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stadísticas" sheetId="1" state="visible" r:id="rId2"/>
    <sheet name="P1-MB" sheetId="2" state="visible" r:id="rId3"/>
    <sheet name="P2-MiG" sheetId="3" state="visible" r:id="rId4"/>
    <sheet name="P3-JM" sheetId="4" state="visible" r:id="rId5"/>
    <sheet name="P4-SC" sheetId="5" state="visible" r:id="rId6"/>
    <sheet name="P5-AleV" sheetId="6" state="visible" r:id="rId7"/>
    <sheet name="P6-HA" sheetId="7" state="visible" r:id="rId8"/>
    <sheet name="P7-GU" sheetId="8" state="visible" r:id="rId9"/>
    <sheet name="P8-PO" sheetId="9" state="visible" r:id="rId10"/>
    <sheet name="P9-AF" sheetId="10" state="visible" r:id="rId11"/>
    <sheet name="P10-AV" sheetId="11" state="visible" r:id="rId12"/>
    <sheet name="P11-MB" sheetId="12" state="visible" r:id="rId13"/>
    <sheet name="P12-RF" sheetId="13" state="visible" r:id="rId14"/>
    <sheet name="P13-MG" sheetId="14" state="visible" r:id="rId15"/>
    <sheet name="P14-EL" sheetId="15" state="visible" r:id="rId16"/>
    <sheet name="P15-DSM" sheetId="16" state="visible" r:id="rId17"/>
    <sheet name="P16-GM" sheetId="17" state="visible" r:id="rId18"/>
    <sheet name="P17-AS" sheetId="18" state="visible" r:id="rId19"/>
    <sheet name="SUMATORIA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<sst xmlns="http://schemas.openxmlformats.org/spreadsheetml/2006/main" count="8787" uniqueCount="3471">
  <si>
    <t xml:space="preserve">Paralelo</t>
  </si>
  <si>
    <t xml:space="preserve">Promedio</t>
  </si>
  <si>
    <t xml:space="preserve">Máximo</t>
  </si>
  <si>
    <t xml:space="preserve">Mínimo</t>
  </si>
  <si>
    <t xml:space="preserve">Aprobados</t>
  </si>
  <si>
    <t xml:space="preserve">Reprobados</t>
  </si>
  <si>
    <t xml:space="preserve">Inscritos</t>
  </si>
  <si>
    <t xml:space="preserve">Certamen 1</t>
  </si>
  <si>
    <t xml:space="preserve">Resultados Finales</t>
  </si>
  <si>
    <t xml:space="preserve">Certamen 2</t>
  </si>
  <si>
    <t xml:space="preserve">Final</t>
  </si>
  <si>
    <t xml:space="preserve">% de aprobación</t>
  </si>
  <si>
    <t xml:space="preserve">CERTAMEN 1</t>
  </si>
  <si>
    <t xml:space="preserve">CERTAMEN 2</t>
  </si>
  <si>
    <t xml:space="preserve">CERTAMEN REC</t>
  </si>
  <si>
    <t xml:space="preserve">CONTROLES (EVALUACIONE SUMATIVAS)</t>
  </si>
  <si>
    <t xml:space="preserve">EVALUACIONES FORMATIVAS</t>
  </si>
  <si>
    <t xml:space="preserve">TAREAS</t>
  </si>
  <si>
    <t xml:space="preserve">SMOJ</t>
  </si>
  <si>
    <t xml:space="preserve">RESUMEN</t>
  </si>
  <si>
    <t xml:space="preserve">OK</t>
  </si>
  <si>
    <t xml:space="preserve">Rol</t>
  </si>
  <si>
    <t xml:space="preserve">NF</t>
  </si>
  <si>
    <t xml:space="preserve">#</t>
  </si>
  <si>
    <t xml:space="preserve">DV</t>
  </si>
  <si>
    <t xml:space="preserve">RUT</t>
  </si>
  <si>
    <t xml:space="preserve">Apellido Paterno</t>
  </si>
  <si>
    <t xml:space="preserve">Apellido Materno</t>
  </si>
  <si>
    <t xml:space="preserve">Nombre</t>
  </si>
  <si>
    <t xml:space="preserve">VTR</t>
  </si>
  <si>
    <t xml:space="preserve">Carrera</t>
  </si>
  <si>
    <t xml:space="preserve">Correo</t>
  </si>
  <si>
    <t xml:space="preserve">C1</t>
  </si>
  <si>
    <t xml:space="preserve">C2</t>
  </si>
  <si>
    <t xml:space="preserve">PC</t>
  </si>
  <si>
    <t xml:space="preserve">PS</t>
  </si>
  <si>
    <t xml:space="preserve">PF</t>
  </si>
  <si>
    <t xml:space="preserve">PT</t>
  </si>
  <si>
    <t xml:space="preserve">PSm</t>
  </si>
  <si>
    <t xml:space="preserve">CR</t>
  </si>
  <si>
    <t xml:space="preserve">P1</t>
  </si>
  <si>
    <t xml:space="preserve">P2</t>
  </si>
  <si>
    <t xml:space="preserve">P3</t>
  </si>
  <si>
    <t xml:space="preserve">V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</si>
  <si>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</si>
  <si>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</si>
  <si>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</si>
  <si>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</si>
  <si>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</si>
  <si>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</si>
  <si>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</si>
  <si>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</si>
  <si>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</si>
  <si>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</si>
  <si>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TD</t>
  </si>
  <si>
    <t xml:space="preserve">E</t>
  </si>
  <si>
    <t xml:space="preserve">F</t>
  </si>
  <si>
    <t xml:space="preserve">201960120</t>
  </si>
  <si>
    <t xml:space="preserve">2</t>
  </si>
  <si>
    <t xml:space="preserve">20729201</t>
  </si>
  <si>
    <t xml:space="preserve">K</t>
  </si>
  <si>
    <t xml:space="preserve">AGULLO</t>
  </si>
  <si>
    <t xml:space="preserve">VELÁSQUEZ</t>
  </si>
  <si>
    <t xml:space="preserve">VICENTE IGNACIO</t>
  </si>
  <si>
    <t xml:space="preserve">1</t>
  </si>
  <si>
    <t xml:space="preserve">Ing. Civil Industrial</t>
  </si>
  <si>
    <t xml:space="preserve">vicente.agullo@usm.cl</t>
  </si>
  <si>
    <t xml:space="preserve">202060110</t>
  </si>
  <si>
    <t xml:space="preserve">0</t>
  </si>
  <si>
    <t xml:space="preserve">20907667</t>
  </si>
  <si>
    <t xml:space="preserve">5</t>
  </si>
  <si>
    <t xml:space="preserve">ALARCON</t>
  </si>
  <si>
    <t xml:space="preserve">MUÑOZ</t>
  </si>
  <si>
    <t xml:space="preserve">JOSEFINA PAZ</t>
  </si>
  <si>
    <t xml:space="preserve">josefina.alarcon@usm.cl</t>
  </si>
  <si>
    <t xml:space="preserve">202060021</t>
  </si>
  <si>
    <t xml:space="preserve">k</t>
  </si>
  <si>
    <t xml:space="preserve">20827693</t>
  </si>
  <si>
    <t xml:space="preserve">ALVAREZ</t>
  </si>
  <si>
    <t xml:space="preserve">GONZALEZ</t>
  </si>
  <si>
    <t xml:space="preserve">JUAN PABLO NICOLAS</t>
  </si>
  <si>
    <t xml:space="preserve">juan.alvarezgo@usm.cl</t>
  </si>
  <si>
    <t xml:space="preserve">202060082</t>
  </si>
  <si>
    <t xml:space="preserve">20850620</t>
  </si>
  <si>
    <t xml:space="preserve">ARAYA</t>
  </si>
  <si>
    <t xml:space="preserve">MARTINEZ</t>
  </si>
  <si>
    <t xml:space="preserve">VALENTINA BELEN</t>
  </si>
  <si>
    <t xml:space="preserve">valentina.araya@usm.cl</t>
  </si>
  <si>
    <t xml:space="preserve">202060070</t>
  </si>
  <si>
    <t xml:space="preserve">8</t>
  </si>
  <si>
    <t xml:space="preserve">20883005</t>
  </si>
  <si>
    <t xml:space="preserve">ARO</t>
  </si>
  <si>
    <t xml:space="preserve">NUÑEZ</t>
  </si>
  <si>
    <t xml:space="preserve">ANTONIA DE LOS ANGELES</t>
  </si>
  <si>
    <t xml:space="preserve">antonia.aro@usm.cl</t>
  </si>
  <si>
    <t xml:space="preserve">202060036</t>
  </si>
  <si>
    <t xml:space="preserve">20843779</t>
  </si>
  <si>
    <t xml:space="preserve">ARROYO</t>
  </si>
  <si>
    <t xml:space="preserve">POZO</t>
  </si>
  <si>
    <t xml:space="preserve">SOFIA JIMENA</t>
  </si>
  <si>
    <t xml:space="preserve">sofia.arroyo@usm.cl</t>
  </si>
  <si>
    <t xml:space="preserve">202060027</t>
  </si>
  <si>
    <t xml:space="preserve">9</t>
  </si>
  <si>
    <t xml:space="preserve">20950315</t>
  </si>
  <si>
    <t xml:space="preserve">ASTORGA</t>
  </si>
  <si>
    <t xml:space="preserve">RIVERA</t>
  </si>
  <si>
    <t xml:space="preserve">ANIBAL VICENTE</t>
  </si>
  <si>
    <t xml:space="preserve">anibal.astorga@usm.cl</t>
  </si>
  <si>
    <t xml:space="preserve">202060107</t>
  </si>
  <si>
    <t xml:space="preserve">20916033</t>
  </si>
  <si>
    <t xml:space="preserve">ASTUDILLO</t>
  </si>
  <si>
    <t xml:space="preserve">ROJAS</t>
  </si>
  <si>
    <t xml:space="preserve">MAXIMILIANO EDUARDO</t>
  </si>
  <si>
    <t xml:space="preserve">maximiliano.astudill@usm.cl</t>
  </si>
  <si>
    <t xml:space="preserve">202060094</t>
  </si>
  <si>
    <t xml:space="preserve">20836229</t>
  </si>
  <si>
    <t xml:space="preserve">BAEZA</t>
  </si>
  <si>
    <t xml:space="preserve">CASTRO</t>
  </si>
  <si>
    <t xml:space="preserve">DIEGO JAVIER</t>
  </si>
  <si>
    <t xml:space="preserve">diego.baezac@usm.cl</t>
  </si>
  <si>
    <t xml:space="preserve">202060112</t>
  </si>
  <si>
    <t xml:space="preserve">7</t>
  </si>
  <si>
    <t xml:space="preserve">20919569</t>
  </si>
  <si>
    <t xml:space="preserve">BETTANCOURT</t>
  </si>
  <si>
    <t xml:space="preserve">MAYO</t>
  </si>
  <si>
    <t xml:space="preserve">MARIA JESUS</t>
  </si>
  <si>
    <t xml:space="preserve">maria.bettancourt@usm.cl</t>
  </si>
  <si>
    <t xml:space="preserve">202060039</t>
  </si>
  <si>
    <t xml:space="preserve">20889086</t>
  </si>
  <si>
    <t xml:space="preserve">CANALES</t>
  </si>
  <si>
    <t xml:space="preserve">CARRASCO</t>
  </si>
  <si>
    <t xml:space="preserve">ALFREDO ALONSO</t>
  </si>
  <si>
    <t xml:space="preserve">alfredo.canales@usm.cl</t>
  </si>
  <si>
    <t xml:space="preserve">202060022</t>
  </si>
  <si>
    <t xml:space="preserve">20919922</t>
  </si>
  <si>
    <t xml:space="preserve">CARDENAS</t>
  </si>
  <si>
    <t xml:space="preserve">BERNAL</t>
  </si>
  <si>
    <t xml:space="preserve">JAVIERA IGNACIA</t>
  </si>
  <si>
    <t xml:space="preserve">javiera.cardenasb@usm.cl</t>
  </si>
  <si>
    <t xml:space="preserve">201960132</t>
  </si>
  <si>
    <t xml:space="preserve">6</t>
  </si>
  <si>
    <t xml:space="preserve">20484739</t>
  </si>
  <si>
    <t xml:space="preserve">PORTILLA</t>
  </si>
  <si>
    <t xml:space="preserve">JAVIERA CONSTANZA</t>
  </si>
  <si>
    <t xml:space="preserve">javiera.carrasco@usm.cl</t>
  </si>
  <si>
    <t xml:space="preserve">-</t>
  </si>
  <si>
    <t xml:space="preserve">202060013</t>
  </si>
  <si>
    <t xml:space="preserve">20863688</t>
  </si>
  <si>
    <t xml:space="preserve">CASANGA</t>
  </si>
  <si>
    <t xml:space="preserve">CAMILA FERNANDA</t>
  </si>
  <si>
    <t xml:space="preserve">camila.casanga@usm.cl</t>
  </si>
  <si>
    <t xml:space="preserve">201803006</t>
  </si>
  <si>
    <t xml:space="preserve">20630451</t>
  </si>
  <si>
    <t xml:space="preserve">CEBALLOS</t>
  </si>
  <si>
    <t xml:space="preserve">LOYOLA</t>
  </si>
  <si>
    <t xml:space="preserve">TRINIDAD BELÉN</t>
  </si>
  <si>
    <t xml:space="preserve">trinidad.ceballos@sansano.usm.cl</t>
  </si>
  <si>
    <t xml:space="preserve">202060066</t>
  </si>
  <si>
    <t xml:space="preserve">20917102</t>
  </si>
  <si>
    <t xml:space="preserve">3</t>
  </si>
  <si>
    <t xml:space="preserve">CODA</t>
  </si>
  <si>
    <t xml:space="preserve">MARIN</t>
  </si>
  <si>
    <t xml:space="preserve">BIANCA BELEN</t>
  </si>
  <si>
    <t xml:space="preserve">bianca.coda@usm.cl</t>
  </si>
  <si>
    <t xml:space="preserve">202060076</t>
  </si>
  <si>
    <t xml:space="preserve">20915902</t>
  </si>
  <si>
    <t xml:space="preserve">COLOMA</t>
  </si>
  <si>
    <t xml:space="preserve">MORALES</t>
  </si>
  <si>
    <t xml:space="preserve">MARTIN SEBASTIAN</t>
  </si>
  <si>
    <t xml:space="preserve">martin.coloma@usm.cl</t>
  </si>
  <si>
    <t xml:space="preserve">202060056</t>
  </si>
  <si>
    <t xml:space="preserve">20950042</t>
  </si>
  <si>
    <t xml:space="preserve">CURGUAN</t>
  </si>
  <si>
    <t xml:space="preserve">LOPEZ</t>
  </si>
  <si>
    <t xml:space="preserve">SERGIO ANDRES</t>
  </si>
  <si>
    <t xml:space="preserve">sergio.curguan@usm.cl</t>
  </si>
  <si>
    <t xml:space="preserve">202060132</t>
  </si>
  <si>
    <t xml:space="preserve">20859094</t>
  </si>
  <si>
    <t xml:space="preserve">4</t>
  </si>
  <si>
    <t xml:space="preserve">DURAN</t>
  </si>
  <si>
    <t xml:space="preserve">MEDINA</t>
  </si>
  <si>
    <t xml:space="preserve">FRANCISCA SOFIA</t>
  </si>
  <si>
    <t xml:space="preserve">francisca.duran@usm.cl</t>
  </si>
  <si>
    <t xml:space="preserve">202060048</t>
  </si>
  <si>
    <t xml:space="preserve">20878288</t>
  </si>
  <si>
    <t xml:space="preserve">FUENZALIDA</t>
  </si>
  <si>
    <t xml:space="preserve">VALLEJOS</t>
  </si>
  <si>
    <t xml:space="preserve">ROBERTO ANDRES</t>
  </si>
  <si>
    <t xml:space="preserve">roberto.fuenzalida@usm.cl</t>
  </si>
  <si>
    <t xml:space="preserve">202060014</t>
  </si>
  <si>
    <t xml:space="preserve">20943371</t>
  </si>
  <si>
    <t xml:space="preserve">GALLO</t>
  </si>
  <si>
    <t xml:space="preserve">HERRERA</t>
  </si>
  <si>
    <t xml:space="preserve">BRUNO ANDRES</t>
  </si>
  <si>
    <t xml:space="preserve">bruno.gallo@usm.cl</t>
  </si>
  <si>
    <t xml:space="preserve">202060068</t>
  </si>
  <si>
    <t xml:space="preserve">20951503</t>
  </si>
  <si>
    <t xml:space="preserve">GODOY</t>
  </si>
  <si>
    <t xml:space="preserve">VARGAS</t>
  </si>
  <si>
    <t xml:space="preserve">JOSEFA</t>
  </si>
  <si>
    <t xml:space="preserve">josefa.godoy@usm.cl</t>
  </si>
  <si>
    <t xml:space="preserve">201960043</t>
  </si>
  <si>
    <t xml:space="preserve">20624162</t>
  </si>
  <si>
    <t xml:space="preserve">HAEGER</t>
  </si>
  <si>
    <t xml:space="preserve">VERA</t>
  </si>
  <si>
    <t xml:space="preserve">GUILLERMO EMILIO</t>
  </si>
  <si>
    <t xml:space="preserve">guillermo.haeger@usm.cl</t>
  </si>
  <si>
    <t xml:space="preserve">202060035</t>
  </si>
  <si>
    <t xml:space="preserve">20928962</t>
  </si>
  <si>
    <t xml:space="preserve">HERNANDEZ</t>
  </si>
  <si>
    <t xml:space="preserve">SEBASTIAN IGNACIO</t>
  </si>
  <si>
    <t xml:space="preserve">sebastian.hernandeal@usm.cl</t>
  </si>
  <si>
    <t xml:space="preserve">201912011</t>
  </si>
  <si>
    <t xml:space="preserve">19601153</t>
  </si>
  <si>
    <t xml:space="preserve">LARA</t>
  </si>
  <si>
    <t xml:space="preserve">MALLEA</t>
  </si>
  <si>
    <t xml:space="preserve">RAUL TOMAS</t>
  </si>
  <si>
    <t xml:space="preserve">Construcción Civil</t>
  </si>
  <si>
    <t xml:space="preserve">raul.lara@usm.cl</t>
  </si>
  <si>
    <t xml:space="preserve">202060113</t>
  </si>
  <si>
    <t xml:space="preserve">20847694</t>
  </si>
  <si>
    <t xml:space="preserve">GUTIERREZ</t>
  </si>
  <si>
    <t xml:space="preserve">BENJAMIN IGNACIO</t>
  </si>
  <si>
    <t xml:space="preserve">benjamin.martinezg@usm.cl</t>
  </si>
  <si>
    <t xml:space="preserve">202060065</t>
  </si>
  <si>
    <t xml:space="preserve">20946983</t>
  </si>
  <si>
    <t xml:space="preserve">MERY</t>
  </si>
  <si>
    <t xml:space="preserve">VENEGAS</t>
  </si>
  <si>
    <t xml:space="preserve">ANIBAL</t>
  </si>
  <si>
    <t xml:space="preserve">anibal.mery@usm.cl</t>
  </si>
  <si>
    <t xml:space="preserve">202060073</t>
  </si>
  <si>
    <t xml:space="preserve">20917886</t>
  </si>
  <si>
    <t xml:space="preserve">MOLGAS</t>
  </si>
  <si>
    <t xml:space="preserve">FRANULIC</t>
  </si>
  <si>
    <t xml:space="preserve">IVANKA</t>
  </si>
  <si>
    <t xml:space="preserve">ivanka.molgas@usm.cl</t>
  </si>
  <si>
    <t xml:space="preserve">202060126</t>
  </si>
  <si>
    <t xml:space="preserve">20958694</t>
  </si>
  <si>
    <t xml:space="preserve">OLIVARES</t>
  </si>
  <si>
    <t xml:space="preserve">PULGAR</t>
  </si>
  <si>
    <t xml:space="preserve">LEONARDO ORLANDO</t>
  </si>
  <si>
    <t xml:space="preserve">leonardo.olivares@usm.cl</t>
  </si>
  <si>
    <t xml:space="preserve">202060012</t>
  </si>
  <si>
    <t xml:space="preserve">20947866</t>
  </si>
  <si>
    <t xml:space="preserve">ORTIZ</t>
  </si>
  <si>
    <t xml:space="preserve">INOSTROZA</t>
  </si>
  <si>
    <t xml:space="preserve">BRYAN ANTONIO</t>
  </si>
  <si>
    <t xml:space="preserve">bryan.ortiz@usm.cl</t>
  </si>
  <si>
    <t xml:space="preserve">202060058</t>
  </si>
  <si>
    <t xml:space="preserve">20884958</t>
  </si>
  <si>
    <t xml:space="preserve">OYARZUN</t>
  </si>
  <si>
    <t xml:space="preserve">CONSTANZA JAVIERA</t>
  </si>
  <si>
    <t xml:space="preserve">constanza.oyarzun@usm.cl</t>
  </si>
  <si>
    <t xml:space="preserve">201903016</t>
  </si>
  <si>
    <t xml:space="preserve">20836131</t>
  </si>
  <si>
    <t xml:space="preserve">PALMA</t>
  </si>
  <si>
    <t xml:space="preserve">TOBAR</t>
  </si>
  <si>
    <t xml:space="preserve">IGNACIO</t>
  </si>
  <si>
    <t xml:space="preserve">ignacio.palmat@sansano.usm.cl</t>
  </si>
  <si>
    <t xml:space="preserve">202060108</t>
  </si>
  <si>
    <t xml:space="preserve">20924219</t>
  </si>
  <si>
    <t xml:space="preserve">PEDREROS</t>
  </si>
  <si>
    <t xml:space="preserve">ROA</t>
  </si>
  <si>
    <t xml:space="preserve">MARTINA MATILDE</t>
  </si>
  <si>
    <t xml:space="preserve">martina.pedreros@usm.cl</t>
  </si>
  <si>
    <t xml:space="preserve">201904199</t>
  </si>
  <si>
    <t xml:space="preserve">20536031</t>
  </si>
  <si>
    <t xml:space="preserve">QUINTEROS</t>
  </si>
  <si>
    <t xml:space="preserve">MIRANDA</t>
  </si>
  <si>
    <t xml:space="preserve">THOMAS ROBERTO</t>
  </si>
  <si>
    <t xml:space="preserve">thomas.quinteros@usm.cl</t>
  </si>
  <si>
    <t xml:space="preserve">201904028</t>
  </si>
  <si>
    <t xml:space="preserve">20504830</t>
  </si>
  <si>
    <t xml:space="preserve">QUIROZ</t>
  </si>
  <si>
    <t xml:space="preserve">HURTADO</t>
  </si>
  <si>
    <t xml:space="preserve">RICARDO JAVIER</t>
  </si>
  <si>
    <t xml:space="preserve">Ing. Civil Común</t>
  </si>
  <si>
    <t xml:space="preserve">ricardo.quiroz@usm.cl</t>
  </si>
  <si>
    <t xml:space="preserve">202060069</t>
  </si>
  <si>
    <t xml:space="preserve">20885217</t>
  </si>
  <si>
    <t xml:space="preserve">RAMIREZ</t>
  </si>
  <si>
    <t xml:space="preserve">BARRAZA</t>
  </si>
  <si>
    <t xml:space="preserve">DEISY ANABEL</t>
  </si>
  <si>
    <t xml:space="preserve">deisy.ramirez@usm.cl</t>
  </si>
  <si>
    <t xml:space="preserve">202060118</t>
  </si>
  <si>
    <t xml:space="preserve">20953619</t>
  </si>
  <si>
    <t xml:space="preserve">RATHGEB</t>
  </si>
  <si>
    <t xml:space="preserve">LEONELLI</t>
  </si>
  <si>
    <t xml:space="preserve">HANS GIANLUCA</t>
  </si>
  <si>
    <t xml:space="preserve">hans.rathgeb@usm.cl</t>
  </si>
  <si>
    <t xml:space="preserve">202060104</t>
  </si>
  <si>
    <t xml:space="preserve">26639162</t>
  </si>
  <si>
    <t xml:space="preserve">RUBIO</t>
  </si>
  <si>
    <t xml:space="preserve">ESPITIA</t>
  </si>
  <si>
    <t xml:space="preserve">JUAN CARLOS</t>
  </si>
  <si>
    <t xml:space="preserve">juan.rubioe@usm.cl</t>
  </si>
  <si>
    <t xml:space="preserve">202060117</t>
  </si>
  <si>
    <t xml:space="preserve">20848313</t>
  </si>
  <si>
    <t xml:space="preserve">SARMIENTO</t>
  </si>
  <si>
    <t xml:space="preserve">WIEGAND</t>
  </si>
  <si>
    <t xml:space="preserve">VIRGINIA MAGDALENA</t>
  </si>
  <si>
    <t xml:space="preserve">virginia.sarmiento@usm.cl</t>
  </si>
  <si>
    <t xml:space="preserve">202060124</t>
  </si>
  <si>
    <t xml:space="preserve">20838017</t>
  </si>
  <si>
    <t xml:space="preserve">SEPULVEDA</t>
  </si>
  <si>
    <t xml:space="preserve">GRANIFO</t>
  </si>
  <si>
    <t xml:space="preserve">ERNESTO JAVIER</t>
  </si>
  <si>
    <t xml:space="preserve">ernesto.sepulveda@usm.cl</t>
  </si>
  <si>
    <t xml:space="preserve">202060081</t>
  </si>
  <si>
    <t xml:space="preserve">20846590</t>
  </si>
  <si>
    <t xml:space="preserve">URRUTIA</t>
  </si>
  <si>
    <t xml:space="preserve">BUSTOS</t>
  </si>
  <si>
    <t xml:space="preserve">IGNACIO ESTEBAN</t>
  </si>
  <si>
    <t xml:space="preserve">ignacio.urrutiab@usm.cl</t>
  </si>
  <si>
    <t xml:space="preserve">202060095</t>
  </si>
  <si>
    <t xml:space="preserve">20923694</t>
  </si>
  <si>
    <t xml:space="preserve">VALDES</t>
  </si>
  <si>
    <t xml:space="preserve">MONZON</t>
  </si>
  <si>
    <t xml:space="preserve">VICENTE ALEJANDRO</t>
  </si>
  <si>
    <t xml:space="preserve">vicente.valdes@usm.cl</t>
  </si>
  <si>
    <t xml:space="preserve">202060111</t>
  </si>
  <si>
    <t xml:space="preserve">20905070</t>
  </si>
  <si>
    <t xml:space="preserve">VERGARA</t>
  </si>
  <si>
    <t xml:space="preserve">RICARDO SEBASTIAN ARTURO</t>
  </si>
  <si>
    <t xml:space="preserve">ricardo.valdesv@usm.cl</t>
  </si>
  <si>
    <t xml:space="preserve">202060091</t>
  </si>
  <si>
    <t xml:space="preserve">19575822</t>
  </si>
  <si>
    <t xml:space="preserve">AGURTO</t>
  </si>
  <si>
    <t xml:space="preserve">MONDACA</t>
  </si>
  <si>
    <t xml:space="preserve">FRANCISCO JAVIER</t>
  </si>
  <si>
    <t xml:space="preserve">francisco.agurto@usm.cl</t>
  </si>
  <si>
    <t xml:space="preserve">202060002</t>
  </si>
  <si>
    <t xml:space="preserve">20531301</t>
  </si>
  <si>
    <t xml:space="preserve">ALBORNOZ</t>
  </si>
  <si>
    <t xml:space="preserve">DELGADO</t>
  </si>
  <si>
    <t xml:space="preserve">ALLAN NICOLAS</t>
  </si>
  <si>
    <t xml:space="preserve">allan.albornoz@usm.cl</t>
  </si>
  <si>
    <t xml:space="preserve">202060072</t>
  </si>
  <si>
    <t xml:space="preserve">20459678</t>
  </si>
  <si>
    <t xml:space="preserve">ARDILES</t>
  </si>
  <si>
    <t xml:space="preserve">DIAZ</t>
  </si>
  <si>
    <t xml:space="preserve">FRANCISCO EDUARDO</t>
  </si>
  <si>
    <t xml:space="preserve">francisco.ardiles@usm.cl</t>
  </si>
  <si>
    <t xml:space="preserve">202060061</t>
  </si>
  <si>
    <t xml:space="preserve">22456351</t>
  </si>
  <si>
    <t xml:space="preserve">AREVALO</t>
  </si>
  <si>
    <t xml:space="preserve">KRYSTIN ROSARIO</t>
  </si>
  <si>
    <t xml:space="preserve">krystin.arevalo@usm.cl</t>
  </si>
  <si>
    <t xml:space="preserve">202060103</t>
  </si>
  <si>
    <t xml:space="preserve">20273840</t>
  </si>
  <si>
    <t xml:space="preserve">ARRIAGADA</t>
  </si>
  <si>
    <t xml:space="preserve">RODRIGUEZ</t>
  </si>
  <si>
    <t xml:space="preserve">SAMUEL HERNAN</t>
  </si>
  <si>
    <t xml:space="preserve">samuel.arriagada@usm.cl</t>
  </si>
  <si>
    <t xml:space="preserve">202060051</t>
  </si>
  <si>
    <t xml:space="preserve">20501751</t>
  </si>
  <si>
    <t xml:space="preserve">CONTRERAS</t>
  </si>
  <si>
    <t xml:space="preserve">MATIAS FABIAN</t>
  </si>
  <si>
    <t xml:space="preserve">matias.barraza@usm.cl</t>
  </si>
  <si>
    <t xml:space="preserve">202060128</t>
  </si>
  <si>
    <t xml:space="preserve">20542061</t>
  </si>
  <si>
    <t xml:space="preserve">BARRERA</t>
  </si>
  <si>
    <t xml:space="preserve">CORTES</t>
  </si>
  <si>
    <t xml:space="preserve">DIEGO ALFONSO</t>
  </si>
  <si>
    <t xml:space="preserve">diego.barreraco@usm.cl</t>
  </si>
  <si>
    <t xml:space="preserve">202060033</t>
  </si>
  <si>
    <t xml:space="preserve">20619288</t>
  </si>
  <si>
    <t xml:space="preserve">BEROIZA</t>
  </si>
  <si>
    <t xml:space="preserve">QUEZADA</t>
  </si>
  <si>
    <t xml:space="preserve">CATALINA ISADORA</t>
  </si>
  <si>
    <t xml:space="preserve">catalina.beroiza@usm.cl</t>
  </si>
  <si>
    <t xml:space="preserve">202060019</t>
  </si>
  <si>
    <t xml:space="preserve">20601227</t>
  </si>
  <si>
    <t xml:space="preserve">BRICEÑO</t>
  </si>
  <si>
    <t xml:space="preserve">IBARRA</t>
  </si>
  <si>
    <t xml:space="preserve">DAVID JESUS ALEJANDRO</t>
  </si>
  <si>
    <t xml:space="preserve">david.briceno@usm.cl</t>
  </si>
  <si>
    <t xml:space="preserve">201951027</t>
  </si>
  <si>
    <t xml:space="preserve">20277728</t>
  </si>
  <si>
    <t xml:space="preserve">MARÍN</t>
  </si>
  <si>
    <t xml:space="preserve">KAREN NICOLE</t>
  </si>
  <si>
    <t xml:space="preserve">Ing. Civil Química</t>
  </si>
  <si>
    <t xml:space="preserve">karen.bustos@usm.cl</t>
  </si>
  <si>
    <t xml:space="preserve">201904126</t>
  </si>
  <si>
    <t xml:space="preserve">20385928</t>
  </si>
  <si>
    <t xml:space="preserve">MORENO</t>
  </si>
  <si>
    <t xml:space="preserve">ELIAN IGNACIO</t>
  </si>
  <si>
    <t xml:space="preserve">elian.carrasco@usm.cl</t>
  </si>
  <si>
    <t xml:space="preserve">202004058</t>
  </si>
  <si>
    <t xml:space="preserve">20408751</t>
  </si>
  <si>
    <t xml:space="preserve">COSTANZI</t>
  </si>
  <si>
    <t xml:space="preserve">SALVATORI</t>
  </si>
  <si>
    <t xml:space="preserve">ISABELLA MARTINA</t>
  </si>
  <si>
    <t xml:space="preserve">isabella.costanzi@usm.cl</t>
  </si>
  <si>
    <t xml:space="preserve">202060129</t>
  </si>
  <si>
    <t xml:space="preserve">90003708</t>
  </si>
  <si>
    <t xml:space="preserve">DONGO</t>
  </si>
  <si>
    <t xml:space="preserve">NIETO</t>
  </si>
  <si>
    <t xml:space="preserve">JOSE SEBASTIAN</t>
  </si>
  <si>
    <t xml:space="preserve">jose.dongo@usm.cl</t>
  </si>
  <si>
    <t xml:space="preserve">202060083</t>
  </si>
  <si>
    <t xml:space="preserve">20484421</t>
  </si>
  <si>
    <t xml:space="preserve">DONOSO</t>
  </si>
  <si>
    <t xml:space="preserve">LIRA</t>
  </si>
  <si>
    <t xml:space="preserve">FELIPE ANTONIO GIUSEPPE</t>
  </si>
  <si>
    <t xml:space="preserve">felipe.donosol@usm.cl</t>
  </si>
  <si>
    <t xml:space="preserve">202084009</t>
  </si>
  <si>
    <t xml:space="preserve">21010380</t>
  </si>
  <si>
    <t xml:space="preserve">DUQUE</t>
  </si>
  <si>
    <t xml:space="preserve">CATALAN</t>
  </si>
  <si>
    <t xml:space="preserve">TOMAS JAVIER JESUS</t>
  </si>
  <si>
    <t xml:space="preserve">Ing. Civil Ambiental</t>
  </si>
  <si>
    <t xml:space="preserve">tomas.duquec@usm.cl</t>
  </si>
  <si>
    <t xml:space="preserve">202060041</t>
  </si>
  <si>
    <t xml:space="preserve">20502671</t>
  </si>
  <si>
    <t xml:space="preserve">ESPEJO</t>
  </si>
  <si>
    <t xml:space="preserve">JOAQUIN MAURICIO</t>
  </si>
  <si>
    <t xml:space="preserve">joaquin.espejon@sansano.usm.cl</t>
  </si>
  <si>
    <t xml:space="preserve">202060029</t>
  </si>
  <si>
    <t xml:space="preserve">20493185</t>
  </si>
  <si>
    <t xml:space="preserve">FERREIRA</t>
  </si>
  <si>
    <t xml:space="preserve">GÄDICKE</t>
  </si>
  <si>
    <t xml:space="preserve">SOFIA CATALINA</t>
  </si>
  <si>
    <t xml:space="preserve">sofia.ferreira@usm.cl</t>
  </si>
  <si>
    <t xml:space="preserve">202060024</t>
  </si>
  <si>
    <t xml:space="preserve">21050918</t>
  </si>
  <si>
    <t xml:space="preserve">FUENTES</t>
  </si>
  <si>
    <t xml:space="preserve">WALLIS</t>
  </si>
  <si>
    <t xml:space="preserve">CAMILA SOFIA</t>
  </si>
  <si>
    <t xml:space="preserve">camila.fuentesw@usm.cl</t>
  </si>
  <si>
    <t xml:space="preserve">202060098</t>
  </si>
  <si>
    <t xml:space="preserve">20604290</t>
  </si>
  <si>
    <t xml:space="preserve">CRISTOBAL PATRICIO</t>
  </si>
  <si>
    <t xml:space="preserve">cristobal.gonzalezmi@usm.cl</t>
  </si>
  <si>
    <t xml:space="preserve">201944010</t>
  </si>
  <si>
    <t xml:space="preserve">20359871</t>
  </si>
  <si>
    <t xml:space="preserve">GUZMÁN</t>
  </si>
  <si>
    <t xml:space="preserve">BASSABER</t>
  </si>
  <si>
    <t xml:space="preserve">PAULINA ALEJANDRA</t>
  </si>
  <si>
    <t xml:space="preserve">Ing. en Diseño de Productos</t>
  </si>
  <si>
    <t xml:space="preserve">paulina.guzmanb@usm.cl</t>
  </si>
  <si>
    <t xml:space="preserve">202060085</t>
  </si>
  <si>
    <t xml:space="preserve">20484306</t>
  </si>
  <si>
    <t xml:space="preserve">JIMENEZ</t>
  </si>
  <si>
    <t xml:space="preserve">CORTEZ</t>
  </si>
  <si>
    <t xml:space="preserve">EMANUEL IGNACIO</t>
  </si>
  <si>
    <t xml:space="preserve">emanuel.jimenez@usm.cl</t>
  </si>
  <si>
    <t xml:space="preserve">202060045</t>
  </si>
  <si>
    <t xml:space="preserve">21042070</t>
  </si>
  <si>
    <t xml:space="preserve">KROFF</t>
  </si>
  <si>
    <t xml:space="preserve">SANCHEZ</t>
  </si>
  <si>
    <t xml:space="preserve">SEBASTIAN ALEXANDER</t>
  </si>
  <si>
    <t xml:space="preserve">sebastian.kroff@usm.cl</t>
  </si>
  <si>
    <t xml:space="preserve">202060005</t>
  </si>
  <si>
    <t xml:space="preserve">20519203</t>
  </si>
  <si>
    <t xml:space="preserve">LAVIZZARI</t>
  </si>
  <si>
    <t xml:space="preserve">WERNER-HOFER</t>
  </si>
  <si>
    <t xml:space="preserve">MARCO ANTONIO</t>
  </si>
  <si>
    <t xml:space="preserve">marco.lavizzari@usm.cl</t>
  </si>
  <si>
    <t xml:space="preserve">201804057</t>
  </si>
  <si>
    <t xml:space="preserve">20442397</t>
  </si>
  <si>
    <t xml:space="preserve">LEIVA</t>
  </si>
  <si>
    <t xml:space="preserve">ANGELA FERNANDA</t>
  </si>
  <si>
    <t xml:space="preserve">angela.leiva@sansano.usm.cl</t>
  </si>
  <si>
    <t xml:space="preserve">202084045</t>
  </si>
  <si>
    <t xml:space="preserve">22787385</t>
  </si>
  <si>
    <t xml:space="preserve">LEMUS</t>
  </si>
  <si>
    <t xml:space="preserve">GALLARDO</t>
  </si>
  <si>
    <t xml:space="preserve">LOREN MICHELLE</t>
  </si>
  <si>
    <t xml:space="preserve">loren.lemus@usm.cl</t>
  </si>
  <si>
    <t xml:space="preserve">202060092</t>
  </si>
  <si>
    <t xml:space="preserve">20591403</t>
  </si>
  <si>
    <t xml:space="preserve">KATALINA ANTONIA</t>
  </si>
  <si>
    <t xml:space="preserve">katalina.lopez@usm.cl</t>
  </si>
  <si>
    <t xml:space="preserve">202060114</t>
  </si>
  <si>
    <t xml:space="preserve">20576750</t>
  </si>
  <si>
    <t xml:space="preserve">MELLA</t>
  </si>
  <si>
    <t xml:space="preserve">OSORIO</t>
  </si>
  <si>
    <t xml:space="preserve">ALLAN BENJAMIN</t>
  </si>
  <si>
    <t xml:space="preserve">allan.mella@usm.cl</t>
  </si>
  <si>
    <t xml:space="preserve">202084003</t>
  </si>
  <si>
    <t xml:space="preserve">20995715</t>
  </si>
  <si>
    <t xml:space="preserve">MENDEZ</t>
  </si>
  <si>
    <t xml:space="preserve">GARCIA</t>
  </si>
  <si>
    <t xml:space="preserve">DYLAN JEREMIAS</t>
  </si>
  <si>
    <t xml:space="preserve">dylan.mendez@usm.cl</t>
  </si>
  <si>
    <t xml:space="preserve">202060074</t>
  </si>
  <si>
    <t xml:space="preserve">20569555</t>
  </si>
  <si>
    <t xml:space="preserve">SEBASTIAN ANDRES</t>
  </si>
  <si>
    <t xml:space="preserve">sebastian.palmad@usm.cl</t>
  </si>
  <si>
    <t xml:space="preserve">202060018</t>
  </si>
  <si>
    <t xml:space="preserve">20525500</t>
  </si>
  <si>
    <t xml:space="preserve">PIMENTEL</t>
  </si>
  <si>
    <t xml:space="preserve">GUERRA</t>
  </si>
  <si>
    <t xml:space="preserve">ELIAS IGNACIO</t>
  </si>
  <si>
    <t xml:space="preserve">elias.pimentel@usm.cl</t>
  </si>
  <si>
    <t xml:space="preserve">202060026</t>
  </si>
  <si>
    <t xml:space="preserve">20577223</t>
  </si>
  <si>
    <t xml:space="preserve">PINO</t>
  </si>
  <si>
    <t xml:space="preserve">ZAMORA</t>
  </si>
  <si>
    <t xml:space="preserve">AGUSTIN MATEO JESUS</t>
  </si>
  <si>
    <t xml:space="preserve">agustin.pino@usm.cl</t>
  </si>
  <si>
    <t xml:space="preserve">201903017</t>
  </si>
  <si>
    <t xml:space="preserve">20522346</t>
  </si>
  <si>
    <t xml:space="preserve">PONCE</t>
  </si>
  <si>
    <t xml:space="preserve">VALENCIA</t>
  </si>
  <si>
    <t xml:space="preserve">ignacio.poncev@sansano.usm.cl</t>
  </si>
  <si>
    <t xml:space="preserve">202060130</t>
  </si>
  <si>
    <t xml:space="preserve">19358277</t>
  </si>
  <si>
    <t xml:space="preserve">SANDOVAL</t>
  </si>
  <si>
    <t xml:space="preserve">ALEX PAOLO</t>
  </si>
  <si>
    <t xml:space="preserve">alex.rivera@usm.cl</t>
  </si>
  <si>
    <t xml:space="preserve">202060049</t>
  </si>
  <si>
    <t xml:space="preserve">24773073</t>
  </si>
  <si>
    <t xml:space="preserve">ROCHA</t>
  </si>
  <si>
    <t xml:space="preserve">GUERRERO</t>
  </si>
  <si>
    <t xml:space="preserve">JHOANN FERNANDO</t>
  </si>
  <si>
    <t xml:space="preserve">jhoann.rochag@usm.cl</t>
  </si>
  <si>
    <t xml:space="preserve">202060047</t>
  </si>
  <si>
    <t xml:space="preserve">20268721</t>
  </si>
  <si>
    <t xml:space="preserve">SALAZAR</t>
  </si>
  <si>
    <t xml:space="preserve">ANGEL NICOLAS REINALDO</t>
  </si>
  <si>
    <t xml:space="preserve">angel.salazar@usm.cl</t>
  </si>
  <si>
    <t xml:space="preserve">202060059</t>
  </si>
  <si>
    <t xml:space="preserve">19678620</t>
  </si>
  <si>
    <t xml:space="preserve">LEON</t>
  </si>
  <si>
    <t xml:space="preserve">DANIEL GONZALO</t>
  </si>
  <si>
    <t xml:space="preserve">daniel.sepulvedal@usm.cl</t>
  </si>
  <si>
    <t xml:space="preserve">202004132</t>
  </si>
  <si>
    <t xml:space="preserve">20777063</t>
  </si>
  <si>
    <t xml:space="preserve">SOBARZO</t>
  </si>
  <si>
    <t xml:space="preserve">ZAPATA</t>
  </si>
  <si>
    <t xml:space="preserve">MARIA JOSE</t>
  </si>
  <si>
    <t xml:space="preserve">maria.sobarzoz@usm.cl</t>
  </si>
  <si>
    <t xml:space="preserve">202060116</t>
  </si>
  <si>
    <t xml:space="preserve">19665122</t>
  </si>
  <si>
    <t xml:space="preserve">SOTELO</t>
  </si>
  <si>
    <t xml:space="preserve">VALLEBONA</t>
  </si>
  <si>
    <t xml:space="preserve">RICARDO GUILLERMO</t>
  </si>
  <si>
    <t xml:space="preserve">ricardo.sotelo@usm.cl</t>
  </si>
  <si>
    <t xml:space="preserve">202060030</t>
  </si>
  <si>
    <t xml:space="preserve">19358704</t>
  </si>
  <si>
    <t xml:space="preserve">TIRAPEGUY</t>
  </si>
  <si>
    <t xml:space="preserve">ARANTZA BELEN</t>
  </si>
  <si>
    <t xml:space="preserve">arantza.tirapeguy@usm.cl</t>
  </si>
  <si>
    <t xml:space="preserve">201903026</t>
  </si>
  <si>
    <t xml:space="preserve">21871113</t>
  </si>
  <si>
    <t xml:space="preserve">URZUA</t>
  </si>
  <si>
    <t xml:space="preserve">ZABALAGA</t>
  </si>
  <si>
    <t xml:space="preserve">ANDRES</t>
  </si>
  <si>
    <t xml:space="preserve">andres.urzuaz@sansano.usm.cl</t>
  </si>
  <si>
    <t xml:space="preserve">202060003</t>
  </si>
  <si>
    <t xml:space="preserve">20522415</t>
  </si>
  <si>
    <t xml:space="preserve">SALGADO</t>
  </si>
  <si>
    <t xml:space="preserve">FRANCISCO</t>
  </si>
  <si>
    <t xml:space="preserve">francisco.valencias@usm.cl</t>
  </si>
  <si>
    <t xml:space="preserve">202060090</t>
  </si>
  <si>
    <t xml:space="preserve">20960919</t>
  </si>
  <si>
    <t xml:space="preserve">VALENZUELA</t>
  </si>
  <si>
    <t xml:space="preserve">FUENTEALBA</t>
  </si>
  <si>
    <t xml:space="preserve">FRANCISCA ALEJANDRA</t>
  </si>
  <si>
    <t xml:space="preserve">francisca.valenzuelf@usm.cl</t>
  </si>
  <si>
    <t xml:space="preserve">202060119</t>
  </si>
  <si>
    <t xml:space="preserve">27209697</t>
  </si>
  <si>
    <t xml:space="preserve">ZAMBRANO</t>
  </si>
  <si>
    <t xml:space="preserve">SOPHIA</t>
  </si>
  <si>
    <t xml:space="preserve">sophia.zambrano@usm.cl</t>
  </si>
  <si>
    <t xml:space="preserve">201921021</t>
  </si>
  <si>
    <t xml:space="preserve">20483755</t>
  </si>
  <si>
    <t xml:space="preserve">ALONSO</t>
  </si>
  <si>
    <t xml:space="preserve">KARLE</t>
  </si>
  <si>
    <t xml:space="preserve">MARTÍN NICOLÁS</t>
  </si>
  <si>
    <t xml:space="preserve">Ing. Civil Electrónica</t>
  </si>
  <si>
    <t xml:space="preserve">martin.alonso@usm.cl</t>
  </si>
  <si>
    <t xml:space="preserve">202004079</t>
  </si>
  <si>
    <t xml:space="preserve">21024950</t>
  </si>
  <si>
    <t xml:space="preserve">AVILA</t>
  </si>
  <si>
    <t xml:space="preserve">SALINAS</t>
  </si>
  <si>
    <t xml:space="preserve">MATIAS ANDRES</t>
  </si>
  <si>
    <t xml:space="preserve">matias.avilas@usm.cl</t>
  </si>
  <si>
    <t xml:space="preserve">202004091</t>
  </si>
  <si>
    <t xml:space="preserve">21069667</t>
  </si>
  <si>
    <t xml:space="preserve">SILVA</t>
  </si>
  <si>
    <t xml:space="preserve">HECTOR LANCELOT</t>
  </si>
  <si>
    <t xml:space="preserve">hector.avila@usm.cl</t>
  </si>
  <si>
    <t xml:space="preserve">201921012</t>
  </si>
  <si>
    <t xml:space="preserve">20481436</t>
  </si>
  <si>
    <t xml:space="preserve">CAQUEO</t>
  </si>
  <si>
    <t xml:space="preserve">LEDESMA</t>
  </si>
  <si>
    <t xml:space="preserve">CRISTÓBAL IGNACIO</t>
  </si>
  <si>
    <t xml:space="preserve">cristobal.caqueo@usm.cl</t>
  </si>
  <si>
    <t xml:space="preserve">202004122</t>
  </si>
  <si>
    <t xml:space="preserve">20962312</t>
  </si>
  <si>
    <t xml:space="preserve">CARVAJAL</t>
  </si>
  <si>
    <t xml:space="preserve">TOMAS IGNACIO</t>
  </si>
  <si>
    <t xml:space="preserve">tomas.carvajalve@usm.cl</t>
  </si>
  <si>
    <t xml:space="preserve">202004086</t>
  </si>
  <si>
    <t xml:space="preserve">20975627</t>
  </si>
  <si>
    <t xml:space="preserve">CONEJEROS</t>
  </si>
  <si>
    <t xml:space="preserve">MASSA</t>
  </si>
  <si>
    <t xml:space="preserve">SOFIA ANTONIA</t>
  </si>
  <si>
    <t xml:space="preserve">sofia.conejeros@usm.cl</t>
  </si>
  <si>
    <t xml:space="preserve">202004035</t>
  </si>
  <si>
    <t xml:space="preserve">21039111</t>
  </si>
  <si>
    <t xml:space="preserve">SIERPE</t>
  </si>
  <si>
    <t xml:space="preserve">MATIAS FELIPE</t>
  </si>
  <si>
    <t xml:space="preserve">matias.contrerass@usm.cl</t>
  </si>
  <si>
    <t xml:space="preserve">202004081</t>
  </si>
  <si>
    <t xml:space="preserve">20950423</t>
  </si>
  <si>
    <t xml:space="preserve">TORRES</t>
  </si>
  <si>
    <t xml:space="preserve">benjamin.diazt@usm.cl</t>
  </si>
  <si>
    <t xml:space="preserve">202004034</t>
  </si>
  <si>
    <t xml:space="preserve">21012849</t>
  </si>
  <si>
    <t xml:space="preserve">MARAMBIO</t>
  </si>
  <si>
    <t xml:space="preserve">BELEN MARINA</t>
  </si>
  <si>
    <t xml:space="preserve">belen.godoy@usm.cl</t>
  </si>
  <si>
    <t xml:space="preserve">202004107</t>
  </si>
  <si>
    <t xml:space="preserve">20982665</t>
  </si>
  <si>
    <t xml:space="preserve">SEBASTIAN ALEJANDRO</t>
  </si>
  <si>
    <t xml:space="preserve">sebastian.gonzaleleo@usm.cl</t>
  </si>
  <si>
    <t xml:space="preserve">202004119</t>
  </si>
  <si>
    <t xml:space="preserve">21003723</t>
  </si>
  <si>
    <t xml:space="preserve">CABRERA</t>
  </si>
  <si>
    <t xml:space="preserve">JOSE MIGUEL</t>
  </si>
  <si>
    <t xml:space="preserve">jose.guerreroc@usm.cl</t>
  </si>
  <si>
    <t xml:space="preserve">202011028</t>
  </si>
  <si>
    <t xml:space="preserve">20836606</t>
  </si>
  <si>
    <t xml:space="preserve">GUMERA</t>
  </si>
  <si>
    <t xml:space="preserve">INDO</t>
  </si>
  <si>
    <t xml:space="preserve">ANAIS ALEJANDRA</t>
  </si>
  <si>
    <t xml:space="preserve">Ing. Civil</t>
  </si>
  <si>
    <t xml:space="preserve">anais.gumera@usm.cl</t>
  </si>
  <si>
    <t xml:space="preserve">201954039</t>
  </si>
  <si>
    <t xml:space="preserve">20399900</t>
  </si>
  <si>
    <t xml:space="preserve">ALEXIS ALEJANDRO</t>
  </si>
  <si>
    <t xml:space="preserve">I.Civil Metalúrgica</t>
  </si>
  <si>
    <t xml:space="preserve">alexis.herreraa@usm.cl</t>
  </si>
  <si>
    <t xml:space="preserve">202004029</t>
  </si>
  <si>
    <t xml:space="preserve">20983209</t>
  </si>
  <si>
    <t xml:space="preserve">HUAITIAO</t>
  </si>
  <si>
    <t xml:space="preserve">OPAZO</t>
  </si>
  <si>
    <t xml:space="preserve">FRANCISCA ANDREA</t>
  </si>
  <si>
    <t xml:space="preserve">francisca.huaitiao@usm.cl</t>
  </si>
  <si>
    <t xml:space="preserve">202004033</t>
  </si>
  <si>
    <t xml:space="preserve">21026277</t>
  </si>
  <si>
    <t xml:space="preserve">JEREZ</t>
  </si>
  <si>
    <t xml:space="preserve">CACERES</t>
  </si>
  <si>
    <t xml:space="preserve">MILLARAY ALEJANDRA</t>
  </si>
  <si>
    <t xml:space="preserve">millaray.jerez@usm.cl</t>
  </si>
  <si>
    <t xml:space="preserve">202004032</t>
  </si>
  <si>
    <t xml:space="preserve">21041541</t>
  </si>
  <si>
    <t xml:space="preserve">MALDONADO</t>
  </si>
  <si>
    <t xml:space="preserve">DOMINIQUE NICOLE</t>
  </si>
  <si>
    <t xml:space="preserve">dominique.maldonado@usm.cl</t>
  </si>
  <si>
    <t xml:space="preserve">202004008</t>
  </si>
  <si>
    <t xml:space="preserve">20990202</t>
  </si>
  <si>
    <t xml:space="preserve">MARDONES</t>
  </si>
  <si>
    <t xml:space="preserve">MALEBRAN</t>
  </si>
  <si>
    <t xml:space="preserve">MATEO MAXIMILIANO</t>
  </si>
  <si>
    <t xml:space="preserve">mateo.mardones@usm.cl</t>
  </si>
  <si>
    <t xml:space="preserve">201944008</t>
  </si>
  <si>
    <t xml:space="preserve">20542431</t>
  </si>
  <si>
    <t xml:space="preserve">MENARES</t>
  </si>
  <si>
    <t xml:space="preserve">ARANCIBIA</t>
  </si>
  <si>
    <t xml:space="preserve">CAROLINA VALERIA</t>
  </si>
  <si>
    <t xml:space="preserve">carolina.menares@usm.cl</t>
  </si>
  <si>
    <t xml:space="preserve">201903012</t>
  </si>
  <si>
    <t xml:space="preserve">20988296</t>
  </si>
  <si>
    <t xml:space="preserve">MERLET</t>
  </si>
  <si>
    <t xml:space="preserve">ISIDORA PAZ</t>
  </si>
  <si>
    <t xml:space="preserve">isidora.merlet@sansano.usm.cl</t>
  </si>
  <si>
    <t xml:space="preserve">202004070</t>
  </si>
  <si>
    <t xml:space="preserve">20993307</t>
  </si>
  <si>
    <t xml:space="preserve">FERNANDEZ</t>
  </si>
  <si>
    <t xml:space="preserve">FRANCISCO JAVIER ANTONIO</t>
  </si>
  <si>
    <t xml:space="preserve">francisco.morenof@usm.cl</t>
  </si>
  <si>
    <t xml:space="preserve">202004027</t>
  </si>
  <si>
    <t xml:space="preserve">22231547</t>
  </si>
  <si>
    <t xml:space="preserve">CHIQUI</t>
  </si>
  <si>
    <t xml:space="preserve">MICAELA ALEJANDRA</t>
  </si>
  <si>
    <t xml:space="preserve">micaela.munoz@usm.cl</t>
  </si>
  <si>
    <t xml:space="preserve">i</t>
  </si>
  <si>
    <t xml:space="preserve">15/01/2022</t>
  </si>
  <si>
    <t xml:space="preserve">202004098</t>
  </si>
  <si>
    <t xml:space="preserve">20974686</t>
  </si>
  <si>
    <t xml:space="preserve">BENJAMIN ANDRES</t>
  </si>
  <si>
    <t xml:space="preserve">benjamin.olivaress@usm.cl</t>
  </si>
  <si>
    <t xml:space="preserve">202004096</t>
  </si>
  <si>
    <t xml:space="preserve">20939615</t>
  </si>
  <si>
    <t xml:space="preserve">PALACIO</t>
  </si>
  <si>
    <t xml:space="preserve">francisca.pinop@usm.cl</t>
  </si>
  <si>
    <t xml:space="preserve">202004059</t>
  </si>
  <si>
    <t xml:space="preserve">20964090</t>
  </si>
  <si>
    <t xml:space="preserve">PINTO</t>
  </si>
  <si>
    <t xml:space="preserve">AVILES</t>
  </si>
  <si>
    <t xml:space="preserve">VICENTE EDUARDO</t>
  </si>
  <si>
    <t xml:space="preserve">vicente.pintoa@usm.cl</t>
  </si>
  <si>
    <t xml:space="preserve">202011021</t>
  </si>
  <si>
    <t xml:space="preserve">23587232</t>
  </si>
  <si>
    <t xml:space="preserve">VICTORIA ANTONIETA</t>
  </si>
  <si>
    <t xml:space="preserve">victoria.pinto@usm.cl</t>
  </si>
  <si>
    <t xml:space="preserve">202004068</t>
  </si>
  <si>
    <t xml:space="preserve">20923321</t>
  </si>
  <si>
    <t xml:space="preserve">PIZARRO</t>
  </si>
  <si>
    <t xml:space="preserve">CORIO</t>
  </si>
  <si>
    <t xml:space="preserve">JOSEFA FRANCISCA</t>
  </si>
  <si>
    <t xml:space="preserve">josefa.pizarro@usm.cl</t>
  </si>
  <si>
    <t xml:space="preserve">202004045</t>
  </si>
  <si>
    <t xml:space="preserve">21025195</t>
  </si>
  <si>
    <t xml:space="preserve">POBLETE</t>
  </si>
  <si>
    <t xml:space="preserve">HUMIRE</t>
  </si>
  <si>
    <t xml:space="preserve">CRISTOPHER JAVIER</t>
  </si>
  <si>
    <t xml:space="preserve">cristopher.poblete@usm.cl</t>
  </si>
  <si>
    <t xml:space="preserve">201903018</t>
  </si>
  <si>
    <t xml:space="preserve">20983562</t>
  </si>
  <si>
    <t xml:space="preserve">UGALDE</t>
  </si>
  <si>
    <t xml:space="preserve">MARTIN EMILIANO</t>
  </si>
  <si>
    <t xml:space="preserve">martin.ramirezu@sansano.usm.cl</t>
  </si>
  <si>
    <t xml:space="preserve">202004129</t>
  </si>
  <si>
    <t xml:space="preserve">20954982</t>
  </si>
  <si>
    <t xml:space="preserve">CAAMAÑO</t>
  </si>
  <si>
    <t xml:space="preserve">JAVIERA</t>
  </si>
  <si>
    <t xml:space="preserve">javiera.riverac@usm.cl</t>
  </si>
  <si>
    <t xml:space="preserve">202004117</t>
  </si>
  <si>
    <t xml:space="preserve">20981387</t>
  </si>
  <si>
    <t xml:space="preserve">RIVEROS</t>
  </si>
  <si>
    <t xml:space="preserve">BARBARA DE LOS ANGELES</t>
  </si>
  <si>
    <t xml:space="preserve">barbara.riveros@usm.cl</t>
  </si>
  <si>
    <t xml:space="preserve">202004026</t>
  </si>
  <si>
    <t xml:space="preserve">20780144</t>
  </si>
  <si>
    <t xml:space="preserve">ROMERO</t>
  </si>
  <si>
    <t xml:space="preserve">ZEPEDA</t>
  </si>
  <si>
    <t xml:space="preserve">FELIPE ANDRES</t>
  </si>
  <si>
    <t xml:space="preserve">felipe.romeroz@usm.cl</t>
  </si>
  <si>
    <t xml:space="preserve">202004074</t>
  </si>
  <si>
    <t xml:space="preserve">20968121</t>
  </si>
  <si>
    <t xml:space="preserve">SAAVEDRA</t>
  </si>
  <si>
    <t xml:space="preserve">SOFIA AGUSTA</t>
  </si>
  <si>
    <t xml:space="preserve">sofia.saavedraa@usm.cl</t>
  </si>
  <si>
    <t xml:space="preserve">202004031</t>
  </si>
  <si>
    <t xml:space="preserve">24997262</t>
  </si>
  <si>
    <t xml:space="preserve">VALDIVIA</t>
  </si>
  <si>
    <t xml:space="preserve">JOSE MANUEL GONZALO</t>
  </si>
  <si>
    <t xml:space="preserve">jose.saavedrav@usm.cl</t>
  </si>
  <si>
    <t xml:space="preserve">202004028</t>
  </si>
  <si>
    <t xml:space="preserve">20985216</t>
  </si>
  <si>
    <t xml:space="preserve">BLANCO</t>
  </si>
  <si>
    <t xml:space="preserve">SEBASTIAN ENRIQUE</t>
  </si>
  <si>
    <t xml:space="preserve">sebastian.sandovalb@usm.cl</t>
  </si>
  <si>
    <t xml:space="preserve">202004104</t>
  </si>
  <si>
    <t xml:space="preserve">20929245</t>
  </si>
  <si>
    <t xml:space="preserve">VICENTE ANTONIO</t>
  </si>
  <si>
    <t xml:space="preserve">vicente.silvag@usm.cl</t>
  </si>
  <si>
    <t xml:space="preserve">202004018</t>
  </si>
  <si>
    <t xml:space="preserve">21044148</t>
  </si>
  <si>
    <t xml:space="preserve">VEGA</t>
  </si>
  <si>
    <t xml:space="preserve">tomas.silvav@usm.cl</t>
  </si>
  <si>
    <t xml:space="preserve">202004126</t>
  </si>
  <si>
    <t xml:space="preserve">21010499</t>
  </si>
  <si>
    <t xml:space="preserve">SOTO</t>
  </si>
  <si>
    <t xml:space="preserve">PARADA</t>
  </si>
  <si>
    <t xml:space="preserve">VALENTINA</t>
  </si>
  <si>
    <t xml:space="preserve">valentina.sotop@usm.cl</t>
  </si>
  <si>
    <t xml:space="preserve">202004108</t>
  </si>
  <si>
    <t xml:space="preserve">21030175</t>
  </si>
  <si>
    <t xml:space="preserve">TAPIA</t>
  </si>
  <si>
    <t xml:space="preserve">CORINA TRINIDAD</t>
  </si>
  <si>
    <t xml:space="preserve">corina.tapia@usm.cl</t>
  </si>
  <si>
    <t xml:space="preserve">202004061</t>
  </si>
  <si>
    <t xml:space="preserve">20945457</t>
  </si>
  <si>
    <t xml:space="preserve">TORREALBA</t>
  </si>
  <si>
    <t xml:space="preserve">OLAVE</t>
  </si>
  <si>
    <t xml:space="preserve">TANIA RAQUEL</t>
  </si>
  <si>
    <t xml:space="preserve">tania.torrealba@usm.cl</t>
  </si>
  <si>
    <t xml:space="preserve">201921009</t>
  </si>
  <si>
    <t xml:space="preserve">20564011</t>
  </si>
  <si>
    <t xml:space="preserve">MAUREIRA</t>
  </si>
  <si>
    <t xml:space="preserve">MANUEL BENJAMÍN VICENTE</t>
  </si>
  <si>
    <t xml:space="preserve">manuel.torresm@usm.cl</t>
  </si>
  <si>
    <t xml:space="preserve">202004094</t>
  </si>
  <si>
    <t xml:space="preserve">21008026</t>
  </si>
  <si>
    <t xml:space="preserve">VELASQUEZ</t>
  </si>
  <si>
    <t xml:space="preserve">ARANDA</t>
  </si>
  <si>
    <t xml:space="preserve">PABLO IGNACIO</t>
  </si>
  <si>
    <t xml:space="preserve">pablo.velasquez@usm.cl</t>
  </si>
  <si>
    <t xml:space="preserve">202004047</t>
  </si>
  <si>
    <t xml:space="preserve">20383973</t>
  </si>
  <si>
    <t xml:space="preserve">ANGEL</t>
  </si>
  <si>
    <t xml:space="preserve">ESTEBAN IGNACIO</t>
  </si>
  <si>
    <t xml:space="preserve">esteban.alvareza@sansano.usm.cl</t>
  </si>
  <si>
    <t xml:space="preserve">202004011</t>
  </si>
  <si>
    <t xml:space="preserve">18317443</t>
  </si>
  <si>
    <t xml:space="preserve">SEBASTIAN MATIAS</t>
  </si>
  <si>
    <t xml:space="preserve">sebastian.alvarezt@usm.cl</t>
  </si>
  <si>
    <t xml:space="preserve">202004127</t>
  </si>
  <si>
    <t xml:space="preserve">20525527</t>
  </si>
  <si>
    <t xml:space="preserve">AROSTICA</t>
  </si>
  <si>
    <t xml:space="preserve">CUMALY</t>
  </si>
  <si>
    <t xml:space="preserve">KANDRA JACQUELINE LEVID</t>
  </si>
  <si>
    <t xml:space="preserve">kandra.arostica@usm.cl</t>
  </si>
  <si>
    <t xml:space="preserve">202004112</t>
  </si>
  <si>
    <t xml:space="preserve">20774537</t>
  </si>
  <si>
    <t xml:space="preserve">ARREDONDO</t>
  </si>
  <si>
    <t xml:space="preserve">MORA</t>
  </si>
  <si>
    <t xml:space="preserve">NICOLAS ANDRES</t>
  </si>
  <si>
    <t xml:space="preserve">nicolas.arredondomo@usm.cl</t>
  </si>
  <si>
    <t xml:space="preserve">202004076</t>
  </si>
  <si>
    <t xml:space="preserve">20512077</t>
  </si>
  <si>
    <t xml:space="preserve">BARRIENTOS</t>
  </si>
  <si>
    <t xml:space="preserve">MENA</t>
  </si>
  <si>
    <t xml:space="preserve">VALENTINA ELIZABETH</t>
  </si>
  <si>
    <t xml:space="preserve">valentina.barrientos@usm.cl</t>
  </si>
  <si>
    <t xml:space="preserve">202004072</t>
  </si>
  <si>
    <t xml:space="preserve">20281942</t>
  </si>
  <si>
    <t xml:space="preserve">BASAURE</t>
  </si>
  <si>
    <t xml:space="preserve">BUSTAMANTE</t>
  </si>
  <si>
    <t xml:space="preserve">THOMAS JEREMIAS</t>
  </si>
  <si>
    <t xml:space="preserve">thomas.basaure@usm.cl</t>
  </si>
  <si>
    <t xml:space="preserve">202004056</t>
  </si>
  <si>
    <t xml:space="preserve">20913954</t>
  </si>
  <si>
    <t xml:space="preserve">BICZ</t>
  </si>
  <si>
    <t xml:space="preserve">VALENTINA ALEXANDRA</t>
  </si>
  <si>
    <t xml:space="preserve">valentina.bicz@usm.cl</t>
  </si>
  <si>
    <t xml:space="preserve">202004136</t>
  </si>
  <si>
    <t xml:space="preserve">20751537</t>
  </si>
  <si>
    <t xml:space="preserve">MARTIN ANTONIO</t>
  </si>
  <si>
    <t xml:space="preserve">martin.carvajalc@usm.cl</t>
  </si>
  <si>
    <t xml:space="preserve">202004085</t>
  </si>
  <si>
    <t xml:space="preserve">20630518</t>
  </si>
  <si>
    <t xml:space="preserve">HUERTA</t>
  </si>
  <si>
    <t xml:space="preserve">esteban.castro@usm.cl</t>
  </si>
  <si>
    <t xml:space="preserve">202004016</t>
  </si>
  <si>
    <t xml:space="preserve">20013774</t>
  </si>
  <si>
    <t xml:space="preserve">CEPEDA</t>
  </si>
  <si>
    <t xml:space="preserve">IGNACIO ANDRES</t>
  </si>
  <si>
    <t xml:space="preserve">ignacio.cepeda@usm.cl</t>
  </si>
  <si>
    <t xml:space="preserve">202004064</t>
  </si>
  <si>
    <t xml:space="preserve">20610498</t>
  </si>
  <si>
    <t xml:space="preserve">DE LA HOZ</t>
  </si>
  <si>
    <t xml:space="preserve">VILLANUEVA</t>
  </si>
  <si>
    <t xml:space="preserve">MANUEL SEBASTIAN</t>
  </si>
  <si>
    <t xml:space="preserve">manuel.dev@usm.cl</t>
  </si>
  <si>
    <t xml:space="preserve">202004100</t>
  </si>
  <si>
    <t xml:space="preserve">20597203</t>
  </si>
  <si>
    <t xml:space="preserve">ESCANILLA</t>
  </si>
  <si>
    <t xml:space="preserve">VARAS</t>
  </si>
  <si>
    <t xml:space="preserve">BENJAMIN</t>
  </si>
  <si>
    <t xml:space="preserve">benjamin.escanilla@usm.cl</t>
  </si>
  <si>
    <t xml:space="preserve">202004092</t>
  </si>
  <si>
    <t xml:space="preserve">20759695</t>
  </si>
  <si>
    <t xml:space="preserve">ESCOBAR</t>
  </si>
  <si>
    <t xml:space="preserve">MIGUEL CRISTOBAL</t>
  </si>
  <si>
    <t xml:space="preserve">miguel.escobard@usm.cl</t>
  </si>
  <si>
    <t xml:space="preserve">202004083</t>
  </si>
  <si>
    <t xml:space="preserve">20775414</t>
  </si>
  <si>
    <t xml:space="preserve">FARAH</t>
  </si>
  <si>
    <t xml:space="preserve">BASCUÑAN</t>
  </si>
  <si>
    <t xml:space="preserve">ASEF ANTONIO</t>
  </si>
  <si>
    <t xml:space="preserve">asef.farah@usm.cl</t>
  </si>
  <si>
    <t xml:space="preserve">202004102</t>
  </si>
  <si>
    <t xml:space="preserve">20691332</t>
  </si>
  <si>
    <t xml:space="preserve">MONTERO</t>
  </si>
  <si>
    <t xml:space="preserve">ELENA XIMENA</t>
  </si>
  <si>
    <t xml:space="preserve">elena.garcia@usm.cl</t>
  </si>
  <si>
    <t xml:space="preserve">202004077</t>
  </si>
  <si>
    <t xml:space="preserve">20481227</t>
  </si>
  <si>
    <t xml:space="preserve">GARRIDO</t>
  </si>
  <si>
    <t xml:space="preserve">FERNANDO ANDRES</t>
  </si>
  <si>
    <t xml:space="preserve">fernando.garrido@usm.cl</t>
  </si>
  <si>
    <t xml:space="preserve">202004067</t>
  </si>
  <si>
    <t xml:space="preserve">20710681</t>
  </si>
  <si>
    <t xml:space="preserve">LAGOS</t>
  </si>
  <si>
    <t xml:space="preserve">ENZO FABRICIO</t>
  </si>
  <si>
    <t xml:space="preserve">enzo.garrido@usm.cl</t>
  </si>
  <si>
    <t xml:space="preserve">202004022</t>
  </si>
  <si>
    <t xml:space="preserve">20734914</t>
  </si>
  <si>
    <t xml:space="preserve">HONORES</t>
  </si>
  <si>
    <t xml:space="preserve">KIMBERLY VALENTINA</t>
  </si>
  <si>
    <t xml:space="preserve">kimberly.honores@usm.cl</t>
  </si>
  <si>
    <t xml:space="preserve">202004014</t>
  </si>
  <si>
    <t xml:space="preserve">20689271</t>
  </si>
  <si>
    <t xml:space="preserve">HORMACHEA</t>
  </si>
  <si>
    <t xml:space="preserve">LUCO</t>
  </si>
  <si>
    <t xml:space="preserve">FELIPE ESTEBAN</t>
  </si>
  <si>
    <t xml:space="preserve">felipe.hormachea@usm.cl</t>
  </si>
  <si>
    <t xml:space="preserve">202004133</t>
  </si>
  <si>
    <t xml:space="preserve">20910247</t>
  </si>
  <si>
    <t xml:space="preserve">JARA</t>
  </si>
  <si>
    <t xml:space="preserve">GABRIEL MAXIMILIANO</t>
  </si>
  <si>
    <t xml:space="preserve">gabriel.jarari@usm.cl</t>
  </si>
  <si>
    <t xml:space="preserve">202004060</t>
  </si>
  <si>
    <t xml:space="preserve">20720682</t>
  </si>
  <si>
    <t xml:space="preserve">JOFRE</t>
  </si>
  <si>
    <t xml:space="preserve">CID</t>
  </si>
  <si>
    <t xml:space="preserve">JHAROD ADIB EMILIO</t>
  </si>
  <si>
    <t xml:space="preserve">jharod.jofre@usm.cl</t>
  </si>
  <si>
    <t xml:space="preserve">202004009</t>
  </si>
  <si>
    <t xml:space="preserve">18907393</t>
  </si>
  <si>
    <t xml:space="preserve">FERNANDA BELEN</t>
  </si>
  <si>
    <t xml:space="preserve">fernanda.lopez@usm.cl</t>
  </si>
  <si>
    <t xml:space="preserve">202004030</t>
  </si>
  <si>
    <t xml:space="preserve">20545605</t>
  </si>
  <si>
    <t xml:space="preserve">MANCILLA</t>
  </si>
  <si>
    <t xml:space="preserve">ACUÑA</t>
  </si>
  <si>
    <t xml:space="preserve">MICHEL ALFONSO</t>
  </si>
  <si>
    <t xml:space="preserve">michel.mancilla@usm.cl</t>
  </si>
  <si>
    <t xml:space="preserve">202004055</t>
  </si>
  <si>
    <t xml:space="preserve">20771395</t>
  </si>
  <si>
    <t xml:space="preserve">CORNEJO</t>
  </si>
  <si>
    <t xml:space="preserve">FELIPE TOMAS RAUL</t>
  </si>
  <si>
    <t xml:space="preserve">felipe.martinezco@usm.cl</t>
  </si>
  <si>
    <t xml:space="preserve">202004004</t>
  </si>
  <si>
    <t xml:space="preserve">20539532</t>
  </si>
  <si>
    <t xml:space="preserve">MENDOZA</t>
  </si>
  <si>
    <t xml:space="preserve">VALENTINA PAZ</t>
  </si>
  <si>
    <t xml:space="preserve">valentina.mendozav@usm.cl</t>
  </si>
  <si>
    <t xml:space="preserve">202004088</t>
  </si>
  <si>
    <t xml:space="preserve">20535377</t>
  </si>
  <si>
    <t xml:space="preserve">MENESES</t>
  </si>
  <si>
    <t xml:space="preserve">ZELAYA</t>
  </si>
  <si>
    <t xml:space="preserve">PAOLA ANITA</t>
  </si>
  <si>
    <t xml:space="preserve">paola.meneses@sansano.usm.cl</t>
  </si>
  <si>
    <t xml:space="preserve">202004043</t>
  </si>
  <si>
    <t xml:space="preserve">20321167</t>
  </si>
  <si>
    <t xml:space="preserve">MONTIEL</t>
  </si>
  <si>
    <t xml:space="preserve">CRISTIAN IGNACIO</t>
  </si>
  <si>
    <t xml:space="preserve">cristian.montiel@usm.cl</t>
  </si>
  <si>
    <t xml:space="preserve">202004110</t>
  </si>
  <si>
    <t xml:space="preserve">20407558</t>
  </si>
  <si>
    <t xml:space="preserve">CARLA IVONNE</t>
  </si>
  <si>
    <t xml:space="preserve">carla.munoza@usm.cl</t>
  </si>
  <si>
    <t xml:space="preserve">202004039</t>
  </si>
  <si>
    <t xml:space="preserve">20918789</t>
  </si>
  <si>
    <t xml:space="preserve">LAPUENTE</t>
  </si>
  <si>
    <t xml:space="preserve">MARTIN GONZALO</t>
  </si>
  <si>
    <t xml:space="preserve">martin.munozl@usm.cl</t>
  </si>
  <si>
    <t xml:space="preserve">202004073</t>
  </si>
  <si>
    <t xml:space="preserve">20603470</t>
  </si>
  <si>
    <t xml:space="preserve">BALLESTEROS</t>
  </si>
  <si>
    <t xml:space="preserve">JAIR IGNACIO</t>
  </si>
  <si>
    <t xml:space="preserve">jair.olivares@usm.cl</t>
  </si>
  <si>
    <t xml:space="preserve">202004095</t>
  </si>
  <si>
    <t xml:space="preserve">19755628</t>
  </si>
  <si>
    <t xml:space="preserve">OLIVAS</t>
  </si>
  <si>
    <t xml:space="preserve">MONTENARES</t>
  </si>
  <si>
    <t xml:space="preserve">ALLISON ANDREA</t>
  </si>
  <si>
    <t xml:space="preserve">allison.olivas@usm.cl</t>
  </si>
  <si>
    <t xml:space="preserve">202004036</t>
  </si>
  <si>
    <t xml:space="preserve">20740920</t>
  </si>
  <si>
    <t xml:space="preserve">ORELLANA</t>
  </si>
  <si>
    <t xml:space="preserve">TELLO</t>
  </si>
  <si>
    <t xml:space="preserve">JOSUE MATIAS</t>
  </si>
  <si>
    <t xml:space="preserve">josue.orellana@usm.cl</t>
  </si>
  <si>
    <t xml:space="preserve">202004015</t>
  </si>
  <si>
    <t xml:space="preserve">20296514</t>
  </si>
  <si>
    <t xml:space="preserve">PEREZ DE ARCE</t>
  </si>
  <si>
    <t xml:space="preserve">FRANCISCA BELEN</t>
  </si>
  <si>
    <t xml:space="preserve">francisca.perezpa@usm.cl</t>
  </si>
  <si>
    <t xml:space="preserve">202004090</t>
  </si>
  <si>
    <t xml:space="preserve">20680241</t>
  </si>
  <si>
    <t xml:space="preserve">PEREZ</t>
  </si>
  <si>
    <t xml:space="preserve">REYES</t>
  </si>
  <si>
    <t xml:space="preserve">JAVIERA ROCIO</t>
  </si>
  <si>
    <t xml:space="preserve">javiera.perezr@usm.cl</t>
  </si>
  <si>
    <t xml:space="preserve">201956597</t>
  </si>
  <si>
    <t xml:space="preserve">20519363</t>
  </si>
  <si>
    <t xml:space="preserve">CANCINO</t>
  </si>
  <si>
    <t xml:space="preserve">PEDRO IGNACIO</t>
  </si>
  <si>
    <t xml:space="preserve">pedro.ponce@usm.cl</t>
  </si>
  <si>
    <t xml:space="preserve">202004017</t>
  </si>
  <si>
    <t xml:space="preserve">20690764</t>
  </si>
  <si>
    <t xml:space="preserve">JOAQUIN IGNACIO</t>
  </si>
  <si>
    <t xml:space="preserve">joaquin.rojasmu@usm.cl</t>
  </si>
  <si>
    <t xml:space="preserve">202004123</t>
  </si>
  <si>
    <t xml:space="preserve">20508479</t>
  </si>
  <si>
    <t xml:space="preserve">SAN MARTIN</t>
  </si>
  <si>
    <t xml:space="preserve">CONCHA</t>
  </si>
  <si>
    <t xml:space="preserve">FELIPE EDUARDO</t>
  </si>
  <si>
    <t xml:space="preserve">felipe.san@usm.cl</t>
  </si>
  <si>
    <t xml:space="preserve">202004024</t>
  </si>
  <si>
    <t xml:space="preserve">20710360</t>
  </si>
  <si>
    <t xml:space="preserve">SUAREZ</t>
  </si>
  <si>
    <t xml:space="preserve">CAMILA IGNACIA</t>
  </si>
  <si>
    <t xml:space="preserve">camila.suarezs@usm.cl</t>
  </si>
  <si>
    <t xml:space="preserve">202004062</t>
  </si>
  <si>
    <t xml:space="preserve">20537463</t>
  </si>
  <si>
    <t xml:space="preserve">TAGLE</t>
  </si>
  <si>
    <t xml:space="preserve">vicente.tagle@usm.cl</t>
  </si>
  <si>
    <t xml:space="preserve">202004044</t>
  </si>
  <si>
    <t xml:space="preserve">20679335</t>
  </si>
  <si>
    <t xml:space="preserve">MATIAS ANDRE</t>
  </si>
  <si>
    <t xml:space="preserve">matias.tapiab@usm.cl</t>
  </si>
  <si>
    <t xml:space="preserve">202004125</t>
  </si>
  <si>
    <t xml:space="preserve">20529373</t>
  </si>
  <si>
    <t xml:space="preserve">CAORY NAYARET</t>
  </si>
  <si>
    <t xml:space="preserve">caory.tapia@usm.cl</t>
  </si>
  <si>
    <t xml:space="preserve">202004052</t>
  </si>
  <si>
    <t xml:space="preserve">20777398</t>
  </si>
  <si>
    <t xml:space="preserve">ERBER</t>
  </si>
  <si>
    <t xml:space="preserve">IGNACIO ANTONIO</t>
  </si>
  <si>
    <t xml:space="preserve">ignacio.vargase@usm.cl</t>
  </si>
  <si>
    <t xml:space="preserve">202004012</t>
  </si>
  <si>
    <t xml:space="preserve">20547653</t>
  </si>
  <si>
    <t xml:space="preserve">OSCAR GABRIEL</t>
  </si>
  <si>
    <t xml:space="preserve">oscar.verah@usm.cl</t>
  </si>
  <si>
    <t xml:space="preserve">202004037</t>
  </si>
  <si>
    <t xml:space="preserve">20471687</t>
  </si>
  <si>
    <t xml:space="preserve">VIÑAS</t>
  </si>
  <si>
    <t xml:space="preserve">CASSANDRA ANTONIA</t>
  </si>
  <si>
    <t xml:space="preserve">cassandra.vinas@usm.cl</t>
  </si>
  <si>
    <t xml:space="preserve">201804121</t>
  </si>
  <si>
    <t xml:space="preserve">20100849</t>
  </si>
  <si>
    <t xml:space="preserve">ALEGRÍA</t>
  </si>
  <si>
    <t xml:space="preserve">CISTERNAS</t>
  </si>
  <si>
    <t xml:space="preserve">JOAN LUIS</t>
  </si>
  <si>
    <t xml:space="preserve">Ing. Civil Mecánica</t>
  </si>
  <si>
    <t xml:space="preserve">joan.alegria@sansano.usm.cl</t>
  </si>
  <si>
    <t xml:space="preserve">202051008</t>
  </si>
  <si>
    <t xml:space="preserve">20846713</t>
  </si>
  <si>
    <t xml:space="preserve">ANDUNCE</t>
  </si>
  <si>
    <t xml:space="preserve">AGUILA</t>
  </si>
  <si>
    <t xml:space="preserve">CARLOS RUBEN</t>
  </si>
  <si>
    <t xml:space="preserve">carlos.andunce@usm.cl</t>
  </si>
  <si>
    <t xml:space="preserve">202060101</t>
  </si>
  <si>
    <t xml:space="preserve">20987716</t>
  </si>
  <si>
    <t xml:space="preserve">AROS</t>
  </si>
  <si>
    <t xml:space="preserve">PASTEN</t>
  </si>
  <si>
    <t xml:space="preserve">CATALINA CONSTANZA</t>
  </si>
  <si>
    <t xml:space="preserve">catalina.aros@usm.cl</t>
  </si>
  <si>
    <t xml:space="preserve">202060100</t>
  </si>
  <si>
    <t xml:space="preserve">21007511</t>
  </si>
  <si>
    <t xml:space="preserve">CARRY ISABEL</t>
  </si>
  <si>
    <t xml:space="preserve">carry.astudillo@usm.cl</t>
  </si>
  <si>
    <t xml:space="preserve">201984041</t>
  </si>
  <si>
    <t xml:space="preserve">20185149</t>
  </si>
  <si>
    <t xml:space="preserve">BRAVO</t>
  </si>
  <si>
    <t xml:space="preserve">GESENIA MARISOL</t>
  </si>
  <si>
    <t xml:space="preserve">gesenia.bravo@usm.cl</t>
  </si>
  <si>
    <t xml:space="preserve">202060038</t>
  </si>
  <si>
    <t xml:space="preserve">21037608</t>
  </si>
  <si>
    <t xml:space="preserve">GOMEZ</t>
  </si>
  <si>
    <t xml:space="preserve">FELIPE IGNACIO</t>
  </si>
  <si>
    <t xml:space="preserve">felipe.carrascogo@usm.cl</t>
  </si>
  <si>
    <t xml:space="preserve">202060078</t>
  </si>
  <si>
    <t xml:space="preserve">20961610</t>
  </si>
  <si>
    <t xml:space="preserve">CAYUQUEO</t>
  </si>
  <si>
    <t xml:space="preserve">CAMILA ANDREA</t>
  </si>
  <si>
    <t xml:space="preserve">camila.cayuqueo@usm.cl</t>
  </si>
  <si>
    <t xml:space="preserve">202087015</t>
  </si>
  <si>
    <t xml:space="preserve">21010497</t>
  </si>
  <si>
    <t xml:space="preserve">MAURO ALEXANDER</t>
  </si>
  <si>
    <t xml:space="preserve">Lic. en Astrofísica</t>
  </si>
  <si>
    <t xml:space="preserve">mauro.contreras@usm.cl</t>
  </si>
  <si>
    <t xml:space="preserve">202060052</t>
  </si>
  <si>
    <t xml:space="preserve">20959019</t>
  </si>
  <si>
    <t xml:space="preserve">COROSEO</t>
  </si>
  <si>
    <t xml:space="preserve">SEBASTIAN NATANAEL</t>
  </si>
  <si>
    <t xml:space="preserve">sebastian.coroseo@usm.cl</t>
  </si>
  <si>
    <t xml:space="preserve">202060010</t>
  </si>
  <si>
    <t xml:space="preserve">20969991</t>
  </si>
  <si>
    <t xml:space="preserve">FLORES</t>
  </si>
  <si>
    <t xml:space="preserve">CLAUDIO RODOLFO</t>
  </si>
  <si>
    <t xml:space="preserve">claudio.diazfl@usm.cl</t>
  </si>
  <si>
    <t xml:space="preserve">202004124</t>
  </si>
  <si>
    <t xml:space="preserve">20478622</t>
  </si>
  <si>
    <t xml:space="preserve">MILLON</t>
  </si>
  <si>
    <t xml:space="preserve">MANUEL ALEJANDRO</t>
  </si>
  <si>
    <t xml:space="preserve">manuel.diazmi@usm.cl</t>
  </si>
  <si>
    <t xml:space="preserve">202084016</t>
  </si>
  <si>
    <t xml:space="preserve">21027388</t>
  </si>
  <si>
    <t xml:space="preserve">CRISTIAN GABRIEL</t>
  </si>
  <si>
    <t xml:space="preserve">cristian.escobara@usm.cl</t>
  </si>
  <si>
    <t xml:space="preserve">202085020</t>
  </si>
  <si>
    <t xml:space="preserve">20731420</t>
  </si>
  <si>
    <t xml:space="preserve">ISAAC ANDRES</t>
  </si>
  <si>
    <t xml:space="preserve">Lic. en Física</t>
  </si>
  <si>
    <t xml:space="preserve">isaac.ferreira@usm.cl</t>
  </si>
  <si>
    <t xml:space="preserve">201912048</t>
  </si>
  <si>
    <t xml:space="preserve">20178236</t>
  </si>
  <si>
    <t xml:space="preserve">FRANCO</t>
  </si>
  <si>
    <t xml:space="preserve">MADRID</t>
  </si>
  <si>
    <t xml:space="preserve">MARTÍN ALONSO</t>
  </si>
  <si>
    <t xml:space="preserve">martin.franco@usm.cl</t>
  </si>
  <si>
    <t xml:space="preserve">201912046</t>
  </si>
  <si>
    <t xml:space="preserve">20449079</t>
  </si>
  <si>
    <t xml:space="preserve">paulina.fuentesg@usm.cl</t>
  </si>
  <si>
    <t xml:space="preserve">202060067</t>
  </si>
  <si>
    <t xml:space="preserve">20984755</t>
  </si>
  <si>
    <t xml:space="preserve">GAETE</t>
  </si>
  <si>
    <t xml:space="preserve">MOLLO</t>
  </si>
  <si>
    <t xml:space="preserve">sebastian.gaetem@usm.cl</t>
  </si>
  <si>
    <t xml:space="preserve">202060086</t>
  </si>
  <si>
    <t xml:space="preserve">21023645</t>
  </si>
  <si>
    <t xml:space="preserve">VICENTE SALVADOR JAVIER</t>
  </si>
  <si>
    <t xml:space="preserve">vicente.gonzalezc@usm.cl</t>
  </si>
  <si>
    <t xml:space="preserve">202021073</t>
  </si>
  <si>
    <t xml:space="preserve">20732121</t>
  </si>
  <si>
    <t xml:space="preserve">MANZANO</t>
  </si>
  <si>
    <t xml:space="preserve">ANGEL EXEQUIEL</t>
  </si>
  <si>
    <t xml:space="preserve">angel.gonzalezm@usm.cl</t>
  </si>
  <si>
    <t xml:space="preserve">202021002</t>
  </si>
  <si>
    <t xml:space="preserve">20942101</t>
  </si>
  <si>
    <t xml:space="preserve">LUIS ANDRES ESTEBAN</t>
  </si>
  <si>
    <t xml:space="preserve">luis.gonzalezvar@usm.cl</t>
  </si>
  <si>
    <t xml:space="preserve">202060023</t>
  </si>
  <si>
    <t xml:space="preserve">20959104</t>
  </si>
  <si>
    <t xml:space="preserve">KLENNER</t>
  </si>
  <si>
    <t xml:space="preserve">AHONZO</t>
  </si>
  <si>
    <t xml:space="preserve">KLAUS NICOLAS</t>
  </si>
  <si>
    <t xml:space="preserve">klaus.klenner@usm.cl</t>
  </si>
  <si>
    <t xml:space="preserve">202060055</t>
  </si>
  <si>
    <t xml:space="preserve">20965226</t>
  </si>
  <si>
    <t xml:space="preserve">LAWRENCE</t>
  </si>
  <si>
    <t xml:space="preserve">FIGUEROA</t>
  </si>
  <si>
    <t xml:space="preserve">ALEXIS PATRICIO</t>
  </si>
  <si>
    <t xml:space="preserve">alexis.lawrence@usm.cl</t>
  </si>
  <si>
    <t xml:space="preserve">202060016</t>
  </si>
  <si>
    <t xml:space="preserve">20976806</t>
  </si>
  <si>
    <t xml:space="preserve">VICENTE PATRICIO</t>
  </si>
  <si>
    <t xml:space="preserve">vicente.leival@usm.cl</t>
  </si>
  <si>
    <t xml:space="preserve">202060077</t>
  </si>
  <si>
    <t xml:space="preserve">20969292</t>
  </si>
  <si>
    <t xml:space="preserve">VIVANCO</t>
  </si>
  <si>
    <t xml:space="preserve">CELINE ETIENNE</t>
  </si>
  <si>
    <t xml:space="preserve">celine.lopez@usm.cl</t>
  </si>
  <si>
    <t xml:space="preserve">202060557</t>
  </si>
  <si>
    <t xml:space="preserve">21036150</t>
  </si>
  <si>
    <t xml:space="preserve">MARIHUEN</t>
  </si>
  <si>
    <t xml:space="preserve">PARRA</t>
  </si>
  <si>
    <t xml:space="preserve">EDGARDO ISAAC</t>
  </si>
  <si>
    <t xml:space="preserve">edgardo.marihuen@usm.cl</t>
  </si>
  <si>
    <t xml:space="preserve">202021064</t>
  </si>
  <si>
    <t xml:space="preserve">20850693</t>
  </si>
  <si>
    <t xml:space="preserve">RAFAEL ANTONIO</t>
  </si>
  <si>
    <t xml:space="preserve">rafael.medina@usm.cl</t>
  </si>
  <si>
    <t xml:space="preserve">202060043</t>
  </si>
  <si>
    <t xml:space="preserve">20986521</t>
  </si>
  <si>
    <t xml:space="preserve">MERCADO</t>
  </si>
  <si>
    <t xml:space="preserve">ROJEL</t>
  </si>
  <si>
    <t xml:space="preserve">ALONSO SIMON</t>
  </si>
  <si>
    <t xml:space="preserve">alonso.mercado@usm.cl</t>
  </si>
  <si>
    <t xml:space="preserve">202060040</t>
  </si>
  <si>
    <t xml:space="preserve">20983196</t>
  </si>
  <si>
    <t xml:space="preserve">MOLINA</t>
  </si>
  <si>
    <t xml:space="preserve">VICENTE CARLOS</t>
  </si>
  <si>
    <t xml:space="preserve">vicente.molinam@usm.cl</t>
  </si>
  <si>
    <t xml:space="preserve">202060071</t>
  </si>
  <si>
    <t xml:space="preserve">21005395</t>
  </si>
  <si>
    <t xml:space="preserve">MORRISON</t>
  </si>
  <si>
    <t xml:space="preserve">KUSCHEL</t>
  </si>
  <si>
    <t xml:space="preserve">NICOLAS EDUARDO</t>
  </si>
  <si>
    <t xml:space="preserve">nicolas.morrison@usm.cl</t>
  </si>
  <si>
    <t xml:space="preserve">202060088</t>
  </si>
  <si>
    <t xml:space="preserve">21023626</t>
  </si>
  <si>
    <t xml:space="preserve">ISIDORA BELEN</t>
  </si>
  <si>
    <t xml:space="preserve">isidora.munozg@usm.cl</t>
  </si>
  <si>
    <t xml:space="preserve">201985021</t>
  </si>
  <si>
    <t xml:space="preserve">20530005</t>
  </si>
  <si>
    <t xml:space="preserve">NAVARRETE</t>
  </si>
  <si>
    <t xml:space="preserve">ZETT</t>
  </si>
  <si>
    <t xml:space="preserve">DIEGO ALEJANDRO</t>
  </si>
  <si>
    <t xml:space="preserve">Lic. en Ciencias Mención Física</t>
  </si>
  <si>
    <t xml:space="preserve">diego.navarretez@usm.cl</t>
  </si>
  <si>
    <t xml:space="preserve">201866124</t>
  </si>
  <si>
    <t xml:space="preserve">20038524</t>
  </si>
  <si>
    <t xml:space="preserve">ACOSTA</t>
  </si>
  <si>
    <t xml:space="preserve">FERNANDA YOBELLY</t>
  </si>
  <si>
    <t xml:space="preserve">Ing. Comercial</t>
  </si>
  <si>
    <t xml:space="preserve">fernanda.ortiza@sansano.usm.cl</t>
  </si>
  <si>
    <t xml:space="preserve">202060099</t>
  </si>
  <si>
    <t xml:space="preserve">20981888</t>
  </si>
  <si>
    <t xml:space="preserve">PARRAGUEZ</t>
  </si>
  <si>
    <t xml:space="preserve">MOREAU</t>
  </si>
  <si>
    <t xml:space="preserve">AXEL PATRICIO</t>
  </si>
  <si>
    <t xml:space="preserve">axel.parraguez@usm.cl</t>
  </si>
  <si>
    <t xml:space="preserve">202060122</t>
  </si>
  <si>
    <t xml:space="preserve">20965505</t>
  </si>
  <si>
    <t xml:space="preserve">ROBLES</t>
  </si>
  <si>
    <t xml:space="preserve">MAYRA ANTONIA</t>
  </si>
  <si>
    <t xml:space="preserve">mayra.robles@usm.cl</t>
  </si>
  <si>
    <t xml:space="preserve">201912009</t>
  </si>
  <si>
    <t xml:space="preserve">20393136</t>
  </si>
  <si>
    <t xml:space="preserve">RODRÍGUEZ</t>
  </si>
  <si>
    <t xml:space="preserve">CUBILLOS</t>
  </si>
  <si>
    <t xml:space="preserve">ARANZA FRANCISCA</t>
  </si>
  <si>
    <t xml:space="preserve">aranza.rodriguez@usm.cl</t>
  </si>
  <si>
    <t xml:space="preserve">202060089</t>
  </si>
  <si>
    <t xml:space="preserve">20962346</t>
  </si>
  <si>
    <t xml:space="preserve">CAMILA ALEJANDRA</t>
  </si>
  <si>
    <t xml:space="preserve">camila.rojasp@usm.cl</t>
  </si>
  <si>
    <t xml:space="preserve">201912053</t>
  </si>
  <si>
    <t xml:space="preserve">20133713</t>
  </si>
  <si>
    <t xml:space="preserve">SÁEZ</t>
  </si>
  <si>
    <t xml:space="preserve">VALERIA ANDREA</t>
  </si>
  <si>
    <t xml:space="preserve">valeria.saezs@usm.cl</t>
  </si>
  <si>
    <t xml:space="preserve">201923063</t>
  </si>
  <si>
    <t xml:space="preserve">20546754</t>
  </si>
  <si>
    <t xml:space="preserve">TARQUI</t>
  </si>
  <si>
    <t xml:space="preserve">SUPANTA</t>
  </si>
  <si>
    <t xml:space="preserve">KEVIN LORENZO</t>
  </si>
  <si>
    <t xml:space="preserve">Ing. Civil  Eléctrica</t>
  </si>
  <si>
    <t xml:space="preserve">kevin.tarqui@usm.cl</t>
  </si>
  <si>
    <t xml:space="preserve">202051052</t>
  </si>
  <si>
    <t xml:space="preserve">20883989</t>
  </si>
  <si>
    <t xml:space="preserve">MATIAS ALEXIS</t>
  </si>
  <si>
    <t xml:space="preserve">matias.valenzuelaal@usm.cl</t>
  </si>
  <si>
    <t xml:space="preserve">202021085</t>
  </si>
  <si>
    <t xml:space="preserve">20846191</t>
  </si>
  <si>
    <t xml:space="preserve">VELIZ</t>
  </si>
  <si>
    <t xml:space="preserve">ALUCEMA</t>
  </si>
  <si>
    <t xml:space="preserve">ALBERTO ENRIQUE</t>
  </si>
  <si>
    <t xml:space="preserve">alberto.veliz@usm.cl</t>
  </si>
  <si>
    <t xml:space="preserve">202060034</t>
  </si>
  <si>
    <t xml:space="preserve">20993485</t>
  </si>
  <si>
    <t xml:space="preserve">VERDEJO</t>
  </si>
  <si>
    <t xml:space="preserve">DAVID IGNACIO</t>
  </si>
  <si>
    <t xml:space="preserve">david.villanueva@usm.cl</t>
  </si>
  <si>
    <t xml:space="preserve">201954029</t>
  </si>
  <si>
    <t xml:space="preserve">20728203</t>
  </si>
  <si>
    <t xml:space="preserve">ALARCÓN</t>
  </si>
  <si>
    <t xml:space="preserve">PEÑA</t>
  </si>
  <si>
    <t xml:space="preserve">LUCIANO JOSÉ</t>
  </si>
  <si>
    <t xml:space="preserve">luciano.alarconp@usm.cl</t>
  </si>
  <si>
    <t xml:space="preserve">201951061</t>
  </si>
  <si>
    <t xml:space="preserve">20727053</t>
  </si>
  <si>
    <t xml:space="preserve">ÁLVAREZ</t>
  </si>
  <si>
    <t xml:space="preserve">BRITO</t>
  </si>
  <si>
    <t xml:space="preserve">FERNANDA PAZ</t>
  </si>
  <si>
    <t xml:space="preserve">fernanda.alvarezbr@usm.cl</t>
  </si>
  <si>
    <t xml:space="preserve">201960127</t>
  </si>
  <si>
    <t xml:space="preserve">20359617</t>
  </si>
  <si>
    <t xml:space="preserve">JIMÉNEZ</t>
  </si>
  <si>
    <t xml:space="preserve">FRANCISCO MANUEL</t>
  </si>
  <si>
    <t xml:space="preserve">francisco.arayaj@usm.cl</t>
  </si>
  <si>
    <t xml:space="preserve">201984037</t>
  </si>
  <si>
    <t xml:space="preserve">20529381</t>
  </si>
  <si>
    <t xml:space="preserve">ARELLANO</t>
  </si>
  <si>
    <t xml:space="preserve">MARCELO NICOLÁS</t>
  </si>
  <si>
    <t xml:space="preserve">marcelo.arellanoo@usm.cl</t>
  </si>
  <si>
    <t xml:space="preserve">201854015</t>
  </si>
  <si>
    <t xml:space="preserve">19890692</t>
  </si>
  <si>
    <t xml:space="preserve">francisco.cabrerat@sansano.usm.cl</t>
  </si>
  <si>
    <t xml:space="preserve">201941035</t>
  </si>
  <si>
    <t xml:space="preserve">20482856</t>
  </si>
  <si>
    <t xml:space="preserve">CÁRCAMO</t>
  </si>
  <si>
    <t xml:space="preserve">SEBASTIAN</t>
  </si>
  <si>
    <t xml:space="preserve">sebastian.carcamom@usm.cl</t>
  </si>
  <si>
    <t xml:space="preserve">201951020</t>
  </si>
  <si>
    <t xml:space="preserve">20502301</t>
  </si>
  <si>
    <t xml:space="preserve">CASTILLO</t>
  </si>
  <si>
    <t xml:space="preserve">GAMBOA</t>
  </si>
  <si>
    <t xml:space="preserve">BRYAN DEMIAN</t>
  </si>
  <si>
    <t xml:space="preserve">bryan.castillog@usm.cl</t>
  </si>
  <si>
    <t xml:space="preserve">201921079</t>
  </si>
  <si>
    <t xml:space="preserve">20659832</t>
  </si>
  <si>
    <t xml:space="preserve">CATEJO</t>
  </si>
  <si>
    <t xml:space="preserve">PALOMINO</t>
  </si>
  <si>
    <t xml:space="preserve">RODOLFO CRISTÓBAL</t>
  </si>
  <si>
    <t xml:space="preserve">rodolfo.catejo@usm.cl</t>
  </si>
  <si>
    <t xml:space="preserve">201954020</t>
  </si>
  <si>
    <t xml:space="preserve">20530398</t>
  </si>
  <si>
    <t xml:space="preserve">OMAR IGNACIO</t>
  </si>
  <si>
    <t xml:space="preserve">omar.cisternas@usm.cl</t>
  </si>
  <si>
    <t xml:space="preserve">201951068</t>
  </si>
  <si>
    <t xml:space="preserve">20547000</t>
  </si>
  <si>
    <t xml:space="preserve">COLMAN</t>
  </si>
  <si>
    <t xml:space="preserve">CADENAS</t>
  </si>
  <si>
    <t xml:space="preserve">HÉCTOR ROLANDO IGNACIO</t>
  </si>
  <si>
    <t xml:space="preserve">hector.colman@usm.cl</t>
  </si>
  <si>
    <t xml:space="preserve">201904039</t>
  </si>
  <si>
    <t xml:space="preserve">20601697</t>
  </si>
  <si>
    <t xml:space="preserve">COÑIAM</t>
  </si>
  <si>
    <t xml:space="preserve">DIEGO RAFAEL</t>
  </si>
  <si>
    <t xml:space="preserve">diego.coniam@usm.cl</t>
  </si>
  <si>
    <t xml:space="preserve">201904017</t>
  </si>
  <si>
    <t xml:space="preserve">20471149</t>
  </si>
  <si>
    <t xml:space="preserve">MATÍAS NICOLÁS</t>
  </si>
  <si>
    <t xml:space="preserve">matias.contrerasf@usm.cl</t>
  </si>
  <si>
    <t xml:space="preserve">201910035</t>
  </si>
  <si>
    <t xml:space="preserve">20281770</t>
  </si>
  <si>
    <t xml:space="preserve">SUÁREZ</t>
  </si>
  <si>
    <t xml:space="preserve">IGNACIO ISRAEL</t>
  </si>
  <si>
    <t xml:space="preserve">Ingeniería Civil Matemática</t>
  </si>
  <si>
    <t xml:space="preserve">ignacio.contrerass@usm.cl</t>
  </si>
  <si>
    <t xml:space="preserve">201844029</t>
  </si>
  <si>
    <t xml:space="preserve">20217299</t>
  </si>
  <si>
    <t xml:space="preserve">ESPINOZA</t>
  </si>
  <si>
    <t xml:space="preserve">PAOLETTI</t>
  </si>
  <si>
    <t xml:space="preserve">OZKAR ANDRÉS</t>
  </si>
  <si>
    <t xml:space="preserve">ozkar.espinoza@sansano.usm.cl</t>
  </si>
  <si>
    <t xml:space="preserve">201984036</t>
  </si>
  <si>
    <t xml:space="preserve">20773931</t>
  </si>
  <si>
    <t xml:space="preserve">FLEMING</t>
  </si>
  <si>
    <t xml:space="preserve">MENAY</t>
  </si>
  <si>
    <t xml:space="preserve">CRISTÓBAL HUMBERTO</t>
  </si>
  <si>
    <t xml:space="preserve">cristobal.fleming@usm.cl</t>
  </si>
  <si>
    <t xml:space="preserve">201921099</t>
  </si>
  <si>
    <t xml:space="preserve">20172774</t>
  </si>
  <si>
    <t xml:space="preserve">ALBORTA</t>
  </si>
  <si>
    <t xml:space="preserve">JUAN ALEXIS</t>
  </si>
  <si>
    <t xml:space="preserve">juan.floresa@usm.cl</t>
  </si>
  <si>
    <t xml:space="preserve">202073033</t>
  </si>
  <si>
    <t xml:space="preserve">20964633</t>
  </si>
  <si>
    <t xml:space="preserve">GARAY</t>
  </si>
  <si>
    <t xml:space="preserve">BARRIA</t>
  </si>
  <si>
    <t xml:space="preserve">SEBASTIAN DAVID</t>
  </si>
  <si>
    <t xml:space="preserve">Ing. Civil Informática</t>
  </si>
  <si>
    <t xml:space="preserve">sebastian.garayb@usm.cl</t>
  </si>
  <si>
    <t xml:space="preserve">201921087</t>
  </si>
  <si>
    <t xml:space="preserve">20250041</t>
  </si>
  <si>
    <t xml:space="preserve">GJUROVIC</t>
  </si>
  <si>
    <t xml:space="preserve">TONKO PETAR</t>
  </si>
  <si>
    <t xml:space="preserve">tonko.gjurovic@usm.cl</t>
  </si>
  <si>
    <t xml:space="preserve">201984028</t>
  </si>
  <si>
    <t xml:space="preserve">20724513</t>
  </si>
  <si>
    <t xml:space="preserve">CÁDIZ</t>
  </si>
  <si>
    <t xml:space="preserve">BASTIÁN NICOLÁS IGNACIO</t>
  </si>
  <si>
    <t xml:space="preserve">bastian.godoy@usm.cl</t>
  </si>
  <si>
    <t xml:space="preserve">201921028</t>
  </si>
  <si>
    <t xml:space="preserve">20599690</t>
  </si>
  <si>
    <t xml:space="preserve">GOMILA</t>
  </si>
  <si>
    <t xml:space="preserve">PAULSEN</t>
  </si>
  <si>
    <t xml:space="preserve">MARIANA BELÉN</t>
  </si>
  <si>
    <t xml:space="preserve">mariana.gomila@usm.cl</t>
  </si>
  <si>
    <t xml:space="preserve">201903009</t>
  </si>
  <si>
    <t xml:space="preserve">20980771</t>
  </si>
  <si>
    <t xml:space="preserve">HEIM</t>
  </si>
  <si>
    <t xml:space="preserve">NEIRA</t>
  </si>
  <si>
    <t xml:space="preserve">ETHAN KIRK</t>
  </si>
  <si>
    <t xml:space="preserve">kirk.heim@sansano.usm.cl</t>
  </si>
  <si>
    <t xml:space="preserve">201954024</t>
  </si>
  <si>
    <t xml:space="preserve">20440591</t>
  </si>
  <si>
    <t xml:space="preserve">LÓPEZ</t>
  </si>
  <si>
    <t xml:space="preserve">DIEGO ESAU</t>
  </si>
  <si>
    <t xml:space="preserve">diego.herreralo@usm.cl</t>
  </si>
  <si>
    <t xml:space="preserve">201923049</t>
  </si>
  <si>
    <t xml:space="preserve">20491719</t>
  </si>
  <si>
    <t xml:space="preserve">ICARAN</t>
  </si>
  <si>
    <t xml:space="preserve">HOHMANN</t>
  </si>
  <si>
    <t xml:space="preserve">ANDRÉS IGNACIO</t>
  </si>
  <si>
    <t xml:space="preserve">andres.icaran@usm.cl</t>
  </si>
  <si>
    <t xml:space="preserve">201803014</t>
  </si>
  <si>
    <t xml:space="preserve">20556028</t>
  </si>
  <si>
    <t xml:space="preserve">IGOR</t>
  </si>
  <si>
    <t xml:space="preserve">SOLÍS</t>
  </si>
  <si>
    <t xml:space="preserve">JAVIERA VALENTINA</t>
  </si>
  <si>
    <t xml:space="preserve">javiera.igor@sansano.usm.cl</t>
  </si>
  <si>
    <t xml:space="preserve">201954041</t>
  </si>
  <si>
    <t xml:space="preserve">20484724</t>
  </si>
  <si>
    <t xml:space="preserve">LEÓN</t>
  </si>
  <si>
    <t xml:space="preserve">BADILLO</t>
  </si>
  <si>
    <t xml:space="preserve">ANTONIA BELÉN</t>
  </si>
  <si>
    <t xml:space="preserve">antonia.leon@usm.cl</t>
  </si>
  <si>
    <t xml:space="preserve">201984018</t>
  </si>
  <si>
    <t xml:space="preserve">20704968</t>
  </si>
  <si>
    <t xml:space="preserve">MADARIAGA</t>
  </si>
  <si>
    <t xml:space="preserve">TAMAYO</t>
  </si>
  <si>
    <t xml:space="preserve">NICOLÁS ALEJANDRO</t>
  </si>
  <si>
    <t xml:space="preserve">nicolas.madariagat@usm.cl</t>
  </si>
  <si>
    <t xml:space="preserve">201803017</t>
  </si>
  <si>
    <t xml:space="preserve">20183833</t>
  </si>
  <si>
    <t xml:space="preserve">SÁNCHEZ</t>
  </si>
  <si>
    <t xml:space="preserve">MARCELO CRISTIAN</t>
  </si>
  <si>
    <t xml:space="preserve">marcelo.mendozas@sansano.usm.cl</t>
  </si>
  <si>
    <t xml:space="preserve">202051061</t>
  </si>
  <si>
    <t xml:space="preserve">21013679</t>
  </si>
  <si>
    <t xml:space="preserve">GABRIEL ALEJANDRO</t>
  </si>
  <si>
    <t xml:space="preserve">gabriel.mondaca@usm.cl</t>
  </si>
  <si>
    <t xml:space="preserve">201804524</t>
  </si>
  <si>
    <t xml:space="preserve">20213781</t>
  </si>
  <si>
    <t xml:space="preserve">MONTENEGRO</t>
  </si>
  <si>
    <t xml:space="preserve">CLUNES</t>
  </si>
  <si>
    <t xml:space="preserve">LUCAS ANDRES</t>
  </si>
  <si>
    <t xml:space="preserve">lucas.montenegro@sansano.usm.cl</t>
  </si>
  <si>
    <t xml:space="preserve">201960144</t>
  </si>
  <si>
    <t xml:space="preserve">20589997</t>
  </si>
  <si>
    <t xml:space="preserve">MATUS</t>
  </si>
  <si>
    <t xml:space="preserve">JAVIERA ALEJANDRA</t>
  </si>
  <si>
    <t xml:space="preserve">javiera.moralesm@usm.cl</t>
  </si>
  <si>
    <t xml:space="preserve">201954005</t>
  </si>
  <si>
    <t xml:space="preserve">20637794</t>
  </si>
  <si>
    <t xml:space="preserve">JAVIERA JANNINA</t>
  </si>
  <si>
    <t xml:space="preserve">javiera.moraless@usm.cl</t>
  </si>
  <si>
    <t xml:space="preserve">202021055</t>
  </si>
  <si>
    <t xml:space="preserve">20347735</t>
  </si>
  <si>
    <t xml:space="preserve">NARVAEZ</t>
  </si>
  <si>
    <t xml:space="preserve">CRUZ</t>
  </si>
  <si>
    <t xml:space="preserve">HECTOR JOVI</t>
  </si>
  <si>
    <t xml:space="preserve">hector.narvaez@usm.cl</t>
  </si>
  <si>
    <t xml:space="preserve">201911073</t>
  </si>
  <si>
    <t xml:space="preserve">20479851</t>
  </si>
  <si>
    <t xml:space="preserve">NELSON</t>
  </si>
  <si>
    <t xml:space="preserve">JELVEZ</t>
  </si>
  <si>
    <t xml:space="preserve">FERNANDO</t>
  </si>
  <si>
    <t xml:space="preserve">fernando.nelson@usm.cl</t>
  </si>
  <si>
    <t xml:space="preserve">202073089</t>
  </si>
  <si>
    <t xml:space="preserve">20984256</t>
  </si>
  <si>
    <t xml:space="preserve">ESTEBAN EXEQUIEL</t>
  </si>
  <si>
    <t xml:space="preserve">esteban.reyesl@usm.cl</t>
  </si>
  <si>
    <t xml:space="preserve">202087014</t>
  </si>
  <si>
    <t xml:space="preserve">20068620</t>
  </si>
  <si>
    <t xml:space="preserve">ROLDAN</t>
  </si>
  <si>
    <t xml:space="preserve">ESTEBAN RODRIGO ALEXIS</t>
  </si>
  <si>
    <t xml:space="preserve">esteban.roldan@usm.cl</t>
  </si>
  <si>
    <t xml:space="preserve">201904066</t>
  </si>
  <si>
    <t xml:space="preserve">20251755</t>
  </si>
  <si>
    <t xml:space="preserve">SAGREDO</t>
  </si>
  <si>
    <t xml:space="preserve">BORIS ANDRES</t>
  </si>
  <si>
    <t xml:space="preserve">boris.sagredo@usm.cl</t>
  </si>
  <si>
    <t xml:space="preserve">201954014</t>
  </si>
  <si>
    <t xml:space="preserve">20605527</t>
  </si>
  <si>
    <t xml:space="preserve">SORIANO</t>
  </si>
  <si>
    <t xml:space="preserve">CRISTIAN FELIPE</t>
  </si>
  <si>
    <t xml:space="preserve">cristian.soriano@usm.cl</t>
  </si>
  <si>
    <t xml:space="preserve">201923044</t>
  </si>
  <si>
    <t xml:space="preserve">20611601</t>
  </si>
  <si>
    <t xml:space="preserve">ALAN MARCELO</t>
  </si>
  <si>
    <t xml:space="preserve">alan.vegac@usm.cl</t>
  </si>
  <si>
    <t xml:space="preserve">201844020</t>
  </si>
  <si>
    <t xml:space="preserve">20301559</t>
  </si>
  <si>
    <t xml:space="preserve">JOAQUÍN DAMIÁN</t>
  </si>
  <si>
    <t xml:space="preserve">joaquin.vergarac@sansano.usm.cl</t>
  </si>
  <si>
    <t xml:space="preserve">201951069</t>
  </si>
  <si>
    <t xml:space="preserve">19214623</t>
  </si>
  <si>
    <t xml:space="preserve">VILLARROEL</t>
  </si>
  <si>
    <t xml:space="preserve">ALAN PATRICIO</t>
  </si>
  <si>
    <t xml:space="preserve">alan.villarroel@usm.cl</t>
  </si>
  <si>
    <t xml:space="preserve">202004019</t>
  </si>
  <si>
    <t xml:space="preserve">20835262</t>
  </si>
  <si>
    <t xml:space="preserve">ABARCA</t>
  </si>
  <si>
    <t xml:space="preserve">ALEXANDER SEBASTIAN</t>
  </si>
  <si>
    <t xml:space="preserve">alexander.abarca@usm.cl</t>
  </si>
  <si>
    <t xml:space="preserve">202004057</t>
  </si>
  <si>
    <t xml:space="preserve">20858819</t>
  </si>
  <si>
    <t xml:space="preserve">ALFARO</t>
  </si>
  <si>
    <t xml:space="preserve">ignacio.alfaro@usm.cl</t>
  </si>
  <si>
    <t xml:space="preserve">202004002</t>
  </si>
  <si>
    <t xml:space="preserve">20795863</t>
  </si>
  <si>
    <t xml:space="preserve">CHAFARIK</t>
  </si>
  <si>
    <t xml:space="preserve">ALFONSO ERNESTO</t>
  </si>
  <si>
    <t xml:space="preserve">alfonso.araya@usm.cl</t>
  </si>
  <si>
    <t xml:space="preserve">202004120</t>
  </si>
  <si>
    <t xml:space="preserve">20838338</t>
  </si>
  <si>
    <t xml:space="preserve">ARCE</t>
  </si>
  <si>
    <t xml:space="preserve">ZAVALA</t>
  </si>
  <si>
    <t xml:space="preserve">BENJAMIN ENRIQUE</t>
  </si>
  <si>
    <t xml:space="preserve">benjamin.arcez@usm.cl</t>
  </si>
  <si>
    <t xml:space="preserve">202004082</t>
  </si>
  <si>
    <t xml:space="preserve">20824325</t>
  </si>
  <si>
    <t xml:space="preserve">AVALOS</t>
  </si>
  <si>
    <t xml:space="preserve">IAN FERNANDO</t>
  </si>
  <si>
    <t xml:space="preserve">ian.avalos@usm.cl</t>
  </si>
  <si>
    <t xml:space="preserve">202004103</t>
  </si>
  <si>
    <t xml:space="preserve">20838911</t>
  </si>
  <si>
    <t xml:space="preserve">JORQUERA</t>
  </si>
  <si>
    <t xml:space="preserve">ANA LISETTE</t>
  </si>
  <si>
    <t xml:space="preserve">ana.avalos@usm.cl</t>
  </si>
  <si>
    <t xml:space="preserve">202004050</t>
  </si>
  <si>
    <t xml:space="preserve">20790849</t>
  </si>
  <si>
    <t xml:space="preserve">BECERRA</t>
  </si>
  <si>
    <t xml:space="preserve">CONSTANZA ALEJANDRA</t>
  </si>
  <si>
    <t xml:space="preserve">constanza.becerra@usm.cl</t>
  </si>
  <si>
    <t xml:space="preserve">202004005</t>
  </si>
  <si>
    <t xml:space="preserve">20804511</t>
  </si>
  <si>
    <t xml:space="preserve">BOLDRINI</t>
  </si>
  <si>
    <t xml:space="preserve">MARTIN EDUARDO</t>
  </si>
  <si>
    <t xml:space="preserve">martin.boldrini@usm.cl</t>
  </si>
  <si>
    <t xml:space="preserve">CRISTIAN LAUTARO</t>
  </si>
  <si>
    <t xml:space="preserve">cristian.briceno@usm.cl</t>
  </si>
  <si>
    <t xml:space="preserve">202004111</t>
  </si>
  <si>
    <t xml:space="preserve">20852507</t>
  </si>
  <si>
    <t xml:space="preserve">CARVALLO</t>
  </si>
  <si>
    <t xml:space="preserve">CONSTANZA ANTONIA</t>
  </si>
  <si>
    <t xml:space="preserve">constanza.carvallo@usm.cl</t>
  </si>
  <si>
    <t xml:space="preserve">202004041</t>
  </si>
  <si>
    <t xml:space="preserve">20846345</t>
  </si>
  <si>
    <t xml:space="preserve">FLIES</t>
  </si>
  <si>
    <t xml:space="preserve">MARIANO RENATO</t>
  </si>
  <si>
    <t xml:space="preserve">mariano.flies@usm.cl</t>
  </si>
  <si>
    <t xml:space="preserve">202004116</t>
  </si>
  <si>
    <t xml:space="preserve">20809770</t>
  </si>
  <si>
    <t xml:space="preserve">MARIELA ANTONIA</t>
  </si>
  <si>
    <t xml:space="preserve">mariela.flores@usm.cl</t>
  </si>
  <si>
    <t xml:space="preserve">202004093</t>
  </si>
  <si>
    <t xml:space="preserve">20882783</t>
  </si>
  <si>
    <t xml:space="preserve">FRIAS</t>
  </si>
  <si>
    <t xml:space="preserve">YERKO IGNACIO</t>
  </si>
  <si>
    <t xml:space="preserve">yerko.frias@usm.cl</t>
  </si>
  <si>
    <t xml:space="preserve">202004087</t>
  </si>
  <si>
    <t xml:space="preserve">20905650</t>
  </si>
  <si>
    <t xml:space="preserve">LUCERO</t>
  </si>
  <si>
    <t xml:space="preserve">vicente.fuentesl@usm.cl</t>
  </si>
  <si>
    <t xml:space="preserve">202004054</t>
  </si>
  <si>
    <t xml:space="preserve">20849355</t>
  </si>
  <si>
    <t xml:space="preserve">GALLEGOS</t>
  </si>
  <si>
    <t xml:space="preserve">PRADENA</t>
  </si>
  <si>
    <t xml:space="preserve">DIDIER ANDRES</t>
  </si>
  <si>
    <t xml:space="preserve">didier.gallegos@usm.cl</t>
  </si>
  <si>
    <t xml:space="preserve">202004097</t>
  </si>
  <si>
    <t xml:space="preserve">20816955</t>
  </si>
  <si>
    <t xml:space="preserve">IRAGORRI</t>
  </si>
  <si>
    <t xml:space="preserve">ROQUE JOSE MARTIN</t>
  </si>
  <si>
    <t xml:space="preserve">roque.garrido@usm.cl</t>
  </si>
  <si>
    <t xml:space="preserve">202004040</t>
  </si>
  <si>
    <t xml:space="preserve">20838538</t>
  </si>
  <si>
    <t xml:space="preserve">COHEN</t>
  </si>
  <si>
    <t xml:space="preserve">GABRIELA IGNACIA</t>
  </si>
  <si>
    <t xml:space="preserve">gabriela.gonzalezc@usm.cl</t>
  </si>
  <si>
    <t xml:space="preserve">202004066</t>
  </si>
  <si>
    <t xml:space="preserve">20880792</t>
  </si>
  <si>
    <t xml:space="preserve">matias.herrerao@usm.cl</t>
  </si>
  <si>
    <t xml:space="preserve">202004038</t>
  </si>
  <si>
    <t xml:space="preserve">20837256</t>
  </si>
  <si>
    <t xml:space="preserve">MAXIMILIANO FELIPE</t>
  </si>
  <si>
    <t xml:space="preserve">maximiliano.jofre@usm.cl</t>
  </si>
  <si>
    <t xml:space="preserve">202004049</t>
  </si>
  <si>
    <t xml:space="preserve">20906388</t>
  </si>
  <si>
    <t xml:space="preserve">LEYTON</t>
  </si>
  <si>
    <t xml:space="preserve">IGNACIA ALEJANDRA</t>
  </si>
  <si>
    <t xml:space="preserve">ignacia.leyton@usm.cl</t>
  </si>
  <si>
    <t xml:space="preserve">202004013</t>
  </si>
  <si>
    <t xml:space="preserve">20906442</t>
  </si>
  <si>
    <t xml:space="preserve">LUSCICH</t>
  </si>
  <si>
    <t xml:space="preserve">ARAOS</t>
  </si>
  <si>
    <t xml:space="preserve">MARTINA PAZ</t>
  </si>
  <si>
    <t xml:space="preserve">martina.luscich@usm.cl</t>
  </si>
  <si>
    <t xml:space="preserve">202004078</t>
  </si>
  <si>
    <t xml:space="preserve">20795701</t>
  </si>
  <si>
    <t xml:space="preserve">MARIA IGNACIA</t>
  </si>
  <si>
    <t xml:space="preserve">maria.morenoar@usm.cl</t>
  </si>
  <si>
    <t xml:space="preserve">202004046</t>
  </si>
  <si>
    <t xml:space="preserve">20844555</t>
  </si>
  <si>
    <t xml:space="preserve">OLAVARRIA</t>
  </si>
  <si>
    <t xml:space="preserve">CARPENTER</t>
  </si>
  <si>
    <t xml:space="preserve">MARTIN VICENTE</t>
  </si>
  <si>
    <t xml:space="preserve">martin.olavarriac@usm.cl</t>
  </si>
  <si>
    <t xml:space="preserve">202004089</t>
  </si>
  <si>
    <t xml:space="preserve">20795318</t>
  </si>
  <si>
    <t xml:space="preserve">MAXIMILIANO IGNACIO</t>
  </si>
  <si>
    <t xml:space="preserve">maximiliano.olivareq@usm.cl</t>
  </si>
  <si>
    <t xml:space="preserve">202004003</t>
  </si>
  <si>
    <t xml:space="preserve">20826538</t>
  </si>
  <si>
    <t xml:space="preserve">CONSTANZA</t>
  </si>
  <si>
    <t xml:space="preserve">constanza.penam@usm.cl</t>
  </si>
  <si>
    <t xml:space="preserve">202004118</t>
  </si>
  <si>
    <t xml:space="preserve">20808156</t>
  </si>
  <si>
    <t xml:space="preserve">MANUEL ENRIQUE</t>
  </si>
  <si>
    <t xml:space="preserve">manuel.quirozg@usm.cl</t>
  </si>
  <si>
    <t xml:space="preserve">202004042</t>
  </si>
  <si>
    <t xml:space="preserve">20879627</t>
  </si>
  <si>
    <t xml:space="preserve">RETAMAL</t>
  </si>
  <si>
    <t xml:space="preserve">CATALINA SOFIA</t>
  </si>
  <si>
    <t xml:space="preserve">catalina.retamal@usm.cl</t>
  </si>
  <si>
    <t xml:space="preserve">202004080</t>
  </si>
  <si>
    <t xml:space="preserve">20851079</t>
  </si>
  <si>
    <t xml:space="preserve">JOAQUIN VICENTE</t>
  </si>
  <si>
    <t xml:space="preserve">joaquin.sandoval@usm.cl</t>
  </si>
  <si>
    <t xml:space="preserve">202004138</t>
  </si>
  <si>
    <t xml:space="preserve">20796136</t>
  </si>
  <si>
    <t xml:space="preserve">STANFIEL</t>
  </si>
  <si>
    <t xml:space="preserve">ORDENES</t>
  </si>
  <si>
    <t xml:space="preserve">JEAN CLAUDIO</t>
  </si>
  <si>
    <t xml:space="preserve">jean.stanfiel@usm.cl</t>
  </si>
  <si>
    <t xml:space="preserve">202004135</t>
  </si>
  <si>
    <t xml:space="preserve">20785053</t>
  </si>
  <si>
    <t xml:space="preserve">WEGERTSEDER</t>
  </si>
  <si>
    <t xml:space="preserve">PAULA BELEN</t>
  </si>
  <si>
    <t xml:space="preserve">paula.tapia@usm.cl</t>
  </si>
  <si>
    <t xml:space="preserve">202004109</t>
  </si>
  <si>
    <t xml:space="preserve">20803446</t>
  </si>
  <si>
    <t xml:space="preserve">VILLALOBOS</t>
  </si>
  <si>
    <t xml:space="preserve">SOFIA JESUS</t>
  </si>
  <si>
    <t xml:space="preserve">sofia.torresv@usm.cl</t>
  </si>
  <si>
    <t xml:space="preserve">202004114</t>
  </si>
  <si>
    <t xml:space="preserve">20908531</t>
  </si>
  <si>
    <t xml:space="preserve">TOWNSEND</t>
  </si>
  <si>
    <t xml:space="preserve">PRIETO</t>
  </si>
  <si>
    <t xml:space="preserve">sebastian.townsend@usm.cl</t>
  </si>
  <si>
    <t xml:space="preserve">202004121</t>
  </si>
  <si>
    <t xml:space="preserve">20863934</t>
  </si>
  <si>
    <t xml:space="preserve">ROSSEL</t>
  </si>
  <si>
    <t xml:space="preserve">vicente.vegar@usm.cl</t>
  </si>
  <si>
    <t xml:space="preserve">202004007</t>
  </si>
  <si>
    <t xml:space="preserve">20804332</t>
  </si>
  <si>
    <t xml:space="preserve">MANUEL ANTONIO</t>
  </si>
  <si>
    <t xml:space="preserve">manuel.velasquezca@usm.cl</t>
  </si>
  <si>
    <t xml:space="preserve">202004021</t>
  </si>
  <si>
    <t xml:space="preserve">20804768</t>
  </si>
  <si>
    <t xml:space="preserve">PAVEZ</t>
  </si>
  <si>
    <t xml:space="preserve">HUGO EUGENIO</t>
  </si>
  <si>
    <t xml:space="preserve">hugo.villarroelp@usm.cl</t>
  </si>
  <si>
    <t xml:space="preserve">202004131</t>
  </si>
  <si>
    <t xml:space="preserve">20809310</t>
  </si>
  <si>
    <t xml:space="preserve">YANINE</t>
  </si>
  <si>
    <t xml:space="preserve">ALAN STEFFAN</t>
  </si>
  <si>
    <t xml:space="preserve">alan.yanine@usm.cl</t>
  </si>
  <si>
    <t xml:space="preserve">202004084</t>
  </si>
  <si>
    <t xml:space="preserve">20885992</t>
  </si>
  <si>
    <t xml:space="preserve">BREVIS</t>
  </si>
  <si>
    <t xml:space="preserve">JAVIER ALEXANDER</t>
  </si>
  <si>
    <t xml:space="preserve">javier.zamorab@usm.cl</t>
  </si>
  <si>
    <t xml:space="preserve">202060102</t>
  </si>
  <si>
    <t xml:space="preserve">20758428</t>
  </si>
  <si>
    <t xml:space="preserve">AGUILAR</t>
  </si>
  <si>
    <t xml:space="preserve">CAMILO ARNALDO</t>
  </si>
  <si>
    <t xml:space="preserve">camilo.aguilar@usm.cl</t>
  </si>
  <si>
    <t xml:space="preserve">14/01/2022</t>
  </si>
  <si>
    <t xml:space="preserve">202060009</t>
  </si>
  <si>
    <t xml:space="preserve">20774150</t>
  </si>
  <si>
    <t xml:space="preserve">ARIEL CRISTOBAL</t>
  </si>
  <si>
    <t xml:space="preserve">ariel.alfarod@usm.cl</t>
  </si>
  <si>
    <t xml:space="preserve">202090185</t>
  </si>
  <si>
    <t xml:space="preserve">19770564</t>
  </si>
  <si>
    <t xml:space="preserve">MARTIN ALONSO</t>
  </si>
  <si>
    <t xml:space="preserve">Especial</t>
  </si>
  <si>
    <t xml:space="preserve">martin.arayac@usm.cl</t>
  </si>
  <si>
    <t xml:space="preserve">202090184</t>
  </si>
  <si>
    <t xml:space="preserve">19607789</t>
  </si>
  <si>
    <t xml:space="preserve">MANSILLA</t>
  </si>
  <si>
    <t xml:space="preserve">NEBA DENNIS</t>
  </si>
  <si>
    <t xml:space="preserve">neba.arostica@usm.cl</t>
  </si>
  <si>
    <t xml:space="preserve">202060057</t>
  </si>
  <si>
    <t xml:space="preserve">20827272</t>
  </si>
  <si>
    <t xml:space="preserve">JAVIERA BELEN</t>
  </si>
  <si>
    <t xml:space="preserve">javiera.barrientos@usm.cl</t>
  </si>
  <si>
    <t xml:space="preserve">202060063</t>
  </si>
  <si>
    <t xml:space="preserve">20780150</t>
  </si>
  <si>
    <t xml:space="preserve">ARIAS</t>
  </si>
  <si>
    <t xml:space="preserve">FRANCISCA ALEXANDRA</t>
  </si>
  <si>
    <t xml:space="preserve">francisca.bustos@usm.cl</t>
  </si>
  <si>
    <t xml:space="preserve">202060015</t>
  </si>
  <si>
    <t xml:space="preserve">20787522</t>
  </si>
  <si>
    <t xml:space="preserve">LUTTGES</t>
  </si>
  <si>
    <t xml:space="preserve">camila.canales@usm.cl</t>
  </si>
  <si>
    <t xml:space="preserve">202060064</t>
  </si>
  <si>
    <t xml:space="preserve">20824837</t>
  </si>
  <si>
    <t xml:space="preserve">CATALDO</t>
  </si>
  <si>
    <t xml:space="preserve">VASQUEZ</t>
  </si>
  <si>
    <t xml:space="preserve">MARTIN IGNACIO</t>
  </si>
  <si>
    <t xml:space="preserve">martin.cataldo@usm.cl</t>
  </si>
  <si>
    <t xml:space="preserve">202060008</t>
  </si>
  <si>
    <t xml:space="preserve">20686930</t>
  </si>
  <si>
    <t xml:space="preserve">CIFUENTES</t>
  </si>
  <si>
    <t xml:space="preserve">SANHUEZA</t>
  </si>
  <si>
    <t xml:space="preserve">LORENA ALEJANDRA</t>
  </si>
  <si>
    <t xml:space="preserve">lorena.cifuentes@usm.cl</t>
  </si>
  <si>
    <t xml:space="preserve">202060032</t>
  </si>
  <si>
    <t xml:space="preserve">20797964</t>
  </si>
  <si>
    <t xml:space="preserve">JAIME ESTEBAN</t>
  </si>
  <si>
    <t xml:space="preserve">jaime.cortesi@usm.cl</t>
  </si>
  <si>
    <t xml:space="preserve">202060096</t>
  </si>
  <si>
    <t xml:space="preserve">20776867</t>
  </si>
  <si>
    <t xml:space="preserve">CUITIÑO</t>
  </si>
  <si>
    <t xml:space="preserve">FAVIO SALVADOR KANNAY</t>
  </si>
  <si>
    <t xml:space="preserve">favio.cuitino@usm.cl</t>
  </si>
  <si>
    <t xml:space="preserve">202060046</t>
  </si>
  <si>
    <t xml:space="preserve">20679833</t>
  </si>
  <si>
    <t xml:space="preserve">CRISTOBAL LEONIDAS</t>
  </si>
  <si>
    <t xml:space="preserve">cristobal.diazpi@usm.cl</t>
  </si>
  <si>
    <t xml:space="preserve">202060020</t>
  </si>
  <si>
    <t xml:space="preserve">20735007</t>
  </si>
  <si>
    <t xml:space="preserve">ESPINOSA</t>
  </si>
  <si>
    <t xml:space="preserve">ARQUERO</t>
  </si>
  <si>
    <t xml:space="preserve">JAVIER ALEJANDRO</t>
  </si>
  <si>
    <t xml:space="preserve">javier.espinosaa@usm.cl</t>
  </si>
  <si>
    <t xml:space="preserve">202060031</t>
  </si>
  <si>
    <t xml:space="preserve">20766368</t>
  </si>
  <si>
    <t xml:space="preserve">BRUNO ANTONIO</t>
  </si>
  <si>
    <t xml:space="preserve">bruno.fernandez@usm.cl</t>
  </si>
  <si>
    <t xml:space="preserve">202060028</t>
  </si>
  <si>
    <t xml:space="preserve">20718933</t>
  </si>
  <si>
    <t xml:space="preserve">FONFACH</t>
  </si>
  <si>
    <t xml:space="preserve">NICULCAR</t>
  </si>
  <si>
    <t xml:space="preserve">CHRISTIAN IGNACIO</t>
  </si>
  <si>
    <t xml:space="preserve">christian.fonfach@usm.cl</t>
  </si>
  <si>
    <t xml:space="preserve">202060037</t>
  </si>
  <si>
    <t xml:space="preserve">20766142</t>
  </si>
  <si>
    <t xml:space="preserve">GONZALO ALONSO</t>
  </si>
  <si>
    <t xml:space="preserve">gonzalo.gallardom@usm.cl</t>
  </si>
  <si>
    <t xml:space="preserve">202060093</t>
  </si>
  <si>
    <t xml:space="preserve">20825564</t>
  </si>
  <si>
    <t xml:space="preserve">ANIBAL HERNAN</t>
  </si>
  <si>
    <t xml:space="preserve">anibal.herrera@usm.cl</t>
  </si>
  <si>
    <t xml:space="preserve">202060087</t>
  </si>
  <si>
    <t xml:space="preserve">20809537</t>
  </si>
  <si>
    <t xml:space="preserve">IRIBARREN</t>
  </si>
  <si>
    <t xml:space="preserve">VICENTE MATEO</t>
  </si>
  <si>
    <t xml:space="preserve">vicente.iribarren@usm.cl</t>
  </si>
  <si>
    <t xml:space="preserve">202060004</t>
  </si>
  <si>
    <t xml:space="preserve">20777914</t>
  </si>
  <si>
    <t xml:space="preserve">KRAUSE</t>
  </si>
  <si>
    <t xml:space="preserve">DIETMAR LUTHER</t>
  </si>
  <si>
    <t xml:space="preserve">dietmar.krause@usm.cl</t>
  </si>
  <si>
    <t xml:space="preserve">202060017</t>
  </si>
  <si>
    <t xml:space="preserve">20818403</t>
  </si>
  <si>
    <t xml:space="preserve">MAULEN</t>
  </si>
  <si>
    <t xml:space="preserve">SAEZ</t>
  </si>
  <si>
    <t xml:space="preserve">EILEEN DENISE</t>
  </si>
  <si>
    <t xml:space="preserve">eileen.maulen@usm.cl</t>
  </si>
  <si>
    <t xml:space="preserve">201960110</t>
  </si>
  <si>
    <t xml:space="preserve">20393893</t>
  </si>
  <si>
    <t xml:space="preserve">MATÍAS IGNACIO</t>
  </si>
  <si>
    <t xml:space="preserve">matias.montenegrog@usm.cl</t>
  </si>
  <si>
    <t xml:space="preserve">202060025</t>
  </si>
  <si>
    <t xml:space="preserve">20782772</t>
  </si>
  <si>
    <t xml:space="preserve">felipe.morar@usm.cl</t>
  </si>
  <si>
    <t xml:space="preserve">202060106</t>
  </si>
  <si>
    <t xml:space="preserve">20741538</t>
  </si>
  <si>
    <t xml:space="preserve">MOYA</t>
  </si>
  <si>
    <t xml:space="preserve">GUILIANO DON JOHNSONS</t>
  </si>
  <si>
    <t xml:space="preserve">guiliano.moya@usm.cl</t>
  </si>
  <si>
    <t xml:space="preserve">202060062</t>
  </si>
  <si>
    <t xml:space="preserve">20751371</t>
  </si>
  <si>
    <t xml:space="preserve">JIMARA LORETO FRANCISCA</t>
  </si>
  <si>
    <t xml:space="preserve">jimara.ortiz@usm.cl</t>
  </si>
  <si>
    <t xml:space="preserve">201903015</t>
  </si>
  <si>
    <t xml:space="preserve">20619422</t>
  </si>
  <si>
    <t xml:space="preserve">SAGUA</t>
  </si>
  <si>
    <t xml:space="preserve">DIEGO</t>
  </si>
  <si>
    <t xml:space="preserve">diego.ortizs@sansano.usm.cl</t>
  </si>
  <si>
    <t xml:space="preserve">202060080</t>
  </si>
  <si>
    <t xml:space="preserve">20718235</t>
  </si>
  <si>
    <t xml:space="preserve">CHRISTOBAL ALONSO</t>
  </si>
  <si>
    <t xml:space="preserve">christobal.pizarro@usm.cl</t>
  </si>
  <si>
    <t xml:space="preserve">202060097</t>
  </si>
  <si>
    <t xml:space="preserve">20804175</t>
  </si>
  <si>
    <t xml:space="preserve">REINOSO</t>
  </si>
  <si>
    <t xml:space="preserve">sebastian.reinoso@usm.cl</t>
  </si>
  <si>
    <t xml:space="preserve">202060050</t>
  </si>
  <si>
    <t xml:space="preserve">20788365</t>
  </si>
  <si>
    <t xml:space="preserve">BARBARA ALEJANDRA</t>
  </si>
  <si>
    <t xml:space="preserve">barbara.rivera@usm.cl</t>
  </si>
  <si>
    <t xml:space="preserve">202060011</t>
  </si>
  <si>
    <t xml:space="preserve">20689268</t>
  </si>
  <si>
    <t xml:space="preserve">JOAQUIN</t>
  </si>
  <si>
    <t xml:space="preserve">joaquin.rodrigueze@usm.cl</t>
  </si>
  <si>
    <t xml:space="preserve">202060105</t>
  </si>
  <si>
    <t xml:space="preserve">20780017</t>
  </si>
  <si>
    <t xml:space="preserve">AZAHEL</t>
  </si>
  <si>
    <t xml:space="preserve">azahel.rojas@usm.cl</t>
  </si>
  <si>
    <t xml:space="preserve">202060060</t>
  </si>
  <si>
    <t xml:space="preserve">20796329</t>
  </si>
  <si>
    <t xml:space="preserve">MARCHANT</t>
  </si>
  <si>
    <t xml:space="preserve">BARBARA JAVIERA</t>
  </si>
  <si>
    <t xml:space="preserve">barbara.saavedram@usm.cl</t>
  </si>
  <si>
    <t xml:space="preserve">202060131</t>
  </si>
  <si>
    <t xml:space="preserve">20729658</t>
  </si>
  <si>
    <t xml:space="preserve">ADAM</t>
  </si>
  <si>
    <t xml:space="preserve">benjamin.sanchezad@usm.cl</t>
  </si>
  <si>
    <t xml:space="preserve">202060079</t>
  </si>
  <si>
    <t xml:space="preserve">20729659</t>
  </si>
  <si>
    <t xml:space="preserve">MATIAS NICOLAS</t>
  </si>
  <si>
    <t xml:space="preserve">matias.sancheza@usm.cl</t>
  </si>
  <si>
    <t xml:space="preserve">202060006</t>
  </si>
  <si>
    <t xml:space="preserve">20643369</t>
  </si>
  <si>
    <t xml:space="preserve">TAPPEN</t>
  </si>
  <si>
    <t xml:space="preserve">DENECKEN</t>
  </si>
  <si>
    <t xml:space="preserve">GERALDINE KONSTANZE</t>
  </si>
  <si>
    <t xml:space="preserve">geraldine.tappen@usm.cl</t>
  </si>
  <si>
    <t xml:space="preserve">202060115</t>
  </si>
  <si>
    <t xml:space="preserve">20676796</t>
  </si>
  <si>
    <t xml:space="preserve">VAGANAY</t>
  </si>
  <si>
    <t xml:space="preserve">MUÑIS</t>
  </si>
  <si>
    <t xml:space="preserve">TAMARA VALENTINA</t>
  </si>
  <si>
    <t xml:space="preserve">tamara.vaganay@usm.cl</t>
  </si>
  <si>
    <t xml:space="preserve">202060075</t>
  </si>
  <si>
    <t xml:space="preserve">20668819</t>
  </si>
  <si>
    <t xml:space="preserve">VIDELA</t>
  </si>
  <si>
    <t xml:space="preserve">GIOVANNI ALONSO</t>
  </si>
  <si>
    <t xml:space="preserve">giovanni.videla@usm.cl</t>
  </si>
  <si>
    <t xml:space="preserve">202060125</t>
  </si>
  <si>
    <t xml:space="preserve">20659257</t>
  </si>
  <si>
    <t xml:space="preserve">WERNER</t>
  </si>
  <si>
    <t xml:space="preserve">ANTONIA IGNACIA</t>
  </si>
  <si>
    <t xml:space="preserve">antonia.werner@usm.cl</t>
  </si>
  <si>
    <t xml:space="preserve">201960046</t>
  </si>
  <si>
    <t xml:space="preserve">20622223</t>
  </si>
  <si>
    <t xml:space="preserve">ZURITA</t>
  </si>
  <si>
    <t xml:space="preserve">ZIJL</t>
  </si>
  <si>
    <t xml:space="preserve">LUIS JESÚS</t>
  </si>
  <si>
    <t xml:space="preserve">luis.zuritaz@usm.cl</t>
  </si>
  <si>
    <t xml:space="preserve">202084002</t>
  </si>
  <si>
    <t xml:space="preserve">20484424</t>
  </si>
  <si>
    <t xml:space="preserve">RAMOS</t>
  </si>
  <si>
    <t xml:space="preserve">sofia.acosta@usm.cl</t>
  </si>
  <si>
    <t xml:space="preserve">202084004</t>
  </si>
  <si>
    <t xml:space="preserve">20798100</t>
  </si>
  <si>
    <t xml:space="preserve">FABIAN ANDRES</t>
  </si>
  <si>
    <t xml:space="preserve">fabian.alvarezc@usm.cl</t>
  </si>
  <si>
    <t xml:space="preserve">202084010</t>
  </si>
  <si>
    <t xml:space="preserve">18786967</t>
  </si>
  <si>
    <t xml:space="preserve">AMARALES</t>
  </si>
  <si>
    <t xml:space="preserve">DENNIS KARINA</t>
  </si>
  <si>
    <t xml:space="preserve">dennis.amarales@usm.cl</t>
  </si>
  <si>
    <t xml:space="preserve">202084027</t>
  </si>
  <si>
    <t xml:space="preserve">20805637</t>
  </si>
  <si>
    <t xml:space="preserve">CESPEDES</t>
  </si>
  <si>
    <t xml:space="preserve">EMILIA SOLEDAD</t>
  </si>
  <si>
    <t xml:space="preserve">emilia.araya@usm.cl</t>
  </si>
  <si>
    <t xml:space="preserve">202084031</t>
  </si>
  <si>
    <t xml:space="preserve">20968005</t>
  </si>
  <si>
    <t xml:space="preserve">ASCENCIO</t>
  </si>
  <si>
    <t xml:space="preserve">ANGELA CRYSTEL</t>
  </si>
  <si>
    <t xml:space="preserve">angela.ascencio@usm.cl</t>
  </si>
  <si>
    <t xml:space="preserve">202084025</t>
  </si>
  <si>
    <t xml:space="preserve">20677655</t>
  </si>
  <si>
    <t xml:space="preserve">MONTECINOS</t>
  </si>
  <si>
    <t xml:space="preserve">GERARDO ALFONSO</t>
  </si>
  <si>
    <t xml:space="preserve">gerardo.bravom@usm.cl</t>
  </si>
  <si>
    <t xml:space="preserve">202084040</t>
  </si>
  <si>
    <t xml:space="preserve">20778244</t>
  </si>
  <si>
    <t xml:space="preserve">CALVENTUS</t>
  </si>
  <si>
    <t xml:space="preserve"> </t>
  </si>
  <si>
    <t xml:space="preserve">CARLOS</t>
  </si>
  <si>
    <t xml:space="preserve">carlos.calventus@usm.cl</t>
  </si>
  <si>
    <t xml:space="preserve">202084029</t>
  </si>
  <si>
    <t xml:space="preserve">20912579</t>
  </si>
  <si>
    <t xml:space="preserve">sebastian.catalanm@usm.cl</t>
  </si>
  <si>
    <t xml:space="preserve">202084036</t>
  </si>
  <si>
    <t xml:space="preserve">20939526</t>
  </si>
  <si>
    <t xml:space="preserve">CERDA</t>
  </si>
  <si>
    <t xml:space="preserve">ALISTE</t>
  </si>
  <si>
    <t xml:space="preserve">VICTORIA BELEN</t>
  </si>
  <si>
    <t xml:space="preserve">victoria.cerda@usm.cl</t>
  </si>
  <si>
    <t xml:space="preserve">202084032</t>
  </si>
  <si>
    <t xml:space="preserve">20966994</t>
  </si>
  <si>
    <t xml:space="preserve">CHAVEZ</t>
  </si>
  <si>
    <t xml:space="preserve">VERDUGO</t>
  </si>
  <si>
    <t xml:space="preserve">sebastian.chavezv@usm.cl</t>
  </si>
  <si>
    <t xml:space="preserve">202084030</t>
  </si>
  <si>
    <t xml:space="preserve">20509383</t>
  </si>
  <si>
    <t xml:space="preserve">MELISA ANDREA</t>
  </si>
  <si>
    <t xml:space="preserve">melisa.diaz@usm.cl</t>
  </si>
  <si>
    <t xml:space="preserve">202084039</t>
  </si>
  <si>
    <t xml:space="preserve">20704594</t>
  </si>
  <si>
    <t xml:space="preserve">DIET</t>
  </si>
  <si>
    <t xml:space="preserve">IGNACIA PAZ</t>
  </si>
  <si>
    <t xml:space="preserve">ignacia.diet@usm.cl</t>
  </si>
  <si>
    <t xml:space="preserve">202084037</t>
  </si>
  <si>
    <t xml:space="preserve">20951467</t>
  </si>
  <si>
    <t xml:space="preserve">ALEXANDRA BELEN</t>
  </si>
  <si>
    <t xml:space="preserve">alexandra.espinoza@usm.cl</t>
  </si>
  <si>
    <t xml:space="preserve">202084022</t>
  </si>
  <si>
    <t xml:space="preserve">20984959</t>
  </si>
  <si>
    <t xml:space="preserve">MICHELLE CAROLINA</t>
  </si>
  <si>
    <t xml:space="preserve">michelle.fernandez@usm.cl</t>
  </si>
  <si>
    <t xml:space="preserve">202084014</t>
  </si>
  <si>
    <t xml:space="preserve">20955793</t>
  </si>
  <si>
    <t xml:space="preserve">PABLO ALEJANDRO</t>
  </si>
  <si>
    <t xml:space="preserve">pablo.floresm@usm.cl</t>
  </si>
  <si>
    <t xml:space="preserve">202084021</t>
  </si>
  <si>
    <t xml:space="preserve">20904913</t>
  </si>
  <si>
    <t xml:space="preserve">ROUSSEL</t>
  </si>
  <si>
    <t xml:space="preserve">MARTIN FRANCISCO</t>
  </si>
  <si>
    <t xml:space="preserve">martin.fuentealbar@usm.cl</t>
  </si>
  <si>
    <t xml:space="preserve">202084049</t>
  </si>
  <si>
    <t xml:space="preserve">20881012</t>
  </si>
  <si>
    <t xml:space="preserve">CLAVERIA</t>
  </si>
  <si>
    <t xml:space="preserve">sofia.gallardo@usm.cl</t>
  </si>
  <si>
    <t xml:space="preserve">202084041</t>
  </si>
  <si>
    <t xml:space="preserve">20542351</t>
  </si>
  <si>
    <t xml:space="preserve">LAZCANO</t>
  </si>
  <si>
    <t xml:space="preserve">david.gonzalezla@usm.cl</t>
  </si>
  <si>
    <t xml:space="preserve">202084038</t>
  </si>
  <si>
    <t xml:space="preserve">20953737</t>
  </si>
  <si>
    <t xml:space="preserve">LEONARDO ANDRES</t>
  </si>
  <si>
    <t xml:space="preserve">leonardo.gutierrezf@usm.cl</t>
  </si>
  <si>
    <t xml:space="preserve">202084033</t>
  </si>
  <si>
    <t xml:space="preserve">20960977</t>
  </si>
  <si>
    <t xml:space="preserve">MARIA OLGA</t>
  </si>
  <si>
    <t xml:space="preserve">maria.gutierrezv@usm.cl</t>
  </si>
  <si>
    <t xml:space="preserve">202084046</t>
  </si>
  <si>
    <t xml:space="preserve">20917426</t>
  </si>
  <si>
    <t xml:space="preserve">LABRIN</t>
  </si>
  <si>
    <t xml:space="preserve">JOSEANE CONSTANZA</t>
  </si>
  <si>
    <t xml:space="preserve">joseane.labrin@usm.cl</t>
  </si>
  <si>
    <t xml:space="preserve">202084013</t>
  </si>
  <si>
    <t xml:space="preserve">20479279</t>
  </si>
  <si>
    <t xml:space="preserve">VALDERRAMA</t>
  </si>
  <si>
    <t xml:space="preserve">maria.leivav@usm.cl</t>
  </si>
  <si>
    <t xml:space="preserve">202084020</t>
  </si>
  <si>
    <t xml:space="preserve">20985560</t>
  </si>
  <si>
    <t xml:space="preserve">LIZANA</t>
  </si>
  <si>
    <t xml:space="preserve">FOZ</t>
  </si>
  <si>
    <t xml:space="preserve">nicolas.lizana@usm.cl</t>
  </si>
  <si>
    <t xml:space="preserve">202084018</t>
  </si>
  <si>
    <t xml:space="preserve">20766169</t>
  </si>
  <si>
    <t xml:space="preserve">BERNARDITA DEL ROSARIO</t>
  </si>
  <si>
    <t xml:space="preserve">bernardita.maldonado@usm.cl</t>
  </si>
  <si>
    <t xml:space="preserve">202084007</t>
  </si>
  <si>
    <t xml:space="preserve">20538373</t>
  </si>
  <si>
    <t xml:space="preserve">CRISTOBAL ALFREDO</t>
  </si>
  <si>
    <t xml:space="preserve">cristobal.marinp@usm.cl</t>
  </si>
  <si>
    <t xml:space="preserve">202084051</t>
  </si>
  <si>
    <t xml:space="preserve">20942871</t>
  </si>
  <si>
    <t xml:space="preserve">MEZA</t>
  </si>
  <si>
    <t xml:space="preserve">FRANCISCO DANIEL ANTONIO</t>
  </si>
  <si>
    <t xml:space="preserve">francisco.maureiram@usm.cl</t>
  </si>
  <si>
    <t xml:space="preserve">202084012</t>
  </si>
  <si>
    <t xml:space="preserve">20878441</t>
  </si>
  <si>
    <t xml:space="preserve">GILDA TAMARA</t>
  </si>
  <si>
    <t xml:space="preserve">gilda.molina@usm.cl</t>
  </si>
  <si>
    <t xml:space="preserve">202084026</t>
  </si>
  <si>
    <t xml:space="preserve">19160531</t>
  </si>
  <si>
    <t xml:space="preserve">MANRIQUEZ</t>
  </si>
  <si>
    <t xml:space="preserve">TRINIDAD ANAI</t>
  </si>
  <si>
    <t xml:space="preserve">trinidad.mora@usm.cl</t>
  </si>
  <si>
    <t xml:space="preserve">202084048</t>
  </si>
  <si>
    <t xml:space="preserve">20541315</t>
  </si>
  <si>
    <t xml:space="preserve">martin.munozre@usm.cl</t>
  </si>
  <si>
    <t xml:space="preserve">202084047</t>
  </si>
  <si>
    <t xml:space="preserve">20805082</t>
  </si>
  <si>
    <t xml:space="preserve">KATHERINE VICTORIA</t>
  </si>
  <si>
    <t xml:space="preserve">katherine.munozv@usm.cl</t>
  </si>
  <si>
    <t xml:space="preserve">201966163</t>
  </si>
  <si>
    <t xml:space="preserve">20328791</t>
  </si>
  <si>
    <t xml:space="preserve">OTEÍZA</t>
  </si>
  <si>
    <t xml:space="preserve">CÁCERES</t>
  </si>
  <si>
    <t xml:space="preserve">DANA ALEJANDRA</t>
  </si>
  <si>
    <t xml:space="preserve">dana.oteiza@usm.cl</t>
  </si>
  <si>
    <t xml:space="preserve">202084042</t>
  </si>
  <si>
    <t xml:space="preserve">20752294</t>
  </si>
  <si>
    <t xml:space="preserve">PALLAUTA</t>
  </si>
  <si>
    <t xml:space="preserve">LISERA</t>
  </si>
  <si>
    <t xml:space="preserve">FABIOLA VALENTINA PAZ</t>
  </si>
  <si>
    <t xml:space="preserve">fabiola.pallauta@usm.cl</t>
  </si>
  <si>
    <t xml:space="preserve">202084034</t>
  </si>
  <si>
    <t xml:space="preserve">20739073</t>
  </si>
  <si>
    <t xml:space="preserve">CAMPOS</t>
  </si>
  <si>
    <t xml:space="preserve">TAYRA CATALINA</t>
  </si>
  <si>
    <t xml:space="preserve">tayra.palma@usm.cl</t>
  </si>
  <si>
    <t xml:space="preserve">202084024</t>
  </si>
  <si>
    <t xml:space="preserve">20740466</t>
  </si>
  <si>
    <t xml:space="preserve">POTTER</t>
  </si>
  <si>
    <t xml:space="preserve">CARREÑO</t>
  </si>
  <si>
    <t xml:space="preserve">ALEXANDRA POLETT</t>
  </si>
  <si>
    <t xml:space="preserve">alexandra.potter@usm.cl</t>
  </si>
  <si>
    <t xml:space="preserve">202084006</t>
  </si>
  <si>
    <t xml:space="preserve">20988210</t>
  </si>
  <si>
    <t xml:space="preserve">RIVAS</t>
  </si>
  <si>
    <t xml:space="preserve">EVELYN VALESKA</t>
  </si>
  <si>
    <t xml:space="preserve">evelyn.rivas@usm.cl</t>
  </si>
  <si>
    <t xml:space="preserve">202084050</t>
  </si>
  <si>
    <t xml:space="preserve">20976071</t>
  </si>
  <si>
    <t xml:space="preserve">ARIEL ANTONIO</t>
  </si>
  <si>
    <t xml:space="preserve">ariel.rodrigueze@usm.cl</t>
  </si>
  <si>
    <t xml:space="preserve">202084015</t>
  </si>
  <si>
    <t xml:space="preserve">20534701</t>
  </si>
  <si>
    <t xml:space="preserve">ROMAN</t>
  </si>
  <si>
    <t xml:space="preserve">AVARIA</t>
  </si>
  <si>
    <t xml:space="preserve">ARANTZA JESUS</t>
  </si>
  <si>
    <t xml:space="preserve">arantza.roman@usm.cl</t>
  </si>
  <si>
    <t xml:space="preserve">202084005</t>
  </si>
  <si>
    <t xml:space="preserve">20958908</t>
  </si>
  <si>
    <t xml:space="preserve">MARFAN</t>
  </si>
  <si>
    <t xml:space="preserve">MARIA ANTONIETA</t>
  </si>
  <si>
    <t xml:space="preserve">maria.silvam@usm.cl</t>
  </si>
  <si>
    <t xml:space="preserve">202084028</t>
  </si>
  <si>
    <t xml:space="preserve">20916216</t>
  </si>
  <si>
    <t xml:space="preserve">fernanda.sotom@usm.cl</t>
  </si>
  <si>
    <t xml:space="preserve">202084035</t>
  </si>
  <si>
    <t xml:space="preserve">20993400</t>
  </si>
  <si>
    <t xml:space="preserve">DANIELA ISABEL</t>
  </si>
  <si>
    <t xml:space="preserve">daniela.valenzuelao@usm.cl</t>
  </si>
  <si>
    <t xml:space="preserve">202084011</t>
  </si>
  <si>
    <t xml:space="preserve">20885771</t>
  </si>
  <si>
    <t xml:space="preserve">VALLE</t>
  </si>
  <si>
    <t xml:space="preserve">CLAUDIA LORETO</t>
  </si>
  <si>
    <t xml:space="preserve">claudia.valle@usm.cl</t>
  </si>
  <si>
    <t xml:space="preserve">202084043</t>
  </si>
  <si>
    <t xml:space="preserve">20569336</t>
  </si>
  <si>
    <t xml:space="preserve">ULLOA</t>
  </si>
  <si>
    <t xml:space="preserve">SEBASTIAN ALEXIS</t>
  </si>
  <si>
    <t xml:space="preserve">sebastian.vargasu@usm.cl</t>
  </si>
  <si>
    <t xml:space="preserve">202084044</t>
  </si>
  <si>
    <t xml:space="preserve">20655786</t>
  </si>
  <si>
    <t xml:space="preserve">RIVERO</t>
  </si>
  <si>
    <t xml:space="preserve">diego.vasquezri@usm.cl</t>
  </si>
  <si>
    <t xml:space="preserve">202084008</t>
  </si>
  <si>
    <t xml:space="preserve">20807743</t>
  </si>
  <si>
    <t xml:space="preserve">SANTANDER</t>
  </si>
  <si>
    <t xml:space="preserve">FRANCYS ALMENDRA</t>
  </si>
  <si>
    <t xml:space="preserve">francys.vasquez@usm.cl</t>
  </si>
  <si>
    <t xml:space="preserve">202087009</t>
  </si>
  <si>
    <t xml:space="preserve">20785773</t>
  </si>
  <si>
    <t xml:space="preserve">RUIZ</t>
  </si>
  <si>
    <t xml:space="preserve">SEBASTIAN ALBERTO</t>
  </si>
  <si>
    <t xml:space="preserve">sebastian.albornozr@usm.cl</t>
  </si>
  <si>
    <t xml:space="preserve">202087010</t>
  </si>
  <si>
    <t xml:space="preserve">21006829</t>
  </si>
  <si>
    <t xml:space="preserve">BARRALES</t>
  </si>
  <si>
    <t xml:space="preserve">ANGELICA IGNACIA</t>
  </si>
  <si>
    <t xml:space="preserve">angelica.alvarez@usm.cl</t>
  </si>
  <si>
    <t xml:space="preserve">202085012</t>
  </si>
  <si>
    <t xml:space="preserve">20923949</t>
  </si>
  <si>
    <t xml:space="preserve">MILLARAY AYELEN</t>
  </si>
  <si>
    <t xml:space="preserve">millaray.aros@usm.cl</t>
  </si>
  <si>
    <t xml:space="preserve">202087008</t>
  </si>
  <si>
    <t xml:space="preserve">20958399</t>
  </si>
  <si>
    <t xml:space="preserve">JOAQUIN ANTONIO</t>
  </si>
  <si>
    <t xml:space="preserve">joaquin.barrazaj@usm.cl</t>
  </si>
  <si>
    <t xml:space="preserve">202085013</t>
  </si>
  <si>
    <t xml:space="preserve">20922652</t>
  </si>
  <si>
    <t xml:space="preserve">BELTRAN</t>
  </si>
  <si>
    <t xml:space="preserve">TAMARA NOEMI</t>
  </si>
  <si>
    <t xml:space="preserve">tamara.beltran@usm.cl</t>
  </si>
  <si>
    <t xml:space="preserve">201903005</t>
  </si>
  <si>
    <t xml:space="preserve">20991816</t>
  </si>
  <si>
    <t xml:space="preserve">VALENTINA VANESSA</t>
  </si>
  <si>
    <t xml:space="preserve">valentina.boldrini@sansano.usm.cl</t>
  </si>
  <si>
    <t xml:space="preserve">202087018</t>
  </si>
  <si>
    <t xml:space="preserve">20751714</t>
  </si>
  <si>
    <t xml:space="preserve">CAMPILLAY</t>
  </si>
  <si>
    <t xml:space="preserve">KRISHNA SOFIA</t>
  </si>
  <si>
    <t xml:space="preserve">krishna.campillay@usm.cl</t>
  </si>
  <si>
    <t xml:space="preserve">202085009</t>
  </si>
  <si>
    <t xml:space="preserve">20492230</t>
  </si>
  <si>
    <t xml:space="preserve">CARRIEL</t>
  </si>
  <si>
    <t xml:space="preserve">FRANCO JESUS</t>
  </si>
  <si>
    <t xml:space="preserve">franco.carriel@usm.cl</t>
  </si>
  <si>
    <t xml:space="preserve">201951049</t>
  </si>
  <si>
    <t xml:space="preserve">19214552</t>
  </si>
  <si>
    <t xml:space="preserve">CARÚS</t>
  </si>
  <si>
    <t xml:space="preserve">JOHAN ANDRÉS</t>
  </si>
  <si>
    <t xml:space="preserve">johan.carus@usm.cl</t>
  </si>
  <si>
    <t xml:space="preserve">202085002</t>
  </si>
  <si>
    <t xml:space="preserve">20616456</t>
  </si>
  <si>
    <t xml:space="preserve">CASTORENE</t>
  </si>
  <si>
    <t xml:space="preserve">BASTIAN ESTEBAN ALBERTO</t>
  </si>
  <si>
    <t xml:space="preserve">bastian.castorene@usm.cl</t>
  </si>
  <si>
    <t xml:space="preserve">202087020</t>
  </si>
  <si>
    <t xml:space="preserve">20568888</t>
  </si>
  <si>
    <t xml:space="preserve">CONSTANZA MARIA</t>
  </si>
  <si>
    <t xml:space="preserve">constanza.cespedes@usm.cl</t>
  </si>
  <si>
    <t xml:space="preserve">202085019</t>
  </si>
  <si>
    <t xml:space="preserve">20986907</t>
  </si>
  <si>
    <t xml:space="preserve">JOSE MIGUEL ANDRES</t>
  </si>
  <si>
    <t xml:space="preserve">jose.cidl@usm.cl</t>
  </si>
  <si>
    <t xml:space="preserve">202087017</t>
  </si>
  <si>
    <t xml:space="preserve">20733958</t>
  </si>
  <si>
    <t xml:space="preserve">DEUTELMOSER</t>
  </si>
  <si>
    <t xml:space="preserve">MOLL</t>
  </si>
  <si>
    <t xml:space="preserve">THOMAS HEINRICH KLAUSS</t>
  </si>
  <si>
    <t xml:space="preserve">thomas.deutelmoser@usm.cl</t>
  </si>
  <si>
    <t xml:space="preserve">202085010</t>
  </si>
  <si>
    <t xml:space="preserve">19193567</t>
  </si>
  <si>
    <t xml:space="preserve">ALVEAL</t>
  </si>
  <si>
    <t xml:space="preserve">PATRICIO EDUARDO</t>
  </si>
  <si>
    <t xml:space="preserve">patricio.durana@usm.cl</t>
  </si>
  <si>
    <t xml:space="preserve">202087021</t>
  </si>
  <si>
    <t xml:space="preserve">20457425</t>
  </si>
  <si>
    <t xml:space="preserve">ESCARATE</t>
  </si>
  <si>
    <t xml:space="preserve">EDUARDO ANTONIO</t>
  </si>
  <si>
    <t xml:space="preserve">eduardo.escarate@sansano.usm.cl</t>
  </si>
  <si>
    <t xml:space="preserve">202054011</t>
  </si>
  <si>
    <t xml:space="preserve">21011097</t>
  </si>
  <si>
    <t xml:space="preserve">NICOLAS PAOLO</t>
  </si>
  <si>
    <t xml:space="preserve">nicolas.espinozami@usm.cl</t>
  </si>
  <si>
    <t xml:space="preserve">202087022</t>
  </si>
  <si>
    <t xml:space="preserve">20984055</t>
  </si>
  <si>
    <t xml:space="preserve">SCHLOSSER</t>
  </si>
  <si>
    <t xml:space="preserve">PABLO ANDRES</t>
  </si>
  <si>
    <t xml:space="preserve">pablo.fernandezs@usm.cl</t>
  </si>
  <si>
    <t xml:space="preserve">202087003</t>
  </si>
  <si>
    <t xml:space="preserve">20911106</t>
  </si>
  <si>
    <t xml:space="preserve">VALENTINA JAVIERA</t>
  </si>
  <si>
    <t xml:space="preserve">valentina.garcia@usm.cl</t>
  </si>
  <si>
    <t xml:space="preserve">202087007</t>
  </si>
  <si>
    <t xml:space="preserve">20916845</t>
  </si>
  <si>
    <t xml:space="preserve">FIORELLA ROCIO</t>
  </si>
  <si>
    <t xml:space="preserve">fiorella.guerra@usm.cl</t>
  </si>
  <si>
    <t xml:space="preserve">202085006</t>
  </si>
  <si>
    <t xml:space="preserve">20884979</t>
  </si>
  <si>
    <t xml:space="preserve">VILLEGAS</t>
  </si>
  <si>
    <t xml:space="preserve">PABLO TOMAS</t>
  </si>
  <si>
    <t xml:space="preserve">pablo.herrerav@usm.cl</t>
  </si>
  <si>
    <t xml:space="preserve">202054041</t>
  </si>
  <si>
    <t xml:space="preserve">21023559</t>
  </si>
  <si>
    <t xml:space="preserve">HINOJOSA</t>
  </si>
  <si>
    <t xml:space="preserve">tomas.hinojosa@usm.cl</t>
  </si>
  <si>
    <t xml:space="preserve">202087023</t>
  </si>
  <si>
    <t xml:space="preserve">20911896</t>
  </si>
  <si>
    <t xml:space="preserve">JULIO</t>
  </si>
  <si>
    <t xml:space="preserve">XAVIERA ESTEPHANIA</t>
  </si>
  <si>
    <t xml:space="preserve">xaviera.julio@usm.cl</t>
  </si>
  <si>
    <t xml:space="preserve">202085003</t>
  </si>
  <si>
    <t xml:space="preserve">20928951</t>
  </si>
  <si>
    <t xml:space="preserve">RICARDO IGNACIO</t>
  </si>
  <si>
    <t xml:space="preserve">ricardo.lizanac@usm.cl</t>
  </si>
  <si>
    <t xml:space="preserve">202085007</t>
  </si>
  <si>
    <t xml:space="preserve">20828049</t>
  </si>
  <si>
    <t xml:space="preserve">BENJAMIN ANTONIO</t>
  </si>
  <si>
    <t xml:space="preserve">benjamin.lopezc@usm.cl</t>
  </si>
  <si>
    <t xml:space="preserve">202085015</t>
  </si>
  <si>
    <t xml:space="preserve">20973286</t>
  </si>
  <si>
    <t xml:space="preserve">GOUDEAU</t>
  </si>
  <si>
    <t xml:space="preserve">benjamin.goudeau@usm.cl</t>
  </si>
  <si>
    <t xml:space="preserve">202085008</t>
  </si>
  <si>
    <t xml:space="preserve">20628925</t>
  </si>
  <si>
    <t xml:space="preserve">MELO</t>
  </si>
  <si>
    <t xml:space="preserve">DAMIAN ALFONSO</t>
  </si>
  <si>
    <t xml:space="preserve">damian.melo@usm.cl</t>
  </si>
  <si>
    <t xml:space="preserve">202087006</t>
  </si>
  <si>
    <t xml:space="preserve">20522301</t>
  </si>
  <si>
    <t xml:space="preserve">JOAQUIN MAXIMILIANO</t>
  </si>
  <si>
    <t xml:space="preserve">joaquin.mezal@usm.cl</t>
  </si>
  <si>
    <t xml:space="preserve">202085014</t>
  </si>
  <si>
    <t xml:space="preserve">20693255</t>
  </si>
  <si>
    <t xml:space="preserve">BARROS</t>
  </si>
  <si>
    <t xml:space="preserve">YERKO AGUSTIN</t>
  </si>
  <si>
    <t xml:space="preserve">yerko.munozb@usm.cl</t>
  </si>
  <si>
    <t xml:space="preserve">202085017</t>
  </si>
  <si>
    <t xml:space="preserve">20757131</t>
  </si>
  <si>
    <t xml:space="preserve">NAVARRO</t>
  </si>
  <si>
    <t xml:space="preserve">FARIAS</t>
  </si>
  <si>
    <t xml:space="preserve">LUIS FELIPE</t>
  </si>
  <si>
    <t xml:space="preserve">luis.navarrof@usm.cl</t>
  </si>
  <si>
    <t xml:space="preserve">202085004</t>
  </si>
  <si>
    <t xml:space="preserve">20710343</t>
  </si>
  <si>
    <t xml:space="preserve">SOFIA GABRIELA</t>
  </si>
  <si>
    <t xml:space="preserve">sofia.ortiz@usm.cl</t>
  </si>
  <si>
    <t xml:space="preserve">202087013</t>
  </si>
  <si>
    <t xml:space="preserve">20858898</t>
  </si>
  <si>
    <t xml:space="preserve">OÑAT</t>
  </si>
  <si>
    <t xml:space="preserve">LAURIN</t>
  </si>
  <si>
    <t xml:space="preserve">JAVIER</t>
  </si>
  <si>
    <t xml:space="preserve">javier.onat@usm.cl</t>
  </si>
  <si>
    <t xml:space="preserve">202073080</t>
  </si>
  <si>
    <t xml:space="preserve">21009140</t>
  </si>
  <si>
    <t xml:space="preserve">PEÑAILILLO</t>
  </si>
  <si>
    <t xml:space="preserve">CHAMORRO</t>
  </si>
  <si>
    <t xml:space="preserve">VICENTE ELIAS</t>
  </si>
  <si>
    <t xml:space="preserve">vicente.penailillo@usm.cl</t>
  </si>
  <si>
    <t xml:space="preserve">202085005</t>
  </si>
  <si>
    <t xml:space="preserve">20838087</t>
  </si>
  <si>
    <t xml:space="preserve">RIFFO</t>
  </si>
  <si>
    <t xml:space="preserve">FELIPE ALEJANDRO</t>
  </si>
  <si>
    <t xml:space="preserve">felipe.perezr@usm.cl</t>
  </si>
  <si>
    <t xml:space="preserve">202087011</t>
  </si>
  <si>
    <t xml:space="preserve">20778630</t>
  </si>
  <si>
    <t xml:space="preserve">PINILLA</t>
  </si>
  <si>
    <t xml:space="preserve">PAUCAR</t>
  </si>
  <si>
    <t xml:space="preserve">JULIO IGNACIO</t>
  </si>
  <si>
    <t xml:space="preserve">julio.pinilla@usm.cl</t>
  </si>
  <si>
    <t xml:space="preserve">202085011</t>
  </si>
  <si>
    <t xml:space="preserve">20718816</t>
  </si>
  <si>
    <t xml:space="preserve">PIÑONES</t>
  </si>
  <si>
    <t xml:space="preserve">VICENTE ANDRES</t>
  </si>
  <si>
    <t xml:space="preserve">vicente.pinonesg@usm.cl</t>
  </si>
  <si>
    <t xml:space="preserve">201903019</t>
  </si>
  <si>
    <t xml:space="preserve">20775864</t>
  </si>
  <si>
    <t xml:space="preserve">TOMAS ALFREDO</t>
  </si>
  <si>
    <t xml:space="preserve">tomas.riverosm@sansano.usm.cl</t>
  </si>
  <si>
    <t xml:space="preserve">202054034</t>
  </si>
  <si>
    <t xml:space="preserve">21004391</t>
  </si>
  <si>
    <t xml:space="preserve">VICENTE FERNANDO</t>
  </si>
  <si>
    <t xml:space="preserve">vicente.rojasp@usm.cl</t>
  </si>
  <si>
    <t xml:space="preserve">202085016</t>
  </si>
  <si>
    <t xml:space="preserve">20878183</t>
  </si>
  <si>
    <t xml:space="preserve">FREDES</t>
  </si>
  <si>
    <t xml:space="preserve">MARIA ANTONIA</t>
  </si>
  <si>
    <t xml:space="preserve">maria.saavedrafr@usm.cl</t>
  </si>
  <si>
    <t xml:space="preserve">201903023</t>
  </si>
  <si>
    <t xml:space="preserve">20930254</t>
  </si>
  <si>
    <t xml:space="preserve">HENRIQUEZ</t>
  </si>
  <si>
    <t xml:space="preserve">JUDYTZA ANAHIS</t>
  </si>
  <si>
    <t xml:space="preserve">judytza.tapia@sansano.usm.cl</t>
  </si>
  <si>
    <t xml:space="preserve">201903024</t>
  </si>
  <si>
    <t xml:space="preserve">20845625</t>
  </si>
  <si>
    <t xml:space="preserve">ARZA</t>
  </si>
  <si>
    <t xml:space="preserve">DANIEL IGNACIO</t>
  </si>
  <si>
    <t xml:space="preserve">daniel.torresa@sansano.usm.cl</t>
  </si>
  <si>
    <t xml:space="preserve">202087019</t>
  </si>
  <si>
    <t xml:space="preserve">20947604</t>
  </si>
  <si>
    <t xml:space="preserve">PALACIOS</t>
  </si>
  <si>
    <t xml:space="preserve">ANAHY ROMINA</t>
  </si>
  <si>
    <t xml:space="preserve">anahy.torres@usm.cl</t>
  </si>
  <si>
    <t xml:space="preserve">202085018</t>
  </si>
  <si>
    <t xml:space="preserve">20937053</t>
  </si>
  <si>
    <t xml:space="preserve">VALDEBENITO</t>
  </si>
  <si>
    <t xml:space="preserve">JAIME</t>
  </si>
  <si>
    <t xml:space="preserve">sebastian.valdebenij@usm.cl</t>
  </si>
  <si>
    <t xml:space="preserve">202073119</t>
  </si>
  <si>
    <t xml:space="preserve">26839825</t>
  </si>
  <si>
    <t xml:space="preserve">PAOLA VALENTINA</t>
  </si>
  <si>
    <t xml:space="preserve">paola.vasquez@usm.cl</t>
  </si>
  <si>
    <t xml:space="preserve">202054050</t>
  </si>
  <si>
    <t xml:space="preserve">20829842</t>
  </si>
  <si>
    <t xml:space="preserve">LORCA</t>
  </si>
  <si>
    <t xml:space="preserve">ABRAHAM IGNACIO</t>
  </si>
  <si>
    <t xml:space="preserve">abraham.acuna@usm.cl</t>
  </si>
  <si>
    <t xml:space="preserve">202054026</t>
  </si>
  <si>
    <t xml:space="preserve">20846513</t>
  </si>
  <si>
    <t xml:space="preserve">AHUMADA</t>
  </si>
  <si>
    <t xml:space="preserve">MAYA</t>
  </si>
  <si>
    <t xml:space="preserve">daniel.ahumada@usm.cl</t>
  </si>
  <si>
    <t xml:space="preserve">202054042</t>
  </si>
  <si>
    <t xml:space="preserve">21039789</t>
  </si>
  <si>
    <t xml:space="preserve">ALVARADO</t>
  </si>
  <si>
    <t xml:space="preserve">SARABIA</t>
  </si>
  <si>
    <t xml:space="preserve">BELEN JOHANA</t>
  </si>
  <si>
    <t xml:space="preserve">belen.alvarado@usm.cl</t>
  </si>
  <si>
    <t xml:space="preserve">202054036</t>
  </si>
  <si>
    <t xml:space="preserve">20327787</t>
  </si>
  <si>
    <t xml:space="preserve">CALVIO</t>
  </si>
  <si>
    <t xml:space="preserve">LABRA</t>
  </si>
  <si>
    <t xml:space="preserve">JIM AXEL</t>
  </si>
  <si>
    <t xml:space="preserve">jim.calvio@usm.cl</t>
  </si>
  <si>
    <t xml:space="preserve">202054022</t>
  </si>
  <si>
    <t xml:space="preserve">20471365</t>
  </si>
  <si>
    <t xml:space="preserve">VICENTE ALONSO</t>
  </si>
  <si>
    <t xml:space="preserve">vicente.camposr@usm.cl</t>
  </si>
  <si>
    <t xml:space="preserve">202054008</t>
  </si>
  <si>
    <t xml:space="preserve">20240355</t>
  </si>
  <si>
    <t xml:space="preserve">alfredo.carrascov@usm.cl</t>
  </si>
  <si>
    <t xml:space="preserve">202054049</t>
  </si>
  <si>
    <t xml:space="preserve">20740777</t>
  </si>
  <si>
    <t xml:space="preserve">joaquin.castillop@usm.cl</t>
  </si>
  <si>
    <t xml:space="preserve">202054009</t>
  </si>
  <si>
    <t xml:space="preserve">24750162</t>
  </si>
  <si>
    <t xml:space="preserve">CIEZA</t>
  </si>
  <si>
    <t xml:space="preserve">ANGHELA</t>
  </si>
  <si>
    <t xml:space="preserve">anghela.cieza@usm.cl</t>
  </si>
  <si>
    <t xml:space="preserve">202054043</t>
  </si>
  <si>
    <t xml:space="preserve">20409124</t>
  </si>
  <si>
    <t xml:space="preserve">franco.contrerasj@usm.cl</t>
  </si>
  <si>
    <t xml:space="preserve">202054020</t>
  </si>
  <si>
    <t xml:space="preserve">20999025</t>
  </si>
  <si>
    <t xml:space="preserve">COWELL</t>
  </si>
  <si>
    <t xml:space="preserve">JOAQUIN EDUARDO</t>
  </si>
  <si>
    <t xml:space="preserve">joaquin.cowell@usm.cl</t>
  </si>
  <si>
    <t xml:space="preserve">202054035</t>
  </si>
  <si>
    <t xml:space="preserve">20733112</t>
  </si>
  <si>
    <t xml:space="preserve">ALVEAR</t>
  </si>
  <si>
    <t xml:space="preserve">SAUL IGNACIO</t>
  </si>
  <si>
    <t xml:space="preserve">saul.espinoza@usm.cl</t>
  </si>
  <si>
    <t xml:space="preserve">202054029</t>
  </si>
  <si>
    <t xml:space="preserve">20836978</t>
  </si>
  <si>
    <t xml:space="preserve">BORDONES</t>
  </si>
  <si>
    <t xml:space="preserve">GABRIEL IGNACIO</t>
  </si>
  <si>
    <t xml:space="preserve">gabriel.gallardob@usm.cl</t>
  </si>
  <si>
    <t xml:space="preserve">202054013</t>
  </si>
  <si>
    <t xml:space="preserve">20936667</t>
  </si>
  <si>
    <t xml:space="preserve">VILLALON</t>
  </si>
  <si>
    <t xml:space="preserve">NICOLAS ALEJANDRO</t>
  </si>
  <si>
    <t xml:space="preserve">nicolas.garciav@usm.cl</t>
  </si>
  <si>
    <t xml:space="preserve">202054005</t>
  </si>
  <si>
    <t xml:space="preserve">21026887</t>
  </si>
  <si>
    <t xml:space="preserve">HIDALGO</t>
  </si>
  <si>
    <t xml:space="preserve">juan.gonzalezhi@usm.cl</t>
  </si>
  <si>
    <t xml:space="preserve">202054053</t>
  </si>
  <si>
    <t xml:space="preserve">20850940</t>
  </si>
  <si>
    <t xml:space="preserve">AMBAR ANGELICA</t>
  </si>
  <si>
    <t xml:space="preserve">ambar.guerrero@usm.cl</t>
  </si>
  <si>
    <t xml:space="preserve">202054024</t>
  </si>
  <si>
    <t xml:space="preserve">20811059</t>
  </si>
  <si>
    <t xml:space="preserve">ORREGO</t>
  </si>
  <si>
    <t xml:space="preserve">RAIMUNDO HERNAN</t>
  </si>
  <si>
    <t xml:space="preserve">raimundo.huerta@usm.cl</t>
  </si>
  <si>
    <t xml:space="preserve">202054025</t>
  </si>
  <si>
    <t xml:space="preserve">20829443</t>
  </si>
  <si>
    <t xml:space="preserve">KOLLER</t>
  </si>
  <si>
    <t xml:space="preserve">VIDAL</t>
  </si>
  <si>
    <t xml:space="preserve">leonardo.koller@usm.cl</t>
  </si>
  <si>
    <t xml:space="preserve">202054031</t>
  </si>
  <si>
    <t xml:space="preserve">20921991</t>
  </si>
  <si>
    <t xml:space="preserve">URBINA</t>
  </si>
  <si>
    <t xml:space="preserve">PATRICIO ANDRES</t>
  </si>
  <si>
    <t xml:space="preserve">patricio.lagosu@usm.cl</t>
  </si>
  <si>
    <t xml:space="preserve">201954049</t>
  </si>
  <si>
    <t xml:space="preserve">20442147</t>
  </si>
  <si>
    <t xml:space="preserve">LIZAMA</t>
  </si>
  <si>
    <t xml:space="preserve">maria.lizama@usm.cl</t>
  </si>
  <si>
    <t xml:space="preserve">202054038</t>
  </si>
  <si>
    <t xml:space="preserve">20917237</t>
  </si>
  <si>
    <t xml:space="preserve">GABRIEL JESUS</t>
  </si>
  <si>
    <t xml:space="preserve">gabriel.maldonadog@usm.cl</t>
  </si>
  <si>
    <t xml:space="preserve">202054010</t>
  </si>
  <si>
    <t xml:space="preserve">20689209</t>
  </si>
  <si>
    <t xml:space="preserve">MUENA</t>
  </si>
  <si>
    <t xml:space="preserve">CESAR FERNANDO</t>
  </si>
  <si>
    <t xml:space="preserve">cesar.meneses@usm.cl</t>
  </si>
  <si>
    <t xml:space="preserve">202054027</t>
  </si>
  <si>
    <t xml:space="preserve">20965437</t>
  </si>
  <si>
    <t xml:space="preserve">PACHECO</t>
  </si>
  <si>
    <t xml:space="preserve">FRANCISCO IGNACIO</t>
  </si>
  <si>
    <t xml:space="preserve">francisco.mirandap@usm.cl</t>
  </si>
  <si>
    <t xml:space="preserve">202054018</t>
  </si>
  <si>
    <t xml:space="preserve">20849201</t>
  </si>
  <si>
    <t xml:space="preserve">MONCADA</t>
  </si>
  <si>
    <t xml:space="preserve">cristian.moncada@usm.cl</t>
  </si>
  <si>
    <t xml:space="preserve">202054019</t>
  </si>
  <si>
    <t xml:space="preserve">20811169</t>
  </si>
  <si>
    <t xml:space="preserve">NAVEA</t>
  </si>
  <si>
    <t xml:space="preserve">RICARDO NICOLAS</t>
  </si>
  <si>
    <t xml:space="preserve">ricardo.navea@usm.cl</t>
  </si>
  <si>
    <t xml:space="preserve">202054046</t>
  </si>
  <si>
    <t xml:space="preserve">20811176</t>
  </si>
  <si>
    <t xml:space="preserve">ALEJANDRA DANIELA</t>
  </si>
  <si>
    <t xml:space="preserve">alejandra.olivaresv@usm.cl</t>
  </si>
  <si>
    <t xml:space="preserve">202054017</t>
  </si>
  <si>
    <t xml:space="preserve">20795480</t>
  </si>
  <si>
    <t xml:space="preserve">ORTEGA</t>
  </si>
  <si>
    <t xml:space="preserve">JORCH ALEJANDRO</t>
  </si>
  <si>
    <t xml:space="preserve">jorch.ortega@usm.cl</t>
  </si>
  <si>
    <t xml:space="preserve">202054016</t>
  </si>
  <si>
    <t xml:space="preserve">20992062</t>
  </si>
  <si>
    <t xml:space="preserve">TORO</t>
  </si>
  <si>
    <t xml:space="preserve">PAULETTE SOFIA</t>
  </si>
  <si>
    <t xml:space="preserve">paulette.pasten@usm.cl</t>
  </si>
  <si>
    <t xml:space="preserve">202054040</t>
  </si>
  <si>
    <t xml:space="preserve">20483110</t>
  </si>
  <si>
    <t xml:space="preserve">FELIPE MATIAS</t>
  </si>
  <si>
    <t xml:space="preserve">felipe.pimentel@usm.cl</t>
  </si>
  <si>
    <t xml:space="preserve">202054048</t>
  </si>
  <si>
    <t xml:space="preserve">20525967</t>
  </si>
  <si>
    <t xml:space="preserve">PIÑA</t>
  </si>
  <si>
    <t xml:space="preserve">LUIS ELIAS</t>
  </si>
  <si>
    <t xml:space="preserve">luis.pinac@usm.cl</t>
  </si>
  <si>
    <t xml:space="preserve">202054033</t>
  </si>
  <si>
    <t xml:space="preserve">19934471</t>
  </si>
  <si>
    <t xml:space="preserve">QUINTUPRAY</t>
  </si>
  <si>
    <t xml:space="preserve">OYARZO</t>
  </si>
  <si>
    <t xml:space="preserve">NICOLAS IGNACIO</t>
  </si>
  <si>
    <t xml:space="preserve">nicolas.quintupray@usm.cl</t>
  </si>
  <si>
    <t xml:space="preserve">202054030</t>
  </si>
  <si>
    <t xml:space="preserve">20754132</t>
  </si>
  <si>
    <t xml:space="preserve">CAMILO ENRIQUE</t>
  </si>
  <si>
    <t xml:space="preserve">camilo.reinoso@usm.cl</t>
  </si>
  <si>
    <t xml:space="preserve">202054021</t>
  </si>
  <si>
    <t xml:space="preserve">20884935</t>
  </si>
  <si>
    <t xml:space="preserve">DIEGO ANTONIO</t>
  </si>
  <si>
    <t xml:space="preserve">diego.riverosg@usm.cl</t>
  </si>
  <si>
    <t xml:space="preserve">202054054</t>
  </si>
  <si>
    <t xml:space="preserve">20753771</t>
  </si>
  <si>
    <t xml:space="preserve">SERRANO</t>
  </si>
  <si>
    <t xml:space="preserve">FABIAN ALONSO</t>
  </si>
  <si>
    <t xml:space="preserve">fabian.rodriguezs@usm.cl</t>
  </si>
  <si>
    <t xml:space="preserve">202054023</t>
  </si>
  <si>
    <t xml:space="preserve">20797209</t>
  </si>
  <si>
    <t xml:space="preserve">VICTORIA SOFIA</t>
  </si>
  <si>
    <t xml:space="preserve">victoria.rojasm@usm.cl</t>
  </si>
  <si>
    <t xml:space="preserve">202054028</t>
  </si>
  <si>
    <t xml:space="preserve">20985001</t>
  </si>
  <si>
    <t xml:space="preserve">CALDERON</t>
  </si>
  <si>
    <t xml:space="preserve">felipe.sanhuezac@usm.cl</t>
  </si>
  <si>
    <t xml:space="preserve">201954046</t>
  </si>
  <si>
    <t xml:space="preserve">19159829</t>
  </si>
  <si>
    <t xml:space="preserve">SANTANA</t>
  </si>
  <si>
    <t xml:space="preserve">MATÍAS AXEL</t>
  </si>
  <si>
    <t xml:space="preserve">matias.santana@usm.cl</t>
  </si>
  <si>
    <t xml:space="preserve">202054014</t>
  </si>
  <si>
    <t xml:space="preserve">20779846</t>
  </si>
  <si>
    <t xml:space="preserve">SERRA</t>
  </si>
  <si>
    <t xml:space="preserve">CARLOS ANDRES</t>
  </si>
  <si>
    <t xml:space="preserve">carlos.serra@usm.cl</t>
  </si>
  <si>
    <t xml:space="preserve">202054007</t>
  </si>
  <si>
    <t xml:space="preserve">20659156</t>
  </si>
  <si>
    <t xml:space="preserve">TOMAS GASTON</t>
  </si>
  <si>
    <t xml:space="preserve">tomas.soto@usm.cl</t>
  </si>
  <si>
    <t xml:space="preserve">202054044</t>
  </si>
  <si>
    <t xml:space="preserve">20986551</t>
  </si>
  <si>
    <t xml:space="preserve">GALVEZ</t>
  </si>
  <si>
    <t xml:space="preserve">DAFFNE NANCY</t>
  </si>
  <si>
    <t xml:space="preserve">daffne.vargas@usm.cl</t>
  </si>
  <si>
    <t xml:space="preserve">202054012</t>
  </si>
  <si>
    <t xml:space="preserve">20955120</t>
  </si>
  <si>
    <t xml:space="preserve">VEAS</t>
  </si>
  <si>
    <t xml:space="preserve">DIEGO ESTEBAN</t>
  </si>
  <si>
    <t xml:space="preserve">diego.veasr@usm.cl</t>
  </si>
  <si>
    <t xml:space="preserve">202054006</t>
  </si>
  <si>
    <t xml:space="preserve">20782455</t>
  </si>
  <si>
    <t xml:space="preserve">ZUÑIGA</t>
  </si>
  <si>
    <t xml:space="preserve">MILLONES</t>
  </si>
  <si>
    <t xml:space="preserve">MARCO JOAQUIN</t>
  </si>
  <si>
    <t xml:space="preserve">marco.zuniga@usm.cl</t>
  </si>
  <si>
    <t xml:space="preserve">202021050</t>
  </si>
  <si>
    <t xml:space="preserve">20754215</t>
  </si>
  <si>
    <t xml:space="preserve">ALDRIDGE</t>
  </si>
  <si>
    <t xml:space="preserve">DUNCAN REGINALD</t>
  </si>
  <si>
    <t xml:space="preserve">duncan.aldridge@usm.cl</t>
  </si>
  <si>
    <t xml:space="preserve">202021012</t>
  </si>
  <si>
    <t xml:space="preserve">20778106</t>
  </si>
  <si>
    <t xml:space="preserve">ANDRADE</t>
  </si>
  <si>
    <t xml:space="preserve">ERCILLA</t>
  </si>
  <si>
    <t xml:space="preserve">VICENTE RAMON</t>
  </si>
  <si>
    <t xml:space="preserve">vicente.andrade@usm.cl</t>
  </si>
  <si>
    <t xml:space="preserve">202021022</t>
  </si>
  <si>
    <t xml:space="preserve">20522381</t>
  </si>
  <si>
    <t xml:space="preserve">BENJAMIN RAIMUNDO</t>
  </si>
  <si>
    <t xml:space="preserve">benjamin.arosc@usm.cl</t>
  </si>
  <si>
    <t xml:space="preserve">202021043</t>
  </si>
  <si>
    <t xml:space="preserve">19949401</t>
  </si>
  <si>
    <t xml:space="preserve">pablo.astorga@usm.cl</t>
  </si>
  <si>
    <t xml:space="preserve">202021006</t>
  </si>
  <si>
    <t xml:space="preserve">20680047</t>
  </si>
  <si>
    <t xml:space="preserve">valentina.castillov@usm.cl</t>
  </si>
  <si>
    <t xml:space="preserve">202021086</t>
  </si>
  <si>
    <t xml:space="preserve">20775757</t>
  </si>
  <si>
    <t xml:space="preserve">daniel.castrot@usm.cl</t>
  </si>
  <si>
    <t xml:space="preserve">202021017</t>
  </si>
  <si>
    <t xml:space="preserve">20685198</t>
  </si>
  <si>
    <t xml:space="preserve">CHANDIA</t>
  </si>
  <si>
    <t xml:space="preserve">MATIAS LEONARDO</t>
  </si>
  <si>
    <t xml:space="preserve">matias.chandia@usm.cl</t>
  </si>
  <si>
    <t xml:space="preserve">202021076</t>
  </si>
  <si>
    <t xml:space="preserve">20483963</t>
  </si>
  <si>
    <t xml:space="preserve">MAXIMILIANO ANTONIO</t>
  </si>
  <si>
    <t xml:space="preserve">maximiliano.cifuente@usm.cl</t>
  </si>
  <si>
    <t xml:space="preserve">202021011</t>
  </si>
  <si>
    <t xml:space="preserve">20441831</t>
  </si>
  <si>
    <t xml:space="preserve">NICOLE ESTIVALYS</t>
  </si>
  <si>
    <t xml:space="preserve">nicole.contreras@usm.cl</t>
  </si>
  <si>
    <t xml:space="preserve">202021035</t>
  </si>
  <si>
    <t xml:space="preserve">20243946</t>
  </si>
  <si>
    <t xml:space="preserve">LAUTARO AMARU</t>
  </si>
  <si>
    <t xml:space="preserve">lautaro.cortes@usm.cl</t>
  </si>
  <si>
    <t xml:space="preserve">202021058</t>
  </si>
  <si>
    <t xml:space="preserve">20797872</t>
  </si>
  <si>
    <t xml:space="preserve">IBAÑEZ</t>
  </si>
  <si>
    <t xml:space="preserve">EDUARDO NICOLAS</t>
  </si>
  <si>
    <t xml:space="preserve">eduardo.cortesi@usm.cl</t>
  </si>
  <si>
    <t xml:space="preserve">202021066</t>
  </si>
  <si>
    <t xml:space="preserve">20786707</t>
  </si>
  <si>
    <t xml:space="preserve">CONSTANZA BELEN</t>
  </si>
  <si>
    <t xml:space="preserve">constanza.cruz@usm.cl</t>
  </si>
  <si>
    <t xml:space="preserve">202021038</t>
  </si>
  <si>
    <t xml:space="preserve">20796434</t>
  </si>
  <si>
    <t xml:space="preserve">DANIEL JOSUE</t>
  </si>
  <si>
    <t xml:space="preserve">daniel.cubillost@usm.cl</t>
  </si>
  <si>
    <t xml:space="preserve">202054032</t>
  </si>
  <si>
    <t xml:space="preserve">20938343</t>
  </si>
  <si>
    <t xml:space="preserve">MONSERRAT ELENA</t>
  </si>
  <si>
    <t xml:space="preserve">monserrat.delgado@usm.cl</t>
  </si>
  <si>
    <t xml:space="preserve">202021084</t>
  </si>
  <si>
    <t xml:space="preserve">20569415</t>
  </si>
  <si>
    <t xml:space="preserve">LUCIANO EDUARDO</t>
  </si>
  <si>
    <t xml:space="preserve">luciano.gutierrez@usm.cl</t>
  </si>
  <si>
    <t xml:space="preserve">202021053</t>
  </si>
  <si>
    <t xml:space="preserve">19447285</t>
  </si>
  <si>
    <t xml:space="preserve">FELIPE ANDRES JORGE</t>
  </si>
  <si>
    <t xml:space="preserve">felipe.herreralo@usm.cl</t>
  </si>
  <si>
    <t xml:space="preserve">201903010</t>
  </si>
  <si>
    <t xml:space="preserve">20522510</t>
  </si>
  <si>
    <t xml:space="preserve">ISMAEL PATRICIO</t>
  </si>
  <si>
    <t xml:space="preserve">ismael.hidalgo@sansano.usm.cl</t>
  </si>
  <si>
    <t xml:space="preserve">202021061</t>
  </si>
  <si>
    <t xml:space="preserve">20796440</t>
  </si>
  <si>
    <t xml:space="preserve">IBACACHE</t>
  </si>
  <si>
    <t xml:space="preserve">martin.ibacache@usm.cl</t>
  </si>
  <si>
    <t xml:space="preserve">202021007</t>
  </si>
  <si>
    <t xml:space="preserve">20807681</t>
  </si>
  <si>
    <t xml:space="preserve">CRISTOBAL ALEJANDRO</t>
  </si>
  <si>
    <t xml:space="preserve">cristobal.labra@usm.cl</t>
  </si>
  <si>
    <t xml:space="preserve">201705861</t>
  </si>
  <si>
    <t xml:space="preserve">18853870</t>
  </si>
  <si>
    <t xml:space="preserve">LAZO</t>
  </si>
  <si>
    <t xml:space="preserve">TOMAS ANDRES</t>
  </si>
  <si>
    <t xml:space="preserve">tomas.lazo.14@sansano.usm.cl</t>
  </si>
  <si>
    <t xml:space="preserve">202021041</t>
  </si>
  <si>
    <t xml:space="preserve">20775324</t>
  </si>
  <si>
    <t xml:space="preserve">FRANCISCO ANTONIO</t>
  </si>
  <si>
    <t xml:space="preserve">francisco.leivah@usm.cl</t>
  </si>
  <si>
    <t xml:space="preserve">202021046</t>
  </si>
  <si>
    <t xml:space="preserve">19864584</t>
  </si>
  <si>
    <t xml:space="preserve">MUNDACA</t>
  </si>
  <si>
    <t xml:space="preserve">DIEGO NICOLAS</t>
  </si>
  <si>
    <t xml:space="preserve">diego.molinam@usm.cl</t>
  </si>
  <si>
    <t xml:space="preserve">201854056</t>
  </si>
  <si>
    <t xml:space="preserve">19420952</t>
  </si>
  <si>
    <t xml:space="preserve">GÁLVEZ</t>
  </si>
  <si>
    <t xml:space="preserve">GONZALO ALBERTO</t>
  </si>
  <si>
    <t xml:space="preserve">gonzalo.moralesga@sansano.usm.cl</t>
  </si>
  <si>
    <t xml:space="preserve">202021013</t>
  </si>
  <si>
    <t xml:space="preserve">15200896</t>
  </si>
  <si>
    <t xml:space="preserve">VICENCIO</t>
  </si>
  <si>
    <t xml:space="preserve">RAMIRO JAIME ESTEBAN</t>
  </si>
  <si>
    <t xml:space="preserve">ramiro.moralesv@usm.cl</t>
  </si>
  <si>
    <t xml:space="preserve">202021063</t>
  </si>
  <si>
    <t xml:space="preserve">20446084</t>
  </si>
  <si>
    <t xml:space="preserve">KLEIN</t>
  </si>
  <si>
    <t xml:space="preserve">GASPAR IGNACIO</t>
  </si>
  <si>
    <t xml:space="preserve">gaspar.morenok@usm.cl</t>
  </si>
  <si>
    <t xml:space="preserve">202021087</t>
  </si>
  <si>
    <t xml:space="preserve">20786247</t>
  </si>
  <si>
    <t xml:space="preserve">RAFAEL ALBERTO</t>
  </si>
  <si>
    <t xml:space="preserve">rafael.munozs@usm.cl</t>
  </si>
  <si>
    <t xml:space="preserve">202021045</t>
  </si>
  <si>
    <t xml:space="preserve">20680224</t>
  </si>
  <si>
    <t xml:space="preserve">NAIMAN</t>
  </si>
  <si>
    <t xml:space="preserve">ALEX JAVIER</t>
  </si>
  <si>
    <t xml:space="preserve">alex.naiman@usm.cl</t>
  </si>
  <si>
    <t xml:space="preserve">202021029</t>
  </si>
  <si>
    <t xml:space="preserve">20828881</t>
  </si>
  <si>
    <t xml:space="preserve">ANDRES MARCELO</t>
  </si>
  <si>
    <t xml:space="preserve">andres.palaciosv@usm.cl</t>
  </si>
  <si>
    <t xml:space="preserve">202021010</t>
  </si>
  <si>
    <t xml:space="preserve">20729517</t>
  </si>
  <si>
    <t xml:space="preserve">javiera.penav@usm.cl</t>
  </si>
  <si>
    <t xml:space="preserve">202021088</t>
  </si>
  <si>
    <t xml:space="preserve">20804606</t>
  </si>
  <si>
    <t xml:space="preserve">SAA</t>
  </si>
  <si>
    <t xml:space="preserve">JULIAN EMILIO</t>
  </si>
  <si>
    <t xml:space="preserve">julian.perezs@usm.cl</t>
  </si>
  <si>
    <t xml:space="preserve">202021052</t>
  </si>
  <si>
    <t xml:space="preserve">20773364</t>
  </si>
  <si>
    <t xml:space="preserve">QUINTANA</t>
  </si>
  <si>
    <t xml:space="preserve">FERNANDA ISABEL</t>
  </si>
  <si>
    <t xml:space="preserve">fernanda.quintana@usm.cl</t>
  </si>
  <si>
    <t xml:space="preserve">202021039</t>
  </si>
  <si>
    <t xml:space="preserve">20809648</t>
  </si>
  <si>
    <t xml:space="preserve">MAXIMILIANO ALONSO</t>
  </si>
  <si>
    <t xml:space="preserve">maximiliano.quiroz@usm.cl</t>
  </si>
  <si>
    <t xml:space="preserve">202021033</t>
  </si>
  <si>
    <t xml:space="preserve">20549945</t>
  </si>
  <si>
    <t xml:space="preserve">MATIAS PEDRO</t>
  </si>
  <si>
    <t xml:space="preserve">matias.silvah@usm.cl</t>
  </si>
  <si>
    <t xml:space="preserve">202021025</t>
  </si>
  <si>
    <t xml:space="preserve">20680092</t>
  </si>
  <si>
    <t xml:space="preserve">sebastian.sobarzo@usm.cl</t>
  </si>
  <si>
    <t xml:space="preserve">202021091</t>
  </si>
  <si>
    <t xml:space="preserve">20796252</t>
  </si>
  <si>
    <t xml:space="preserve">CLAUDIO IGNACIO</t>
  </si>
  <si>
    <t xml:space="preserve">claudio.tapiaq@usm.cl</t>
  </si>
  <si>
    <t xml:space="preserve">202021034</t>
  </si>
  <si>
    <t xml:space="preserve">20520834</t>
  </si>
  <si>
    <t xml:space="preserve">TRONCOSO</t>
  </si>
  <si>
    <t xml:space="preserve">LOBOS</t>
  </si>
  <si>
    <t xml:space="preserve">CRISTIAN RODRIGO</t>
  </si>
  <si>
    <t xml:space="preserve">cristian.troncosol@usm.cl</t>
  </si>
  <si>
    <t xml:space="preserve">201903025</t>
  </si>
  <si>
    <t xml:space="preserve">20727169</t>
  </si>
  <si>
    <t xml:space="preserve">TUDELA</t>
  </si>
  <si>
    <t xml:space="preserve">STAUB</t>
  </si>
  <si>
    <t xml:space="preserve">JOSE IGNACIO</t>
  </si>
  <si>
    <t xml:space="preserve">jose.tudela@sansano.usm.cl</t>
  </si>
  <si>
    <t xml:space="preserve">202021051</t>
  </si>
  <si>
    <t xml:space="preserve">20502805</t>
  </si>
  <si>
    <t xml:space="preserve">MAX FELIPE</t>
  </si>
  <si>
    <t xml:space="preserve">max.vega@usm.cl</t>
  </si>
  <si>
    <t xml:space="preserve">202021030</t>
  </si>
  <si>
    <t xml:space="preserve">20828226</t>
  </si>
  <si>
    <t xml:space="preserve">ZANETTA</t>
  </si>
  <si>
    <t xml:space="preserve">PENNA</t>
  </si>
  <si>
    <t xml:space="preserve">CLAUDIO FRANCISCO ANDRES</t>
  </si>
  <si>
    <t xml:space="preserve">claudio.zanetta@usm.cl</t>
  </si>
  <si>
    <t xml:space="preserve">202021077</t>
  </si>
  <si>
    <t xml:space="preserve">21002066</t>
  </si>
  <si>
    <t xml:space="preserve">JALIFE</t>
  </si>
  <si>
    <t xml:space="preserve">BENJAMIN ASMED</t>
  </si>
  <si>
    <t xml:space="preserve">benjamin.alarconj@usm.cl</t>
  </si>
  <si>
    <t xml:space="preserve">202021026</t>
  </si>
  <si>
    <t xml:space="preserve">20962803</t>
  </si>
  <si>
    <t xml:space="preserve">ALEGRIA</t>
  </si>
  <si>
    <t xml:space="preserve">JAVIERA ANAIS</t>
  </si>
  <si>
    <t xml:space="preserve">javiera.alegria@usm.cl</t>
  </si>
  <si>
    <t xml:space="preserve">201903001</t>
  </si>
  <si>
    <t xml:space="preserve">20839016</t>
  </si>
  <si>
    <t xml:space="preserve">ALLENDES</t>
  </si>
  <si>
    <t xml:space="preserve">IGNACIO ALEJANDRO</t>
  </si>
  <si>
    <t xml:space="preserve">ignacio.allendes@sansano.usm.cl</t>
  </si>
  <si>
    <t xml:space="preserve">202021056</t>
  </si>
  <si>
    <t xml:space="preserve">25731510</t>
  </si>
  <si>
    <t xml:space="preserve">ASENCIO</t>
  </si>
  <si>
    <t xml:space="preserve">ADRIAN ESTEFANO</t>
  </si>
  <si>
    <t xml:space="preserve">adrian.asencio@usm.cl</t>
  </si>
  <si>
    <t xml:space="preserve">202021044</t>
  </si>
  <si>
    <t xml:space="preserve">20941697</t>
  </si>
  <si>
    <t xml:space="preserve">ANDRES FELIPE</t>
  </si>
  <si>
    <t xml:space="preserve">andres.calderonv@usm.cl</t>
  </si>
  <si>
    <t xml:space="preserve">202021069</t>
  </si>
  <si>
    <t xml:space="preserve">21006751</t>
  </si>
  <si>
    <t xml:space="preserve">KRIS ANGEL</t>
  </si>
  <si>
    <t xml:space="preserve">kris.casanga@usm.cl</t>
  </si>
  <si>
    <t xml:space="preserve">202021057</t>
  </si>
  <si>
    <t xml:space="preserve">20835019</t>
  </si>
  <si>
    <t xml:space="preserve">TRINIDAD ASUNCION</t>
  </si>
  <si>
    <t xml:space="preserve">trinidad.castro@usm.cl</t>
  </si>
  <si>
    <t xml:space="preserve">202021028</t>
  </si>
  <si>
    <t xml:space="preserve">20969449</t>
  </si>
  <si>
    <t xml:space="preserve">BARBANERA</t>
  </si>
  <si>
    <t xml:space="preserve">MAYRA JESUS</t>
  </si>
  <si>
    <t xml:space="preserve">mayra.delgado@usm.cl</t>
  </si>
  <si>
    <t xml:space="preserve">202021031</t>
  </si>
  <si>
    <t xml:space="preserve">20998067</t>
  </si>
  <si>
    <t xml:space="preserve">CARLOS PATRICIO</t>
  </si>
  <si>
    <t xml:space="preserve">carlos.diazn@usm.cl</t>
  </si>
  <si>
    <t xml:space="preserve">202021059</t>
  </si>
  <si>
    <t xml:space="preserve">20929279</t>
  </si>
  <si>
    <t xml:space="preserve">MARCO JAVIER</t>
  </si>
  <si>
    <t xml:space="preserve">marco.duque@usm.cl</t>
  </si>
  <si>
    <t xml:space="preserve">202021060</t>
  </si>
  <si>
    <t xml:space="preserve">20836931</t>
  </si>
  <si>
    <t xml:space="preserve">ENCINA</t>
  </si>
  <si>
    <t xml:space="preserve">ALLENDE</t>
  </si>
  <si>
    <t xml:space="preserve">sebastian.encina@usm.cl</t>
  </si>
  <si>
    <t xml:space="preserve">202021027</t>
  </si>
  <si>
    <t xml:space="preserve">20835173</t>
  </si>
  <si>
    <t xml:space="preserve">ERRAZURIZ</t>
  </si>
  <si>
    <t xml:space="preserve">BRUNA</t>
  </si>
  <si>
    <t xml:space="preserve">MAITE DEL PILAR</t>
  </si>
  <si>
    <t xml:space="preserve">maite.errazuriz@usm.cl</t>
  </si>
  <si>
    <t xml:space="preserve">202021014</t>
  </si>
  <si>
    <t xml:space="preserve">20969027</t>
  </si>
  <si>
    <t xml:space="preserve">FABIAN MARCELO</t>
  </si>
  <si>
    <t xml:space="preserve">fabian.espinozaf@usm.cl</t>
  </si>
  <si>
    <t xml:space="preserve">202021067</t>
  </si>
  <si>
    <t xml:space="preserve">21012279</t>
  </si>
  <si>
    <t xml:space="preserve">FAUNDES</t>
  </si>
  <si>
    <t xml:space="preserve">MATIAS ENRIQUE</t>
  </si>
  <si>
    <t xml:space="preserve">matias.faundess@usm.cl</t>
  </si>
  <si>
    <t xml:space="preserve">202021037</t>
  </si>
  <si>
    <t xml:space="preserve">20840489</t>
  </si>
  <si>
    <t xml:space="preserve">FRANCISCO AUGUSTO</t>
  </si>
  <si>
    <t xml:space="preserve">francisco.floresj@usm.cl</t>
  </si>
  <si>
    <t xml:space="preserve">202021068</t>
  </si>
  <si>
    <t xml:space="preserve">22232087</t>
  </si>
  <si>
    <t xml:space="preserve">ORDOÑEZ</t>
  </si>
  <si>
    <t xml:space="preserve">FREDDY GIANMARCO</t>
  </si>
  <si>
    <t xml:space="preserve">freddy.floreso@usm.cl</t>
  </si>
  <si>
    <t xml:space="preserve">202021003</t>
  </si>
  <si>
    <t xml:space="preserve">20968634</t>
  </si>
  <si>
    <t xml:space="preserve">ALVARO IGNACIO</t>
  </si>
  <si>
    <t xml:space="preserve">alvaro.gaetec@usm.cl</t>
  </si>
  <si>
    <t xml:space="preserve">202021081</t>
  </si>
  <si>
    <t xml:space="preserve">20988322</t>
  </si>
  <si>
    <t xml:space="preserve">GALENO</t>
  </si>
  <si>
    <t xml:space="preserve">FRANCISCO ALONSO</t>
  </si>
  <si>
    <t xml:space="preserve">francisco.galeno@usm.cl</t>
  </si>
  <si>
    <t xml:space="preserve">202021020</t>
  </si>
  <si>
    <t xml:space="preserve">20920619</t>
  </si>
  <si>
    <t xml:space="preserve">JOSEFA ANDREA</t>
  </si>
  <si>
    <t xml:space="preserve">josefa.gonzalez@usm.cl</t>
  </si>
  <si>
    <t xml:space="preserve">202021023</t>
  </si>
  <si>
    <t xml:space="preserve">20907089</t>
  </si>
  <si>
    <t xml:space="preserve">LLANCA</t>
  </si>
  <si>
    <t xml:space="preserve">EDUARDO VALENTIN</t>
  </si>
  <si>
    <t xml:space="preserve">eduardo.llanca@usm.cl</t>
  </si>
  <si>
    <t xml:space="preserve">201904183</t>
  </si>
  <si>
    <t xml:space="preserve">20339054</t>
  </si>
  <si>
    <t xml:space="preserve">MACARENA FRANCISCA</t>
  </si>
  <si>
    <t xml:space="preserve">macarena.lopezp@usm.cl</t>
  </si>
  <si>
    <t xml:space="preserve">202021083</t>
  </si>
  <si>
    <t xml:space="preserve">20953916</t>
  </si>
  <si>
    <t xml:space="preserve">MEDEL</t>
  </si>
  <si>
    <t xml:space="preserve">IAN</t>
  </si>
  <si>
    <t xml:space="preserve">ian.mendez@usm.cl</t>
  </si>
  <si>
    <t xml:space="preserve">202021047</t>
  </si>
  <si>
    <t xml:space="preserve">20831413</t>
  </si>
  <si>
    <t xml:space="preserve">MEYER</t>
  </si>
  <si>
    <t xml:space="preserve">HANS DANTE</t>
  </si>
  <si>
    <t xml:space="preserve">hans.meyer@usm.cl</t>
  </si>
  <si>
    <t xml:space="preserve">202021070</t>
  </si>
  <si>
    <t xml:space="preserve">20948316</t>
  </si>
  <si>
    <t xml:space="preserve">ALAN DANIEL</t>
  </si>
  <si>
    <t xml:space="preserve">alan.montero@usm.cl</t>
  </si>
  <si>
    <t xml:space="preserve">202021080</t>
  </si>
  <si>
    <t xml:space="preserve">20945141</t>
  </si>
  <si>
    <t xml:space="preserve">PEDRO PABLO</t>
  </si>
  <si>
    <t xml:space="preserve">pedro.morar@usm.cl</t>
  </si>
  <si>
    <t xml:space="preserve">202021005</t>
  </si>
  <si>
    <t xml:space="preserve">20906562</t>
  </si>
  <si>
    <t xml:space="preserve">OGOLMA</t>
  </si>
  <si>
    <t xml:space="preserve">BENJAMIN ALEJANDRO</t>
  </si>
  <si>
    <t xml:space="preserve">benjamin.ogolma@usm.cl</t>
  </si>
  <si>
    <t xml:space="preserve">202021036</t>
  </si>
  <si>
    <t xml:space="preserve">20946558</t>
  </si>
  <si>
    <t xml:space="preserve">vicente.perezva@usm.cl</t>
  </si>
  <si>
    <t xml:space="preserve">202021072</t>
  </si>
  <si>
    <t xml:space="preserve">20839677</t>
  </si>
  <si>
    <t xml:space="preserve">matias.reyesb@usm.cl</t>
  </si>
  <si>
    <t xml:space="preserve">202021018</t>
  </si>
  <si>
    <t xml:space="preserve">21029796</t>
  </si>
  <si>
    <t xml:space="preserve">BENJAMIN ALONSO</t>
  </si>
  <si>
    <t xml:space="preserve">benjamin.reyesl@usm.cl</t>
  </si>
  <si>
    <t xml:space="preserve">202021054</t>
  </si>
  <si>
    <t xml:space="preserve">20957954</t>
  </si>
  <si>
    <t xml:space="preserve">IUNNISSI</t>
  </si>
  <si>
    <t xml:space="preserve">MARTIN GIOVANNI</t>
  </si>
  <si>
    <t xml:space="preserve">martin.riverai@usm.cl</t>
  </si>
  <si>
    <t xml:space="preserve">202021015</t>
  </si>
  <si>
    <t xml:space="preserve">20962920</t>
  </si>
  <si>
    <t xml:space="preserve">ALFONSO ANDRES</t>
  </si>
  <si>
    <t xml:space="preserve">alfonso.robles@usm.cl</t>
  </si>
  <si>
    <t xml:space="preserve">202021071</t>
  </si>
  <si>
    <t xml:space="preserve">21656216</t>
  </si>
  <si>
    <t xml:space="preserve">RODRIGUES</t>
  </si>
  <si>
    <t xml:space="preserve">SHAWN</t>
  </si>
  <si>
    <t xml:space="preserve">FRANKLIN RYAN</t>
  </si>
  <si>
    <t xml:space="preserve">shawn.rodrigues@usm.cl</t>
  </si>
  <si>
    <t xml:space="preserve">202021082</t>
  </si>
  <si>
    <t xml:space="preserve">20903395</t>
  </si>
  <si>
    <t xml:space="preserve">MARIO IGNACIO</t>
  </si>
  <si>
    <t xml:space="preserve">mario.romeron@usm.cl</t>
  </si>
  <si>
    <t xml:space="preserve">202021009</t>
  </si>
  <si>
    <t xml:space="preserve">21002866</t>
  </si>
  <si>
    <t xml:space="preserve">SERGIO ANTONIO</t>
  </si>
  <si>
    <t xml:space="preserve">sergio.salazarf@usm.cl</t>
  </si>
  <si>
    <t xml:space="preserve">202021048</t>
  </si>
  <si>
    <t xml:space="preserve">20993873</t>
  </si>
  <si>
    <t xml:space="preserve">sebastian.sanchezp@usm.cl</t>
  </si>
  <si>
    <t xml:space="preserve">202021040</t>
  </si>
  <si>
    <t xml:space="preserve">20956157</t>
  </si>
  <si>
    <t xml:space="preserve">ALONSO IGNACIO</t>
  </si>
  <si>
    <t xml:space="preserve">alonso.valencia@usm.cl</t>
  </si>
  <si>
    <t xml:space="preserve">202021021</t>
  </si>
  <si>
    <t xml:space="preserve">21039997</t>
  </si>
  <si>
    <t xml:space="preserve">CARTES</t>
  </si>
  <si>
    <t xml:space="preserve">JOSEFINA ALEJANDRA MARTIN</t>
  </si>
  <si>
    <t xml:space="preserve">josefina.vera@usm.cl</t>
  </si>
  <si>
    <t xml:space="preserve">202021016</t>
  </si>
  <si>
    <t xml:space="preserve">21020493</t>
  </si>
  <si>
    <t xml:space="preserve">VILLAGRAN</t>
  </si>
  <si>
    <t xml:space="preserve">CLAUDIO ALEJANDRO</t>
  </si>
  <si>
    <t xml:space="preserve">claudio.villagran@usm.cl</t>
  </si>
  <si>
    <t xml:space="preserve">202021024</t>
  </si>
  <si>
    <t xml:space="preserve">20991428</t>
  </si>
  <si>
    <t xml:space="preserve">ARANGUIZ</t>
  </si>
  <si>
    <t xml:space="preserve">benjamin.villanueva@usm.cl</t>
  </si>
  <si>
    <t xml:space="preserve">202021008</t>
  </si>
  <si>
    <t xml:space="preserve">20836748</t>
  </si>
  <si>
    <t xml:space="preserve">ORQUERA</t>
  </si>
  <si>
    <t xml:space="preserve">SEBASTIAN FRANCISCO</t>
  </si>
  <si>
    <t xml:space="preserve">sebastian.villegasor@usm.cl</t>
  </si>
  <si>
    <t xml:space="preserve">202051056</t>
  </si>
  <si>
    <t xml:space="preserve">20284034</t>
  </si>
  <si>
    <t xml:space="preserve">ABURTO</t>
  </si>
  <si>
    <t xml:space="preserve">FALCON</t>
  </si>
  <si>
    <t xml:space="preserve">IGNACIA JESUS</t>
  </si>
  <si>
    <t xml:space="preserve">ignacia.aburto@usm.cl</t>
  </si>
  <si>
    <t xml:space="preserve">202051007</t>
  </si>
  <si>
    <t xml:space="preserve">20804381</t>
  </si>
  <si>
    <t xml:space="preserve">felipe.acunah@usm.cl</t>
  </si>
  <si>
    <t xml:space="preserve">202051013</t>
  </si>
  <si>
    <t xml:space="preserve">20754252</t>
  </si>
  <si>
    <t xml:space="preserve">AEDO</t>
  </si>
  <si>
    <t xml:space="preserve">PIA CONSTANZA</t>
  </si>
  <si>
    <t xml:space="preserve">pia.aedo@usm.cl</t>
  </si>
  <si>
    <t xml:space="preserve">202051045</t>
  </si>
  <si>
    <t xml:space="preserve">20522519</t>
  </si>
  <si>
    <t xml:space="preserve">MACKARENA BELEN</t>
  </si>
  <si>
    <t xml:space="preserve">mackarena.alarcon@usm.cl</t>
  </si>
  <si>
    <t xml:space="preserve">202051057</t>
  </si>
  <si>
    <t xml:space="preserve">20915134</t>
  </si>
  <si>
    <t xml:space="preserve">CASSIDY BELEN</t>
  </si>
  <si>
    <t xml:space="preserve">cassidy.allendes@usm.cl</t>
  </si>
  <si>
    <t xml:space="preserve">202051042</t>
  </si>
  <si>
    <t xml:space="preserve">20796029</t>
  </si>
  <si>
    <t xml:space="preserve">MATIAS ALONSO</t>
  </si>
  <si>
    <t xml:space="preserve">matias.alvarado@usm.cl</t>
  </si>
  <si>
    <t xml:space="preserve">202051058</t>
  </si>
  <si>
    <t xml:space="preserve">20654389</t>
  </si>
  <si>
    <t xml:space="preserve">ARAVENA</t>
  </si>
  <si>
    <t xml:space="preserve">NATALIA MARIANNE</t>
  </si>
  <si>
    <t xml:space="preserve">natalia.aravenaf@usm.cl</t>
  </si>
  <si>
    <t xml:space="preserve">202051039</t>
  </si>
  <si>
    <t xml:space="preserve">20835981</t>
  </si>
  <si>
    <t xml:space="preserve">felipe.aravenav@usm.cl</t>
  </si>
  <si>
    <t xml:space="preserve">202051014</t>
  </si>
  <si>
    <t xml:space="preserve">20484013</t>
  </si>
  <si>
    <t xml:space="preserve">QUILODRAN</t>
  </si>
  <si>
    <t xml:space="preserve">OMARA</t>
  </si>
  <si>
    <t xml:space="preserve">omara.araya@usm.cl</t>
  </si>
  <si>
    <t xml:space="preserve">202051009</t>
  </si>
  <si>
    <t xml:space="preserve">20948493</t>
  </si>
  <si>
    <t xml:space="preserve">felipe.arellanos@usm.cl</t>
  </si>
  <si>
    <t xml:space="preserve">202051029</t>
  </si>
  <si>
    <t xml:space="preserve">20794977</t>
  </si>
  <si>
    <t xml:space="preserve">BRUN</t>
  </si>
  <si>
    <t xml:space="preserve">ENRIQUE ARMANDO</t>
  </si>
  <si>
    <t xml:space="preserve">enrique.brun@usm.cl</t>
  </si>
  <si>
    <t xml:space="preserve">202051050</t>
  </si>
  <si>
    <t xml:space="preserve">21071273</t>
  </si>
  <si>
    <t xml:space="preserve">JUAN NICOLAS</t>
  </si>
  <si>
    <t xml:space="preserve">juan.bustamantema@usm.cl</t>
  </si>
  <si>
    <t xml:space="preserve">202051030</t>
  </si>
  <si>
    <t xml:space="preserve">20766193</t>
  </si>
  <si>
    <t xml:space="preserve">RAMIRO EDUARDO</t>
  </si>
  <si>
    <t xml:space="preserve">ramiro.bustamante@usm.cl</t>
  </si>
  <si>
    <t xml:space="preserve">202051037</t>
  </si>
  <si>
    <t xml:space="preserve">20845231</t>
  </si>
  <si>
    <t xml:space="preserve">CABALLERO</t>
  </si>
  <si>
    <t xml:space="preserve">DIEGO ARNALDO</t>
  </si>
  <si>
    <t xml:space="preserve">diego.caballeroc@usm.cl</t>
  </si>
  <si>
    <t xml:space="preserve">202051023</t>
  </si>
  <si>
    <t xml:space="preserve">21060118</t>
  </si>
  <si>
    <t xml:space="preserve">ESTEFANIA CONSTANZA</t>
  </si>
  <si>
    <t xml:space="preserve">estefania.calderon@usm.cl</t>
  </si>
  <si>
    <t xml:space="preserve">202051041</t>
  </si>
  <si>
    <t xml:space="preserve">20943855</t>
  </si>
  <si>
    <t xml:space="preserve">MANUEL IVAN</t>
  </si>
  <si>
    <t xml:space="preserve">manuel.cortesr@usm.cl</t>
  </si>
  <si>
    <t xml:space="preserve">202051026</t>
  </si>
  <si>
    <t xml:space="preserve">20522355</t>
  </si>
  <si>
    <t xml:space="preserve">DELGADILLO</t>
  </si>
  <si>
    <t xml:space="preserve">RUBILAR</t>
  </si>
  <si>
    <t xml:space="preserve">ENZO ISMAEL</t>
  </si>
  <si>
    <t xml:space="preserve">enzo.delgadillo@usm.cl</t>
  </si>
  <si>
    <t xml:space="preserve">202051051</t>
  </si>
  <si>
    <t xml:space="preserve">19855478</t>
  </si>
  <si>
    <t xml:space="preserve">CATALINA ISIDORA</t>
  </si>
  <si>
    <t xml:space="preserve">catalina.espinozau@sansano.usm.cl</t>
  </si>
  <si>
    <t xml:space="preserve">202051018</t>
  </si>
  <si>
    <t xml:space="preserve">20904477</t>
  </si>
  <si>
    <t xml:space="preserve">ETCHEGARAY</t>
  </si>
  <si>
    <t xml:space="preserve">ARMIJO</t>
  </si>
  <si>
    <t xml:space="preserve">RAFAEL ANDRES</t>
  </si>
  <si>
    <t xml:space="preserve">rafael.etchegaray@usm.cl</t>
  </si>
  <si>
    <t xml:space="preserve">202051016</t>
  </si>
  <si>
    <t xml:space="preserve">19214652</t>
  </si>
  <si>
    <t xml:space="preserve">BENJAMIN EDUARDO</t>
  </si>
  <si>
    <t xml:space="preserve">benjamin.gallardog@usm.cl</t>
  </si>
  <si>
    <t xml:space="preserve">202051011</t>
  </si>
  <si>
    <t xml:space="preserve">20740218</t>
  </si>
  <si>
    <t xml:space="preserve">valentina.gomezme@usm.cl</t>
  </si>
  <si>
    <t xml:space="preserve">202051043</t>
  </si>
  <si>
    <t xml:space="preserve">20827179</t>
  </si>
  <si>
    <t xml:space="preserve">ignacio.gonzalezmi@usm.cl</t>
  </si>
  <si>
    <t xml:space="preserve">202051017</t>
  </si>
  <si>
    <t xml:space="preserve">20889592</t>
  </si>
  <si>
    <t xml:space="preserve">ANTONIA CONSUELO</t>
  </si>
  <si>
    <t xml:space="preserve">antonia.henriquez@usm.cl</t>
  </si>
  <si>
    <t xml:space="preserve">202051035</t>
  </si>
  <si>
    <t xml:space="preserve">20723544</t>
  </si>
  <si>
    <t xml:space="preserve">HORMAZABAL</t>
  </si>
  <si>
    <t xml:space="preserve">SALDIVIA</t>
  </si>
  <si>
    <t xml:space="preserve">MAURICIO ALBERTO</t>
  </si>
  <si>
    <t xml:space="preserve">mauricio.hormazabal@usm.cl</t>
  </si>
  <si>
    <t xml:space="preserve">202051059</t>
  </si>
  <si>
    <t xml:space="preserve">20761100</t>
  </si>
  <si>
    <t xml:space="preserve">FERNANDA ANDREA</t>
  </si>
  <si>
    <t xml:space="preserve">fernanda.lopezf@usm.cl</t>
  </si>
  <si>
    <t xml:space="preserve">202051006</t>
  </si>
  <si>
    <t xml:space="preserve">20534373</t>
  </si>
  <si>
    <t xml:space="preserve">QUETZALY MILLARAY</t>
  </si>
  <si>
    <t xml:space="preserve">quetzaly.lopez@usm.cl</t>
  </si>
  <si>
    <t xml:space="preserve">202051038</t>
  </si>
  <si>
    <t xml:space="preserve">20907001</t>
  </si>
  <si>
    <t xml:space="preserve">MACHUCA</t>
  </si>
  <si>
    <t xml:space="preserve">CORROTEA</t>
  </si>
  <si>
    <t xml:space="preserve">PABLO MAURICIO</t>
  </si>
  <si>
    <t xml:space="preserve">pablo.machucac@usm.cl</t>
  </si>
  <si>
    <t xml:space="preserve">202004025</t>
  </si>
  <si>
    <t xml:space="preserve">20411192</t>
  </si>
  <si>
    <t xml:space="preserve">MASNAVA</t>
  </si>
  <si>
    <t xml:space="preserve">PIERINA ANTONIA</t>
  </si>
  <si>
    <t xml:space="preserve">pierina.masnava@usm.cl</t>
  </si>
  <si>
    <t xml:space="preserve">202051027</t>
  </si>
  <si>
    <t xml:space="preserve">20864335</t>
  </si>
  <si>
    <t xml:space="preserve">SALFATE</t>
  </si>
  <si>
    <t xml:space="preserve">francisco.monteros@usm.cl</t>
  </si>
  <si>
    <t xml:space="preserve">BENJAMIN NESTOR</t>
  </si>
  <si>
    <t xml:space="preserve">benjamin.nunezr@usm.cl</t>
  </si>
  <si>
    <t xml:space="preserve">202051002</t>
  </si>
  <si>
    <t xml:space="preserve">20949989</t>
  </si>
  <si>
    <t xml:space="preserve">OYARCE</t>
  </si>
  <si>
    <t xml:space="preserve">MACKAY</t>
  </si>
  <si>
    <t xml:space="preserve">SOFIA FRANCISCA</t>
  </si>
  <si>
    <t xml:space="preserve">sofia.oyarce@usm.cl</t>
  </si>
  <si>
    <t xml:space="preserve">202051047</t>
  </si>
  <si>
    <t xml:space="preserve">20945607</t>
  </si>
  <si>
    <t xml:space="preserve">OSCIEL ANDRES</t>
  </si>
  <si>
    <t xml:space="preserve">osciel.poblete@usm.cl</t>
  </si>
  <si>
    <t xml:space="preserve">202051028</t>
  </si>
  <si>
    <t xml:space="preserve">20567750</t>
  </si>
  <si>
    <t xml:space="preserve">BRANDON ALBERTO PANAYOTIS</t>
  </si>
  <si>
    <t xml:space="preserve">brandon.quintana@usm.cl</t>
  </si>
  <si>
    <t xml:space="preserve">202051053</t>
  </si>
  <si>
    <t xml:space="preserve">20881982</t>
  </si>
  <si>
    <t xml:space="preserve">RIQUELME</t>
  </si>
  <si>
    <t xml:space="preserve">PAULA ALEJANDRA</t>
  </si>
  <si>
    <t xml:space="preserve">paula.riquelme@usm.cl</t>
  </si>
  <si>
    <t xml:space="preserve">202051040</t>
  </si>
  <si>
    <t xml:space="preserve">20691219</t>
  </si>
  <si>
    <t xml:space="preserve">RUZ</t>
  </si>
  <si>
    <t xml:space="preserve">MAYRA LEE</t>
  </si>
  <si>
    <t xml:space="preserve">mayra.ruz@usm.cl</t>
  </si>
  <si>
    <t xml:space="preserve">201903022</t>
  </si>
  <si>
    <t xml:space="preserve">20936589</t>
  </si>
  <si>
    <t xml:space="preserve">NICOLAS EMILIO</t>
  </si>
  <si>
    <t xml:space="preserve">nicolas.salgados@sansano.usm.cl</t>
  </si>
  <si>
    <t xml:space="preserve">202051024</t>
  </si>
  <si>
    <t xml:space="preserve">20768109</t>
  </si>
  <si>
    <t xml:space="preserve">PABLO ALONSO</t>
  </si>
  <si>
    <t xml:space="preserve">pablo.sanhuezaro@usm.cl</t>
  </si>
  <si>
    <t xml:space="preserve">202051049</t>
  </si>
  <si>
    <t xml:space="preserve">20767882</t>
  </si>
  <si>
    <t xml:space="preserve">SERMEÑO</t>
  </si>
  <si>
    <t xml:space="preserve">FERNANDO IGNACIO</t>
  </si>
  <si>
    <t xml:space="preserve">fernando.sermeno@usm.cl</t>
  </si>
  <si>
    <t xml:space="preserve">202051005</t>
  </si>
  <si>
    <t xml:space="preserve">20953505</t>
  </si>
  <si>
    <t xml:space="preserve">HUECHANTE</t>
  </si>
  <si>
    <t xml:space="preserve">felipe.valenzuelahu@usm.cl</t>
  </si>
  <si>
    <t xml:space="preserve">201951059</t>
  </si>
  <si>
    <t xml:space="preserve">20778147</t>
  </si>
  <si>
    <t xml:space="preserve">maria.vegao@usm.cl</t>
  </si>
  <si>
    <t xml:space="preserve">202051033</t>
  </si>
  <si>
    <t xml:space="preserve">20960513</t>
  </si>
  <si>
    <t xml:space="preserve">OBREGON</t>
  </si>
  <si>
    <t xml:space="preserve">sebastian.villegaso@usm.cl</t>
  </si>
  <si>
    <t xml:space="preserve">201951048</t>
  </si>
  <si>
    <t xml:space="preserve">20492616</t>
  </si>
  <si>
    <t xml:space="preserve">ZWANZGER</t>
  </si>
  <si>
    <t xml:space="preserve">LARRAÑAGA</t>
  </si>
  <si>
    <t xml:space="preserve">JURGEN OTELO</t>
  </si>
  <si>
    <t xml:space="preserve">jurgen.zwanzger@usm.cl</t>
  </si>
  <si>
    <t xml:space="preserve">201921068</t>
  </si>
  <si>
    <t xml:space="preserve">20441038</t>
  </si>
  <si>
    <t xml:space="preserve">ARENAS</t>
  </si>
  <si>
    <t xml:space="preserve">PÉREZ</t>
  </si>
  <si>
    <t xml:space="preserve">SEBASTIÁN FERNANDO</t>
  </si>
  <si>
    <t xml:space="preserve">sebastian.arenaspe@usm.cl</t>
  </si>
  <si>
    <t xml:space="preserve">202051031</t>
  </si>
  <si>
    <t xml:space="preserve">20973744</t>
  </si>
  <si>
    <t xml:space="preserve">DIEGO ANDRES</t>
  </si>
  <si>
    <t xml:space="preserve">diego.armijog@usm.cl</t>
  </si>
  <si>
    <t xml:space="preserve">201941085</t>
  </si>
  <si>
    <t xml:space="preserve">20476468</t>
  </si>
  <si>
    <t xml:space="preserve">francisco.armijo@usm.cl</t>
  </si>
  <si>
    <t xml:space="preserve">201954044</t>
  </si>
  <si>
    <t xml:space="preserve">20411280</t>
  </si>
  <si>
    <t xml:space="preserve">ARNES</t>
  </si>
  <si>
    <t xml:space="preserve">ALMEIDA</t>
  </si>
  <si>
    <t xml:space="preserve">ASHLEY KATALINA</t>
  </si>
  <si>
    <t xml:space="preserve">ashley.arnes@usm.cl</t>
  </si>
  <si>
    <t xml:space="preserve">201954045</t>
  </si>
  <si>
    <t xml:space="preserve">20152716</t>
  </si>
  <si>
    <t xml:space="preserve">BASTÍAS</t>
  </si>
  <si>
    <t xml:space="preserve">ANTONIA</t>
  </si>
  <si>
    <t xml:space="preserve">antonia.bastias@usm.cl</t>
  </si>
  <si>
    <t xml:space="preserve">201910029</t>
  </si>
  <si>
    <t xml:space="preserve">20287842</t>
  </si>
  <si>
    <t xml:space="preserve">BROWN</t>
  </si>
  <si>
    <t xml:space="preserve">LOAIZA</t>
  </si>
  <si>
    <t xml:space="preserve">DEPSY ZATCHAR</t>
  </si>
  <si>
    <t xml:space="preserve">depsy.brown@usm.cl</t>
  </si>
  <si>
    <t xml:space="preserve">202051003</t>
  </si>
  <si>
    <t xml:space="preserve">20972704</t>
  </si>
  <si>
    <t xml:space="preserve">CANAZA</t>
  </si>
  <si>
    <t xml:space="preserve">JOAN LUIS MATIAS</t>
  </si>
  <si>
    <t xml:space="preserve">joan.canaza@usm.cl</t>
  </si>
  <si>
    <t xml:space="preserve">202051004</t>
  </si>
  <si>
    <t xml:space="preserve">20974854</t>
  </si>
  <si>
    <t xml:space="preserve">BRIONES</t>
  </si>
  <si>
    <t xml:space="preserve">JASON ALEX</t>
  </si>
  <si>
    <t xml:space="preserve">jason.carrasco@usm.cl</t>
  </si>
  <si>
    <t xml:space="preserve">201960114</t>
  </si>
  <si>
    <t xml:space="preserve">20706325</t>
  </si>
  <si>
    <t xml:space="preserve">CARTAGENA</t>
  </si>
  <si>
    <t xml:space="preserve">TOMÁS IGNACIO</t>
  </si>
  <si>
    <t xml:space="preserve">tomas.cartagenaq@usm.cl</t>
  </si>
  <si>
    <t xml:space="preserve">201954033</t>
  </si>
  <si>
    <t xml:space="preserve">20599579</t>
  </si>
  <si>
    <t xml:space="preserve">SEGOVIA</t>
  </si>
  <si>
    <t xml:space="preserve">JUAN ANTONIO</t>
  </si>
  <si>
    <t xml:space="preserve">juan.carvajals@usm.cl</t>
  </si>
  <si>
    <t xml:space="preserve">202051025</t>
  </si>
  <si>
    <t xml:space="preserve">20994508</t>
  </si>
  <si>
    <t xml:space="preserve">nicolas.contrerasfu@usm.cl</t>
  </si>
  <si>
    <t xml:space="preserve">202051048</t>
  </si>
  <si>
    <t xml:space="preserve">20993422</t>
  </si>
  <si>
    <t xml:space="preserve">DOMINGUEZ</t>
  </si>
  <si>
    <t xml:space="preserve">PAULINA BELEN</t>
  </si>
  <si>
    <t xml:space="preserve">paulina.dominguez@usm.cl</t>
  </si>
  <si>
    <t xml:space="preserve">201921061</t>
  </si>
  <si>
    <t xml:space="preserve">20705518</t>
  </si>
  <si>
    <t xml:space="preserve">DUARTE</t>
  </si>
  <si>
    <t xml:space="preserve">NÚÑEZ</t>
  </si>
  <si>
    <t xml:space="preserve">ANDREA PAZ</t>
  </si>
  <si>
    <t xml:space="preserve">andrea.duarte@usm.cl</t>
  </si>
  <si>
    <t xml:space="preserve">201984001</t>
  </si>
  <si>
    <t xml:space="preserve">20492601</t>
  </si>
  <si>
    <t xml:space="preserve">EICKENRODT</t>
  </si>
  <si>
    <t xml:space="preserve">FOLLERT</t>
  </si>
  <si>
    <t xml:space="preserve">JUAN PABLO</t>
  </si>
  <si>
    <t xml:space="preserve">juan.eickenrodt@usm.cl</t>
  </si>
  <si>
    <t xml:space="preserve">201954047</t>
  </si>
  <si>
    <t xml:space="preserve">19358318</t>
  </si>
  <si>
    <t xml:space="preserve">GARCÍA</t>
  </si>
  <si>
    <t xml:space="preserve">BENJAMÍN CRISTÓBAL</t>
  </si>
  <si>
    <t xml:space="preserve">benjamin.garciaa@usm.cl</t>
  </si>
  <si>
    <t xml:space="preserve">201951522</t>
  </si>
  <si>
    <t xml:space="preserve">20723404</t>
  </si>
  <si>
    <t xml:space="preserve">GOICOCHEA</t>
  </si>
  <si>
    <t xml:space="preserve">ZÚÑIGA</t>
  </si>
  <si>
    <t xml:space="preserve">ISIDORA FRANCISCA</t>
  </si>
  <si>
    <t xml:space="preserve">isidora.goicochea@usm.cl</t>
  </si>
  <si>
    <t xml:space="preserve">202051012</t>
  </si>
  <si>
    <t xml:space="preserve">20993366</t>
  </si>
  <si>
    <t xml:space="preserve">SIMON</t>
  </si>
  <si>
    <t xml:space="preserve">simon.gonzalezc@usm.cl</t>
  </si>
  <si>
    <t xml:space="preserve">201960037</t>
  </si>
  <si>
    <t xml:space="preserve">20775574</t>
  </si>
  <si>
    <t xml:space="preserve">GONZÁLEZ</t>
  </si>
  <si>
    <t xml:space="preserve">diego.gonzalezc@usm.cl</t>
  </si>
  <si>
    <t xml:space="preserve">201912040</t>
  </si>
  <si>
    <t xml:space="preserve">20726868</t>
  </si>
  <si>
    <t xml:space="preserve">DIEGO ARIEL</t>
  </si>
  <si>
    <t xml:space="preserve">diego.gonzalezpe@usm.cl</t>
  </si>
  <si>
    <t xml:space="preserve">201960090</t>
  </si>
  <si>
    <t xml:space="preserve">20309516</t>
  </si>
  <si>
    <t xml:space="preserve">JOFRÉ</t>
  </si>
  <si>
    <t xml:space="preserve">KRISHNA ELIZABETH</t>
  </si>
  <si>
    <t xml:space="preserve">krishna.ibacache@usm.cl</t>
  </si>
  <si>
    <t xml:space="preserve">202051032</t>
  </si>
  <si>
    <t xml:space="preserve">21011787</t>
  </si>
  <si>
    <t xml:space="preserve">JADUE</t>
  </si>
  <si>
    <t xml:space="preserve">HABIB YIRIES NATO</t>
  </si>
  <si>
    <t xml:space="preserve">habib.jadue@usm.cl</t>
  </si>
  <si>
    <t xml:space="preserve">201951032</t>
  </si>
  <si>
    <t xml:space="preserve">20759310</t>
  </si>
  <si>
    <t xml:space="preserve">JAVIER PATRICIO</t>
  </si>
  <si>
    <t xml:space="preserve">javier.jarat@usm.cl</t>
  </si>
  <si>
    <t xml:space="preserve">201803015</t>
  </si>
  <si>
    <t xml:space="preserve">20479618</t>
  </si>
  <si>
    <t xml:space="preserve">LEVY</t>
  </si>
  <si>
    <t xml:space="preserve">TOLEDO</t>
  </si>
  <si>
    <t xml:space="preserve">JAIM</t>
  </si>
  <si>
    <t xml:space="preserve">jaim.levy@sansano.usm.cl</t>
  </si>
  <si>
    <t xml:space="preserve">201941083</t>
  </si>
  <si>
    <t xml:space="preserve">20418095</t>
  </si>
  <si>
    <t xml:space="preserve">MORÁN</t>
  </si>
  <si>
    <t xml:space="preserve">MATÍAS ANDRÉS</t>
  </si>
  <si>
    <t xml:space="preserve">matias.moran@usm.cl</t>
  </si>
  <si>
    <t xml:space="preserve">201960125</t>
  </si>
  <si>
    <t xml:space="preserve">20185635</t>
  </si>
  <si>
    <t xml:space="preserve">CANELO</t>
  </si>
  <si>
    <t xml:space="preserve">BENJAMÍN ELÍAS</t>
  </si>
  <si>
    <t xml:space="preserve">benjamin.nunezc@usm.cl</t>
  </si>
  <si>
    <t xml:space="preserve">201960104</t>
  </si>
  <si>
    <t xml:space="preserve">20272364</t>
  </si>
  <si>
    <t xml:space="preserve">KARLA FRANCISCA</t>
  </si>
  <si>
    <t xml:space="preserve">karla.olivaresn@usm.cl</t>
  </si>
  <si>
    <t xml:space="preserve">201803020</t>
  </si>
  <si>
    <t xml:space="preserve">20502218</t>
  </si>
  <si>
    <t xml:space="preserve">JUAN MANUEL</t>
  </si>
  <si>
    <t xml:space="preserve">juan.parraguezr@sansano.usm.cl</t>
  </si>
  <si>
    <t xml:space="preserve">201954018</t>
  </si>
  <si>
    <t xml:space="preserve">20344402</t>
  </si>
  <si>
    <t xml:space="preserve">QUIJANES</t>
  </si>
  <si>
    <t xml:space="preserve">VICTORIA CATALINA</t>
  </si>
  <si>
    <t xml:space="preserve">victoria.quijanes@usm.cl</t>
  </si>
  <si>
    <t xml:space="preserve">201912050</t>
  </si>
  <si>
    <t xml:space="preserve">20783918</t>
  </si>
  <si>
    <t xml:space="preserve">CARLOS FABIÁN</t>
  </si>
  <si>
    <t xml:space="preserve">carlos.reyesh@usm.cl</t>
  </si>
  <si>
    <t xml:space="preserve">202051054</t>
  </si>
  <si>
    <t xml:space="preserve">20966379</t>
  </si>
  <si>
    <t xml:space="preserve">ROCA</t>
  </si>
  <si>
    <t xml:space="preserve">catalina.roca@usm.cl</t>
  </si>
  <si>
    <t xml:space="preserve">201912013</t>
  </si>
  <si>
    <t xml:space="preserve">20509028</t>
  </si>
  <si>
    <t xml:space="preserve">HENRÍQUEZ</t>
  </si>
  <si>
    <t xml:space="preserve">BÁRBARA BELÉN</t>
  </si>
  <si>
    <t xml:space="preserve">barbara.rodriguezh@usm.cl</t>
  </si>
  <si>
    <t xml:space="preserve">202051019</t>
  </si>
  <si>
    <t xml:space="preserve">20974269</t>
  </si>
  <si>
    <t xml:space="preserve">KARINA BETSABE</t>
  </si>
  <si>
    <t xml:space="preserve">karina.ruza@usm.cl</t>
  </si>
  <si>
    <t xml:space="preserve">202051022</t>
  </si>
  <si>
    <t xml:space="preserve">20963538</t>
  </si>
  <si>
    <t xml:space="preserve">NICOLAS FERNANDO</t>
  </si>
  <si>
    <t xml:space="preserve">nicolas.saavedrag@usm.cl</t>
  </si>
  <si>
    <t xml:space="preserve">202004099</t>
  </si>
  <si>
    <t xml:space="preserve">20964574</t>
  </si>
  <si>
    <t xml:space="preserve">SALAS</t>
  </si>
  <si>
    <t xml:space="preserve">GABRIELA DENISE</t>
  </si>
  <si>
    <t xml:space="preserve">gabriela.salas@usm.cl</t>
  </si>
  <si>
    <t xml:space="preserve">201803027</t>
  </si>
  <si>
    <t xml:space="preserve">20185504</t>
  </si>
  <si>
    <t xml:space="preserve">SALDÍAS</t>
  </si>
  <si>
    <t xml:space="preserve">COVARRUBIAS</t>
  </si>
  <si>
    <t xml:space="preserve">TOMÁS JOAQUÍN</t>
  </si>
  <si>
    <t xml:space="preserve">tomas.saldias@sansano.usm.cl</t>
  </si>
  <si>
    <t xml:space="preserve">201921085</t>
  </si>
  <si>
    <t xml:space="preserve">20481567</t>
  </si>
  <si>
    <t xml:space="preserve">XAVIER ALONSO</t>
  </si>
  <si>
    <t xml:space="preserve">xavier.sanchezr@usm.cl</t>
  </si>
  <si>
    <t xml:space="preserve">202051034</t>
  </si>
  <si>
    <t xml:space="preserve">22396176</t>
  </si>
  <si>
    <t xml:space="preserve">CANO</t>
  </si>
  <si>
    <t xml:space="preserve">GENESSIS ROMINA</t>
  </si>
  <si>
    <t xml:space="preserve">genesis.suarez@usm.cl</t>
  </si>
  <si>
    <t xml:space="preserve">201904157</t>
  </si>
  <si>
    <t xml:space="preserve">20030632</t>
  </si>
  <si>
    <t xml:space="preserve">DURÁN</t>
  </si>
  <si>
    <t xml:space="preserve">MARTÍN ALFREDO</t>
  </si>
  <si>
    <t xml:space="preserve">martin.suarez@usm.cl</t>
  </si>
  <si>
    <t xml:space="preserve">201923036</t>
  </si>
  <si>
    <t xml:space="preserve">15116548</t>
  </si>
  <si>
    <t xml:space="preserve">MATÍAS AGUSTÍN</t>
  </si>
  <si>
    <t xml:space="preserve">matias.valenzuelaco@usm.cl</t>
  </si>
  <si>
    <t xml:space="preserve">202051020</t>
  </si>
  <si>
    <t xml:space="preserve">21035351</t>
  </si>
  <si>
    <t xml:space="preserve">CAILEO</t>
  </si>
  <si>
    <t xml:space="preserve">VALENTINA SARAY</t>
  </si>
  <si>
    <t xml:space="preserve">valentina.veliz@usm.cl</t>
  </si>
  <si>
    <t xml:space="preserve">201951051</t>
  </si>
  <si>
    <t xml:space="preserve">20479620</t>
  </si>
  <si>
    <t xml:space="preserve">VICENTE EMILIO</t>
  </si>
  <si>
    <t xml:space="preserve">vicente.vergaraf@usm.cl</t>
  </si>
  <si>
    <t xml:space="preserve">201951033</t>
  </si>
  <si>
    <t xml:space="preserve">15304104</t>
  </si>
  <si>
    <t xml:space="preserve">AILEEN VICTORIA</t>
  </si>
  <si>
    <t xml:space="preserve">aileen.villanueva@usm.cl</t>
  </si>
  <si>
    <t xml:space="preserve">202023047</t>
  </si>
  <si>
    <t xml:space="preserve">20962857</t>
  </si>
  <si>
    <t xml:space="preserve">GONZALO TOMAS</t>
  </si>
  <si>
    <t xml:space="preserve">gonzalo.acunasa@usm.cl</t>
  </si>
  <si>
    <t xml:space="preserve">202023006</t>
  </si>
  <si>
    <t xml:space="preserve">20961602</t>
  </si>
  <si>
    <t xml:space="preserve">ANSELMI</t>
  </si>
  <si>
    <t xml:space="preserve">ETHAN STWARD</t>
  </si>
  <si>
    <t xml:space="preserve">ethan.anselmi@usm.cl</t>
  </si>
  <si>
    <t xml:space="preserve">202021032</t>
  </si>
  <si>
    <t xml:space="preserve">20846692</t>
  </si>
  <si>
    <t xml:space="preserve">JOSE ADOLFO</t>
  </si>
  <si>
    <t xml:space="preserve">jose.arancibiaa@usm.cl</t>
  </si>
  <si>
    <t xml:space="preserve">202023005</t>
  </si>
  <si>
    <t xml:space="preserve">21006600</t>
  </si>
  <si>
    <t xml:space="preserve">GARCES</t>
  </si>
  <si>
    <t xml:space="preserve">IGNACIO ENRIQUE</t>
  </si>
  <si>
    <t xml:space="preserve">ignacio.arayaga@usm.cl</t>
  </si>
  <si>
    <t xml:space="preserve">202023063</t>
  </si>
  <si>
    <t xml:space="preserve">20963643</t>
  </si>
  <si>
    <t xml:space="preserve">MARCELO FRANCISCO</t>
  </si>
  <si>
    <t xml:space="preserve">marcelo.astudilloa@usm.cl</t>
  </si>
  <si>
    <t xml:space="preserve">202023072</t>
  </si>
  <si>
    <t xml:space="preserve">21015275</t>
  </si>
  <si>
    <t xml:space="preserve">BORQUEZ</t>
  </si>
  <si>
    <t xml:space="preserve">GONZALO EDUARDO</t>
  </si>
  <si>
    <t xml:space="preserve">gonzalo.borquez@usm.cl</t>
  </si>
  <si>
    <t xml:space="preserve">201913019</t>
  </si>
  <si>
    <t xml:space="preserve">20443002</t>
  </si>
  <si>
    <t xml:space="preserve">felipe.briceno@usm.cl</t>
  </si>
  <si>
    <t xml:space="preserve">202023019</t>
  </si>
  <si>
    <t xml:space="preserve">20879215</t>
  </si>
  <si>
    <t xml:space="preserve">IRRAZABAL</t>
  </si>
  <si>
    <t xml:space="preserve">ISMAEL SEGUNDO</t>
  </si>
  <si>
    <t xml:space="preserve">ismael.cabrerai@usm.cl</t>
  </si>
  <si>
    <t xml:space="preserve">202021079</t>
  </si>
  <si>
    <t xml:space="preserve">20881445</t>
  </si>
  <si>
    <t xml:space="preserve">CERECEDA</t>
  </si>
  <si>
    <t xml:space="preserve">FADIC</t>
  </si>
  <si>
    <t xml:space="preserve">SIMON IGNACIO</t>
  </si>
  <si>
    <t xml:space="preserve">simon.cereceda@usm.cl</t>
  </si>
  <si>
    <t xml:space="preserve">202023065</t>
  </si>
  <si>
    <t xml:space="preserve">20976681</t>
  </si>
  <si>
    <t xml:space="preserve">DANIEL ANTONIO</t>
  </si>
  <si>
    <t xml:space="preserve">daniel.cortesf@usm.cl</t>
  </si>
  <si>
    <t xml:space="preserve">202010032</t>
  </si>
  <si>
    <t xml:space="preserve">20945944</t>
  </si>
  <si>
    <t xml:space="preserve">CATALINA ANDREA</t>
  </si>
  <si>
    <t xml:space="preserve">catalina.diazgu@usm.cl</t>
  </si>
  <si>
    <t xml:space="preserve">202023071</t>
  </si>
  <si>
    <t xml:space="preserve">20967817</t>
  </si>
  <si>
    <t xml:space="preserve">BOGGIONI</t>
  </si>
  <si>
    <t xml:space="preserve">NICOLAS  ANTONIO</t>
  </si>
  <si>
    <t xml:space="preserve">nicolas.garridob@usm.cl</t>
  </si>
  <si>
    <t xml:space="preserve">202023018</t>
  </si>
  <si>
    <t xml:space="preserve">20939292</t>
  </si>
  <si>
    <t xml:space="preserve">GUZMAN</t>
  </si>
  <si>
    <t xml:space="preserve">ENRIQUE ALEJANDRO</t>
  </si>
  <si>
    <t xml:space="preserve">enrique.guzmano@usm.cl</t>
  </si>
  <si>
    <t xml:space="preserve">202023039</t>
  </si>
  <si>
    <t xml:space="preserve">20939877</t>
  </si>
  <si>
    <t xml:space="preserve">VARELA</t>
  </si>
  <si>
    <t xml:space="preserve">gabriel.hidalgo@usm.cl</t>
  </si>
  <si>
    <t xml:space="preserve">202023053</t>
  </si>
  <si>
    <t xml:space="preserve">20996157</t>
  </si>
  <si>
    <t xml:space="preserve">alvaro.jimenez@usm.cl</t>
  </si>
  <si>
    <t xml:space="preserve">202023021</t>
  </si>
  <si>
    <t xml:space="preserve">20937888</t>
  </si>
  <si>
    <t xml:space="preserve">FRANCIS NICOLAS</t>
  </si>
  <si>
    <t xml:space="preserve">francis.llanca@usm.cl</t>
  </si>
  <si>
    <t xml:space="preserve">202023008</t>
  </si>
  <si>
    <t xml:space="preserve">20937903</t>
  </si>
  <si>
    <t xml:space="preserve">NICOLAS MAURICIO</t>
  </si>
  <si>
    <t xml:space="preserve">nicolas.madariagab@usm.cl</t>
  </si>
  <si>
    <t xml:space="preserve">202023046</t>
  </si>
  <si>
    <t xml:space="preserve">20825415</t>
  </si>
  <si>
    <t xml:space="preserve">LUIS BENJAMIN</t>
  </si>
  <si>
    <t xml:space="preserve">luis.maldonado@usm.cl</t>
  </si>
  <si>
    <t xml:space="preserve">202023011</t>
  </si>
  <si>
    <t xml:space="preserve">20843729</t>
  </si>
  <si>
    <t xml:space="preserve">MARIA PAZ</t>
  </si>
  <si>
    <t xml:space="preserve">maria.maureira@usm.cl</t>
  </si>
  <si>
    <t xml:space="preserve">202023013</t>
  </si>
  <si>
    <t xml:space="preserve">21025316</t>
  </si>
  <si>
    <t xml:space="preserve">LAURA LORENA</t>
  </si>
  <si>
    <t xml:space="preserve">laura.medina@usm.cl</t>
  </si>
  <si>
    <t xml:space="preserve">202021075</t>
  </si>
  <si>
    <t xml:space="preserve">20848516</t>
  </si>
  <si>
    <t xml:space="preserve">DELFINO</t>
  </si>
  <si>
    <t xml:space="preserve">CARLOS MATIAS</t>
  </si>
  <si>
    <t xml:space="preserve">carlos.menad@usm.cl</t>
  </si>
  <si>
    <t xml:space="preserve">202023024</t>
  </si>
  <si>
    <t xml:space="preserve">21042079</t>
  </si>
  <si>
    <t xml:space="preserve">REBELLAUT</t>
  </si>
  <si>
    <t xml:space="preserve">FELIPE ALEXIS</t>
  </si>
  <si>
    <t xml:space="preserve">felipe.molinare@usm.cl</t>
  </si>
  <si>
    <t xml:space="preserve">202023061</t>
  </si>
  <si>
    <t xml:space="preserve">20885246</t>
  </si>
  <si>
    <t xml:space="preserve">MATEO EDUARDO</t>
  </si>
  <si>
    <t xml:space="preserve">mateo.morales@usm.cl</t>
  </si>
  <si>
    <t xml:space="preserve">202023057</t>
  </si>
  <si>
    <t xml:space="preserve">20980169</t>
  </si>
  <si>
    <t xml:space="preserve">MOREIRA</t>
  </si>
  <si>
    <t xml:space="preserve">JOSE ANTONIO</t>
  </si>
  <si>
    <t xml:space="preserve">jose.moreira@usm.cl</t>
  </si>
  <si>
    <t xml:space="preserve">202023050</t>
  </si>
  <si>
    <t xml:space="preserve">20889097</t>
  </si>
  <si>
    <t xml:space="preserve">maximiliano.navarrog@usm.cl</t>
  </si>
  <si>
    <t xml:space="preserve">202021042</t>
  </si>
  <si>
    <t xml:space="preserve">20846119</t>
  </si>
  <si>
    <t xml:space="preserve">VICENTE ALBERTO</t>
  </si>
  <si>
    <t xml:space="preserve">vicente.osorio@usm.cl</t>
  </si>
  <si>
    <t xml:space="preserve">201803019</t>
  </si>
  <si>
    <t xml:space="preserve">20484626</t>
  </si>
  <si>
    <t xml:space="preserve">MAIRA</t>
  </si>
  <si>
    <t xml:space="preserve">BASTIÁN ANDRÉS</t>
  </si>
  <si>
    <t xml:space="preserve">bastian.parra@sansano.usm.cl</t>
  </si>
  <si>
    <t xml:space="preserve">202023002</t>
  </si>
  <si>
    <t xml:space="preserve">21041203</t>
  </si>
  <si>
    <t xml:space="preserve">ignacio.pavez@usm.cl</t>
  </si>
  <si>
    <t xml:space="preserve">202023022</t>
  </si>
  <si>
    <t xml:space="preserve">20965130</t>
  </si>
  <si>
    <t xml:space="preserve">JUAN FELIPE</t>
  </si>
  <si>
    <t xml:space="preserve">juan.perezr@usm.cl</t>
  </si>
  <si>
    <t xml:space="preserve">202023059</t>
  </si>
  <si>
    <t xml:space="preserve">20973683</t>
  </si>
  <si>
    <t xml:space="preserve">ANGELO GABRIEL</t>
  </si>
  <si>
    <t xml:space="preserve">angelo.quiroz@usm.cl</t>
  </si>
  <si>
    <t xml:space="preserve">202021004</t>
  </si>
  <si>
    <t xml:space="preserve">20850618</t>
  </si>
  <si>
    <t xml:space="preserve">JAVIER IGNACIO</t>
  </si>
  <si>
    <t xml:space="preserve">javier.ramireza@usm.cl</t>
  </si>
  <si>
    <t xml:space="preserve">202051046</t>
  </si>
  <si>
    <t xml:space="preserve">26567672</t>
  </si>
  <si>
    <t xml:space="preserve">RESTREPO</t>
  </si>
  <si>
    <t xml:space="preserve">MARQUEZ</t>
  </si>
  <si>
    <t xml:space="preserve">ARNALDO ANDRES</t>
  </si>
  <si>
    <t xml:space="preserve">arnaldo.restrepo@usm.cl</t>
  </si>
  <si>
    <t xml:space="preserve">202023028</t>
  </si>
  <si>
    <t xml:space="preserve">22622733</t>
  </si>
  <si>
    <t xml:space="preserve">REY</t>
  </si>
  <si>
    <t xml:space="preserve">JOHAN ESTEBAN</t>
  </si>
  <si>
    <t xml:space="preserve">johan.rey@usm.cl</t>
  </si>
  <si>
    <t xml:space="preserve">202023020</t>
  </si>
  <si>
    <t xml:space="preserve">20975323</t>
  </si>
  <si>
    <t xml:space="preserve">JOAQUIN ALONSO</t>
  </si>
  <si>
    <t xml:space="preserve">joaquin.reyesca@usm.cl</t>
  </si>
  <si>
    <t xml:space="preserve">202021065</t>
  </si>
  <si>
    <t xml:space="preserve">20843866</t>
  </si>
  <si>
    <t xml:space="preserve">MONRROY</t>
  </si>
  <si>
    <t xml:space="preserve">FELIPE ANTONIO</t>
  </si>
  <si>
    <t xml:space="preserve">felipe.rojasm@usm.cl</t>
  </si>
  <si>
    <t xml:space="preserve">202023027</t>
  </si>
  <si>
    <t xml:space="preserve">20993136</t>
  </si>
  <si>
    <t xml:space="preserve">OSCAR IVAN</t>
  </si>
  <si>
    <t xml:space="preserve">oscar.silvat@usm.cl</t>
  </si>
  <si>
    <t xml:space="preserve">202023035</t>
  </si>
  <si>
    <t xml:space="preserve">20930470</t>
  </si>
  <si>
    <t xml:space="preserve">SOLIS</t>
  </si>
  <si>
    <t xml:space="preserve">jose.solis@usm.cl</t>
  </si>
  <si>
    <t xml:space="preserve">201803028</t>
  </si>
  <si>
    <t xml:space="preserve">20657771</t>
  </si>
  <si>
    <t xml:space="preserve">SOUZA</t>
  </si>
  <si>
    <t xml:space="preserve">SEBASTIÁN FELIPE</t>
  </si>
  <si>
    <t xml:space="preserve">sebastian.souza@sansano.usm.cl</t>
  </si>
  <si>
    <t xml:space="preserve">201954006</t>
  </si>
  <si>
    <t xml:space="preserve">20039674</t>
  </si>
  <si>
    <t xml:space="preserve">UBILLA</t>
  </si>
  <si>
    <t xml:space="preserve">FARÍAS</t>
  </si>
  <si>
    <t xml:space="preserve">BASTIÁN MAURICIO</t>
  </si>
  <si>
    <t xml:space="preserve">bastian.ubilla@usm.cl</t>
  </si>
  <si>
    <t xml:space="preserve">202023009</t>
  </si>
  <si>
    <t xml:space="preserve">20864262</t>
  </si>
  <si>
    <t xml:space="preserve">pedro.valenzuelag@usm.cl</t>
  </si>
  <si>
    <t xml:space="preserve">202023004</t>
  </si>
  <si>
    <t xml:space="preserve">20980791</t>
  </si>
  <si>
    <t xml:space="preserve">JOAQUIN ISAIAS</t>
  </si>
  <si>
    <t xml:space="preserve">joaquin.vargas@usm.cl</t>
  </si>
  <si>
    <t xml:space="preserve">202023060</t>
  </si>
  <si>
    <t xml:space="preserve">20718233</t>
  </si>
  <si>
    <t xml:space="preserve">MARTIN ANDRES</t>
  </si>
  <si>
    <t xml:space="preserve">martin.araya@usm.cl</t>
  </si>
  <si>
    <t xml:space="preserve">201803004</t>
  </si>
  <si>
    <t xml:space="preserve">20481776</t>
  </si>
  <si>
    <t xml:space="preserve">CAICEO</t>
  </si>
  <si>
    <t xml:space="preserve">CAMILO IGNACIO</t>
  </si>
  <si>
    <t xml:space="preserve">camilo.arenasc@sansano.usm.cl</t>
  </si>
  <si>
    <t xml:space="preserve">202023051</t>
  </si>
  <si>
    <t xml:space="preserve">20786323</t>
  </si>
  <si>
    <t xml:space="preserve">BALTAZAR</t>
  </si>
  <si>
    <t xml:space="preserve">SEBASTIAN EDRIAN NIO</t>
  </si>
  <si>
    <t xml:space="preserve">sebastian.baltazar@usm.cl</t>
  </si>
  <si>
    <t xml:space="preserve">202023037</t>
  </si>
  <si>
    <t xml:space="preserve">20529692</t>
  </si>
  <si>
    <t xml:space="preserve">LEONARDO ARMANDO</t>
  </si>
  <si>
    <t xml:space="preserve">leonardo.borquez@sansano.usm.cl</t>
  </si>
  <si>
    <t xml:space="preserve">202023036</t>
  </si>
  <si>
    <t xml:space="preserve">20183773</t>
  </si>
  <si>
    <t xml:space="preserve">BUGUEÑO</t>
  </si>
  <si>
    <t xml:space="preserve">GABRIEL ERNESTO</t>
  </si>
  <si>
    <t xml:space="preserve">gabriel.buguenos@usm.cl</t>
  </si>
  <si>
    <t xml:space="preserve">202023042</t>
  </si>
  <si>
    <t xml:space="preserve">20531297</t>
  </si>
  <si>
    <t xml:space="preserve">IGNACIO ALEXANDER</t>
  </si>
  <si>
    <t xml:space="preserve">ignacio.bustost@usm.cl</t>
  </si>
  <si>
    <t xml:space="preserve">202023016</t>
  </si>
  <si>
    <t xml:space="preserve">20549995</t>
  </si>
  <si>
    <t xml:space="preserve">DIEGO HUMBERTO</t>
  </si>
  <si>
    <t xml:space="preserve">diego.calderonf@usm.cl</t>
  </si>
  <si>
    <t xml:space="preserve">202054039</t>
  </si>
  <si>
    <t xml:space="preserve">20970065</t>
  </si>
  <si>
    <t xml:space="preserve">CARCAMO</t>
  </si>
  <si>
    <t xml:space="preserve">LUIS IGNACIO</t>
  </si>
  <si>
    <t xml:space="preserve">luis.carcamod@usm.cl</t>
  </si>
  <si>
    <t xml:space="preserve">202023003</t>
  </si>
  <si>
    <t xml:space="preserve">20820354</t>
  </si>
  <si>
    <t xml:space="preserve">CASTAÑEDA</t>
  </si>
  <si>
    <t xml:space="preserve">OSSANDON</t>
  </si>
  <si>
    <t xml:space="preserve">FABIO ANDRES</t>
  </si>
  <si>
    <t xml:space="preserve">fabio.castaneda@usm.cl</t>
  </si>
  <si>
    <t xml:space="preserve">202023012</t>
  </si>
  <si>
    <t xml:space="preserve">20760227</t>
  </si>
  <si>
    <t xml:space="preserve">CHACON</t>
  </si>
  <si>
    <t xml:space="preserve">BUENO</t>
  </si>
  <si>
    <t xml:space="preserve">MARTIN ALFONSO</t>
  </si>
  <si>
    <t xml:space="preserve">martin.chacon@usm.cl</t>
  </si>
  <si>
    <t xml:space="preserve">202023056</t>
  </si>
  <si>
    <t xml:space="preserve">19158126</t>
  </si>
  <si>
    <t xml:space="preserve">COLLAO</t>
  </si>
  <si>
    <t xml:space="preserve">SLATER</t>
  </si>
  <si>
    <t xml:space="preserve">nicolas.collaos@usm.cl</t>
  </si>
  <si>
    <t xml:space="preserve">202023070</t>
  </si>
  <si>
    <t xml:space="preserve">20811193</t>
  </si>
  <si>
    <t xml:space="preserve">joaquin.cortesa@usm.cl</t>
  </si>
  <si>
    <t xml:space="preserve">202023074</t>
  </si>
  <si>
    <t xml:space="preserve">20795525</t>
  </si>
  <si>
    <t xml:space="preserve">CRISTOPHER ELIAS</t>
  </si>
  <si>
    <t xml:space="preserve">cristopher.figueroa@usm.cl</t>
  </si>
  <si>
    <t xml:space="preserve">202023067</t>
  </si>
  <si>
    <t xml:space="preserve">20734757</t>
  </si>
  <si>
    <t xml:space="preserve">MATIAS FERNANDO</t>
  </si>
  <si>
    <t xml:space="preserve">matias.gallardon@usm.cl</t>
  </si>
  <si>
    <t xml:space="preserve">202023015</t>
  </si>
  <si>
    <t xml:space="preserve">18761005</t>
  </si>
  <si>
    <t xml:space="preserve">SANTIBAÑEZ</t>
  </si>
  <si>
    <t xml:space="preserve">ITALO RICARDO</t>
  </si>
  <si>
    <t xml:space="preserve">italo.garcia@usm.cl</t>
  </si>
  <si>
    <t xml:space="preserve">202023044</t>
  </si>
  <si>
    <t xml:space="preserve">20797647</t>
  </si>
  <si>
    <t xml:space="preserve">LUCAS ANDRE</t>
  </si>
  <si>
    <t xml:space="preserve">lucas.gomila@usm.cl</t>
  </si>
  <si>
    <t xml:space="preserve">202023045</t>
  </si>
  <si>
    <t xml:space="preserve">20805578</t>
  </si>
  <si>
    <t xml:space="preserve">AXEL GABRIEL</t>
  </si>
  <si>
    <t xml:space="preserve">axel.leon@usm.cl</t>
  </si>
  <si>
    <t xml:space="preserve">202023040</t>
  </si>
  <si>
    <t xml:space="preserve">20832521</t>
  </si>
  <si>
    <t xml:space="preserve">LOVERA</t>
  </si>
  <si>
    <t xml:space="preserve">LEONEL RAUL</t>
  </si>
  <si>
    <t xml:space="preserve">leonel.lovera@usm.cl</t>
  </si>
  <si>
    <t xml:space="preserve">202023007</t>
  </si>
  <si>
    <t xml:space="preserve">20483009</t>
  </si>
  <si>
    <t xml:space="preserve">LUNA</t>
  </si>
  <si>
    <t xml:space="preserve">nicolas.lunar@usm.cl</t>
  </si>
  <si>
    <t xml:space="preserve">202023033</t>
  </si>
  <si>
    <t xml:space="preserve">20709965</t>
  </si>
  <si>
    <t xml:space="preserve">YERALD BRANDON</t>
  </si>
  <si>
    <t xml:space="preserve">yerald.maldonado@sansano.usm.cl</t>
  </si>
  <si>
    <t xml:space="preserve">202023062</t>
  </si>
  <si>
    <t xml:space="preserve">20804902</t>
  </si>
  <si>
    <t xml:space="preserve">FRANCISCA JAVIERA</t>
  </si>
  <si>
    <t xml:space="preserve">francisca.martineze@usm.cl</t>
  </si>
  <si>
    <t xml:space="preserve">201910532</t>
  </si>
  <si>
    <t xml:space="preserve">20412584</t>
  </si>
  <si>
    <t xml:space="preserve">daniel.meneses@usm.cl</t>
  </si>
  <si>
    <t xml:space="preserve">202023048</t>
  </si>
  <si>
    <t xml:space="preserve">20759474</t>
  </si>
  <si>
    <t xml:space="preserve">NUPALLANTE</t>
  </si>
  <si>
    <t xml:space="preserve">CRISTIAN BLADIMIR</t>
  </si>
  <si>
    <t xml:space="preserve">cristian.nupallante@usm.cl</t>
  </si>
  <si>
    <t xml:space="preserve">202011891</t>
  </si>
  <si>
    <t xml:space="preserve">20796163</t>
  </si>
  <si>
    <t xml:space="preserve">CAMILO ELIAS</t>
  </si>
  <si>
    <t xml:space="preserve">camilo.orrego@usm.cl</t>
  </si>
  <si>
    <t xml:space="preserve">202023025</t>
  </si>
  <si>
    <t xml:space="preserve">19665808</t>
  </si>
  <si>
    <t xml:space="preserve">LAPOSTOL</t>
  </si>
  <si>
    <t xml:space="preserve">CRISTOBAL FELIPE</t>
  </si>
  <si>
    <t xml:space="preserve">cristobal.ortizla@usm.cl</t>
  </si>
  <si>
    <t xml:space="preserve">202023068</t>
  </si>
  <si>
    <t xml:space="preserve">20741598</t>
  </si>
  <si>
    <t xml:space="preserve">PEREIRA</t>
  </si>
  <si>
    <t xml:space="preserve">IVONNE DEL PILAR</t>
  </si>
  <si>
    <t xml:space="preserve">ivonne.pereira@usm.cl</t>
  </si>
  <si>
    <t xml:space="preserve">202023029</t>
  </si>
  <si>
    <t xml:space="preserve">20838812</t>
  </si>
  <si>
    <t xml:space="preserve">FELIPE</t>
  </si>
  <si>
    <t xml:space="preserve">felipe.perezgu@usm.cl</t>
  </si>
  <si>
    <t xml:space="preserve">202023030</t>
  </si>
  <si>
    <t xml:space="preserve">20662032</t>
  </si>
  <si>
    <t xml:space="preserve">OLGUIN</t>
  </si>
  <si>
    <t xml:space="preserve">JOAQUIN ANDRES</t>
  </si>
  <si>
    <t xml:space="preserve">joaquin.perezol@usm.cl</t>
  </si>
  <si>
    <t xml:space="preserve">202023017</t>
  </si>
  <si>
    <t xml:space="preserve">20796485</t>
  </si>
  <si>
    <t xml:space="preserve">ROJO</t>
  </si>
  <si>
    <t xml:space="preserve">CRISTIAN ADOLFO</t>
  </si>
  <si>
    <t xml:space="preserve">cristian.perezr@usm.cl</t>
  </si>
  <si>
    <t xml:space="preserve">202023041</t>
  </si>
  <si>
    <t xml:space="preserve">20785214</t>
  </si>
  <si>
    <t xml:space="preserve">MOMBERG</t>
  </si>
  <si>
    <t xml:space="preserve">VICENTE MAXIMILIANO</t>
  </si>
  <si>
    <t xml:space="preserve">vicente.pinones@usm.cl</t>
  </si>
  <si>
    <t xml:space="preserve">202023066</t>
  </si>
  <si>
    <t xml:space="preserve">20730769</t>
  </si>
  <si>
    <t xml:space="preserve">PRUTZMANN</t>
  </si>
  <si>
    <t xml:space="preserve">BORKERT</t>
  </si>
  <si>
    <t xml:space="preserve">THOMAS KILIAN</t>
  </si>
  <si>
    <t xml:space="preserve">thomas.prutzmann@usm.cl</t>
  </si>
  <si>
    <t xml:space="preserve">201954003</t>
  </si>
  <si>
    <t xml:space="preserve">20152120</t>
  </si>
  <si>
    <t xml:space="preserve">RAMÍREZ</t>
  </si>
  <si>
    <t xml:space="preserve">BÓRQUEZ</t>
  </si>
  <si>
    <t xml:space="preserve">ANDRÉS ROBERTO</t>
  </si>
  <si>
    <t xml:space="preserve">andres.ramirezb@usm.cl</t>
  </si>
  <si>
    <t xml:space="preserve">202023058</t>
  </si>
  <si>
    <t xml:space="preserve">20581576</t>
  </si>
  <si>
    <t xml:space="preserve">RECABARREN</t>
  </si>
  <si>
    <t xml:space="preserve">cristian.recabarrenm@usm.cl</t>
  </si>
  <si>
    <t xml:space="preserve">202023052</t>
  </si>
  <si>
    <t xml:space="preserve">20795642</t>
  </si>
  <si>
    <t xml:space="preserve">IBACETA</t>
  </si>
  <si>
    <t xml:space="preserve">BRANDON JEREMY</t>
  </si>
  <si>
    <t xml:space="preserve">brandon.rodriguez@usm.cl</t>
  </si>
  <si>
    <t xml:space="preserve">202023073</t>
  </si>
  <si>
    <t xml:space="preserve">20795862</t>
  </si>
  <si>
    <t xml:space="preserve">CRISTOBAL ALONSO</t>
  </si>
  <si>
    <t xml:space="preserve">cristobal.rubilar@usm.cl</t>
  </si>
  <si>
    <t xml:space="preserve">202023055</t>
  </si>
  <si>
    <t xml:space="preserve">20774098</t>
  </si>
  <si>
    <t xml:space="preserve">LUCAS GASTON</t>
  </si>
  <si>
    <t xml:space="preserve">lucas.salinash@usm.cl</t>
  </si>
  <si>
    <t xml:space="preserve">202023014</t>
  </si>
  <si>
    <t xml:space="preserve">20835721</t>
  </si>
  <si>
    <t xml:space="preserve">matias.sandovallo@usm.cl</t>
  </si>
  <si>
    <t xml:space="preserve">202023043</t>
  </si>
  <si>
    <t xml:space="preserve">20850608</t>
  </si>
  <si>
    <t xml:space="preserve">OSVALDO JAVIER BAUDILIO</t>
  </si>
  <si>
    <t xml:space="preserve">osvaldo.torres@usm.cl</t>
  </si>
  <si>
    <t xml:space="preserve">202023038</t>
  </si>
  <si>
    <t xml:space="preserve">20858335</t>
  </si>
  <si>
    <t xml:space="preserve">SEBASTIAN FELIPE</t>
  </si>
  <si>
    <t xml:space="preserve">sebastian.urrutiaa@usm.cl</t>
  </si>
  <si>
    <t xml:space="preserve">202023023</t>
  </si>
  <si>
    <t xml:space="preserve">20660992</t>
  </si>
  <si>
    <t xml:space="preserve">EMILIO ANDRES</t>
  </si>
  <si>
    <t xml:space="preserve">emilio.valenzuelao@usm.cl</t>
  </si>
  <si>
    <t xml:space="preserve">201903028</t>
  </si>
  <si>
    <t xml:space="preserve">20788531</t>
  </si>
  <si>
    <t xml:space="preserve">LUCAS ANTONIO</t>
  </si>
  <si>
    <t xml:space="preserve">lucas.vasquezg@sansano.usm.cl</t>
  </si>
  <si>
    <t xml:space="preserve">202023032</t>
  </si>
  <si>
    <t xml:space="preserve">20603084</t>
  </si>
  <si>
    <t xml:space="preserve">REINALDO HIPOLITO</t>
  </si>
  <si>
    <t xml:space="preserve">reinaldo.zapata@usm.cl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</si>
</sst>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\ %"/>
    <numFmt numFmtId="168" formatCode="#,##0"/>
    <numFmt numFmtId="169" formatCode="0.0"/>
    <numFmt numFmtId="170" formatCode="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1C4587"/>
      <name val="Arial"/>
      <family val="0"/>
      <charset val="1"/>
    </font>
    <font>
      <sz val="11"/>
      <color rgb="FFF7981D"/>
      <name val="Arial"/>
      <family val="0"/>
      <charset val="1"/>
    </font>
    <font>
      <b val="true"/>
      <sz val="10"/>
      <color rgb="FF1C4587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FF0000"/>
      <name val="Arial"/>
      <family val="0"/>
      <charset val="1"/>
    </font>
    <font>
      <sz val="11"/>
      <color rgb="FF1155CC"/>
      <name val="Inconsolat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93C47D"/>
        <bgColor rgb="FFB6D7A8"/>
      </patternFill>
    </fill>
    <fill>
      <patternFill patternType="solid">
        <fgColor rgb="FF6AA84F"/>
        <bgColor rgb="FF93C47D"/>
      </patternFill>
    </fill>
    <fill>
      <patternFill patternType="solid">
        <fgColor rgb="FFFFE599"/>
        <bgColor rgb="FFFFD966"/>
      </patternFill>
    </fill>
    <fill>
      <patternFill patternType="solid">
        <fgColor rgb="FF6D9EEB"/>
        <bgColor rgb="FFB4A7D6"/>
      </patternFill>
    </fill>
    <fill>
      <patternFill patternType="solid">
        <fgColor rgb="FFB4A7D6"/>
        <bgColor rgb="FFE6B8AF"/>
      </patternFill>
    </fill>
    <fill>
      <patternFill patternType="solid">
        <fgColor rgb="FFFFD966"/>
        <bgColor rgb="FFFFE599"/>
      </patternFill>
    </fill>
    <fill>
      <patternFill patternType="solid">
        <fgColor rgb="FFB6D7A8"/>
        <bgColor rgb="FFB7E1CD"/>
      </patternFill>
    </fill>
    <fill>
      <patternFill patternType="solid">
        <fgColor rgb="FFF6B26B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E6B8AF"/>
      </patternFill>
    </fill>
    <fill>
      <patternFill patternType="solid">
        <fgColor rgb="FFE6B8AF"/>
        <bgColor rgb="FFF4CCCC"/>
      </patternFill>
    </fill>
    <fill>
      <patternFill patternType="solid">
        <fgColor rgb="FFDEEAF6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EEAF6"/>
      </patternFill>
    </fill>
    <fill>
      <patternFill patternType="solid">
        <fgColor rgb="FFFFFFFF"/>
        <bgColor rgb="FFDEEAF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ont>
        <color rgb="FF99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1C23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D966"/>
      <rgbColor rgb="FFDEEAF6"/>
      <rgbColor rgb="FF660066"/>
      <rgbColor rgb="FFE06666"/>
      <rgbColor rgb="FF1155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E6B8AF"/>
      <rgbColor rgb="FFB4A7D6"/>
      <rgbColor rgb="FFF4CCCC"/>
      <rgbColor rgb="FF3366FF"/>
      <rgbColor rgb="FF33CCCC"/>
      <rgbColor rgb="FFF6B26B"/>
      <rgbColor rgb="FFF1C232"/>
      <rgbColor rgb="FFF7981D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6" min="3" style="0" width="8.71"/>
    <col collapsed="false" customWidth="true" hidden="false" outlineLevel="0" max="7" min="7" style="0" width="7"/>
    <col collapsed="false" customWidth="true" hidden="false" outlineLevel="0" max="8" min="8" style="0" width="8.29"/>
    <col collapsed="false" customWidth="true" hidden="false" outlineLevel="0" max="9" min="9" style="0" width="7.87"/>
    <col collapsed="false" customWidth="true" hidden="false" outlineLevel="0" max="10" min="10" style="0" width="8.14"/>
    <col collapsed="false" customWidth="true" hidden="false" outlineLevel="0" max="11" min="11" style="0" width="9.13"/>
    <col collapsed="false" customWidth="true" hidden="false" outlineLevel="0" max="12" min="12" style="0" width="9"/>
    <col collapsed="false" customWidth="true" hidden="false" outlineLevel="0" max="13" min="13" style="0" width="10.29"/>
    <col collapsed="false" customWidth="true" hidden="false" outlineLevel="0" max="14" min="14" style="0" width="9.43"/>
    <col collapsed="false" customWidth="true" hidden="false" outlineLevel="0" max="15" min="15" style="0" width="9"/>
    <col collapsed="false" customWidth="true" hidden="false" outlineLevel="0" max="17" min="16" style="0" width="9.13"/>
    <col collapsed="false" customWidth="true" hidden="false" outlineLevel="0" max="19" min="18" style="0" width="8.14"/>
  </cols>
  <sheetData>
    <row r="1" customFormat="false" ht="15" hidden="false" customHeight="true" outlineLevel="0" collapsed="false">
      <c r="A1" s="1"/>
      <c r="B1" s="2"/>
      <c r="C1" s="3"/>
      <c r="D1" s="3"/>
      <c r="E1" s="3"/>
      <c r="F1" s="3"/>
    </row>
    <row r="2" customFormat="false" ht="15" hidden="false" customHeight="false" outlineLevel="0" collapsed="false">
      <c r="A2" s="1"/>
      <c r="B2" s="4" t="s">
        <v>0</v>
      </c>
      <c r="C2" s="5" t="n">
        <v>1</v>
      </c>
      <c r="D2" s="6" t="n">
        <f aca="false">C2+1</f>
        <v>2</v>
      </c>
      <c r="E2" s="6" t="n">
        <f aca="false">D2+1</f>
        <v>3</v>
      </c>
      <c r="F2" s="6" t="n">
        <f aca="false">E2+1</f>
        <v>4</v>
      </c>
      <c r="G2" s="6" t="n">
        <f aca="false">F2+1</f>
        <v>5</v>
      </c>
      <c r="H2" s="6" t="n">
        <f aca="false">G2+1</f>
        <v>6</v>
      </c>
      <c r="I2" s="6" t="n">
        <f aca="false">H2+1</f>
        <v>7</v>
      </c>
      <c r="J2" s="6" t="n">
        <f aca="false">I2+1</f>
        <v>8</v>
      </c>
      <c r="K2" s="6" t="n">
        <f aca="false">J2+1</f>
        <v>9</v>
      </c>
      <c r="L2" s="6" t="n">
        <f aca="false">K2+1</f>
        <v>10</v>
      </c>
      <c r="M2" s="6" t="n">
        <f aca="false">L2+1</f>
        <v>11</v>
      </c>
      <c r="N2" s="6" t="n">
        <f aca="false">M2+1</f>
        <v>12</v>
      </c>
      <c r="O2" s="6" t="n">
        <f aca="false">N2+1</f>
        <v>13</v>
      </c>
      <c r="P2" s="6" t="n">
        <f aca="false">O2+1</f>
        <v>14</v>
      </c>
      <c r="Q2" s="6" t="n">
        <f aca="false">P2+1</f>
        <v>15</v>
      </c>
      <c r="R2" s="6" t="n">
        <f aca="false">Q2+1</f>
        <v>16</v>
      </c>
      <c r="S2" s="6" t="n">
        <f aca="false">R2+1</f>
        <v>17</v>
      </c>
    </row>
    <row r="3" customFormat="false" ht="15" hidden="false" customHeight="true" outlineLevel="0" collapsed="false">
      <c r="A3" s="1"/>
      <c r="B3" s="7" t="s">
        <v>1</v>
      </c>
      <c r="C3" s="8" t="n">
        <f aca="false">'P1-MB'!O48</f>
        <v>0</v>
      </c>
      <c r="D3" s="8" t="n">
        <f aca="false">'P2-MiG'!O48</f>
        <v>0</v>
      </c>
      <c r="E3" s="8" t="n">
        <f aca="false">'P3-JM'!O48</f>
        <v>0</v>
      </c>
      <c r="F3" s="8" t="n">
        <f aca="false">'P4-SC'!O49</f>
        <v>52</v>
      </c>
      <c r="G3" s="8" t="n">
        <f aca="false">'P5-AleV'!O48</f>
        <v>70</v>
      </c>
      <c r="H3" s="8" t="n">
        <f aca="false">'P6-HA'!O48</f>
        <v>68</v>
      </c>
      <c r="I3" s="8" t="n">
        <f aca="false">'P7-GU'!O47</f>
        <v>59</v>
      </c>
      <c r="J3" s="8" t="n">
        <f aca="false">'P8-PO'!O47</f>
        <v>88</v>
      </c>
      <c r="K3" s="8" t="n">
        <f aca="false">'P9-AF'!O49</f>
        <v>61</v>
      </c>
      <c r="L3" s="8" t="n">
        <f aca="false">'P10-AV'!O48</f>
        <v>74</v>
      </c>
      <c r="M3" s="8" t="n">
        <f aca="false">'P11-MB'!O46</f>
        <v>55</v>
      </c>
      <c r="N3" s="8" t="n">
        <f aca="false">'P12-RF'!O48</f>
        <v>79</v>
      </c>
      <c r="O3" s="8" t="n">
        <f aca="false">'P13-MG'!O48</f>
        <v>71</v>
      </c>
      <c r="P3" s="8" t="n">
        <f aca="false">'P14-EL'!O48</f>
        <v>63</v>
      </c>
      <c r="Q3" s="8" t="n">
        <f aca="false">'P15-DSM'!O48</f>
        <v>80</v>
      </c>
      <c r="R3" s="8" t="n">
        <f aca="false">'P16-GM'!O48</f>
        <v>0</v>
      </c>
      <c r="S3" s="8" t="n">
        <f aca="false">'P17-AS'!O48</f>
        <v>62</v>
      </c>
    </row>
    <row r="4" customFormat="false" ht="15" hidden="false" customHeight="true" outlineLevel="0" collapsed="false">
      <c r="A4" s="1"/>
      <c r="B4" s="7" t="s">
        <v>2</v>
      </c>
      <c r="C4" s="8" t="n">
        <f aca="false">'P1-MB'!O49</f>
        <v>0</v>
      </c>
      <c r="D4" s="8" t="n">
        <f aca="false">'P2-MiG'!O49</f>
        <v>0</v>
      </c>
      <c r="E4" s="8" t="n">
        <f aca="false">'P3-JM'!O49</f>
        <v>0</v>
      </c>
      <c r="F4" s="8" t="n">
        <f aca="false">'P4-SC'!O50</f>
        <v>100</v>
      </c>
      <c r="G4" s="8" t="n">
        <f aca="false">'P5-AleV'!O49</f>
        <v>100</v>
      </c>
      <c r="H4" s="8" t="n">
        <f aca="false">'P6-HA'!O49</f>
        <v>100</v>
      </c>
      <c r="I4" s="8" t="n">
        <f aca="false">'P7-GU'!O48</f>
        <v>100</v>
      </c>
      <c r="J4" s="8" t="n">
        <f aca="false">'P8-PO'!O48</f>
        <v>100</v>
      </c>
      <c r="K4" s="8" t="n">
        <f aca="false">'P9-AF'!O50</f>
        <v>100</v>
      </c>
      <c r="L4" s="8" t="n">
        <f aca="false">'P10-AV'!O49</f>
        <v>100</v>
      </c>
      <c r="M4" s="8" t="n">
        <f aca="false">'P11-MB'!O47</f>
        <v>100</v>
      </c>
      <c r="N4" s="8" t="n">
        <f aca="false">'P12-RF'!O49</f>
        <v>100</v>
      </c>
      <c r="O4" s="8" t="n">
        <f aca="false">'P13-MG'!O49</f>
        <v>100</v>
      </c>
      <c r="P4" s="8" t="n">
        <f aca="false">'P14-EL'!O49</f>
        <v>100</v>
      </c>
      <c r="Q4" s="8" t="n">
        <f aca="false">'P15-DSM'!O49</f>
        <v>100</v>
      </c>
      <c r="R4" s="8" t="n">
        <f aca="false">'P16-GM'!O49</f>
        <v>0</v>
      </c>
      <c r="S4" s="8" t="n">
        <f aca="false">'P17-AS'!O49</f>
        <v>100</v>
      </c>
    </row>
    <row r="5" customFormat="false" ht="15" hidden="false" customHeight="true" outlineLevel="0" collapsed="false">
      <c r="A5" s="1"/>
      <c r="B5" s="7" t="s">
        <v>3</v>
      </c>
      <c r="C5" s="8" t="n">
        <f aca="false">'P1-MB'!O50</f>
        <v>0</v>
      </c>
      <c r="D5" s="8" t="n">
        <f aca="false">'P2-MiG'!O50</f>
        <v>0</v>
      </c>
      <c r="E5" s="8" t="n">
        <f aca="false">'P3-JM'!O50</f>
        <v>0</v>
      </c>
      <c r="F5" s="8" t="n">
        <f aca="false">'P4-SC'!O51</f>
        <v>0</v>
      </c>
      <c r="G5" s="8" t="n">
        <f aca="false">'P5-AleV'!O50</f>
        <v>0</v>
      </c>
      <c r="H5" s="8" t="n">
        <f aca="false">'P6-HA'!O50</f>
        <v>0</v>
      </c>
      <c r="I5" s="8" t="n">
        <f aca="false">'P7-GU'!O49</f>
        <v>0</v>
      </c>
      <c r="J5" s="8" t="n">
        <f aca="false">'P8-PO'!O49</f>
        <v>0</v>
      </c>
      <c r="K5" s="8" t="n">
        <f aca="false">'P9-AF'!O51</f>
        <v>0</v>
      </c>
      <c r="L5" s="8" t="n">
        <f aca="false">'P10-AV'!O50</f>
        <v>0</v>
      </c>
      <c r="M5" s="8" t="n">
        <f aca="false">'P11-MB'!O48</f>
        <v>0</v>
      </c>
      <c r="N5" s="8" t="n">
        <f aca="false">'P12-RF'!O50</f>
        <v>0</v>
      </c>
      <c r="O5" s="8" t="n">
        <f aca="false">'P13-MG'!O50</f>
        <v>0</v>
      </c>
      <c r="P5" s="8" t="n">
        <f aca="false">'P14-EL'!O50</f>
        <v>0</v>
      </c>
      <c r="Q5" s="8" t="n">
        <f aca="false">'P15-DSM'!O50</f>
        <v>0</v>
      </c>
      <c r="R5" s="8" t="n">
        <f aca="false">'P16-GM'!O50</f>
        <v>0</v>
      </c>
      <c r="S5" s="8" t="n">
        <f aca="false">'P17-AS'!O50</f>
        <v>0</v>
      </c>
    </row>
    <row r="6" customFormat="false" ht="15" hidden="false" customHeight="true" outlineLevel="0" collapsed="false">
      <c r="A6" s="1"/>
      <c r="B6" s="7" t="s">
        <v>4</v>
      </c>
      <c r="C6" s="9" t="n">
        <f aca="false">'P1-MB'!O51</f>
        <v>0</v>
      </c>
      <c r="D6" s="9" t="n">
        <f aca="false">'P2-MiG'!O51</f>
        <v>0</v>
      </c>
      <c r="E6" s="9" t="n">
        <f aca="false">'P3-JM'!O51</f>
        <v>0</v>
      </c>
      <c r="F6" s="9" t="n">
        <f aca="false">'P4-SC'!O52</f>
        <v>24</v>
      </c>
      <c r="G6" s="8" t="n">
        <f aca="false">'P5-AleV'!O51</f>
        <v>31</v>
      </c>
      <c r="H6" s="8" t="n">
        <f aca="false">'P6-HA'!O51</f>
        <v>32</v>
      </c>
      <c r="I6" s="8" t="n">
        <f aca="false">'P7-GU'!O50</f>
        <v>24</v>
      </c>
      <c r="J6" s="8" t="n">
        <f aca="false">'P8-PO'!O50</f>
        <v>36</v>
      </c>
      <c r="K6" s="8" t="n">
        <f aca="false">'P9-AF'!O52</f>
        <v>29</v>
      </c>
      <c r="L6" s="8" t="n">
        <f aca="false">'P10-AV'!O51</f>
        <v>34</v>
      </c>
      <c r="M6" s="8" t="n">
        <f aca="false">'P11-MB'!O49</f>
        <v>22</v>
      </c>
      <c r="N6" s="8" t="n">
        <f aca="false">'P12-RF'!O51</f>
        <v>33</v>
      </c>
      <c r="O6" s="8" t="n">
        <f aca="false">'P13-MG'!O51</f>
        <v>30</v>
      </c>
      <c r="P6" s="8" t="n">
        <f aca="false">'P14-EL'!O51</f>
        <v>30</v>
      </c>
      <c r="Q6" s="8" t="n">
        <f aca="false">'P15-DSM'!O51</f>
        <v>39</v>
      </c>
      <c r="R6" s="8" t="n">
        <f aca="false">'P16-GM'!O51</f>
        <v>0</v>
      </c>
      <c r="S6" s="8" t="n">
        <f aca="false">'P17-AS'!O51</f>
        <v>31</v>
      </c>
    </row>
    <row r="7" customFormat="false" ht="15" hidden="false" customHeight="true" outlineLevel="0" collapsed="false">
      <c r="A7" s="1"/>
      <c r="B7" s="7" t="s">
        <v>5</v>
      </c>
      <c r="C7" s="9" t="n">
        <f aca="false">'P1-MB'!O52</f>
        <v>0</v>
      </c>
      <c r="D7" s="9" t="n">
        <f aca="false">'P2-MiG'!O52</f>
        <v>0</v>
      </c>
      <c r="E7" s="9" t="n">
        <f aca="false">'P3-JM'!O52</f>
        <v>0</v>
      </c>
      <c r="F7" s="9" t="n">
        <f aca="false">'P4-SC'!O53</f>
        <v>20</v>
      </c>
      <c r="G7" s="8" t="n">
        <f aca="false">'P5-AleV'!O52</f>
        <v>9</v>
      </c>
      <c r="H7" s="8" t="n">
        <f aca="false">'P6-HA'!O52</f>
        <v>8</v>
      </c>
      <c r="I7" s="8" t="n">
        <f aca="false">'P7-GU'!O51</f>
        <v>13</v>
      </c>
      <c r="J7" s="8" t="n">
        <f aca="false">'P8-PO'!O51</f>
        <v>2</v>
      </c>
      <c r="K7" s="8" t="n">
        <f aca="false">'P9-AF'!O53</f>
        <v>15</v>
      </c>
      <c r="L7" s="8" t="n">
        <f aca="false">'P10-AV'!O52</f>
        <v>9</v>
      </c>
      <c r="M7" s="8" t="n">
        <f aca="false">'P11-MB'!O50</f>
        <v>19</v>
      </c>
      <c r="N7" s="8" t="n">
        <f aca="false">'P12-RF'!O52</f>
        <v>7</v>
      </c>
      <c r="O7" s="8" t="n">
        <f aca="false">'P13-MG'!O52</f>
        <v>10</v>
      </c>
      <c r="P7" s="8" t="n">
        <f aca="false">'P14-EL'!O52</f>
        <v>12</v>
      </c>
      <c r="Q7" s="8" t="n">
        <f aca="false">'P15-DSM'!O52</f>
        <v>3</v>
      </c>
      <c r="R7" s="8" t="n">
        <f aca="false">'P16-GM'!O52</f>
        <v>0</v>
      </c>
      <c r="S7" s="8" t="n">
        <f aca="false">'P17-AS'!O52</f>
        <v>11</v>
      </c>
    </row>
    <row r="8" customFormat="false" ht="15" hidden="false" customHeight="true" outlineLevel="0" collapsed="false">
      <c r="A8" s="1"/>
      <c r="B8" s="7" t="s">
        <v>6</v>
      </c>
      <c r="C8" s="9" t="n">
        <f aca="false">'P1-MB'!O53</f>
        <v>0</v>
      </c>
      <c r="D8" s="9" t="n">
        <f aca="false">'P2-MiG'!O53</f>
        <v>0</v>
      </c>
      <c r="E8" s="9" t="n">
        <f aca="false">'P3-JM'!O53</f>
        <v>0</v>
      </c>
      <c r="F8" s="9" t="n">
        <f aca="false">'P4-SC'!O54</f>
        <v>0</v>
      </c>
      <c r="G8" s="8" t="n">
        <f aca="false">'P5-AleV'!O53</f>
        <v>0</v>
      </c>
      <c r="H8" s="8" t="n">
        <f aca="false">'P6-HA'!O53</f>
        <v>0</v>
      </c>
      <c r="I8" s="8" t="n">
        <f aca="false">'P7-GU'!O52</f>
        <v>0</v>
      </c>
      <c r="J8" s="8" t="n">
        <f aca="false">'P8-PO'!O52</f>
        <v>0</v>
      </c>
      <c r="K8" s="8" t="n">
        <f aca="false">'P9-AF'!O54</f>
        <v>0</v>
      </c>
      <c r="L8" s="8" t="n">
        <f aca="false">'P10-AV'!O53</f>
        <v>0</v>
      </c>
      <c r="M8" s="8" t="n">
        <f aca="false">'P11-MB'!O51</f>
        <v>0</v>
      </c>
      <c r="N8" s="8" t="n">
        <f aca="false">'P12-RF'!O53</f>
        <v>0</v>
      </c>
      <c r="O8" s="8" t="n">
        <f aca="false">'P13-MG'!O53</f>
        <v>0</v>
      </c>
      <c r="P8" s="8" t="n">
        <f aca="false">'P14-EL'!O53</f>
        <v>0</v>
      </c>
      <c r="Q8" s="8" t="n">
        <f aca="false">'P15-DSM'!O53</f>
        <v>0</v>
      </c>
      <c r="R8" s="8" t="n">
        <f aca="false">'P16-GM'!O53</f>
        <v>0</v>
      </c>
      <c r="S8" s="8" t="n">
        <f aca="false">'P17-AS'!O53</f>
        <v>0</v>
      </c>
    </row>
    <row r="9" customFormat="false" ht="15" hidden="false" customHeight="true" outlineLevel="0" collapsed="false">
      <c r="A9" s="1"/>
      <c r="B9" s="2"/>
      <c r="C9" s="10" t="s">
        <v>7</v>
      </c>
      <c r="D9" s="10"/>
      <c r="E9" s="10"/>
      <c r="F9" s="10"/>
    </row>
    <row r="10" customFormat="false" ht="15" hidden="false" customHeight="true" outlineLevel="0" collapsed="false">
      <c r="A10" s="1"/>
      <c r="B10" s="2"/>
      <c r="C10" s="10"/>
      <c r="D10" s="10"/>
      <c r="E10" s="10"/>
      <c r="F10" s="10"/>
    </row>
    <row r="11" customFormat="false" ht="15" hidden="false" customHeight="true" outlineLevel="0" collapsed="false">
      <c r="A11" s="1"/>
      <c r="B11" s="2"/>
      <c r="C11" s="3"/>
    </row>
    <row r="12" customFormat="false" ht="15" hidden="false" customHeight="true" outlineLevel="0" collapsed="false">
      <c r="A12" s="1"/>
      <c r="B12" s="11" t="s">
        <v>8</v>
      </c>
      <c r="C12" s="11"/>
      <c r="D12" s="11"/>
      <c r="E12" s="11"/>
      <c r="F12" s="11"/>
    </row>
    <row r="13" customFormat="false" ht="15" hidden="false" customHeight="false" outlineLevel="0" collapsed="false">
      <c r="A13" s="1"/>
      <c r="B13" s="4" t="s">
        <v>0</v>
      </c>
      <c r="C13" s="5" t="n">
        <v>1</v>
      </c>
      <c r="D13" s="6" t="n">
        <v>2</v>
      </c>
      <c r="E13" s="6" t="n">
        <f aca="false">D13+1</f>
        <v>3</v>
      </c>
      <c r="F13" s="6" t="n">
        <f aca="false">E13+1</f>
        <v>4</v>
      </c>
      <c r="G13" s="6" t="n">
        <f aca="false">F13+1</f>
        <v>5</v>
      </c>
      <c r="H13" s="6" t="n">
        <f aca="false">G13+1</f>
        <v>6</v>
      </c>
      <c r="I13" s="6" t="n">
        <f aca="false">H13+1</f>
        <v>7</v>
      </c>
      <c r="J13" s="6" t="n">
        <f aca="false">I13+1</f>
        <v>8</v>
      </c>
      <c r="K13" s="6" t="n">
        <f aca="false">J13+1</f>
        <v>9</v>
      </c>
      <c r="L13" s="6" t="n">
        <f aca="false">K13+1</f>
        <v>10</v>
      </c>
      <c r="M13" s="6" t="n">
        <f aca="false">L13+1</f>
        <v>11</v>
      </c>
      <c r="N13" s="6" t="n">
        <f aca="false">M13+1</f>
        <v>12</v>
      </c>
      <c r="O13" s="6" t="n">
        <f aca="false">N13+1</f>
        <v>13</v>
      </c>
      <c r="P13" s="6" t="n">
        <f aca="false">O13+1</f>
        <v>14</v>
      </c>
      <c r="Q13" s="6" t="n">
        <f aca="false">P13+1</f>
        <v>15</v>
      </c>
      <c r="R13" s="6" t="n">
        <f aca="false">Q13+1</f>
        <v>16</v>
      </c>
      <c r="S13" s="6" t="n">
        <f aca="false">R13+1</f>
        <v>17</v>
      </c>
    </row>
    <row r="14" customFormat="false" ht="15" hidden="false" customHeight="true" outlineLevel="0" collapsed="false">
      <c r="B14" s="7" t="s">
        <v>1</v>
      </c>
      <c r="C14" s="12" t="n">
        <f aca="false">'P1-MB'!$P48</f>
        <v>0</v>
      </c>
      <c r="D14" s="12" t="n">
        <f aca="false">'P2-MiG'!$P48</f>
        <v>0</v>
      </c>
      <c r="E14" s="12" t="n">
        <f aca="false">'P3-JM'!$P48</f>
        <v>0</v>
      </c>
      <c r="F14" s="12" t="n">
        <f aca="false">'P4-SC'!$P49</f>
        <v>47</v>
      </c>
      <c r="G14" s="8" t="n">
        <f aca="false">'P5-AleV'!P48</f>
        <v>59</v>
      </c>
      <c r="H14" s="8" t="n">
        <f aca="false">'P6-HA'!P48</f>
        <v>61</v>
      </c>
      <c r="I14" s="8" t="n">
        <f aca="false">'P7-GU'!P47</f>
        <v>47</v>
      </c>
      <c r="J14" s="8" t="n">
        <f aca="false">'P8-PO'!P47</f>
        <v>55</v>
      </c>
      <c r="K14" s="8" t="n">
        <f aca="false">'P9-AF'!P49</f>
        <v>41</v>
      </c>
      <c r="L14" s="8" t="n">
        <f aca="false">'P10-AV'!P48</f>
        <v>51</v>
      </c>
      <c r="M14" s="8" t="n">
        <f aca="false">'P11-MB'!P46</f>
        <v>61</v>
      </c>
      <c r="N14" s="8" t="n">
        <f aca="false">'P12-RF'!P48</f>
        <v>62</v>
      </c>
      <c r="O14" s="8" t="n">
        <f aca="false">'P13-MG'!P48</f>
        <v>57</v>
      </c>
      <c r="P14" s="8" t="n">
        <f aca="false">'P14-EL'!P48</f>
        <v>50</v>
      </c>
      <c r="Q14" s="8" t="n">
        <f aca="false">'P15-DSM'!P48</f>
        <v>58</v>
      </c>
      <c r="R14" s="8" t="n">
        <f aca="false">'P16-GM'!P48</f>
        <v>0</v>
      </c>
      <c r="S14" s="8" t="n">
        <f aca="false">'P17-AS'!P48</f>
        <v>38</v>
      </c>
      <c r="T14" s="13" t="str">
        <f aca="false">IFERROR(__xludf.dummyfunction("AVERAGE.WEIGHTED(C14:S14,C19:S19)"),"#VALUE!")</f>
        <v>#VALUE!</v>
      </c>
      <c r="U14" s="13"/>
      <c r="V14" s="13"/>
      <c r="W14" s="13"/>
    </row>
    <row r="15" customFormat="false" ht="15" hidden="false" customHeight="true" outlineLevel="0" collapsed="false">
      <c r="B15" s="7" t="s">
        <v>2</v>
      </c>
      <c r="C15" s="12" t="n">
        <f aca="false">'P1-MB'!$P49</f>
        <v>0</v>
      </c>
      <c r="D15" s="12" t="n">
        <f aca="false">'P2-MiG'!$P49</f>
        <v>0</v>
      </c>
      <c r="E15" s="12" t="n">
        <f aca="false">'P3-JM'!$P49</f>
        <v>0</v>
      </c>
      <c r="F15" s="12" t="n">
        <f aca="false">'P4-SC'!$P50</f>
        <v>100</v>
      </c>
      <c r="G15" s="8" t="n">
        <f aca="false">'P5-AleV'!P49</f>
        <v>100</v>
      </c>
      <c r="H15" s="8" t="n">
        <f aca="false">'P6-HA'!P49</f>
        <v>100</v>
      </c>
      <c r="I15" s="8" t="n">
        <f aca="false">'P7-GU'!P48</f>
        <v>100</v>
      </c>
      <c r="J15" s="8" t="n">
        <f aca="false">'P8-PO'!P48</f>
        <v>100</v>
      </c>
      <c r="K15" s="8" t="n">
        <f aca="false">'P9-AF'!P50</f>
        <v>100</v>
      </c>
      <c r="L15" s="8" t="n">
        <f aca="false">'P10-AV'!P49</f>
        <v>100</v>
      </c>
      <c r="M15" s="8" t="n">
        <f aca="false">'P11-MB'!P47</f>
        <v>100</v>
      </c>
      <c r="N15" s="8" t="n">
        <f aca="false">'P12-RF'!P49</f>
        <v>100</v>
      </c>
      <c r="O15" s="8" t="n">
        <f aca="false">'P13-MG'!P49</f>
        <v>100</v>
      </c>
      <c r="P15" s="8" t="n">
        <f aca="false">'P14-EL'!P49</f>
        <v>95</v>
      </c>
      <c r="Q15" s="8" t="n">
        <f aca="false">'P15-DSM'!P49</f>
        <v>100</v>
      </c>
      <c r="R15" s="8" t="n">
        <f aca="false">'P16-GM'!P49</f>
        <v>0</v>
      </c>
      <c r="S15" s="8" t="n">
        <f aca="false">'P17-AS'!P49</f>
        <v>95</v>
      </c>
      <c r="T15" s="13"/>
      <c r="U15" s="13"/>
      <c r="V15" s="13"/>
      <c r="W15" s="13"/>
    </row>
    <row r="16" customFormat="false" ht="15" hidden="false" customHeight="true" outlineLevel="0" collapsed="false">
      <c r="B16" s="7" t="s">
        <v>3</v>
      </c>
      <c r="C16" s="12" t="n">
        <f aca="false">'P1-MB'!$P50</f>
        <v>0</v>
      </c>
      <c r="D16" s="12" t="n">
        <f aca="false">'P2-MiG'!$P50</f>
        <v>0</v>
      </c>
      <c r="E16" s="12" t="n">
        <f aca="false">'P3-JM'!$P50</f>
        <v>0</v>
      </c>
      <c r="F16" s="12" t="n">
        <f aca="false">'P4-SC'!$P51</f>
        <v>0</v>
      </c>
      <c r="G16" s="8" t="n">
        <f aca="false">'P5-AleV'!P50</f>
        <v>0</v>
      </c>
      <c r="H16" s="8" t="n">
        <f aca="false">'P6-HA'!P50</f>
        <v>0</v>
      </c>
      <c r="I16" s="8" t="n">
        <f aca="false">'P7-GU'!P49</f>
        <v>0</v>
      </c>
      <c r="J16" s="8" t="n">
        <f aca="false">'P8-PO'!P49</f>
        <v>0</v>
      </c>
      <c r="K16" s="8" t="n">
        <f aca="false">'P9-AF'!P51</f>
        <v>0</v>
      </c>
      <c r="L16" s="8" t="n">
        <f aca="false">'P10-AV'!P50</f>
        <v>0</v>
      </c>
      <c r="M16" s="8" t="n">
        <f aca="false">'P11-MB'!P48</f>
        <v>0</v>
      </c>
      <c r="N16" s="8" t="n">
        <f aca="false">'P12-RF'!P50</f>
        <v>0</v>
      </c>
      <c r="O16" s="8" t="n">
        <f aca="false">'P13-MG'!P50</f>
        <v>0</v>
      </c>
      <c r="P16" s="8" t="n">
        <f aca="false">'P14-EL'!P50</f>
        <v>0</v>
      </c>
      <c r="Q16" s="8" t="n">
        <f aca="false">'P15-DSM'!P50</f>
        <v>0</v>
      </c>
      <c r="R16" s="8" t="n">
        <f aca="false">'P16-GM'!P50</f>
        <v>0</v>
      </c>
      <c r="S16" s="8" t="n">
        <f aca="false">'P17-AS'!P50</f>
        <v>0</v>
      </c>
      <c r="T16" s="13"/>
      <c r="U16" s="13"/>
      <c r="V16" s="13"/>
      <c r="W16" s="13"/>
    </row>
    <row r="17" customFormat="false" ht="15" hidden="false" customHeight="true" outlineLevel="0" collapsed="false">
      <c r="B17" s="7" t="s">
        <v>4</v>
      </c>
      <c r="C17" s="12" t="n">
        <f aca="false">'P1-MB'!$P51</f>
        <v>0</v>
      </c>
      <c r="D17" s="12" t="n">
        <f aca="false">'P2-MiG'!$P51</f>
        <v>0</v>
      </c>
      <c r="E17" s="12" t="n">
        <f aca="false">'P3-JM'!$P51</f>
        <v>0</v>
      </c>
      <c r="F17" s="12" t="n">
        <f aca="false">'P4-SC'!$P52</f>
        <v>22</v>
      </c>
      <c r="G17" s="8" t="n">
        <f aca="false">'P5-AleV'!P51</f>
        <v>25</v>
      </c>
      <c r="H17" s="8" t="n">
        <f aca="false">'P6-HA'!P51</f>
        <v>25</v>
      </c>
      <c r="I17" s="8" t="n">
        <f aca="false">'P7-GU'!P50</f>
        <v>19</v>
      </c>
      <c r="J17" s="8" t="n">
        <f aca="false">'P8-PO'!P50</f>
        <v>22</v>
      </c>
      <c r="K17" s="8" t="n">
        <f aca="false">'P9-AF'!P52</f>
        <v>18</v>
      </c>
      <c r="L17" s="8" t="n">
        <f aca="false">'P10-AV'!P51</f>
        <v>24</v>
      </c>
      <c r="M17" s="8" t="n">
        <f aca="false">'P11-MB'!P49</f>
        <v>27</v>
      </c>
      <c r="N17" s="8" t="n">
        <f aca="false">'P12-RF'!P51</f>
        <v>26</v>
      </c>
      <c r="O17" s="8" t="n">
        <f aca="false">'P13-MG'!P51</f>
        <v>23</v>
      </c>
      <c r="P17" s="8" t="n">
        <f aca="false">'P14-EL'!P51</f>
        <v>22</v>
      </c>
      <c r="Q17" s="8" t="n">
        <f aca="false">'P15-DSM'!P51</f>
        <v>24</v>
      </c>
      <c r="R17" s="8" t="n">
        <f aca="false">'P16-GM'!P51</f>
        <v>0</v>
      </c>
      <c r="S17" s="8" t="n">
        <f aca="false">'P17-AS'!P51</f>
        <v>16</v>
      </c>
      <c r="T17" s="14" t="n">
        <f aca="false">SUM(C17:S17)</f>
        <v>293</v>
      </c>
      <c r="U17" s="15" t="n">
        <f aca="false">T17/$T$19</f>
        <v>0.549718574108818</v>
      </c>
      <c r="V17" s="15" t="n">
        <f aca="false">ROUND(U17*100,1)</f>
        <v>55</v>
      </c>
      <c r="W17" s="15" t="s">
        <v>4</v>
      </c>
    </row>
    <row r="18" customFormat="false" ht="15" hidden="false" customHeight="true" outlineLevel="0" collapsed="false">
      <c r="B18" s="7" t="s">
        <v>5</v>
      </c>
      <c r="C18" s="12" t="n">
        <f aca="false">'P1-MB'!$P52</f>
        <v>0</v>
      </c>
      <c r="D18" s="12" t="n">
        <f aca="false">'P2-MiG'!$P52</f>
        <v>0</v>
      </c>
      <c r="E18" s="12" t="n">
        <f aca="false">'P3-JM'!$P52</f>
        <v>0</v>
      </c>
      <c r="F18" s="12" t="n">
        <f aca="false">'P4-SC'!$P53</f>
        <v>22</v>
      </c>
      <c r="G18" s="8" t="n">
        <f aca="false">'P5-AleV'!P52</f>
        <v>15</v>
      </c>
      <c r="H18" s="8" t="n">
        <f aca="false">'P6-HA'!P52</f>
        <v>15</v>
      </c>
      <c r="I18" s="8" t="n">
        <f aca="false">'P7-GU'!P51</f>
        <v>18</v>
      </c>
      <c r="J18" s="8" t="n">
        <f aca="false">'P8-PO'!P51</f>
        <v>16</v>
      </c>
      <c r="K18" s="8" t="n">
        <f aca="false">'P9-AF'!P53</f>
        <v>26</v>
      </c>
      <c r="L18" s="8" t="n">
        <f aca="false">'P10-AV'!P52</f>
        <v>19</v>
      </c>
      <c r="M18" s="8" t="n">
        <f aca="false">'P11-MB'!P50</f>
        <v>14</v>
      </c>
      <c r="N18" s="8" t="n">
        <f aca="false">'P12-RF'!P52</f>
        <v>14</v>
      </c>
      <c r="O18" s="8" t="n">
        <f aca="false">'P13-MG'!P52</f>
        <v>17</v>
      </c>
      <c r="P18" s="8" t="n">
        <f aca="false">'P14-EL'!P52</f>
        <v>20</v>
      </c>
      <c r="Q18" s="8" t="n">
        <f aca="false">'P15-DSM'!P52</f>
        <v>18</v>
      </c>
      <c r="R18" s="8" t="n">
        <f aca="false">'P16-GM'!P52</f>
        <v>0</v>
      </c>
      <c r="S18" s="8" t="n">
        <f aca="false">'P17-AS'!P52</f>
        <v>26</v>
      </c>
      <c r="T18" s="16" t="n">
        <f aca="false">SUM(C18:S18)</f>
        <v>240</v>
      </c>
      <c r="U18" s="17" t="n">
        <f aca="false">T18/$T$19</f>
        <v>0.450281425891182</v>
      </c>
      <c r="V18" s="17" t="n">
        <f aca="false">ROUND(U18*100,1)</f>
        <v>45</v>
      </c>
      <c r="W18" s="17" t="s">
        <v>5</v>
      </c>
    </row>
    <row r="19" customFormat="false" ht="15" hidden="false" customHeight="true" outlineLevel="0" collapsed="false">
      <c r="B19" s="7" t="s">
        <v>6</v>
      </c>
      <c r="C19" s="12" t="n">
        <f aca="false">'P1-MB'!$P53</f>
        <v>0</v>
      </c>
      <c r="D19" s="12" t="n">
        <f aca="false">'P2-MiG'!$P53</f>
        <v>0</v>
      </c>
      <c r="E19" s="12" t="n">
        <f aca="false">'P3-JM'!$P53</f>
        <v>0</v>
      </c>
      <c r="F19" s="12" t="n">
        <f aca="false">'P4-SC'!$P54</f>
        <v>0</v>
      </c>
      <c r="G19" s="8" t="n">
        <f aca="false">'P5-AleV'!P53</f>
        <v>0</v>
      </c>
      <c r="H19" s="8" t="n">
        <f aca="false">'P6-HA'!P53</f>
        <v>0</v>
      </c>
      <c r="I19" s="8" t="n">
        <f aca="false">'P7-GU'!P52</f>
        <v>0</v>
      </c>
      <c r="J19" s="8" t="n">
        <f aca="false">'P8-PO'!P52</f>
        <v>0</v>
      </c>
      <c r="K19" s="8" t="n">
        <f aca="false">'P9-AF'!P54</f>
        <v>0</v>
      </c>
      <c r="L19" s="8" t="n">
        <f aca="false">'P10-AV'!P53</f>
        <v>0</v>
      </c>
      <c r="M19" s="8" t="n">
        <f aca="false">'P11-MB'!P51</f>
        <v>0</v>
      </c>
      <c r="N19" s="8" t="n">
        <f aca="false">'P12-RF'!P53</f>
        <v>0</v>
      </c>
      <c r="O19" s="8" t="n">
        <f aca="false">'P13-MG'!P53</f>
        <v>0</v>
      </c>
      <c r="P19" s="8" t="n">
        <f aca="false">'P14-EL'!P53</f>
        <v>0</v>
      </c>
      <c r="Q19" s="8" t="n">
        <f aca="false">'P15-DSM'!P53</f>
        <v>0</v>
      </c>
      <c r="R19" s="8" t="n">
        <f aca="false">'P16-GM'!P53</f>
        <v>0</v>
      </c>
      <c r="S19" s="8" t="n">
        <f aca="false">'P17-AS'!P53</f>
        <v>0</v>
      </c>
      <c r="T19" s="18" t="n">
        <f aca="false">T17+T18</f>
        <v>533</v>
      </c>
      <c r="U19" s="13"/>
      <c r="V19" s="13"/>
      <c r="W19" s="13"/>
    </row>
    <row r="20" customFormat="false" ht="15" hidden="false" customHeight="true" outlineLevel="0" collapsed="false">
      <c r="B20" s="2"/>
      <c r="C20" s="10" t="s">
        <v>9</v>
      </c>
      <c r="D20" s="10"/>
      <c r="E20" s="10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customFormat="false" ht="15" hidden="false" customHeight="true" outlineLevel="0" collapsed="false">
      <c r="B21" s="2"/>
      <c r="C21" s="10"/>
      <c r="D21" s="10"/>
      <c r="E21" s="10"/>
      <c r="F21" s="10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>
      <c r="B24" s="4" t="s">
        <v>0</v>
      </c>
      <c r="C24" s="19" t="n">
        <v>1</v>
      </c>
      <c r="D24" s="20" t="n">
        <f aca="false">C24+1</f>
        <v>2</v>
      </c>
      <c r="E24" s="20" t="n">
        <f aca="false">D24+1</f>
        <v>3</v>
      </c>
      <c r="F24" s="20" t="n">
        <f aca="false">E24+1</f>
        <v>4</v>
      </c>
      <c r="G24" s="20" t="n">
        <f aca="false">F24+1</f>
        <v>5</v>
      </c>
      <c r="H24" s="20" t="n">
        <f aca="false">G24+1</f>
        <v>6</v>
      </c>
      <c r="I24" s="20" t="n">
        <f aca="false">H24+1</f>
        <v>7</v>
      </c>
      <c r="J24" s="20" t="n">
        <f aca="false">I24+1</f>
        <v>8</v>
      </c>
      <c r="K24" s="20" t="n">
        <f aca="false">J24+1</f>
        <v>9</v>
      </c>
      <c r="L24" s="20" t="n">
        <f aca="false">K24+1</f>
        <v>10</v>
      </c>
      <c r="M24" s="20" t="n">
        <f aca="false">L24+1</f>
        <v>11</v>
      </c>
      <c r="N24" s="20" t="n">
        <f aca="false">M24+1</f>
        <v>12</v>
      </c>
      <c r="O24" s="20" t="n">
        <f aca="false">N24+1</f>
        <v>13</v>
      </c>
      <c r="P24" s="20" t="n">
        <f aca="false">O24+1</f>
        <v>14</v>
      </c>
      <c r="Q24" s="20" t="n">
        <f aca="false">P24+1</f>
        <v>15</v>
      </c>
      <c r="R24" s="20" t="n">
        <f aca="false">Q24+1</f>
        <v>16</v>
      </c>
      <c r="S24" s="20" t="n">
        <f aca="false">R24+1</f>
        <v>17</v>
      </c>
    </row>
    <row r="25" customFormat="false" ht="15.75" hidden="false" customHeight="true" outlineLevel="0" collapsed="false">
      <c r="B25" s="21" t="s">
        <v>1</v>
      </c>
      <c r="C25" s="12" t="n">
        <f aca="false">'P1-MB'!W48</f>
        <v>0</v>
      </c>
      <c r="D25" s="12" t="n">
        <f aca="false">'P2-MiG'!W48</f>
        <v>0</v>
      </c>
      <c r="E25" s="12" t="n">
        <f aca="false">'P3-JM'!W48</f>
        <v>0</v>
      </c>
      <c r="F25" s="12" t="n">
        <f aca="false">'P4-SC'!W49</f>
        <v>55</v>
      </c>
      <c r="G25" s="8" t="n">
        <f aca="false">'P5-AleV'!W48</f>
        <v>66</v>
      </c>
      <c r="H25" s="8" t="n">
        <f aca="false">'P6-HA'!W48</f>
        <v>61</v>
      </c>
      <c r="I25" s="8" t="n">
        <f aca="false">'P7-GU'!W47</f>
        <v>63</v>
      </c>
      <c r="J25" s="8" t="n">
        <f aca="false">'P8-PO'!W47</f>
        <v>77</v>
      </c>
      <c r="K25" s="8" t="n">
        <f aca="false">'P9-AF'!W49</f>
        <v>63</v>
      </c>
      <c r="L25" s="8" t="n">
        <f aca="false">'P10-AV'!W48</f>
        <v>69</v>
      </c>
      <c r="M25" s="8" t="n">
        <f aca="false">'P11-MB'!W46</f>
        <v>70</v>
      </c>
      <c r="N25" s="8" t="n">
        <f aca="false">'P12-RF'!W48</f>
        <v>75</v>
      </c>
      <c r="O25" s="8" t="n">
        <f aca="false">'P13-MG'!W48</f>
        <v>71</v>
      </c>
      <c r="P25" s="8" t="n">
        <f aca="false">'P14-EL'!W48</f>
        <v>64</v>
      </c>
      <c r="Q25" s="8" t="n">
        <f aca="false">'P15-DSM'!W48</f>
        <v>75</v>
      </c>
      <c r="R25" s="8" t="n">
        <f aca="false">'P16-GM'!W48</f>
        <v>0</v>
      </c>
      <c r="S25" s="8" t="n">
        <f aca="false">'P17-AS'!W48</f>
        <v>59</v>
      </c>
    </row>
    <row r="26" customFormat="false" ht="15.75" hidden="false" customHeight="true" outlineLevel="0" collapsed="false">
      <c r="B26" s="21" t="s">
        <v>2</v>
      </c>
      <c r="C26" s="12" t="n">
        <f aca="false">'P1-MB'!W49</f>
        <v>0</v>
      </c>
      <c r="D26" s="12" t="n">
        <f aca="false">'P2-MiG'!W49</f>
        <v>0</v>
      </c>
      <c r="E26" s="12" t="n">
        <f aca="false">'P3-JM'!W49</f>
        <v>0</v>
      </c>
      <c r="F26" s="12" t="n">
        <f aca="false">'P4-SC'!W50</f>
        <v>99</v>
      </c>
      <c r="G26" s="8" t="n">
        <f aca="false">'P5-AleV'!W49</f>
        <v>99</v>
      </c>
      <c r="H26" s="8" t="n">
        <f aca="false">'P6-HA'!W49</f>
        <v>99</v>
      </c>
      <c r="I26" s="8" t="n">
        <f aca="false">'P7-GU'!W48</f>
        <v>95</v>
      </c>
      <c r="J26" s="8" t="n">
        <f aca="false">'P8-PO'!W48</f>
        <v>100</v>
      </c>
      <c r="K26" s="8" t="n">
        <f aca="false">'P9-AF'!W50</f>
        <v>100</v>
      </c>
      <c r="L26" s="8" t="n">
        <f aca="false">'P10-AV'!W49</f>
        <v>99</v>
      </c>
      <c r="M26" s="8" t="n">
        <f aca="false">'P11-MB'!W47</f>
        <v>100</v>
      </c>
      <c r="N26" s="8" t="n">
        <f aca="false">'P12-RF'!W49</f>
        <v>100</v>
      </c>
      <c r="O26" s="8" t="n">
        <f aca="false">'P13-MG'!W49</f>
        <v>100</v>
      </c>
      <c r="P26" s="8" t="n">
        <f aca="false">'P14-EL'!W49</f>
        <v>93</v>
      </c>
      <c r="Q26" s="8" t="n">
        <f aca="false">'P15-DSM'!W49</f>
        <v>100</v>
      </c>
      <c r="R26" s="8" t="n">
        <f aca="false">'P16-GM'!W49</f>
        <v>0</v>
      </c>
      <c r="S26" s="8" t="n">
        <f aca="false">'P17-AS'!W49</f>
        <v>97</v>
      </c>
    </row>
    <row r="27" customFormat="false" ht="15.75" hidden="false" customHeight="true" outlineLevel="0" collapsed="false">
      <c r="B27" s="21" t="s">
        <v>3</v>
      </c>
      <c r="C27" s="12" t="n">
        <f aca="false">'P1-MB'!W50</f>
        <v>0</v>
      </c>
      <c r="D27" s="12" t="n">
        <f aca="false">'P2-MiG'!W50</f>
        <v>0</v>
      </c>
      <c r="E27" s="12" t="n">
        <f aca="false">'P3-JM'!W50</f>
        <v>0</v>
      </c>
      <c r="F27" s="12" t="n">
        <f aca="false">'P4-SC'!W51</f>
        <v>0</v>
      </c>
      <c r="G27" s="8" t="n">
        <f aca="false">'P5-AleV'!W50</f>
        <v>0</v>
      </c>
      <c r="H27" s="8" t="n">
        <f aca="false">'P6-HA'!W50</f>
        <v>0</v>
      </c>
      <c r="I27" s="8" t="n">
        <f aca="false">'P7-GU'!W49</f>
        <v>0</v>
      </c>
      <c r="J27" s="8" t="n">
        <f aca="false">'P8-PO'!W49</f>
        <v>0</v>
      </c>
      <c r="K27" s="8" t="n">
        <f aca="false">'P9-AF'!W51</f>
        <v>0</v>
      </c>
      <c r="L27" s="8" t="n">
        <f aca="false">'P10-AV'!W50</f>
        <v>0</v>
      </c>
      <c r="M27" s="8" t="n">
        <f aca="false">'P11-MB'!W48</f>
        <v>0</v>
      </c>
      <c r="N27" s="8" t="n">
        <f aca="false">'P12-RF'!W50</f>
        <v>0</v>
      </c>
      <c r="O27" s="8" t="n">
        <f aca="false">'P13-MG'!W50</f>
        <v>0</v>
      </c>
      <c r="P27" s="8" t="n">
        <f aca="false">'P14-EL'!W50</f>
        <v>0</v>
      </c>
      <c r="Q27" s="8" t="n">
        <f aca="false">'P15-DSM'!W50</f>
        <v>0</v>
      </c>
      <c r="R27" s="8" t="n">
        <f aca="false">'P16-GM'!W50</f>
        <v>0</v>
      </c>
      <c r="S27" s="8" t="n">
        <f aca="false">'P17-AS'!W50</f>
        <v>0</v>
      </c>
    </row>
    <row r="28" customFormat="false" ht="15.75" hidden="false" customHeight="true" outlineLevel="0" collapsed="false">
      <c r="B28" s="21" t="s">
        <v>4</v>
      </c>
      <c r="C28" s="12" t="n">
        <f aca="false">'P1-MB'!W51</f>
        <v>0</v>
      </c>
      <c r="D28" s="12" t="n">
        <f aca="false">'P2-MiG'!W51</f>
        <v>0</v>
      </c>
      <c r="E28" s="12" t="n">
        <f aca="false">'P3-JM'!W51</f>
        <v>0</v>
      </c>
      <c r="F28" s="12" t="n">
        <f aca="false">'P4-SC'!W52</f>
        <v>27</v>
      </c>
      <c r="G28" s="8" t="n">
        <f aca="false">'P5-AleV'!W51</f>
        <v>31</v>
      </c>
      <c r="H28" s="8" t="n">
        <f aca="false">'P6-HA'!W51</f>
        <v>28</v>
      </c>
      <c r="I28" s="8" t="n">
        <f aca="false">'P7-GU'!W50</f>
        <v>28</v>
      </c>
      <c r="J28" s="8" t="n">
        <f aca="false">'P8-PO'!W50</f>
        <v>32</v>
      </c>
      <c r="K28" s="8" t="n">
        <f aca="false">'P9-AF'!W52</f>
        <v>32</v>
      </c>
      <c r="L28" s="8" t="n">
        <f aca="false">'P10-AV'!W51</f>
        <v>34</v>
      </c>
      <c r="M28" s="8" t="n">
        <f aca="false">'P11-MB'!W49</f>
        <v>33</v>
      </c>
      <c r="N28" s="8" t="n">
        <f aca="false">'P12-RF'!W51</f>
        <v>33</v>
      </c>
      <c r="O28" s="8" t="n">
        <f aca="false">'P13-MG'!W51</f>
        <v>32</v>
      </c>
      <c r="P28" s="8" t="n">
        <f aca="false">'P14-EL'!W51</f>
        <v>31</v>
      </c>
      <c r="Q28" s="8" t="n">
        <f aca="false">'P15-DSM'!W51</f>
        <v>36</v>
      </c>
      <c r="R28" s="8" t="n">
        <f aca="false">'P16-GM'!W51</f>
        <v>0</v>
      </c>
      <c r="S28" s="8" t="n">
        <f aca="false">'P17-AS'!W51</f>
        <v>26</v>
      </c>
    </row>
    <row r="29" customFormat="false" ht="15.75" hidden="false" customHeight="true" outlineLevel="0" collapsed="false">
      <c r="B29" s="21" t="s">
        <v>5</v>
      </c>
      <c r="C29" s="12" t="n">
        <f aca="false">'P1-MB'!W52</f>
        <v>0</v>
      </c>
      <c r="D29" s="12" t="n">
        <f aca="false">'P2-MiG'!W52</f>
        <v>0</v>
      </c>
      <c r="E29" s="12" t="n">
        <f aca="false">'P3-JM'!W52</f>
        <v>0</v>
      </c>
      <c r="F29" s="12" t="n">
        <f aca="false">'P4-SC'!W53</f>
        <v>17</v>
      </c>
      <c r="G29" s="8" t="n">
        <f aca="false">'P5-AleV'!W52</f>
        <v>9</v>
      </c>
      <c r="H29" s="8" t="n">
        <f aca="false">'P6-HA'!W52</f>
        <v>12</v>
      </c>
      <c r="I29" s="8" t="n">
        <f aca="false">'P7-GU'!W51</f>
        <v>9</v>
      </c>
      <c r="J29" s="8" t="n">
        <f aca="false">'P8-PO'!W51</f>
        <v>6</v>
      </c>
      <c r="K29" s="8" t="n">
        <f aca="false">'P9-AF'!W53</f>
        <v>12</v>
      </c>
      <c r="L29" s="8" t="n">
        <f aca="false">'P10-AV'!W52</f>
        <v>9</v>
      </c>
      <c r="M29" s="8" t="n">
        <f aca="false">'P11-MB'!W50</f>
        <v>8</v>
      </c>
      <c r="N29" s="8" t="n">
        <f aca="false">'P12-RF'!W52</f>
        <v>7</v>
      </c>
      <c r="O29" s="8" t="n">
        <f aca="false">'P13-MG'!W52</f>
        <v>8</v>
      </c>
      <c r="P29" s="8" t="n">
        <f aca="false">'P14-EL'!W52</f>
        <v>11</v>
      </c>
      <c r="Q29" s="8" t="n">
        <f aca="false">'P15-DSM'!W52</f>
        <v>6</v>
      </c>
      <c r="R29" s="8" t="n">
        <f aca="false">'P16-GM'!W52</f>
        <v>0</v>
      </c>
      <c r="S29" s="8" t="n">
        <f aca="false">'P17-AS'!W52</f>
        <v>16</v>
      </c>
    </row>
    <row r="30" customFormat="false" ht="15.75" hidden="false" customHeight="true" outlineLevel="0" collapsed="false">
      <c r="B30" s="21" t="s">
        <v>6</v>
      </c>
      <c r="C30" s="12" t="n">
        <f aca="false">C28+C29</f>
        <v>0</v>
      </c>
      <c r="D30" s="22" t="n">
        <f aca="false">D28+D29</f>
        <v>0</v>
      </c>
      <c r="E30" s="22" t="n">
        <f aca="false">E28+E29</f>
        <v>0</v>
      </c>
      <c r="F30" s="22" t="n">
        <f aca="false">F28+F29</f>
        <v>44</v>
      </c>
      <c r="G30" s="22" t="n">
        <f aca="false">G28+G29</f>
        <v>40</v>
      </c>
      <c r="H30" s="22" t="n">
        <f aca="false">H28+H29</f>
        <v>40</v>
      </c>
      <c r="I30" s="22" t="n">
        <f aca="false">I28+I29</f>
        <v>37</v>
      </c>
      <c r="J30" s="22" t="n">
        <f aca="false">J28+J29</f>
        <v>38</v>
      </c>
      <c r="K30" s="22" t="n">
        <f aca="false">K28+K29</f>
        <v>44</v>
      </c>
      <c r="L30" s="22" t="n">
        <f aca="false">L28+L29</f>
        <v>43</v>
      </c>
      <c r="M30" s="22" t="n">
        <f aca="false">M28+M29</f>
        <v>41</v>
      </c>
      <c r="N30" s="22" t="n">
        <f aca="false">N28+N29</f>
        <v>40</v>
      </c>
      <c r="O30" s="22" t="n">
        <f aca="false">O28+O29</f>
        <v>40</v>
      </c>
      <c r="P30" s="22" t="n">
        <f aca="false">P28+P29</f>
        <v>42</v>
      </c>
      <c r="Q30" s="22" t="n">
        <f aca="false">Q28+Q29</f>
        <v>42</v>
      </c>
      <c r="R30" s="22" t="n">
        <f aca="false">R28+R29</f>
        <v>0</v>
      </c>
      <c r="S30" s="22" t="n">
        <f aca="false">S28+S29</f>
        <v>42</v>
      </c>
    </row>
    <row r="31" customFormat="false" ht="15.75" hidden="false" customHeight="true" outlineLevel="0" collapsed="false">
      <c r="B31" s="23"/>
      <c r="C31" s="24" t="s">
        <v>10</v>
      </c>
      <c r="D31" s="24"/>
      <c r="E31" s="24"/>
      <c r="F31" s="24"/>
    </row>
    <row r="32" customFormat="false" ht="15.75" hidden="false" customHeight="true" outlineLevel="0" collapsed="false">
      <c r="B32" s="23"/>
      <c r="C32" s="24"/>
      <c r="D32" s="24"/>
      <c r="E32" s="24"/>
      <c r="F32" s="24"/>
    </row>
    <row r="35" customFormat="false" ht="15.75" hidden="false" customHeight="true" outlineLevel="0" collapsed="false">
      <c r="B35" s="4" t="s">
        <v>0</v>
      </c>
      <c r="C35" s="19" t="n">
        <v>1</v>
      </c>
      <c r="D35" s="20" t="n">
        <f aca="false">C35+1</f>
        <v>2</v>
      </c>
      <c r="E35" s="20" t="n">
        <f aca="false">D35+1</f>
        <v>3</v>
      </c>
      <c r="F35" s="20" t="n">
        <f aca="false">E35+1</f>
        <v>4</v>
      </c>
      <c r="G35" s="20" t="n">
        <f aca="false">F35+1</f>
        <v>5</v>
      </c>
      <c r="H35" s="20" t="n">
        <f aca="false">G35+1</f>
        <v>6</v>
      </c>
      <c r="I35" s="20" t="n">
        <f aca="false">H35+1</f>
        <v>7</v>
      </c>
      <c r="J35" s="20" t="n">
        <f aca="false">I35+1</f>
        <v>8</v>
      </c>
      <c r="K35" s="20" t="n">
        <f aca="false">J35+1</f>
        <v>9</v>
      </c>
      <c r="L35" s="20" t="n">
        <f aca="false">K35+1</f>
        <v>10</v>
      </c>
      <c r="M35" s="20" t="n">
        <f aca="false">L35+1</f>
        <v>11</v>
      </c>
      <c r="N35" s="20" t="n">
        <f aca="false">M35+1</f>
        <v>12</v>
      </c>
      <c r="O35" s="20" t="n">
        <f aca="false">N35+1</f>
        <v>13</v>
      </c>
      <c r="P35" s="20" t="n">
        <f aca="false">O35+1</f>
        <v>14</v>
      </c>
      <c r="Q35" s="20" t="n">
        <f aca="false">P35+1</f>
        <v>15</v>
      </c>
      <c r="R35" s="20" t="n">
        <f aca="false">Q35+1</f>
        <v>16</v>
      </c>
      <c r="S35" s="20" t="n">
        <f aca="false">R35+1</f>
        <v>17</v>
      </c>
    </row>
    <row r="36" customFormat="false" ht="15.75" hidden="false" customHeight="true" outlineLevel="0" collapsed="false">
      <c r="B36" s="21" t="s">
        <v>1</v>
      </c>
      <c r="C36" s="12" t="n">
        <f aca="false">C25</f>
        <v>0</v>
      </c>
      <c r="D36" s="12" t="n">
        <f aca="false">D25</f>
        <v>0</v>
      </c>
      <c r="E36" s="12" t="n">
        <f aca="false">E25</f>
        <v>0</v>
      </c>
      <c r="F36" s="12" t="n">
        <f aca="false">F25</f>
        <v>55</v>
      </c>
      <c r="G36" s="12" t="n">
        <f aca="false">G25</f>
        <v>66</v>
      </c>
      <c r="H36" s="12" t="n">
        <f aca="false">H25</f>
        <v>61</v>
      </c>
      <c r="I36" s="12" t="n">
        <f aca="false">I25</f>
        <v>63</v>
      </c>
      <c r="J36" s="12" t="n">
        <f aca="false">J25</f>
        <v>77</v>
      </c>
      <c r="K36" s="12" t="n">
        <f aca="false">K25</f>
        <v>63</v>
      </c>
      <c r="L36" s="12" t="n">
        <f aca="false">L25</f>
        <v>69</v>
      </c>
      <c r="M36" s="12" t="n">
        <f aca="false">M25</f>
        <v>70</v>
      </c>
      <c r="N36" s="12" t="n">
        <f aca="false">N25</f>
        <v>75</v>
      </c>
      <c r="O36" s="12" t="n">
        <f aca="false">O25</f>
        <v>71</v>
      </c>
      <c r="P36" s="12" t="n">
        <f aca="false">P25</f>
        <v>64</v>
      </c>
      <c r="Q36" s="12" t="n">
        <f aca="false">Q25</f>
        <v>75</v>
      </c>
      <c r="R36" s="12" t="n">
        <f aca="false">R25</f>
        <v>0</v>
      </c>
      <c r="S36" s="12" t="n">
        <f aca="false">S25</f>
        <v>59</v>
      </c>
    </row>
    <row r="37" customFormat="false" ht="15.75" hidden="false" customHeight="true" outlineLevel="0" collapsed="false">
      <c r="B37" s="21" t="s">
        <v>2</v>
      </c>
      <c r="C37" s="12" t="n">
        <f aca="false">C26</f>
        <v>0</v>
      </c>
      <c r="D37" s="12" t="n">
        <f aca="false">D26</f>
        <v>0</v>
      </c>
      <c r="E37" s="12" t="n">
        <f aca="false">E26</f>
        <v>0</v>
      </c>
      <c r="F37" s="12" t="n">
        <f aca="false">F26</f>
        <v>99</v>
      </c>
      <c r="G37" s="12" t="n">
        <f aca="false">G26</f>
        <v>99</v>
      </c>
      <c r="H37" s="12" t="n">
        <f aca="false">H26</f>
        <v>99</v>
      </c>
      <c r="I37" s="12" t="n">
        <f aca="false">I26</f>
        <v>95</v>
      </c>
      <c r="J37" s="12" t="n">
        <f aca="false">J26</f>
        <v>100</v>
      </c>
      <c r="K37" s="12" t="n">
        <f aca="false">K26</f>
        <v>100</v>
      </c>
      <c r="L37" s="12" t="n">
        <f aca="false">L26</f>
        <v>99</v>
      </c>
      <c r="M37" s="12" t="n">
        <f aca="false">M26</f>
        <v>100</v>
      </c>
      <c r="N37" s="12" t="n">
        <f aca="false">N26</f>
        <v>100</v>
      </c>
      <c r="O37" s="12" t="n">
        <f aca="false">O26</f>
        <v>100</v>
      </c>
      <c r="P37" s="12" t="n">
        <f aca="false">P26</f>
        <v>93</v>
      </c>
      <c r="Q37" s="12" t="n">
        <f aca="false">Q26</f>
        <v>100</v>
      </c>
      <c r="R37" s="12" t="n">
        <f aca="false">R26</f>
        <v>0</v>
      </c>
      <c r="S37" s="12" t="n">
        <f aca="false">S26</f>
        <v>97</v>
      </c>
    </row>
    <row r="38" customFormat="false" ht="15.75" hidden="false" customHeight="true" outlineLevel="0" collapsed="false">
      <c r="B38" s="21" t="s">
        <v>3</v>
      </c>
      <c r="C38" s="12" t="n">
        <f aca="false">C27</f>
        <v>0</v>
      </c>
      <c r="D38" s="12" t="n">
        <f aca="false">D27</f>
        <v>0</v>
      </c>
      <c r="E38" s="12" t="n">
        <f aca="false">E27</f>
        <v>0</v>
      </c>
      <c r="F38" s="12" t="n">
        <f aca="false">F27</f>
        <v>0</v>
      </c>
      <c r="G38" s="12" t="n">
        <f aca="false">G27</f>
        <v>0</v>
      </c>
      <c r="H38" s="12" t="n">
        <f aca="false">H27</f>
        <v>0</v>
      </c>
      <c r="I38" s="12" t="n">
        <f aca="false">I27</f>
        <v>0</v>
      </c>
      <c r="J38" s="12" t="n">
        <f aca="false">J27</f>
        <v>0</v>
      </c>
      <c r="K38" s="12" t="n">
        <f aca="false">K27</f>
        <v>0</v>
      </c>
      <c r="L38" s="12" t="n">
        <f aca="false">L27</f>
        <v>0</v>
      </c>
      <c r="M38" s="12" t="n">
        <f aca="false">M27</f>
        <v>0</v>
      </c>
      <c r="N38" s="12" t="n">
        <f aca="false">N27</f>
        <v>0</v>
      </c>
      <c r="O38" s="12" t="n">
        <f aca="false">O27</f>
        <v>0</v>
      </c>
      <c r="P38" s="12" t="n">
        <f aca="false">P27</f>
        <v>0</v>
      </c>
      <c r="Q38" s="12" t="n">
        <f aca="false">Q27</f>
        <v>0</v>
      </c>
      <c r="R38" s="12" t="n">
        <f aca="false">R27</f>
        <v>0</v>
      </c>
      <c r="S38" s="12" t="n">
        <f aca="false">S27</f>
        <v>0</v>
      </c>
    </row>
    <row r="39" customFormat="false" ht="15.75" hidden="false" customHeight="true" outlineLevel="0" collapsed="false">
      <c r="B39" s="21" t="s">
        <v>4</v>
      </c>
      <c r="C39" s="12" t="n">
        <f aca="false">C28</f>
        <v>0</v>
      </c>
      <c r="D39" s="12" t="n">
        <f aca="false">D28</f>
        <v>0</v>
      </c>
      <c r="E39" s="12" t="n">
        <f aca="false">E28</f>
        <v>0</v>
      </c>
      <c r="F39" s="12" t="n">
        <f aca="false">F28</f>
        <v>27</v>
      </c>
      <c r="G39" s="12" t="n">
        <f aca="false">G28</f>
        <v>31</v>
      </c>
      <c r="H39" s="12" t="n">
        <f aca="false">H28</f>
        <v>28</v>
      </c>
      <c r="I39" s="12" t="n">
        <f aca="false">I28</f>
        <v>28</v>
      </c>
      <c r="J39" s="12" t="n">
        <f aca="false">J28</f>
        <v>32</v>
      </c>
      <c r="K39" s="12" t="n">
        <f aca="false">K28</f>
        <v>32</v>
      </c>
      <c r="L39" s="12" t="n">
        <f aca="false">L28</f>
        <v>34</v>
      </c>
      <c r="M39" s="12" t="n">
        <f aca="false">M28</f>
        <v>33</v>
      </c>
      <c r="N39" s="12" t="n">
        <f aca="false">N28</f>
        <v>33</v>
      </c>
      <c r="O39" s="12" t="n">
        <f aca="false">O28</f>
        <v>32</v>
      </c>
      <c r="P39" s="12" t="n">
        <f aca="false">P28</f>
        <v>31</v>
      </c>
      <c r="Q39" s="12" t="n">
        <f aca="false">Q28</f>
        <v>36</v>
      </c>
      <c r="R39" s="12" t="n">
        <f aca="false">R28</f>
        <v>0</v>
      </c>
      <c r="S39" s="12" t="n">
        <f aca="false">S28</f>
        <v>26</v>
      </c>
      <c r="T39" s="18" t="n">
        <f aca="false">SUM(C39:S39)</f>
        <v>403</v>
      </c>
    </row>
    <row r="40" customFormat="false" ht="15.75" hidden="false" customHeight="true" outlineLevel="0" collapsed="false">
      <c r="B40" s="21" t="s">
        <v>5</v>
      </c>
      <c r="C40" s="12" t="n">
        <f aca="false">C29</f>
        <v>0</v>
      </c>
      <c r="D40" s="12" t="n">
        <f aca="false">D29</f>
        <v>0</v>
      </c>
      <c r="E40" s="12" t="n">
        <f aca="false">E29</f>
        <v>0</v>
      </c>
      <c r="F40" s="12" t="n">
        <f aca="false">F29</f>
        <v>17</v>
      </c>
      <c r="G40" s="12" t="n">
        <f aca="false">G29</f>
        <v>9</v>
      </c>
      <c r="H40" s="12" t="n">
        <f aca="false">H29</f>
        <v>12</v>
      </c>
      <c r="I40" s="12" t="n">
        <f aca="false">I29</f>
        <v>9</v>
      </c>
      <c r="J40" s="12" t="n">
        <f aca="false">J29</f>
        <v>6</v>
      </c>
      <c r="K40" s="12" t="n">
        <f aca="false">K29</f>
        <v>12</v>
      </c>
      <c r="L40" s="12" t="n">
        <f aca="false">L29</f>
        <v>9</v>
      </c>
      <c r="M40" s="12" t="n">
        <f aca="false">M29</f>
        <v>8</v>
      </c>
      <c r="N40" s="12" t="n">
        <f aca="false">N29</f>
        <v>7</v>
      </c>
      <c r="O40" s="12" t="n">
        <f aca="false">O29</f>
        <v>8</v>
      </c>
      <c r="P40" s="12" t="n">
        <f aca="false">P29</f>
        <v>11</v>
      </c>
      <c r="Q40" s="12" t="n">
        <f aca="false">Q29</f>
        <v>6</v>
      </c>
      <c r="R40" s="12" t="n">
        <f aca="false">R29</f>
        <v>0</v>
      </c>
      <c r="S40" s="12" t="n">
        <f aca="false">S29</f>
        <v>16</v>
      </c>
      <c r="T40" s="18" t="n">
        <f aca="false">SUM(C40:S40)</f>
        <v>130</v>
      </c>
    </row>
    <row r="41" customFormat="false" ht="15.75" hidden="false" customHeight="true" outlineLevel="0" collapsed="false">
      <c r="B41" s="21" t="s">
        <v>11</v>
      </c>
      <c r="C41" s="25" t="e">
        <f aca="false">(C39/C42)</f>
        <v>#DIV/0!</v>
      </c>
      <c r="D41" s="25" t="e">
        <f aca="false">(D39/D42)</f>
        <v>#DIV/0!</v>
      </c>
      <c r="E41" s="25" t="e">
        <f aca="false">(E39/E42)</f>
        <v>#DIV/0!</v>
      </c>
      <c r="F41" s="25" t="n">
        <f aca="false">(F39/F42)</f>
        <v>0.613636363636364</v>
      </c>
      <c r="G41" s="25" t="n">
        <f aca="false">(G39/G42)</f>
        <v>0.775</v>
      </c>
      <c r="H41" s="25" t="n">
        <f aca="false">(H39/H42)</f>
        <v>0.7</v>
      </c>
      <c r="I41" s="25" t="n">
        <f aca="false">(I39/I42)</f>
        <v>0.756756756756757</v>
      </c>
      <c r="J41" s="25" t="n">
        <f aca="false">(J39/J42)</f>
        <v>0.842105263157895</v>
      </c>
      <c r="K41" s="25" t="n">
        <f aca="false">(K39/K42)</f>
        <v>0.727272727272727</v>
      </c>
      <c r="L41" s="25" t="n">
        <f aca="false">(L39/L42)</f>
        <v>0.790697674418605</v>
      </c>
      <c r="M41" s="25" t="n">
        <f aca="false">(M39/M42)</f>
        <v>0.804878048780488</v>
      </c>
      <c r="N41" s="25" t="n">
        <f aca="false">(N39/N42)</f>
        <v>0.825</v>
      </c>
      <c r="O41" s="25" t="n">
        <f aca="false">(O39/O42)</f>
        <v>0.8</v>
      </c>
      <c r="P41" s="25" t="n">
        <f aca="false">(P39/P42)</f>
        <v>0.738095238095238</v>
      </c>
      <c r="Q41" s="25" t="n">
        <f aca="false">(Q39/Q42)</f>
        <v>0.857142857142857</v>
      </c>
      <c r="R41" s="25" t="e">
        <f aca="false">(R39/R42)</f>
        <v>#DIV/0!</v>
      </c>
      <c r="S41" s="25" t="n">
        <f aca="false">(S39/S42)</f>
        <v>0.619047619047619</v>
      </c>
      <c r="T41" s="25" t="n">
        <f aca="false">(T39/T42)</f>
        <v>0.75609756097561</v>
      </c>
    </row>
    <row r="42" customFormat="false" ht="15.75" hidden="false" customHeight="true" outlineLevel="0" collapsed="false">
      <c r="B42" s="21" t="s">
        <v>6</v>
      </c>
      <c r="C42" s="12" t="n">
        <f aca="false">C39+C40</f>
        <v>0</v>
      </c>
      <c r="D42" s="22" t="n">
        <f aca="false">D39+D40</f>
        <v>0</v>
      </c>
      <c r="E42" s="22" t="n">
        <f aca="false">E39+E40</f>
        <v>0</v>
      </c>
      <c r="F42" s="22" t="n">
        <f aca="false">F39+F40</f>
        <v>44</v>
      </c>
      <c r="G42" s="22" t="n">
        <f aca="false">G39+G40</f>
        <v>40</v>
      </c>
      <c r="H42" s="22" t="n">
        <f aca="false">H39+H40</f>
        <v>40</v>
      </c>
      <c r="I42" s="22" t="n">
        <f aca="false">I39+I40</f>
        <v>37</v>
      </c>
      <c r="J42" s="22" t="n">
        <f aca="false">J39+J40</f>
        <v>38</v>
      </c>
      <c r="K42" s="22" t="n">
        <f aca="false">K39+K40</f>
        <v>44</v>
      </c>
      <c r="L42" s="22" t="n">
        <f aca="false">L39+L40</f>
        <v>43</v>
      </c>
      <c r="M42" s="22" t="n">
        <f aca="false">M39+M40</f>
        <v>41</v>
      </c>
      <c r="N42" s="22" t="n">
        <f aca="false">N39+N40</f>
        <v>40</v>
      </c>
      <c r="O42" s="22" t="n">
        <f aca="false">O39+O40</f>
        <v>40</v>
      </c>
      <c r="P42" s="22" t="n">
        <f aca="false">P39+P40</f>
        <v>42</v>
      </c>
      <c r="Q42" s="22" t="n">
        <f aca="false">Q39+Q40</f>
        <v>42</v>
      </c>
      <c r="R42" s="22" t="n">
        <f aca="false">R39+R40</f>
        <v>0</v>
      </c>
      <c r="S42" s="22" t="n">
        <f aca="false">S39+S40</f>
        <v>42</v>
      </c>
      <c r="T42" s="22" t="n">
        <f aca="false">T39+T40</f>
        <v>533</v>
      </c>
    </row>
    <row r="43" customFormat="false" ht="15.75" hidden="false" customHeight="true" outlineLevel="0" collapsed="false">
      <c r="B43" s="23"/>
      <c r="C43" s="24" t="s">
        <v>10</v>
      </c>
      <c r="D43" s="24"/>
      <c r="E43" s="24"/>
      <c r="F43" s="24"/>
    </row>
    <row r="44" customFormat="false" ht="15.75" hidden="false" customHeight="true" outlineLevel="0" collapsed="false">
      <c r="B44" s="23"/>
      <c r="C44" s="24"/>
      <c r="D44" s="24"/>
      <c r="E44" s="24"/>
      <c r="F44" s="24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C9:F10"/>
    <mergeCell ref="B12:F12"/>
    <mergeCell ref="C20:F21"/>
    <mergeCell ref="C31:F32"/>
    <mergeCell ref="C43:F44"/>
  </mergeCells>
  <conditionalFormatting sqref="A6">
    <cfRule type="expression" priority="2" aboveAverage="0" equalAverage="0" bottom="0" percent="0" rank="0" text="" dxfId="0">
      <formula>LEN(TRIM(A6))&gt;0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14"/>
    <col collapsed="false" customWidth="true" hidden="false" outlineLevel="0" max="10" min="10" style="0" width="13.02"/>
    <col collapsed="false" customWidth="true" hidden="false" outlineLevel="0" max="11" min="11" style="0" width="17.86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202084002-4</v>
      </c>
      <c r="B5" s="18" t="n">
        <f aca="false">$W5</f>
        <v>48</v>
      </c>
      <c r="C5" s="13"/>
      <c r="D5" s="56" t="n">
        <v>1</v>
      </c>
      <c r="E5" s="56" t="s">
        <v>1781</v>
      </c>
      <c r="F5" s="56" t="s">
        <v>178</v>
      </c>
      <c r="G5" s="56" t="s">
        <v>1782</v>
      </c>
      <c r="H5" s="56" t="s">
        <v>68</v>
      </c>
      <c r="I5" s="56" t="s">
        <v>1165</v>
      </c>
      <c r="J5" s="56" t="s">
        <v>1783</v>
      </c>
      <c r="K5" s="56" t="s">
        <v>600</v>
      </c>
      <c r="L5" s="56" t="s">
        <v>64</v>
      </c>
      <c r="M5" s="56" t="s">
        <v>411</v>
      </c>
      <c r="N5" s="56" t="s">
        <v>1784</v>
      </c>
      <c r="O5" s="57" t="n">
        <f aca="false">$AB5</f>
        <v>45</v>
      </c>
      <c r="P5" s="57" t="n">
        <f aca="false">$AF5</f>
        <v>0</v>
      </c>
      <c r="Q5" s="57" t="n">
        <f aca="false">IFERROR(IF($V5&lt;&gt;0,ROUND((O5+P5+V5)/3,0),ROUND(($O5*0.5+$P5*0.5),0)),)</f>
        <v>48</v>
      </c>
      <c r="R5" s="57" t="n">
        <f aca="false">$AV5</f>
        <v>96.3</v>
      </c>
      <c r="S5" s="57" t="n">
        <f aca="false">$BI5</f>
        <v>100</v>
      </c>
      <c r="T5" s="57" t="n">
        <f aca="false">$BT5</f>
        <v>99.5</v>
      </c>
      <c r="U5" s="57" t="n">
        <f aca="false">$CD5</f>
        <v>100</v>
      </c>
      <c r="V5" s="58" t="n">
        <f aca="false">$AJ5</f>
        <v>100</v>
      </c>
      <c r="W5" s="59" t="n">
        <f aca="false">IF($Q5&gt;=55,ROUND($Q5*$Q$3+$R5*$R$3+$S5*$S$3+$T5*$T$3+$U5*$U$3,0),$Q5)</f>
        <v>48</v>
      </c>
      <c r="X5" s="57" t="n">
        <v>20</v>
      </c>
      <c r="Y5" s="60" t="n">
        <v>0</v>
      </c>
      <c r="Z5" s="60" t="n">
        <v>25</v>
      </c>
      <c r="AA5" s="60" t="n">
        <v>100</v>
      </c>
      <c r="AB5" s="61" t="n">
        <f aca="false">IFERROR(X5+Y5+Z5*AA5/100,0)</f>
        <v>45</v>
      </c>
      <c r="AC5" s="60" t="n">
        <v>0</v>
      </c>
      <c r="AD5" s="60" t="n">
        <v>0</v>
      </c>
      <c r="AE5" s="57" t="n">
        <v>0</v>
      </c>
      <c r="AF5" s="61" t="n">
        <f aca="false">IFERROR(AC5+AD5*AE5/100,0)</f>
        <v>0</v>
      </c>
      <c r="AG5" s="60" t="n">
        <v>30</v>
      </c>
      <c r="AH5" s="60" t="n">
        <v>70</v>
      </c>
      <c r="AI5" s="57" t="n">
        <v>100</v>
      </c>
      <c r="AJ5" s="61" t="n">
        <f aca="false">IFERROR(AG5+AH5*AI5/100,0)</f>
        <v>100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80</v>
      </c>
      <c r="AQ5" s="62" t="n">
        <v>100</v>
      </c>
      <c r="AR5" s="62" t="n">
        <v>83</v>
      </c>
      <c r="AS5" s="62" t="n">
        <v>100</v>
      </c>
      <c r="AT5" s="62" t="n">
        <v>100</v>
      </c>
      <c r="AU5" s="62"/>
      <c r="AV5" s="61" t="n">
        <f aca="false">IFERROR(AVERAGE(AK5:AU5),0)</f>
        <v>96.3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100</v>
      </c>
      <c r="BJ5" s="62" t="n">
        <v>100</v>
      </c>
      <c r="BK5" s="62" t="n">
        <v>95</v>
      </c>
      <c r="BL5" s="62" t="n">
        <v>100</v>
      </c>
      <c r="BM5" s="62" t="n">
        <v>100</v>
      </c>
      <c r="BN5" s="62" t="n">
        <v>100</v>
      </c>
      <c r="BO5" s="62" t="n">
        <v>100</v>
      </c>
      <c r="BP5" s="62" t="n">
        <v>100</v>
      </c>
      <c r="BQ5" s="62" t="n">
        <v>100</v>
      </c>
      <c r="BR5" s="62" t="n">
        <v>100</v>
      </c>
      <c r="BS5" s="62" t="n">
        <v>100</v>
      </c>
      <c r="BT5" s="61" t="n">
        <f aca="false">IFERROR(AVERAGE(BJ5:BS5),0)</f>
        <v>99.5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100</v>
      </c>
      <c r="CC5" s="67"/>
      <c r="CD5" s="61" t="n">
        <f aca="false">IFERROR(AVERAGE(BU5:CC5),0)</f>
        <v>100</v>
      </c>
    </row>
    <row r="6" customFormat="false" ht="15.75" hidden="false" customHeight="true" outlineLevel="0" collapsed="false">
      <c r="A6" s="13" t="str">
        <f aca="false">$E6&amp;"-"&amp;$F6</f>
        <v>202084004-0</v>
      </c>
      <c r="B6" s="18" t="n">
        <f aca="false">$W6</f>
        <v>71</v>
      </c>
      <c r="C6" s="13"/>
      <c r="D6" s="68" t="n">
        <v>2</v>
      </c>
      <c r="E6" s="56" t="s">
        <v>1785</v>
      </c>
      <c r="F6" s="56" t="s">
        <v>68</v>
      </c>
      <c r="G6" s="56" t="s">
        <v>1786</v>
      </c>
      <c r="H6" s="56" t="s">
        <v>64</v>
      </c>
      <c r="I6" s="56" t="s">
        <v>78</v>
      </c>
      <c r="J6" s="56" t="s">
        <v>593</v>
      </c>
      <c r="K6" s="56" t="s">
        <v>1787</v>
      </c>
      <c r="L6" s="56" t="s">
        <v>64</v>
      </c>
      <c r="M6" s="56" t="s">
        <v>411</v>
      </c>
      <c r="N6" s="56" t="s">
        <v>1788</v>
      </c>
      <c r="O6" s="57" t="n">
        <f aca="false">$AB6</f>
        <v>80</v>
      </c>
      <c r="P6" s="57" t="n">
        <f aca="false">$AF6</f>
        <v>0</v>
      </c>
      <c r="Q6" s="57" t="n">
        <f aca="false">IFERROR(IF($V6&lt;&gt;0,ROUND((O6+P6+V6)/3,0),ROUND(($O6*0.5+$P6*0.5),0)),)</f>
        <v>60</v>
      </c>
      <c r="R6" s="57" t="n">
        <f aca="false">$AV6</f>
        <v>85.7</v>
      </c>
      <c r="S6" s="57" t="n">
        <f aca="false">$BI6</f>
        <v>72.1</v>
      </c>
      <c r="T6" s="57" t="n">
        <f aca="false">$BT6</f>
        <v>86.5</v>
      </c>
      <c r="U6" s="57" t="n">
        <f aca="false">$CD6</f>
        <v>66.375</v>
      </c>
      <c r="V6" s="58" t="n">
        <f aca="false">$AJ6</f>
        <v>100</v>
      </c>
      <c r="W6" s="59" t="n">
        <f aca="false">IF($Q6&gt;=55,ROUND($Q6*$Q$3+$R6*$R$3+$S6*$S$3+$T6*$T$3+$U6*$U$3,0),$Q6)</f>
        <v>71</v>
      </c>
      <c r="X6" s="57" t="n">
        <v>20</v>
      </c>
      <c r="Y6" s="60" t="n">
        <v>30</v>
      </c>
      <c r="Z6" s="60" t="n">
        <v>30</v>
      </c>
      <c r="AA6" s="60" t="n">
        <v>100</v>
      </c>
      <c r="AB6" s="61" t="n">
        <f aca="false">IFERROR(X6+Y6+Z6*AA6/100,0)</f>
        <v>80</v>
      </c>
      <c r="AC6" s="60" t="n">
        <v>0</v>
      </c>
      <c r="AD6" s="60" t="n">
        <v>0</v>
      </c>
      <c r="AE6" s="57" t="n">
        <v>0</v>
      </c>
      <c r="AF6" s="61" t="n">
        <f aca="false">IFERROR(AC6+AD6*AE6/100,0)</f>
        <v>0</v>
      </c>
      <c r="AG6" s="60" t="n">
        <v>30</v>
      </c>
      <c r="AH6" s="60" t="n">
        <v>70</v>
      </c>
      <c r="AI6" s="57" t="n">
        <v>100</v>
      </c>
      <c r="AJ6" s="61" t="n">
        <f aca="false">IFERROR(AG6+AH6*AI6/100,0)</f>
        <v>100</v>
      </c>
      <c r="AK6" s="62" t="n">
        <v>100</v>
      </c>
      <c r="AL6" s="63" t="n">
        <v>100</v>
      </c>
      <c r="AM6" s="62" t="n">
        <v>100</v>
      </c>
      <c r="AN6" s="62" t="n">
        <v>50</v>
      </c>
      <c r="AO6" s="62" t="n">
        <v>100</v>
      </c>
      <c r="AP6" s="62" t="n">
        <v>60</v>
      </c>
      <c r="AQ6" s="62" t="n">
        <v>80</v>
      </c>
      <c r="AR6" s="62" t="n">
        <v>100</v>
      </c>
      <c r="AS6" s="62" t="n">
        <v>100</v>
      </c>
      <c r="AT6" s="62" t="n">
        <v>67</v>
      </c>
      <c r="AU6" s="62"/>
      <c r="AV6" s="61" t="n">
        <f aca="false">IFERROR(AVERAGE(AK6:AU6),0)</f>
        <v>85.7</v>
      </c>
      <c r="AW6" s="62" t="n">
        <v>0</v>
      </c>
      <c r="AX6" s="62" t="n">
        <v>90</v>
      </c>
      <c r="AY6" s="62" t="n">
        <v>100</v>
      </c>
      <c r="AZ6" s="62" t="n">
        <v>95</v>
      </c>
      <c r="BA6" s="62" t="n">
        <v>91</v>
      </c>
      <c r="BB6" s="62" t="n">
        <v>63</v>
      </c>
      <c r="BC6" s="62" t="n">
        <v>79</v>
      </c>
      <c r="BD6" s="62" t="n">
        <v>100</v>
      </c>
      <c r="BE6" s="62" t="n">
        <v>55</v>
      </c>
      <c r="BF6" s="62" t="n">
        <v>48</v>
      </c>
      <c r="BG6" s="62"/>
      <c r="BH6" s="62"/>
      <c r="BI6" s="61" t="n">
        <f aca="false">IFERROR(AVERAGE(AW6:BH6),0)</f>
        <v>72.1</v>
      </c>
      <c r="BJ6" s="62" t="n">
        <v>100</v>
      </c>
      <c r="BK6" s="62" t="n">
        <v>100</v>
      </c>
      <c r="BL6" s="62" t="n">
        <v>95</v>
      </c>
      <c r="BM6" s="62" t="n">
        <v>100</v>
      </c>
      <c r="BN6" s="62" t="n">
        <v>100</v>
      </c>
      <c r="BO6" s="62" t="n">
        <v>100</v>
      </c>
      <c r="BP6" s="62" t="n">
        <v>100</v>
      </c>
      <c r="BQ6" s="62" t="n">
        <v>100</v>
      </c>
      <c r="BR6" s="62" t="n">
        <v>70</v>
      </c>
      <c r="BS6" s="62" t="n">
        <v>0</v>
      </c>
      <c r="BT6" s="61" t="n">
        <f aca="false">IFERROR(AVERAGE(BJ6:BS6),0)</f>
        <v>86.5</v>
      </c>
      <c r="BU6" s="63" t="n">
        <v>0</v>
      </c>
      <c r="BV6" s="63" t="n">
        <v>85</v>
      </c>
      <c r="BW6" s="63" t="n">
        <v>100</v>
      </c>
      <c r="BX6" s="62" t="n">
        <v>100</v>
      </c>
      <c r="BY6" s="62" t="n">
        <v>100</v>
      </c>
      <c r="BZ6" s="62" t="n">
        <v>46</v>
      </c>
      <c r="CA6" s="62" t="n">
        <v>100</v>
      </c>
      <c r="CB6" s="62" t="n">
        <v>0</v>
      </c>
      <c r="CC6" s="62"/>
      <c r="CD6" s="61" t="n">
        <f aca="false">IFERROR(AVERAGE(BU6:CC6),0)</f>
        <v>66.375</v>
      </c>
    </row>
    <row r="7" customFormat="false" ht="15.75" hidden="false" customHeight="true" outlineLevel="0" collapsed="false">
      <c r="A7" s="13" t="str">
        <f aca="false">$E7&amp;"-"&amp;$F7</f>
        <v>202084010-5</v>
      </c>
      <c r="B7" s="18" t="n">
        <f aca="false">$W7</f>
        <v>92</v>
      </c>
      <c r="C7" s="13"/>
      <c r="D7" s="68" t="n">
        <v>3</v>
      </c>
      <c r="E7" s="56" t="s">
        <v>1789</v>
      </c>
      <c r="F7" s="56" t="s">
        <v>70</v>
      </c>
      <c r="G7" s="56" t="s">
        <v>1790</v>
      </c>
      <c r="H7" s="56" t="s">
        <v>140</v>
      </c>
      <c r="I7" s="56" t="s">
        <v>1791</v>
      </c>
      <c r="J7" s="56" t="s">
        <v>173</v>
      </c>
      <c r="K7" s="56" t="s">
        <v>1792</v>
      </c>
      <c r="L7" s="56" t="s">
        <v>64</v>
      </c>
      <c r="M7" s="56" t="s">
        <v>411</v>
      </c>
      <c r="N7" s="56" t="s">
        <v>1793</v>
      </c>
      <c r="O7" s="57" t="n">
        <f aca="false">$AB7</f>
        <v>74.5</v>
      </c>
      <c r="P7" s="57" t="n">
        <f aca="false">$AF7</f>
        <v>100</v>
      </c>
      <c r="Q7" s="57" t="n">
        <f aca="false">IFERROR(IF($V7&lt;&gt;0,ROUND((MAX(O7:P7)*0.5+$V7*0.5),0),ROUND(($O7*0.5+$P7*0.5),0)),)</f>
        <v>87</v>
      </c>
      <c r="R7" s="57" t="n">
        <f aca="false">$AV7</f>
        <v>93.8</v>
      </c>
      <c r="S7" s="57" t="n">
        <f aca="false">$BI7</f>
        <v>98.9</v>
      </c>
      <c r="T7" s="57" t="n">
        <f aca="false">$BT7</f>
        <v>99</v>
      </c>
      <c r="U7" s="57" t="n">
        <f aca="false">$CD7</f>
        <v>100</v>
      </c>
      <c r="V7" s="58" t="n">
        <f aca="false">$AJ7</f>
        <v>0</v>
      </c>
      <c r="W7" s="59" t="n">
        <f aca="false">IF($Q7&gt;=55,ROUND($Q7*$Q$3+$R7*$R$3+$S7*$S$3+$T7*$T$3+$U7*$U$3,0),$Q7)</f>
        <v>92</v>
      </c>
      <c r="X7" s="57" t="n">
        <v>20</v>
      </c>
      <c r="Y7" s="60" t="n">
        <v>30</v>
      </c>
      <c r="Z7" s="60" t="n">
        <v>35</v>
      </c>
      <c r="AA7" s="60" t="n">
        <v>70</v>
      </c>
      <c r="AB7" s="61" t="n">
        <f aca="false">IFERROR(X7+Y7+Z7*AA7/100,0)</f>
        <v>74.5</v>
      </c>
      <c r="AC7" s="60" t="n">
        <v>30</v>
      </c>
      <c r="AD7" s="60" t="n">
        <v>70</v>
      </c>
      <c r="AE7" s="57" t="n">
        <v>100</v>
      </c>
      <c r="AF7" s="61" t="n">
        <f aca="false">IFERROR(AC7+AD7*AE7/100,0)</f>
        <v>100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75</v>
      </c>
      <c r="AP7" s="62" t="n">
        <v>80</v>
      </c>
      <c r="AQ7" s="62" t="n">
        <v>100</v>
      </c>
      <c r="AR7" s="62" t="n">
        <v>83</v>
      </c>
      <c r="AS7" s="62" t="n">
        <v>100</v>
      </c>
      <c r="AT7" s="62" t="n">
        <v>100</v>
      </c>
      <c r="AU7" s="62"/>
      <c r="AV7" s="61" t="n">
        <f aca="false">IFERROR(AVERAGE(AK7:AU7),0)</f>
        <v>93.8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89</v>
      </c>
      <c r="BD7" s="62" t="n">
        <v>100</v>
      </c>
      <c r="BE7" s="62" t="n">
        <v>100</v>
      </c>
      <c r="BF7" s="62" t="n">
        <v>100</v>
      </c>
      <c r="BG7" s="62"/>
      <c r="BH7" s="62"/>
      <c r="BI7" s="61" t="n">
        <f aca="false">IFERROR(AVERAGE(AW7:BH7),0)</f>
        <v>98.9</v>
      </c>
      <c r="BJ7" s="62" t="n">
        <v>100</v>
      </c>
      <c r="BK7" s="62" t="n">
        <v>100</v>
      </c>
      <c r="BL7" s="62" t="n">
        <v>95</v>
      </c>
      <c r="BM7" s="62" t="n">
        <v>95</v>
      </c>
      <c r="BN7" s="62" t="n">
        <v>100</v>
      </c>
      <c r="BO7" s="62" t="n">
        <v>100</v>
      </c>
      <c r="BP7" s="62" t="n">
        <v>100</v>
      </c>
      <c r="BQ7" s="62" t="n">
        <v>100</v>
      </c>
      <c r="BR7" s="62" t="n">
        <v>100</v>
      </c>
      <c r="BS7" s="62" t="n">
        <v>100</v>
      </c>
      <c r="BT7" s="61" t="n">
        <f aca="false">IFERROR(AVERAGE(BJ7:BS7),0)</f>
        <v>99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100</v>
      </c>
      <c r="CC7" s="62"/>
      <c r="CD7" s="61" t="n">
        <f aca="false">IFERROR(AVERAGE(BU7:CC7),0)</f>
        <v>100</v>
      </c>
    </row>
    <row r="8" customFormat="false" ht="15.75" hidden="false" customHeight="true" outlineLevel="0" collapsed="false">
      <c r="A8" s="13" t="str">
        <f aca="false">$E8&amp;"-"&amp;$F8</f>
        <v>202084027-k</v>
      </c>
      <c r="B8" s="18" t="n">
        <f aca="false">$W8</f>
        <v>78</v>
      </c>
      <c r="C8" s="13"/>
      <c r="D8" s="68" t="n">
        <v>4</v>
      </c>
      <c r="E8" s="56" t="s">
        <v>1794</v>
      </c>
      <c r="F8" s="56" t="s">
        <v>76</v>
      </c>
      <c r="G8" s="56" t="s">
        <v>1795</v>
      </c>
      <c r="H8" s="56" t="s">
        <v>102</v>
      </c>
      <c r="I8" s="56" t="s">
        <v>84</v>
      </c>
      <c r="J8" s="56" t="s">
        <v>1796</v>
      </c>
      <c r="K8" s="56" t="s">
        <v>1797</v>
      </c>
      <c r="L8" s="56" t="s">
        <v>64</v>
      </c>
      <c r="M8" s="56" t="s">
        <v>411</v>
      </c>
      <c r="N8" s="56" t="s">
        <v>1798</v>
      </c>
      <c r="O8" s="57" t="n">
        <f aca="false">$AB8</f>
        <v>80</v>
      </c>
      <c r="P8" s="57" t="n">
        <f aca="false">$AF8</f>
        <v>28</v>
      </c>
      <c r="Q8" s="57" t="n">
        <f aca="false">IFERROR(IF($V8&lt;&gt;0,ROUND((MAX(O8:P8)*0.5+$V8*0.5),0),ROUND(($O8*0.5+$P8*0.5),0)),)</f>
        <v>58</v>
      </c>
      <c r="R8" s="57" t="n">
        <f aca="false">$AV8</f>
        <v>96.3</v>
      </c>
      <c r="S8" s="57" t="n">
        <f aca="false">$BI8</f>
        <v>100</v>
      </c>
      <c r="T8" s="57" t="n">
        <f aca="false">$BT8</f>
        <v>96.5</v>
      </c>
      <c r="U8" s="57" t="n">
        <f aca="false">$CD8</f>
        <v>100</v>
      </c>
      <c r="V8" s="58" t="n">
        <f aca="false">$AJ8</f>
        <v>36</v>
      </c>
      <c r="W8" s="59" t="n">
        <f aca="false">IF($Q8&gt;=55,ROUND($Q8*$Q$3+$R8*$R$3+$S8*$S$3+$T8*$T$3+$U8*$U$3,0),$Q8)</f>
        <v>78</v>
      </c>
      <c r="X8" s="57" t="n">
        <v>20</v>
      </c>
      <c r="Y8" s="60" t="n">
        <v>30</v>
      </c>
      <c r="Z8" s="60" t="n">
        <v>30</v>
      </c>
      <c r="AA8" s="60" t="n">
        <v>100</v>
      </c>
      <c r="AB8" s="61" t="n">
        <f aca="false">IFERROR(X8+Y8+Z8*AA8/100,0)</f>
        <v>80</v>
      </c>
      <c r="AC8" s="60" t="n">
        <v>0</v>
      </c>
      <c r="AD8" s="60" t="n">
        <v>40</v>
      </c>
      <c r="AE8" s="57" t="n">
        <v>70</v>
      </c>
      <c r="AF8" s="61" t="n">
        <f aca="false">IFERROR(AC8+AD8*AE8/100,0)</f>
        <v>28</v>
      </c>
      <c r="AG8" s="60" t="n">
        <v>15</v>
      </c>
      <c r="AH8" s="60" t="n">
        <v>30</v>
      </c>
      <c r="AI8" s="57" t="n">
        <v>70</v>
      </c>
      <c r="AJ8" s="61" t="n">
        <f aca="false">IFERROR(AG8+AH8*AI8/100,0)</f>
        <v>36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100</v>
      </c>
      <c r="AQ8" s="62" t="n">
        <v>100</v>
      </c>
      <c r="AR8" s="62" t="n">
        <v>83</v>
      </c>
      <c r="AS8" s="62" t="n">
        <v>80</v>
      </c>
      <c r="AT8" s="62" t="n">
        <v>100</v>
      </c>
      <c r="AU8" s="62"/>
      <c r="AV8" s="61" t="n">
        <f aca="false">IFERROR(AVERAGE(AK8:AU8),0)</f>
        <v>96.3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100</v>
      </c>
      <c r="BJ8" s="62" t="n">
        <v>100</v>
      </c>
      <c r="BK8" s="62" t="n">
        <v>90</v>
      </c>
      <c r="BL8" s="62" t="n">
        <v>80</v>
      </c>
      <c r="BM8" s="62" t="n">
        <v>100</v>
      </c>
      <c r="BN8" s="62" t="n">
        <v>95</v>
      </c>
      <c r="BO8" s="62" t="n">
        <v>100</v>
      </c>
      <c r="BP8" s="62" t="n">
        <v>100</v>
      </c>
      <c r="BQ8" s="62" t="n">
        <v>100</v>
      </c>
      <c r="BR8" s="62" t="n">
        <v>100</v>
      </c>
      <c r="BS8" s="62" t="n">
        <v>100</v>
      </c>
      <c r="BT8" s="61" t="n">
        <f aca="false">IFERROR(AVERAGE(BJ8:BS8),0)</f>
        <v>96.5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202084031-8</v>
      </c>
      <c r="B9" s="18" t="n">
        <f aca="false">$W9</f>
        <v>77</v>
      </c>
      <c r="C9" s="13"/>
      <c r="D9" s="68" t="n">
        <v>5</v>
      </c>
      <c r="E9" s="56" t="s">
        <v>1799</v>
      </c>
      <c r="F9" s="56" t="s">
        <v>89</v>
      </c>
      <c r="G9" s="56" t="s">
        <v>1800</v>
      </c>
      <c r="H9" s="56" t="s">
        <v>60</v>
      </c>
      <c r="I9" s="56" t="s">
        <v>1801</v>
      </c>
      <c r="J9" s="56" t="s">
        <v>960</v>
      </c>
      <c r="K9" s="56" t="s">
        <v>1802</v>
      </c>
      <c r="L9" s="56" t="s">
        <v>64</v>
      </c>
      <c r="M9" s="56" t="s">
        <v>411</v>
      </c>
      <c r="N9" s="56" t="s">
        <v>1803</v>
      </c>
      <c r="O9" s="57" t="n">
        <f aca="false">$AB9</f>
        <v>71</v>
      </c>
      <c r="P9" s="57" t="n">
        <f aca="false">$AF9</f>
        <v>20</v>
      </c>
      <c r="Q9" s="57" t="n">
        <f aca="false">IFERROR(IF($V9&lt;&gt;0,ROUND((MAX(O9:P9)*0.5+$V9*0.5),0),ROUND(($O9*0.5+$P9*0.5),0)),)</f>
        <v>64</v>
      </c>
      <c r="R9" s="57" t="n">
        <f aca="false">$AV9</f>
        <v>83.5</v>
      </c>
      <c r="S9" s="57" t="n">
        <f aca="false">$BI9</f>
        <v>100</v>
      </c>
      <c r="T9" s="57" t="n">
        <f aca="false">$BT9</f>
        <v>91.5</v>
      </c>
      <c r="U9" s="57" t="n">
        <f aca="false">$CD9</f>
        <v>100</v>
      </c>
      <c r="V9" s="58" t="n">
        <f aca="false">$AJ9</f>
        <v>56.5</v>
      </c>
      <c r="W9" s="59" t="n">
        <f aca="false">IF($Q9&gt;=55,ROUND($Q9*$Q$3+$R9*$R$3+$S9*$S$3+$T9*$T$3+$U9*$U$3,0),$Q9)</f>
        <v>77</v>
      </c>
      <c r="X9" s="57" t="n">
        <v>20</v>
      </c>
      <c r="Y9" s="60" t="n">
        <v>30</v>
      </c>
      <c r="Z9" s="60" t="n">
        <v>30</v>
      </c>
      <c r="AA9" s="60" t="n">
        <v>70</v>
      </c>
      <c r="AB9" s="61" t="n">
        <f aca="false">IFERROR(X9+Y9+Z9*AA9/100,0)</f>
        <v>71</v>
      </c>
      <c r="AC9" s="60" t="n">
        <v>20</v>
      </c>
      <c r="AD9" s="60" t="n">
        <v>0</v>
      </c>
      <c r="AE9" s="57" t="n">
        <v>0</v>
      </c>
      <c r="AF9" s="61" t="n">
        <f aca="false">IFERROR(AC9+AD9*AE9/100,0)</f>
        <v>20</v>
      </c>
      <c r="AG9" s="60" t="n">
        <v>25</v>
      </c>
      <c r="AH9" s="60" t="n">
        <v>45</v>
      </c>
      <c r="AI9" s="57" t="n">
        <v>70</v>
      </c>
      <c r="AJ9" s="61" t="n">
        <f aca="false">IFERROR(AG9+AH9*AI9/100,0)</f>
        <v>56.5</v>
      </c>
      <c r="AK9" s="62" t="n">
        <v>100</v>
      </c>
      <c r="AL9" s="63" t="n">
        <v>100</v>
      </c>
      <c r="AM9" s="62" t="n">
        <v>100</v>
      </c>
      <c r="AN9" s="62" t="n">
        <v>75</v>
      </c>
      <c r="AO9" s="62" t="n">
        <v>100</v>
      </c>
      <c r="AP9" s="62" t="n">
        <v>40</v>
      </c>
      <c r="AQ9" s="62" t="n">
        <v>20</v>
      </c>
      <c r="AR9" s="62" t="n">
        <v>100</v>
      </c>
      <c r="AS9" s="62" t="n">
        <v>100</v>
      </c>
      <c r="AT9" s="62" t="n">
        <v>100</v>
      </c>
      <c r="AU9" s="62"/>
      <c r="AV9" s="61" t="n">
        <f aca="false">IFERROR(AVERAGE(AK9:AU9),0)</f>
        <v>83.5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100</v>
      </c>
      <c r="BJ9" s="62" t="n">
        <v>100</v>
      </c>
      <c r="BK9" s="62" t="n">
        <v>100</v>
      </c>
      <c r="BL9" s="62" t="n">
        <v>100</v>
      </c>
      <c r="BM9" s="62" t="n">
        <v>80</v>
      </c>
      <c r="BN9" s="62" t="n">
        <v>95</v>
      </c>
      <c r="BO9" s="62" t="n">
        <v>100</v>
      </c>
      <c r="BP9" s="62" t="n">
        <v>85</v>
      </c>
      <c r="BQ9" s="62" t="n">
        <v>100</v>
      </c>
      <c r="BR9" s="62" t="n">
        <v>100</v>
      </c>
      <c r="BS9" s="62" t="n">
        <v>55</v>
      </c>
      <c r="BT9" s="61" t="n">
        <f aca="false">IFERROR(AVERAGE(BJ9:BS9),0)</f>
        <v>91.5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2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202084025-3</v>
      </c>
      <c r="B10" s="18" t="n">
        <f aca="false">$W10</f>
        <v>68</v>
      </c>
      <c r="C10" s="13"/>
      <c r="D10" s="68" t="n">
        <v>6</v>
      </c>
      <c r="E10" s="56" t="s">
        <v>1804</v>
      </c>
      <c r="F10" s="56" t="s">
        <v>159</v>
      </c>
      <c r="G10" s="56" t="s">
        <v>1805</v>
      </c>
      <c r="H10" s="56" t="s">
        <v>58</v>
      </c>
      <c r="I10" s="56" t="s">
        <v>1035</v>
      </c>
      <c r="J10" s="56" t="s">
        <v>1806</v>
      </c>
      <c r="K10" s="56" t="s">
        <v>1807</v>
      </c>
      <c r="L10" s="56" t="s">
        <v>64</v>
      </c>
      <c r="M10" s="56" t="s">
        <v>411</v>
      </c>
      <c r="N10" s="56" t="s">
        <v>1808</v>
      </c>
      <c r="O10" s="57" t="n">
        <f aca="false">$AB10</f>
        <v>80</v>
      </c>
      <c r="P10" s="57" t="n">
        <f aca="false">$AF10</f>
        <v>0</v>
      </c>
      <c r="Q10" s="57" t="n">
        <f aca="false">IFERROR(IF($V10&lt;&gt;0,ROUND((MAX(O10:P10)*0.5+$V10*0.5),0),ROUND(($O10*0.5+$P10*0.5),0)),)</f>
        <v>72</v>
      </c>
      <c r="R10" s="57" t="n">
        <f aca="false">$AV10</f>
        <v>70</v>
      </c>
      <c r="S10" s="57" t="n">
        <f aca="false">$BI10</f>
        <v>80</v>
      </c>
      <c r="T10" s="57" t="n">
        <f aca="false">$BT10</f>
        <v>56</v>
      </c>
      <c r="U10" s="57" t="n">
        <f aca="false">$CD10</f>
        <v>62.5</v>
      </c>
      <c r="V10" s="58" t="n">
        <f aca="false">$AJ10</f>
        <v>63.5</v>
      </c>
      <c r="W10" s="59" t="n">
        <f aca="false">IF($Q10&gt;=55,ROUND($Q10*$Q$3+$R10*$R$3+$S10*$S$3+$T10*$T$3+$U10*$U$3,0),$Q10)</f>
        <v>68</v>
      </c>
      <c r="X10" s="57" t="n">
        <v>15</v>
      </c>
      <c r="Y10" s="60" t="n">
        <v>30</v>
      </c>
      <c r="Z10" s="60" t="n">
        <v>35</v>
      </c>
      <c r="AA10" s="60" t="n">
        <v>100</v>
      </c>
      <c r="AB10" s="61" t="n">
        <f aca="false">IFERROR(X10+Y10+Z10*AA10/100,0)</f>
        <v>80</v>
      </c>
      <c r="AC10" s="60" t="n">
        <v>0</v>
      </c>
      <c r="AD10" s="60" t="n">
        <v>0</v>
      </c>
      <c r="AE10" s="57" t="n">
        <v>0</v>
      </c>
      <c r="AF10" s="61" t="n">
        <f aca="false">IFERROR(AC10+AD10*AE10/100,0)</f>
        <v>0</v>
      </c>
      <c r="AG10" s="60" t="n">
        <v>25</v>
      </c>
      <c r="AH10" s="60" t="n">
        <v>55</v>
      </c>
      <c r="AI10" s="57" t="n">
        <v>70</v>
      </c>
      <c r="AJ10" s="61" t="n">
        <f aca="false">IFERROR(AG10+AH10*AI10/100,0)</f>
        <v>63.5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60</v>
      </c>
      <c r="AQ10" s="62" t="n">
        <v>60</v>
      </c>
      <c r="AR10" s="62" t="n">
        <v>0</v>
      </c>
      <c r="AS10" s="62" t="n">
        <v>80</v>
      </c>
      <c r="AT10" s="62" t="n">
        <v>0</v>
      </c>
      <c r="AU10" s="62"/>
      <c r="AV10" s="61" t="n">
        <f aca="false">IFERROR(AVERAGE(AK10:AU10),0)</f>
        <v>70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0</v>
      </c>
      <c r="BE10" s="62" t="n">
        <v>100</v>
      </c>
      <c r="BF10" s="62" t="n">
        <v>0</v>
      </c>
      <c r="BG10" s="62"/>
      <c r="BH10" s="62"/>
      <c r="BI10" s="61" t="n">
        <f aca="false">IFERROR(AVERAGE(AW10:BH10),0)</f>
        <v>80</v>
      </c>
      <c r="BJ10" s="62" t="n">
        <v>100</v>
      </c>
      <c r="BK10" s="62" t="n">
        <v>100</v>
      </c>
      <c r="BL10" s="62" t="n">
        <v>95</v>
      </c>
      <c r="BM10" s="62" t="n">
        <v>0</v>
      </c>
      <c r="BN10" s="62" t="n">
        <v>0</v>
      </c>
      <c r="BO10" s="62" t="n">
        <v>0</v>
      </c>
      <c r="BP10" s="62" t="n">
        <v>85</v>
      </c>
      <c r="BQ10" s="62" t="n">
        <v>100</v>
      </c>
      <c r="BR10" s="62" t="n">
        <v>80</v>
      </c>
      <c r="BS10" s="62" t="n">
        <v>0</v>
      </c>
      <c r="BT10" s="61" t="n">
        <f aca="false">IFERROR(AVERAGE(BJ10:BS10),0)</f>
        <v>56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0</v>
      </c>
      <c r="BZ10" s="62" t="n">
        <v>100</v>
      </c>
      <c r="CA10" s="62" t="n">
        <v>0</v>
      </c>
      <c r="CB10" s="62" t="n">
        <v>0</v>
      </c>
      <c r="CC10" s="62"/>
      <c r="CD10" s="61" t="n">
        <f aca="false">IFERROR(AVERAGE(BU10:CC10),0)</f>
        <v>62.5</v>
      </c>
    </row>
    <row r="11" customFormat="false" ht="15.75" hidden="false" customHeight="true" outlineLevel="0" collapsed="false">
      <c r="A11" s="13" t="str">
        <f aca="false">$E11&amp;"-"&amp;$F11</f>
        <v>202084040-7</v>
      </c>
      <c r="B11" s="18" t="n">
        <f aca="false">$W11</f>
        <v>77</v>
      </c>
      <c r="C11" s="13"/>
      <c r="D11" s="68" t="n">
        <v>7</v>
      </c>
      <c r="E11" s="56" t="s">
        <v>1809</v>
      </c>
      <c r="F11" s="56" t="s">
        <v>121</v>
      </c>
      <c r="G11" s="56" t="s">
        <v>1810</v>
      </c>
      <c r="H11" s="56" t="s">
        <v>68</v>
      </c>
      <c r="I11" s="56" t="s">
        <v>1811</v>
      </c>
      <c r="J11" s="56" t="s">
        <v>1812</v>
      </c>
      <c r="K11" s="56" t="s">
        <v>1813</v>
      </c>
      <c r="L11" s="56" t="s">
        <v>64</v>
      </c>
      <c r="M11" s="56" t="s">
        <v>411</v>
      </c>
      <c r="N11" s="56" t="s">
        <v>1814</v>
      </c>
      <c r="O11" s="57" t="n">
        <f aca="false">$AB11</f>
        <v>71</v>
      </c>
      <c r="P11" s="57" t="n">
        <f aca="false">$AF11</f>
        <v>0</v>
      </c>
      <c r="Q11" s="57" t="n">
        <f aca="false">IFERROR(IF($V11&lt;&gt;0,ROUND((O11+P11+V11)/3,0),ROUND(($O11*0.5+$P11*0.5),0)),)</f>
        <v>57</v>
      </c>
      <c r="R11" s="57" t="n">
        <f aca="false">$AV11</f>
        <v>98</v>
      </c>
      <c r="S11" s="57" t="n">
        <f aca="false">$BI11</f>
        <v>94.4</v>
      </c>
      <c r="T11" s="57" t="n">
        <f aca="false">$BT11</f>
        <v>98</v>
      </c>
      <c r="U11" s="57" t="n">
        <f aca="false">$CD11</f>
        <v>97.5</v>
      </c>
      <c r="V11" s="58" t="n">
        <f aca="false">$AJ11</f>
        <v>100</v>
      </c>
      <c r="W11" s="59" t="n">
        <f aca="false">IF($Q11&gt;=55,ROUND($Q11*$Q$3+$R11*$R$3+$S11*$S$3+$T11*$T$3+$U11*$U$3,0),$Q11)</f>
        <v>77</v>
      </c>
      <c r="X11" s="57" t="n">
        <v>20</v>
      </c>
      <c r="Y11" s="60" t="n">
        <v>30</v>
      </c>
      <c r="Z11" s="60" t="n">
        <v>30</v>
      </c>
      <c r="AA11" s="60" t="n">
        <v>70</v>
      </c>
      <c r="AB11" s="61" t="n">
        <f aca="false">IFERROR(X11+Y11+Z11*AA11/100,0)</f>
        <v>71</v>
      </c>
      <c r="AC11" s="60" t="n">
        <v>0</v>
      </c>
      <c r="AD11" s="60" t="n">
        <v>0</v>
      </c>
      <c r="AE11" s="57" t="n">
        <v>0</v>
      </c>
      <c r="AF11" s="61" t="n">
        <f aca="false">IFERROR(AC11+AD11*AE11/100,0)</f>
        <v>0</v>
      </c>
      <c r="AG11" s="60" t="n">
        <v>30</v>
      </c>
      <c r="AH11" s="60" t="n">
        <v>70</v>
      </c>
      <c r="AI11" s="57" t="n">
        <v>100</v>
      </c>
      <c r="AJ11" s="61" t="n">
        <f aca="false">IFERROR(AG11+AH11*AI11/100,0)</f>
        <v>100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100</v>
      </c>
      <c r="AQ11" s="62" t="n">
        <v>80</v>
      </c>
      <c r="AR11" s="62" t="n">
        <v>100</v>
      </c>
      <c r="AS11" s="62" t="n">
        <v>100</v>
      </c>
      <c r="AT11" s="62" t="n">
        <v>100</v>
      </c>
      <c r="AU11" s="62"/>
      <c r="AV11" s="61" t="n">
        <f aca="false">IFERROR(AVERAGE(AK11:AU11),0)</f>
        <v>98</v>
      </c>
      <c r="AW11" s="62" t="n">
        <v>94</v>
      </c>
      <c r="AX11" s="62" t="n">
        <v>95</v>
      </c>
      <c r="AY11" s="62" t="n">
        <v>89</v>
      </c>
      <c r="AZ11" s="62" t="n">
        <v>100</v>
      </c>
      <c r="BA11" s="62" t="n">
        <v>67</v>
      </c>
      <c r="BB11" s="62" t="n">
        <v>100</v>
      </c>
      <c r="BC11" s="62" t="n">
        <v>100</v>
      </c>
      <c r="BD11" s="62" t="n">
        <v>100</v>
      </c>
      <c r="BE11" s="62" t="n">
        <v>99</v>
      </c>
      <c r="BF11" s="62" t="n">
        <v>100</v>
      </c>
      <c r="BG11" s="62"/>
      <c r="BH11" s="62"/>
      <c r="BI11" s="61" t="n">
        <f aca="false">IFERROR(AVERAGE(AW11:BH11),0)</f>
        <v>94.4</v>
      </c>
      <c r="BJ11" s="62" t="n">
        <v>100</v>
      </c>
      <c r="BK11" s="62" t="n">
        <v>90</v>
      </c>
      <c r="BL11" s="62" t="n">
        <v>95</v>
      </c>
      <c r="BM11" s="62" t="n">
        <v>100</v>
      </c>
      <c r="BN11" s="62" t="n">
        <v>100</v>
      </c>
      <c r="BO11" s="62" t="n">
        <v>95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98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80</v>
      </c>
      <c r="CB11" s="62" t="n">
        <v>100</v>
      </c>
      <c r="CC11" s="62"/>
      <c r="CD11" s="61" t="n">
        <f aca="false">IFERROR(AVERAGE(BU11:CC11),0)</f>
        <v>97.5</v>
      </c>
    </row>
    <row r="12" customFormat="false" ht="15.75" hidden="false" customHeight="true" outlineLevel="0" collapsed="false">
      <c r="A12" s="13" t="str">
        <f aca="false">$E12&amp;"-"&amp;$F12</f>
        <v>202084029-6</v>
      </c>
      <c r="B12" s="18" t="n">
        <f aca="false">$W12</f>
        <v>87</v>
      </c>
      <c r="C12" s="13"/>
      <c r="D12" s="68" t="n">
        <v>8</v>
      </c>
      <c r="E12" s="56" t="s">
        <v>1815</v>
      </c>
      <c r="F12" s="56" t="s">
        <v>140</v>
      </c>
      <c r="G12" s="56" t="s">
        <v>1816</v>
      </c>
      <c r="H12" s="56" t="s">
        <v>60</v>
      </c>
      <c r="I12" s="56" t="s">
        <v>409</v>
      </c>
      <c r="J12" s="56" t="s">
        <v>72</v>
      </c>
      <c r="K12" s="56" t="s">
        <v>210</v>
      </c>
      <c r="L12" s="56" t="s">
        <v>64</v>
      </c>
      <c r="M12" s="56" t="s">
        <v>411</v>
      </c>
      <c r="N12" s="56" t="s">
        <v>1817</v>
      </c>
      <c r="O12" s="57" t="n">
        <f aca="false">$AB12</f>
        <v>95</v>
      </c>
      <c r="P12" s="57" t="n">
        <f aca="false">$AF12</f>
        <v>58.5</v>
      </c>
      <c r="Q12" s="57" t="n">
        <f aca="false">IFERROR(IF($V12&lt;&gt;0,ROUND((MAX(O12:P12)*0.5+$V12*0.5),0),ROUND(($O12*0.5+$P12*0.5),0)),)</f>
        <v>77</v>
      </c>
      <c r="R12" s="57" t="n">
        <f aca="false">$AV12</f>
        <v>100</v>
      </c>
      <c r="S12" s="57" t="n">
        <f aca="false">$BI12</f>
        <v>91.491</v>
      </c>
      <c r="T12" s="57" t="n">
        <f aca="false">$BT12</f>
        <v>98</v>
      </c>
      <c r="U12" s="57" t="n">
        <f aca="false">$CD12</f>
        <v>86.25</v>
      </c>
      <c r="V12" s="58" t="n">
        <f aca="false">$AJ12</f>
        <v>0</v>
      </c>
      <c r="W12" s="59" t="n">
        <f aca="false">IF($Q12&gt;=55,ROUND($Q12*$Q$3+$R12*$R$3+$S12*$S$3+$T12*$T$3+$U12*$U$3,0),$Q12)</f>
        <v>87</v>
      </c>
      <c r="X12" s="57" t="n">
        <v>15</v>
      </c>
      <c r="Y12" s="60" t="n">
        <v>30</v>
      </c>
      <c r="Z12" s="60" t="n">
        <v>50</v>
      </c>
      <c r="AA12" s="60" t="n">
        <v>100</v>
      </c>
      <c r="AB12" s="61" t="n">
        <f aca="false">IFERROR(X12+Y12+Z12*AA12/100,0)</f>
        <v>95</v>
      </c>
      <c r="AC12" s="60" t="n">
        <v>20</v>
      </c>
      <c r="AD12" s="60" t="n">
        <v>55</v>
      </c>
      <c r="AE12" s="57" t="n">
        <v>70</v>
      </c>
      <c r="AF12" s="61" t="n">
        <f aca="false">IFERROR(AC12+AD12*AE12/100,0)</f>
        <v>58.5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100</v>
      </c>
      <c r="AS12" s="62" t="n">
        <v>100</v>
      </c>
      <c r="AT12" s="62" t="n">
        <v>100</v>
      </c>
      <c r="AU12" s="62"/>
      <c r="AV12" s="61" t="n">
        <f aca="false">IFERROR(AVERAGE(AK12:AU12),0)</f>
        <v>100</v>
      </c>
      <c r="AW12" s="62" t="n">
        <v>28</v>
      </c>
      <c r="AX12" s="62" t="n">
        <v>100</v>
      </c>
      <c r="AY12" s="62" t="n">
        <v>100</v>
      </c>
      <c r="AZ12" s="62" t="n">
        <v>96</v>
      </c>
      <c r="BA12" s="62" t="n">
        <v>100</v>
      </c>
      <c r="BB12" s="62" t="n">
        <v>100</v>
      </c>
      <c r="BC12" s="62" t="n">
        <v>100</v>
      </c>
      <c r="BD12" s="62" t="n">
        <v>90.91</v>
      </c>
      <c r="BE12" s="62" t="n">
        <v>100</v>
      </c>
      <c r="BF12" s="62" t="n">
        <v>100</v>
      </c>
      <c r="BG12" s="62"/>
      <c r="BH12" s="62"/>
      <c r="BI12" s="61" t="n">
        <f aca="false">IFERROR(AVERAGE(AW12:BH12),0)</f>
        <v>91.491</v>
      </c>
      <c r="BJ12" s="62" t="n">
        <v>100</v>
      </c>
      <c r="BK12" s="62" t="n">
        <v>95</v>
      </c>
      <c r="BL12" s="62" t="n">
        <v>100</v>
      </c>
      <c r="BM12" s="62" t="n">
        <v>95</v>
      </c>
      <c r="BN12" s="62" t="n">
        <v>100</v>
      </c>
      <c r="BO12" s="62" t="n">
        <v>100</v>
      </c>
      <c r="BP12" s="62" t="n">
        <v>100</v>
      </c>
      <c r="BQ12" s="62" t="n">
        <v>100</v>
      </c>
      <c r="BR12" s="62" t="n">
        <v>90</v>
      </c>
      <c r="BS12" s="62" t="n">
        <v>100</v>
      </c>
      <c r="BT12" s="61" t="n">
        <f aca="false">IFERROR(AVERAGE(BJ12:BS12),0)</f>
        <v>98</v>
      </c>
      <c r="BU12" s="63" t="n">
        <v>55</v>
      </c>
      <c r="BV12" s="63" t="n">
        <v>60</v>
      </c>
      <c r="BW12" s="63" t="n">
        <v>100</v>
      </c>
      <c r="BX12" s="62" t="n">
        <v>100</v>
      </c>
      <c r="BY12" s="62" t="n">
        <v>75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86.25</v>
      </c>
    </row>
    <row r="13" customFormat="false" ht="15.75" hidden="false" customHeight="true" outlineLevel="0" collapsed="false">
      <c r="A13" s="13" t="str">
        <f aca="false">$E13&amp;"-"&amp;$F13</f>
        <v>202084036-9</v>
      </c>
      <c r="B13" s="18" t="n">
        <f aca="false">$W13</f>
        <v>100</v>
      </c>
      <c r="C13" s="13"/>
      <c r="D13" s="68" t="n">
        <v>9</v>
      </c>
      <c r="E13" s="56" t="s">
        <v>1818</v>
      </c>
      <c r="F13" s="56" t="s">
        <v>102</v>
      </c>
      <c r="G13" s="56" t="s">
        <v>1819</v>
      </c>
      <c r="H13" s="56" t="s">
        <v>140</v>
      </c>
      <c r="I13" s="56" t="s">
        <v>1820</v>
      </c>
      <c r="J13" s="56" t="s">
        <v>1821</v>
      </c>
      <c r="K13" s="56" t="s">
        <v>1822</v>
      </c>
      <c r="L13" s="56" t="s">
        <v>64</v>
      </c>
      <c r="M13" s="56" t="s">
        <v>411</v>
      </c>
      <c r="N13" s="56" t="s">
        <v>1823</v>
      </c>
      <c r="O13" s="57" t="n">
        <f aca="false">$AB13</f>
        <v>100</v>
      </c>
      <c r="P13" s="57" t="n">
        <f aca="false">$AF13</f>
        <v>100</v>
      </c>
      <c r="Q13" s="57" t="n">
        <f aca="false">IFERROR(IF($V13&lt;&gt;0,ROUND((MAX(O13:P13)*0.5+$V13*0.5),0),ROUND(($O13*0.5+$P13*0.5),0)),)</f>
        <v>100</v>
      </c>
      <c r="R13" s="57" t="n">
        <f aca="false">$AV13</f>
        <v>100</v>
      </c>
      <c r="S13" s="57" t="n">
        <f aca="false">$BI13</f>
        <v>98.4</v>
      </c>
      <c r="T13" s="57" t="n">
        <f aca="false">$BT13</f>
        <v>98</v>
      </c>
      <c r="U13" s="57" t="n">
        <f aca="false">$CD13</f>
        <v>100</v>
      </c>
      <c r="V13" s="58" t="n">
        <f aca="false">$AJ13</f>
        <v>0</v>
      </c>
      <c r="W13" s="59" t="n">
        <f aca="false">IF($Q13&gt;=55,ROUND($Q13*$Q$3+$R13*$R$3+$S13*$S$3+$T13*$T$3+$U13*$U$3,0),$Q13)</f>
        <v>100</v>
      </c>
      <c r="X13" s="57" t="n">
        <v>20</v>
      </c>
      <c r="Y13" s="60" t="n">
        <v>30</v>
      </c>
      <c r="Z13" s="60" t="n">
        <v>50</v>
      </c>
      <c r="AA13" s="60" t="n">
        <v>100</v>
      </c>
      <c r="AB13" s="61" t="n">
        <f aca="false">IFERROR(X13+Y13+Z13*AA13/100,0)</f>
        <v>100</v>
      </c>
      <c r="AC13" s="60" t="n">
        <v>30</v>
      </c>
      <c r="AD13" s="60" t="n">
        <v>70</v>
      </c>
      <c r="AE13" s="57" t="n">
        <v>100</v>
      </c>
      <c r="AF13" s="61" t="n">
        <f aca="false">IFERROR(AC13+AD13*AE13/100,0)</f>
        <v>100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100</v>
      </c>
      <c r="AS13" s="62" t="n">
        <v>100</v>
      </c>
      <c r="AT13" s="62" t="n">
        <v>100</v>
      </c>
      <c r="AU13" s="62"/>
      <c r="AV13" s="61" t="n">
        <f aca="false">IFERROR(AVERAGE(AK13:AU13),0)</f>
        <v>100</v>
      </c>
      <c r="AW13" s="62" t="n">
        <v>86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 t="n">
        <v>98</v>
      </c>
      <c r="BG13" s="62"/>
      <c r="BH13" s="62"/>
      <c r="BI13" s="61" t="n">
        <f aca="false">IFERROR(AVERAGE(AW13:BH13),0)</f>
        <v>98.4</v>
      </c>
      <c r="BJ13" s="62" t="n">
        <v>100</v>
      </c>
      <c r="BK13" s="62" t="n">
        <v>90</v>
      </c>
      <c r="BL13" s="62" t="n">
        <v>95</v>
      </c>
      <c r="BM13" s="62" t="n">
        <v>100</v>
      </c>
      <c r="BN13" s="62" t="n">
        <v>100</v>
      </c>
      <c r="BO13" s="62" t="n">
        <v>95</v>
      </c>
      <c r="BP13" s="62" t="n">
        <v>100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98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202084032-6</v>
      </c>
      <c r="B14" s="18" t="n">
        <f aca="false">$W14</f>
        <v>77</v>
      </c>
      <c r="C14" s="13"/>
      <c r="D14" s="68" t="n">
        <v>10</v>
      </c>
      <c r="E14" s="56" t="s">
        <v>1824</v>
      </c>
      <c r="F14" s="56" t="s">
        <v>140</v>
      </c>
      <c r="G14" s="56" t="s">
        <v>1825</v>
      </c>
      <c r="H14" s="56" t="s">
        <v>159</v>
      </c>
      <c r="I14" s="56" t="s">
        <v>1826</v>
      </c>
      <c r="J14" s="56" t="s">
        <v>1827</v>
      </c>
      <c r="K14" s="56" t="s">
        <v>792</v>
      </c>
      <c r="L14" s="56" t="s">
        <v>64</v>
      </c>
      <c r="M14" s="56" t="s">
        <v>411</v>
      </c>
      <c r="N14" s="56" t="s">
        <v>1828</v>
      </c>
      <c r="O14" s="57" t="n">
        <f aca="false">$AB14</f>
        <v>74.5</v>
      </c>
      <c r="P14" s="57" t="n">
        <f aca="false">$AF14</f>
        <v>44.5</v>
      </c>
      <c r="Q14" s="57" t="n">
        <f aca="false">IFERROR(IF($V14&lt;&gt;0,ROUND((MAX(O14:P14)*0.5+$V14*0.5),0),ROUND(($O14*0.5+$P14*0.5),0)),)</f>
        <v>60</v>
      </c>
      <c r="R14" s="57" t="n">
        <f aca="false">$AV14</f>
        <v>96.7</v>
      </c>
      <c r="S14" s="57" t="n">
        <f aca="false">$BI14</f>
        <v>81.791</v>
      </c>
      <c r="T14" s="57" t="n">
        <f aca="false">$BT14</f>
        <v>98</v>
      </c>
      <c r="U14" s="57" t="n">
        <f aca="false">$CD14</f>
        <v>77.5</v>
      </c>
      <c r="V14" s="58" t="n">
        <f aca="false">$AJ14</f>
        <v>0</v>
      </c>
      <c r="W14" s="59" t="n">
        <f aca="false">IF($Q14&gt;=55,ROUND($Q14*$Q$3+$R14*$R$3+$S14*$S$3+$T14*$T$3+$U14*$U$3,0),$Q14)</f>
        <v>77</v>
      </c>
      <c r="X14" s="57" t="n">
        <v>20</v>
      </c>
      <c r="Y14" s="60" t="n">
        <v>30</v>
      </c>
      <c r="Z14" s="60" t="n">
        <v>35</v>
      </c>
      <c r="AA14" s="60" t="n">
        <v>70</v>
      </c>
      <c r="AB14" s="61" t="n">
        <f aca="false">IFERROR(X14+Y14+Z14*AA14/100,0)</f>
        <v>74.5</v>
      </c>
      <c r="AC14" s="60" t="n">
        <v>20</v>
      </c>
      <c r="AD14" s="60" t="n">
        <v>35</v>
      </c>
      <c r="AE14" s="57" t="n">
        <v>70</v>
      </c>
      <c r="AF14" s="61" t="n">
        <f aca="false">IFERROR(AC14+AD14*AE14/100,0)</f>
        <v>44.5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100</v>
      </c>
      <c r="AQ14" s="62" t="n">
        <v>100</v>
      </c>
      <c r="AR14" s="62" t="n">
        <v>67</v>
      </c>
      <c r="AS14" s="62" t="n">
        <v>100</v>
      </c>
      <c r="AT14" s="62" t="n">
        <v>100</v>
      </c>
      <c r="AU14" s="62"/>
      <c r="AV14" s="61" t="n">
        <f aca="false">IFERROR(AVERAGE(AK14:AU14),0)</f>
        <v>96.7</v>
      </c>
      <c r="AW14" s="62" t="n">
        <v>0</v>
      </c>
      <c r="AX14" s="62" t="n">
        <v>87</v>
      </c>
      <c r="AY14" s="62" t="n">
        <v>85</v>
      </c>
      <c r="AZ14" s="62" t="n">
        <v>88</v>
      </c>
      <c r="BA14" s="62" t="n">
        <v>92</v>
      </c>
      <c r="BB14" s="62" t="n">
        <v>100</v>
      </c>
      <c r="BC14" s="62" t="n">
        <v>84</v>
      </c>
      <c r="BD14" s="62" t="n">
        <v>90.91</v>
      </c>
      <c r="BE14" s="62" t="n">
        <v>91</v>
      </c>
      <c r="BF14" s="62" t="n">
        <v>100</v>
      </c>
      <c r="BG14" s="62"/>
      <c r="BH14" s="62"/>
      <c r="BI14" s="61" t="n">
        <f aca="false">IFERROR(AVERAGE(AW14:BH14),0)</f>
        <v>81.791</v>
      </c>
      <c r="BJ14" s="62" t="n">
        <v>100</v>
      </c>
      <c r="BK14" s="62" t="n">
        <v>95</v>
      </c>
      <c r="BL14" s="62" t="n">
        <v>95</v>
      </c>
      <c r="BM14" s="62" t="n">
        <v>90</v>
      </c>
      <c r="BN14" s="62" t="n">
        <v>100</v>
      </c>
      <c r="BO14" s="62" t="n">
        <v>100</v>
      </c>
      <c r="BP14" s="62" t="n">
        <v>100</v>
      </c>
      <c r="BQ14" s="62" t="n">
        <v>100</v>
      </c>
      <c r="BR14" s="62" t="n">
        <v>100</v>
      </c>
      <c r="BS14" s="62" t="n">
        <v>100</v>
      </c>
      <c r="BT14" s="61" t="n">
        <f aca="false">IFERROR(AVERAGE(BJ14:BS14),0)</f>
        <v>98</v>
      </c>
      <c r="BU14" s="63" t="n">
        <v>100</v>
      </c>
      <c r="BV14" s="63" t="n">
        <v>20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0</v>
      </c>
      <c r="CB14" s="62" t="n">
        <v>100</v>
      </c>
      <c r="CC14" s="62"/>
      <c r="CD14" s="61" t="n">
        <f aca="false">IFERROR(AVERAGE(BU14:CC14),0)</f>
        <v>77.5</v>
      </c>
    </row>
    <row r="15" customFormat="false" ht="15.75" hidden="false" customHeight="true" outlineLevel="0" collapsed="false">
      <c r="A15" s="13" t="str">
        <f aca="false">$E15&amp;"-"&amp;$F15</f>
        <v>202084030-k</v>
      </c>
      <c r="B15" s="18" t="n">
        <f aca="false">$W15</f>
        <v>89</v>
      </c>
      <c r="C15" s="13"/>
      <c r="D15" s="68" t="n">
        <v>11</v>
      </c>
      <c r="E15" s="56" t="s">
        <v>1829</v>
      </c>
      <c r="F15" s="56" t="s">
        <v>76</v>
      </c>
      <c r="G15" s="56" t="s">
        <v>1830</v>
      </c>
      <c r="H15" s="56" t="s">
        <v>178</v>
      </c>
      <c r="I15" s="56" t="s">
        <v>340</v>
      </c>
      <c r="J15" s="56" t="s">
        <v>209</v>
      </c>
      <c r="K15" s="56" t="s">
        <v>1831</v>
      </c>
      <c r="L15" s="56" t="s">
        <v>64</v>
      </c>
      <c r="M15" s="56" t="s">
        <v>411</v>
      </c>
      <c r="N15" s="56" t="s">
        <v>1832</v>
      </c>
      <c r="O15" s="57" t="n">
        <f aca="false">$AB15</f>
        <v>81.5</v>
      </c>
      <c r="P15" s="57" t="n">
        <f aca="false">$AF15</f>
        <v>95</v>
      </c>
      <c r="Q15" s="57" t="n">
        <f aca="false">IFERROR(IF($V15&lt;&gt;0,ROUND((MAX(O15:P15)*0.5+$V15*0.5),0),ROUND(($O15*0.5+$P15*0.5),0)),)</f>
        <v>88</v>
      </c>
      <c r="R15" s="57" t="n">
        <f aca="false">$AV15</f>
        <v>91.3</v>
      </c>
      <c r="S15" s="57" t="n">
        <f aca="false">$BI15</f>
        <v>84.5</v>
      </c>
      <c r="T15" s="57" t="n">
        <f aca="false">$BT15</f>
        <v>89.5</v>
      </c>
      <c r="U15" s="57" t="n">
        <f aca="false">$CD15</f>
        <v>91.375</v>
      </c>
      <c r="V15" s="58" t="n">
        <f aca="false">$AJ15</f>
        <v>0</v>
      </c>
      <c r="W15" s="59" t="n">
        <f aca="false">IF($Q15&gt;=55,ROUND($Q15*$Q$3+$R15*$R$3+$S15*$S$3+$T15*$T$3+$U15*$U$3,0),$Q15)</f>
        <v>89</v>
      </c>
      <c r="X15" s="57" t="n">
        <v>20</v>
      </c>
      <c r="Y15" s="60" t="n">
        <v>30</v>
      </c>
      <c r="Z15" s="60" t="n">
        <v>45</v>
      </c>
      <c r="AA15" s="60" t="n">
        <v>70</v>
      </c>
      <c r="AB15" s="61" t="n">
        <f aca="false">IFERROR(X15+Y15+Z15*AA15/100,0)</f>
        <v>81.5</v>
      </c>
      <c r="AC15" s="60" t="n">
        <v>30</v>
      </c>
      <c r="AD15" s="60" t="n">
        <v>65</v>
      </c>
      <c r="AE15" s="57" t="n">
        <v>100</v>
      </c>
      <c r="AF15" s="61" t="n">
        <f aca="false">IFERROR(AC15+AD15*AE15/100,0)</f>
        <v>95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100</v>
      </c>
      <c r="AP15" s="62" t="n">
        <v>80</v>
      </c>
      <c r="AQ15" s="62" t="n">
        <v>100</v>
      </c>
      <c r="AR15" s="62" t="n">
        <v>33</v>
      </c>
      <c r="AS15" s="62" t="n">
        <v>100</v>
      </c>
      <c r="AT15" s="62" t="n">
        <v>100</v>
      </c>
      <c r="AU15" s="62"/>
      <c r="AV15" s="61" t="n">
        <f aca="false">IFERROR(AVERAGE(AK15:AU15),0)</f>
        <v>91.3</v>
      </c>
      <c r="AW15" s="62" t="n">
        <v>86</v>
      </c>
      <c r="AX15" s="62" t="n">
        <v>96</v>
      </c>
      <c r="AY15" s="62" t="n">
        <v>94</v>
      </c>
      <c r="AZ15" s="62" t="n">
        <v>82</v>
      </c>
      <c r="BA15" s="62" t="n">
        <v>52</v>
      </c>
      <c r="BB15" s="62" t="n">
        <v>71</v>
      </c>
      <c r="BC15" s="62" t="n">
        <v>76</v>
      </c>
      <c r="BD15" s="62" t="n">
        <v>100</v>
      </c>
      <c r="BE15" s="62" t="n">
        <v>100</v>
      </c>
      <c r="BF15" s="62" t="n">
        <v>88</v>
      </c>
      <c r="BG15" s="62"/>
      <c r="BH15" s="62"/>
      <c r="BI15" s="61" t="n">
        <f aca="false">IFERROR(AVERAGE(AW15:BH15),0)</f>
        <v>84.5</v>
      </c>
      <c r="BJ15" s="62" t="n">
        <v>100</v>
      </c>
      <c r="BK15" s="62" t="n">
        <v>90</v>
      </c>
      <c r="BL15" s="62" t="n">
        <v>95</v>
      </c>
      <c r="BM15" s="62" t="n">
        <v>100</v>
      </c>
      <c r="BN15" s="62" t="n">
        <v>100</v>
      </c>
      <c r="BO15" s="62" t="n">
        <v>40</v>
      </c>
      <c r="BP15" s="62" t="n">
        <v>100</v>
      </c>
      <c r="BQ15" s="62" t="n">
        <v>100</v>
      </c>
      <c r="BR15" s="62" t="n">
        <v>70</v>
      </c>
      <c r="BS15" s="62" t="n">
        <v>100</v>
      </c>
      <c r="BT15" s="61" t="n">
        <f aca="false">IFERROR(AVERAGE(BJ15:BS15),0)</f>
        <v>89.5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80</v>
      </c>
      <c r="CB15" s="62" t="n">
        <v>51</v>
      </c>
      <c r="CC15" s="62"/>
      <c r="CD15" s="61" t="n">
        <f aca="false">IFERROR(AVERAGE(BU15:CC15),0)</f>
        <v>91.375</v>
      </c>
    </row>
    <row r="16" customFormat="false" ht="15.75" hidden="false" customHeight="true" outlineLevel="0" collapsed="false">
      <c r="A16" s="13" t="str">
        <f aca="false">$E16&amp;"-"&amp;$F16</f>
        <v>202084039-3</v>
      </c>
      <c r="B16" s="18" t="n">
        <f aca="false">$W16</f>
        <v>68</v>
      </c>
      <c r="C16" s="13"/>
      <c r="D16" s="68" t="n">
        <v>12</v>
      </c>
      <c r="E16" s="56" t="s">
        <v>1833</v>
      </c>
      <c r="F16" s="56" t="s">
        <v>159</v>
      </c>
      <c r="G16" s="56" t="s">
        <v>1834</v>
      </c>
      <c r="H16" s="56" t="s">
        <v>58</v>
      </c>
      <c r="I16" s="56" t="s">
        <v>1835</v>
      </c>
      <c r="J16" s="56" t="s">
        <v>356</v>
      </c>
      <c r="K16" s="56" t="s">
        <v>1836</v>
      </c>
      <c r="L16" s="56" t="s">
        <v>64</v>
      </c>
      <c r="M16" s="56" t="s">
        <v>411</v>
      </c>
      <c r="N16" s="56" t="s">
        <v>1837</v>
      </c>
      <c r="O16" s="57" t="n">
        <f aca="false">$AB16</f>
        <v>35</v>
      </c>
      <c r="P16" s="57" t="n">
        <f aca="false">$AF16</f>
        <v>100</v>
      </c>
      <c r="Q16" s="57" t="n">
        <f aca="false">IFERROR(IF($V16&lt;&gt;0,ROUND((MAX(O16:P16)*0.5+$V16*0.5),0),ROUND(($O16*0.5+$P16*0.5),0)),)</f>
        <v>68</v>
      </c>
      <c r="R16" s="57" t="n">
        <f aca="false">$AV16</f>
        <v>61.5</v>
      </c>
      <c r="S16" s="57" t="n">
        <f aca="false">$BI16</f>
        <v>65.2</v>
      </c>
      <c r="T16" s="57" t="n">
        <f aca="false">$BT16</f>
        <v>77.5</v>
      </c>
      <c r="U16" s="57" t="n">
        <f aca="false">$CD16</f>
        <v>68.25</v>
      </c>
      <c r="V16" s="58" t="n">
        <f aca="false">$AJ16</f>
        <v>0</v>
      </c>
      <c r="W16" s="59" t="n">
        <f aca="false">IF($Q16&gt;=55,ROUND($Q16*$Q$3+$R16*$R$3+$S16*$S$3+$T16*$T$3+$U16*$U$3,0),$Q16)</f>
        <v>68</v>
      </c>
      <c r="X16" s="83" t="n">
        <v>20</v>
      </c>
      <c r="Y16" s="84" t="n">
        <v>15</v>
      </c>
      <c r="Z16" s="84" t="n">
        <v>0</v>
      </c>
      <c r="AA16" s="84" t="n">
        <v>0</v>
      </c>
      <c r="AB16" s="61" t="n">
        <f aca="false">IFERROR(X16+Y16+Z16*AA16/100,0)</f>
        <v>35</v>
      </c>
      <c r="AC16" s="60" t="n">
        <v>30</v>
      </c>
      <c r="AD16" s="60" t="n">
        <v>70</v>
      </c>
      <c r="AE16" s="57" t="n">
        <v>100</v>
      </c>
      <c r="AF16" s="61" t="n">
        <f aca="false">IFERROR(AC16+AD16*AE16/100,0)</f>
        <v>100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30</v>
      </c>
      <c r="AN16" s="62" t="n">
        <v>25</v>
      </c>
      <c r="AO16" s="62" t="n">
        <v>50</v>
      </c>
      <c r="AP16" s="62" t="n">
        <v>60</v>
      </c>
      <c r="AQ16" s="62" t="n">
        <v>60</v>
      </c>
      <c r="AR16" s="62" t="n">
        <v>50</v>
      </c>
      <c r="AS16" s="62" t="n">
        <v>40</v>
      </c>
      <c r="AT16" s="62" t="n">
        <v>100</v>
      </c>
      <c r="AU16" s="62"/>
      <c r="AV16" s="61" t="n">
        <f aca="false">IFERROR(AVERAGE(AK16:AU16),0)</f>
        <v>61.5</v>
      </c>
      <c r="AW16" s="62" t="n">
        <v>100</v>
      </c>
      <c r="AX16" s="62" t="n">
        <v>82</v>
      </c>
      <c r="AY16" s="62" t="n">
        <v>89</v>
      </c>
      <c r="AZ16" s="62" t="n">
        <v>73</v>
      </c>
      <c r="BA16" s="62" t="n">
        <v>67</v>
      </c>
      <c r="BB16" s="62" t="n">
        <v>0</v>
      </c>
      <c r="BC16" s="62" t="n">
        <v>53</v>
      </c>
      <c r="BD16" s="62" t="n">
        <v>100</v>
      </c>
      <c r="BE16" s="62" t="n">
        <v>88</v>
      </c>
      <c r="BF16" s="62" t="n">
        <v>0</v>
      </c>
      <c r="BG16" s="62"/>
      <c r="BH16" s="62"/>
      <c r="BI16" s="61" t="n">
        <f aca="false">IFERROR(AVERAGE(AW16:BH16),0)</f>
        <v>65.2</v>
      </c>
      <c r="BJ16" s="62" t="n">
        <v>100</v>
      </c>
      <c r="BK16" s="62" t="n">
        <v>100</v>
      </c>
      <c r="BL16" s="62" t="n">
        <v>85</v>
      </c>
      <c r="BM16" s="62" t="n">
        <v>0</v>
      </c>
      <c r="BN16" s="62" t="n">
        <v>60</v>
      </c>
      <c r="BO16" s="85" t="n">
        <v>100</v>
      </c>
      <c r="BP16" s="85" t="n">
        <v>40</v>
      </c>
      <c r="BQ16" s="62" t="n">
        <v>100</v>
      </c>
      <c r="BR16" s="62" t="n">
        <v>90</v>
      </c>
      <c r="BS16" s="62" t="n">
        <v>100</v>
      </c>
      <c r="BT16" s="61" t="n">
        <f aca="false">IFERROR(AVERAGE(BJ16:BS16),0)</f>
        <v>77.5</v>
      </c>
      <c r="BU16" s="63" t="n">
        <v>100</v>
      </c>
      <c r="BV16" s="63" t="n">
        <v>80</v>
      </c>
      <c r="BW16" s="63" t="n">
        <v>100</v>
      </c>
      <c r="BX16" s="62" t="n">
        <v>66</v>
      </c>
      <c r="BY16" s="62" t="n">
        <v>100</v>
      </c>
      <c r="BZ16" s="62" t="n">
        <v>0</v>
      </c>
      <c r="CA16" s="62" t="n">
        <v>0</v>
      </c>
      <c r="CB16" s="62" t="n">
        <v>100</v>
      </c>
      <c r="CC16" s="62"/>
      <c r="CD16" s="61" t="n">
        <f aca="false">IFERROR(AVERAGE(BU16:CC16),0)</f>
        <v>68.25</v>
      </c>
    </row>
    <row r="17" customFormat="false" ht="15.75" hidden="false" customHeight="true" outlineLevel="0" collapsed="false">
      <c r="A17" s="13" t="str">
        <f aca="false">$E17&amp;"-"&amp;$F17</f>
        <v>202084037-7</v>
      </c>
      <c r="B17" s="18" t="n">
        <f aca="false">$W17</f>
        <v>0</v>
      </c>
      <c r="C17" s="13"/>
      <c r="D17" s="68" t="n">
        <v>13</v>
      </c>
      <c r="E17" s="56" t="s">
        <v>1838</v>
      </c>
      <c r="F17" s="56" t="s">
        <v>121</v>
      </c>
      <c r="G17" s="56" t="s">
        <v>1839</v>
      </c>
      <c r="H17" s="56" t="s">
        <v>58</v>
      </c>
      <c r="I17" s="73" t="s">
        <v>1286</v>
      </c>
      <c r="J17" s="56" t="s">
        <v>955</v>
      </c>
      <c r="K17" s="56" t="s">
        <v>1840</v>
      </c>
      <c r="L17" s="56" t="s">
        <v>64</v>
      </c>
      <c r="M17" s="56" t="s">
        <v>411</v>
      </c>
      <c r="N17" s="56" t="s">
        <v>1841</v>
      </c>
      <c r="O17" s="57" t="n">
        <f aca="false">$AB17</f>
        <v>0</v>
      </c>
      <c r="P17" s="57" t="n">
        <f aca="false">$AF17</f>
        <v>0</v>
      </c>
      <c r="Q17" s="57" t="n">
        <f aca="false">IFERROR(IF($V17&lt;&gt;0,ROUND((MAX(O17:P17)*0.5+$V17*0.5),0),ROUND(($O17*0.5+$P17*0.5),0)),)</f>
        <v>0</v>
      </c>
      <c r="R17" s="57" t="n">
        <f aca="false">$AV17</f>
        <v>20</v>
      </c>
      <c r="S17" s="57" t="n">
        <f aca="false">$BI17</f>
        <v>20</v>
      </c>
      <c r="T17" s="57" t="n">
        <f aca="false">$BT17</f>
        <v>8</v>
      </c>
      <c r="U17" s="57" t="n">
        <f aca="false">$CD17</f>
        <v>0</v>
      </c>
      <c r="V17" s="58" t="n">
        <f aca="false">$AJ17</f>
        <v>0</v>
      </c>
      <c r="W17" s="88" t="n">
        <f aca="false">IF($Q17&gt;=55,ROUND($Q17*$Q$3+$R17*$R$3+$S17*$S$3+$T17*$T$3+$U17*$U$3,0),$Q17)</f>
        <v>0</v>
      </c>
      <c r="X17" s="57" t="n">
        <v>0</v>
      </c>
      <c r="Y17" s="60" t="n">
        <v>0</v>
      </c>
      <c r="Z17" s="60" t="n">
        <v>0</v>
      </c>
      <c r="AA17" s="60" t="n">
        <v>0</v>
      </c>
      <c r="AB17" s="89" t="n">
        <f aca="false">IFERROR(X17+Y17+Z17*AA17/100,0)</f>
        <v>0</v>
      </c>
      <c r="AC17" s="60" t="n">
        <v>0</v>
      </c>
      <c r="AD17" s="60" t="n">
        <v>0</v>
      </c>
      <c r="AE17" s="57" t="n">
        <v>0</v>
      </c>
      <c r="AF17" s="61" t="n">
        <f aca="false">IFERROR(AC17+AD17*AE17/100,0)</f>
        <v>0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0</v>
      </c>
      <c r="AN17" s="62" t="n">
        <v>0</v>
      </c>
      <c r="AO17" s="62" t="n">
        <v>0</v>
      </c>
      <c r="AP17" s="62" t="n">
        <v>0</v>
      </c>
      <c r="AQ17" s="90" t="n">
        <v>0</v>
      </c>
      <c r="AR17" s="90" t="n">
        <v>0</v>
      </c>
      <c r="AS17" s="90" t="n">
        <v>0</v>
      </c>
      <c r="AT17" s="90" t="n">
        <v>0</v>
      </c>
      <c r="AU17" s="62"/>
      <c r="AV17" s="61" t="n">
        <f aca="false">IFERROR(AVERAGE(AK17:AU17),0)</f>
        <v>20</v>
      </c>
      <c r="AW17" s="62" t="n">
        <v>100</v>
      </c>
      <c r="AX17" s="62" t="n">
        <v>100</v>
      </c>
      <c r="AY17" s="62" t="n">
        <v>0</v>
      </c>
      <c r="AZ17" s="62" t="n">
        <v>0</v>
      </c>
      <c r="BA17" s="62" t="n">
        <v>0</v>
      </c>
      <c r="BB17" s="62" t="n">
        <v>0</v>
      </c>
      <c r="BC17" s="62" t="n">
        <v>0</v>
      </c>
      <c r="BD17" s="90" t="n">
        <v>0</v>
      </c>
      <c r="BE17" s="90" t="n">
        <v>0</v>
      </c>
      <c r="BF17" s="90" t="n">
        <v>0</v>
      </c>
      <c r="BG17" s="62"/>
      <c r="BH17" s="62"/>
      <c r="BI17" s="61" t="n">
        <f aca="false">IFERROR(AVERAGE(AW17:BH17),0)</f>
        <v>20</v>
      </c>
      <c r="BJ17" s="90" t="n">
        <v>80</v>
      </c>
      <c r="BK17" s="90" t="n">
        <v>0</v>
      </c>
      <c r="BL17" s="90" t="n">
        <v>0</v>
      </c>
      <c r="BM17" s="90" t="n">
        <v>0</v>
      </c>
      <c r="BN17" s="110" t="n">
        <v>0</v>
      </c>
      <c r="BO17" s="62" t="n">
        <v>0</v>
      </c>
      <c r="BP17" s="62" t="n">
        <v>0</v>
      </c>
      <c r="BQ17" s="93" t="n">
        <v>0</v>
      </c>
      <c r="BR17" s="90" t="n">
        <v>0</v>
      </c>
      <c r="BS17" s="90" t="n">
        <v>0</v>
      </c>
      <c r="BT17" s="61" t="n">
        <f aca="false">IFERROR(AVERAGE(BJ17:BS17),0)</f>
        <v>8</v>
      </c>
      <c r="BU17" s="63" t="n">
        <v>0</v>
      </c>
      <c r="BV17" s="63" t="n">
        <v>0</v>
      </c>
      <c r="BW17" s="63" t="n">
        <v>0</v>
      </c>
      <c r="BX17" s="62" t="n">
        <v>0</v>
      </c>
      <c r="BY17" s="62" t="n">
        <v>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0</v>
      </c>
    </row>
    <row r="18" customFormat="false" ht="15.75" hidden="false" customHeight="true" outlineLevel="0" collapsed="false">
      <c r="A18" s="13" t="str">
        <f aca="false">$E18&amp;"-"&amp;$F18</f>
        <v>202084022-9</v>
      </c>
      <c r="B18" s="18" t="n">
        <f aca="false">$W18</f>
        <v>73</v>
      </c>
      <c r="C18" s="13"/>
      <c r="D18" s="68" t="n">
        <v>14</v>
      </c>
      <c r="E18" s="56" t="s">
        <v>1842</v>
      </c>
      <c r="F18" s="56" t="s">
        <v>102</v>
      </c>
      <c r="G18" s="56" t="s">
        <v>1843</v>
      </c>
      <c r="H18" s="56" t="s">
        <v>159</v>
      </c>
      <c r="I18" s="56" t="s">
        <v>673</v>
      </c>
      <c r="J18" s="56" t="s">
        <v>356</v>
      </c>
      <c r="K18" s="56" t="s">
        <v>1844</v>
      </c>
      <c r="L18" s="56" t="s">
        <v>64</v>
      </c>
      <c r="M18" s="56" t="s">
        <v>411</v>
      </c>
      <c r="N18" s="56" t="s">
        <v>1845</v>
      </c>
      <c r="O18" s="57" t="n">
        <f aca="false">$AB18</f>
        <v>40</v>
      </c>
      <c r="P18" s="57" t="n">
        <f aca="false">$AF18</f>
        <v>55</v>
      </c>
      <c r="Q18" s="57" t="n">
        <f aca="false">IFERROR(IF($V18&lt;&gt;0,ROUND((MAX(O18:P18)*0.5+$V18*0.5),0),ROUND(($O18*0.5+$P18*0.5),0)),)</f>
        <v>68</v>
      </c>
      <c r="R18" s="57" t="n">
        <f aca="false">$AV18</f>
        <v>76.7</v>
      </c>
      <c r="S18" s="57" t="n">
        <f aca="false">$BI18</f>
        <v>62.2</v>
      </c>
      <c r="T18" s="57" t="n">
        <f aca="false">$BT18</f>
        <v>85.5</v>
      </c>
      <c r="U18" s="57" t="n">
        <f aca="false">$CD18</f>
        <v>59.375</v>
      </c>
      <c r="V18" s="58" t="n">
        <f aca="false">$AJ18</f>
        <v>80</v>
      </c>
      <c r="W18" s="88" t="n">
        <f aca="false">IF($Q18&gt;=55,ROUND($Q18*$Q$3+$R18*$R$3+$S18*$S$3+$T18*$T$3+$U18*$U$3,0),$Q18)</f>
        <v>73</v>
      </c>
      <c r="X18" s="57" t="n">
        <v>20</v>
      </c>
      <c r="Y18" s="60" t="n">
        <v>0</v>
      </c>
      <c r="Z18" s="60" t="n">
        <v>20</v>
      </c>
      <c r="AA18" s="60" t="n">
        <v>100</v>
      </c>
      <c r="AB18" s="89" t="n">
        <f aca="false">IFERROR(X18+Y18+Z18*AA18/100,0)</f>
        <v>40</v>
      </c>
      <c r="AC18" s="74" t="n">
        <v>20</v>
      </c>
      <c r="AD18" s="74" t="n">
        <v>35</v>
      </c>
      <c r="AE18" s="75" t="n">
        <v>100</v>
      </c>
      <c r="AF18" s="61" t="n">
        <f aca="false">IFERROR(AC18+AD18*AE18/100,0)</f>
        <v>55</v>
      </c>
      <c r="AG18" s="60" t="n">
        <v>25</v>
      </c>
      <c r="AH18" s="60" t="n">
        <v>55</v>
      </c>
      <c r="AI18" s="57" t="n">
        <v>100</v>
      </c>
      <c r="AJ18" s="61" t="n">
        <f aca="false">IFERROR(AG18+AH18*AI18/100,0)</f>
        <v>80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2" t="n">
        <v>50</v>
      </c>
      <c r="AP18" s="62" t="n">
        <v>60</v>
      </c>
      <c r="AQ18" s="62" t="n">
        <v>80</v>
      </c>
      <c r="AR18" s="62" t="n">
        <v>17</v>
      </c>
      <c r="AS18" s="62" t="n">
        <v>60</v>
      </c>
      <c r="AT18" s="62" t="n">
        <v>100</v>
      </c>
      <c r="AU18" s="62"/>
      <c r="AV18" s="61" t="n">
        <f aca="false">IFERROR(AVERAGE(AK18:AU18),0)</f>
        <v>76.7</v>
      </c>
      <c r="AW18" s="62" t="n">
        <v>0</v>
      </c>
      <c r="AX18" s="62" t="n">
        <v>93</v>
      </c>
      <c r="AY18" s="62" t="n">
        <v>0</v>
      </c>
      <c r="AZ18" s="62" t="n">
        <v>89</v>
      </c>
      <c r="BA18" s="62" t="n">
        <v>93</v>
      </c>
      <c r="BB18" s="62" t="n">
        <v>0</v>
      </c>
      <c r="BC18" s="90" t="n">
        <v>68</v>
      </c>
      <c r="BD18" s="62" t="n">
        <v>100</v>
      </c>
      <c r="BE18" s="62" t="n">
        <v>94</v>
      </c>
      <c r="BF18" s="62" t="n">
        <v>85</v>
      </c>
      <c r="BG18" s="62"/>
      <c r="BH18" s="62"/>
      <c r="BI18" s="61" t="n">
        <f aca="false">IFERROR(AVERAGE(AW18:BH18),0)</f>
        <v>62.2</v>
      </c>
      <c r="BJ18" s="62" t="n">
        <v>100</v>
      </c>
      <c r="BK18" s="62" t="n">
        <v>95</v>
      </c>
      <c r="BL18" s="62" t="n">
        <v>80</v>
      </c>
      <c r="BM18" s="62" t="n">
        <v>80</v>
      </c>
      <c r="BN18" s="64" t="n">
        <v>95</v>
      </c>
      <c r="BO18" s="54" t="n">
        <v>95</v>
      </c>
      <c r="BP18" s="54" t="n">
        <v>35</v>
      </c>
      <c r="BQ18" s="65" t="n">
        <v>80</v>
      </c>
      <c r="BR18" s="62" t="n">
        <v>95</v>
      </c>
      <c r="BS18" s="62" t="n">
        <v>100</v>
      </c>
      <c r="BT18" s="61" t="n">
        <f aca="false">IFERROR(AVERAGE(BJ18:BS18),0)</f>
        <v>85.5</v>
      </c>
      <c r="BU18" s="63" t="n">
        <v>100</v>
      </c>
      <c r="BV18" s="63" t="n">
        <v>100</v>
      </c>
      <c r="BW18" s="63" t="n">
        <v>0</v>
      </c>
      <c r="BX18" s="62" t="n">
        <v>100</v>
      </c>
      <c r="BY18" s="62" t="n">
        <v>75</v>
      </c>
      <c r="BZ18" s="62" t="n">
        <v>100</v>
      </c>
      <c r="CA18" s="62" t="n">
        <v>0</v>
      </c>
      <c r="CB18" s="62" t="n">
        <v>0</v>
      </c>
      <c r="CC18" s="62"/>
      <c r="CD18" s="61" t="n">
        <f aca="false">IFERROR(AVERAGE(BU18:CC18),0)</f>
        <v>59.375</v>
      </c>
    </row>
    <row r="19" customFormat="false" ht="15.75" hidden="false" customHeight="true" outlineLevel="0" collapsed="false">
      <c r="A19" s="13" t="str">
        <f aca="false">$E19&amp;"-"&amp;$F19</f>
        <v>202084014-8</v>
      </c>
      <c r="B19" s="18" t="n">
        <f aca="false">$W19</f>
        <v>91</v>
      </c>
      <c r="C19" s="13"/>
      <c r="D19" s="68" t="n">
        <v>15</v>
      </c>
      <c r="E19" s="56" t="s">
        <v>1846</v>
      </c>
      <c r="F19" s="56" t="s">
        <v>89</v>
      </c>
      <c r="G19" s="56" t="s">
        <v>1847</v>
      </c>
      <c r="H19" s="56" t="s">
        <v>58</v>
      </c>
      <c r="I19" s="56" t="s">
        <v>1060</v>
      </c>
      <c r="J19" s="56" t="s">
        <v>385</v>
      </c>
      <c r="K19" s="56" t="s">
        <v>1848</v>
      </c>
      <c r="L19" s="56" t="s">
        <v>64</v>
      </c>
      <c r="M19" s="56" t="s">
        <v>411</v>
      </c>
      <c r="N19" s="56" t="s">
        <v>1849</v>
      </c>
      <c r="O19" s="57" t="n">
        <f aca="false">$AB19</f>
        <v>75</v>
      </c>
      <c r="P19" s="57" t="n">
        <f aca="false">$AF19</f>
        <v>100</v>
      </c>
      <c r="Q19" s="57" t="n">
        <f aca="false">IFERROR(IF($V19&lt;&gt;0,ROUND((MAX(O19:P19)*0.5+$V19*0.5),0),ROUND(($O19*0.5+$P19*0.5),0)),)</f>
        <v>88</v>
      </c>
      <c r="R19" s="57" t="n">
        <f aca="false">$AV19</f>
        <v>92.3</v>
      </c>
      <c r="S19" s="57" t="n">
        <f aca="false">$BI19</f>
        <v>85.2</v>
      </c>
      <c r="T19" s="57" t="n">
        <f aca="false">$BT19</f>
        <v>99.5</v>
      </c>
      <c r="U19" s="57" t="n">
        <f aca="false">$CD19</f>
        <v>85.625</v>
      </c>
      <c r="V19" s="58" t="n">
        <f aca="false">$AJ19</f>
        <v>0</v>
      </c>
      <c r="W19" s="59" t="n">
        <f aca="false">IF($Q19&gt;=55,ROUND($Q19*$Q$3+$R19*$R$3+$S19*$S$3+$T19*$T$3+$U19*$U$3,0),$Q19)</f>
        <v>91</v>
      </c>
      <c r="X19" s="94" t="n">
        <v>15</v>
      </c>
      <c r="Y19" s="95" t="n">
        <v>25</v>
      </c>
      <c r="Z19" s="95" t="n">
        <v>35</v>
      </c>
      <c r="AA19" s="95" t="n">
        <v>100</v>
      </c>
      <c r="AB19" s="61" t="n">
        <f aca="false">IFERROR(X19+Y19+Z19*AA19/100,0)</f>
        <v>75</v>
      </c>
      <c r="AC19" s="60" t="n">
        <v>30</v>
      </c>
      <c r="AD19" s="60" t="n">
        <v>70</v>
      </c>
      <c r="AE19" s="57" t="n">
        <v>100</v>
      </c>
      <c r="AF19" s="61" t="n">
        <f aca="false">IFERROR(AC19+AD19*AE19/100,0)</f>
        <v>100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100</v>
      </c>
      <c r="AO19" s="62" t="n">
        <v>100</v>
      </c>
      <c r="AP19" s="62" t="n">
        <v>60</v>
      </c>
      <c r="AQ19" s="62" t="n">
        <v>80</v>
      </c>
      <c r="AR19" s="62" t="n">
        <v>83</v>
      </c>
      <c r="AS19" s="62" t="n">
        <v>100</v>
      </c>
      <c r="AT19" s="62" t="n">
        <v>100</v>
      </c>
      <c r="AU19" s="62"/>
      <c r="AV19" s="61" t="n">
        <f aca="false">IFERROR(AVERAGE(AK19:AU19),0)</f>
        <v>92.3</v>
      </c>
      <c r="AW19" s="62" t="n">
        <v>86</v>
      </c>
      <c r="AX19" s="62" t="n">
        <v>94</v>
      </c>
      <c r="AY19" s="62" t="n">
        <v>90</v>
      </c>
      <c r="AZ19" s="62" t="n">
        <v>96</v>
      </c>
      <c r="BA19" s="62" t="n">
        <v>0</v>
      </c>
      <c r="BB19" s="62" t="n">
        <v>100</v>
      </c>
      <c r="BC19" s="62" t="n">
        <v>90</v>
      </c>
      <c r="BD19" s="62" t="n">
        <v>100</v>
      </c>
      <c r="BE19" s="62" t="n">
        <v>96</v>
      </c>
      <c r="BF19" s="62" t="n">
        <v>100</v>
      </c>
      <c r="BG19" s="62"/>
      <c r="BH19" s="62"/>
      <c r="BI19" s="61" t="n">
        <f aca="false">IFERROR(AVERAGE(AW19:BH19),0)</f>
        <v>85.2</v>
      </c>
      <c r="BJ19" s="62" t="n">
        <v>100</v>
      </c>
      <c r="BK19" s="62" t="n">
        <v>95</v>
      </c>
      <c r="BL19" s="62" t="n">
        <v>100</v>
      </c>
      <c r="BM19" s="62" t="n">
        <v>100</v>
      </c>
      <c r="BN19" s="62" t="n">
        <v>100</v>
      </c>
      <c r="BO19" s="67" t="n">
        <v>100</v>
      </c>
      <c r="BP19" s="67" t="n">
        <v>100</v>
      </c>
      <c r="BQ19" s="62" t="n">
        <v>100</v>
      </c>
      <c r="BR19" s="62" t="n">
        <v>100</v>
      </c>
      <c r="BS19" s="62" t="n">
        <v>100</v>
      </c>
      <c r="BT19" s="61" t="n">
        <f aca="false">IFERROR(AVERAGE(BJ19:BS19),0)</f>
        <v>99.5</v>
      </c>
      <c r="BU19" s="63" t="n">
        <v>100</v>
      </c>
      <c r="BV19" s="63" t="n">
        <v>85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0</v>
      </c>
      <c r="CC19" s="62"/>
      <c r="CD19" s="61" t="n">
        <f aca="false">IFERROR(AVERAGE(BU19:CC19),0)</f>
        <v>85.625</v>
      </c>
    </row>
    <row r="20" customFormat="false" ht="15.75" hidden="false" customHeight="true" outlineLevel="0" collapsed="false">
      <c r="A20" s="13" t="str">
        <f aca="false">$E20&amp;"-"&amp;$F20</f>
        <v>202084021-0</v>
      </c>
      <c r="B20" s="18" t="n">
        <f aca="false">$W20</f>
        <v>93</v>
      </c>
      <c r="C20" s="13"/>
      <c r="D20" s="68" t="n">
        <v>16</v>
      </c>
      <c r="E20" s="56" t="s">
        <v>1850</v>
      </c>
      <c r="F20" s="56" t="s">
        <v>68</v>
      </c>
      <c r="G20" s="56" t="s">
        <v>1851</v>
      </c>
      <c r="H20" s="56" t="s">
        <v>102</v>
      </c>
      <c r="I20" s="56" t="s">
        <v>559</v>
      </c>
      <c r="J20" s="56" t="s">
        <v>1852</v>
      </c>
      <c r="K20" s="56" t="s">
        <v>1853</v>
      </c>
      <c r="L20" s="56" t="s">
        <v>64</v>
      </c>
      <c r="M20" s="56" t="s">
        <v>411</v>
      </c>
      <c r="N20" s="56" t="s">
        <v>1854</v>
      </c>
      <c r="O20" s="57" t="n">
        <f aca="false">$AB20</f>
        <v>80</v>
      </c>
      <c r="P20" s="57" t="n">
        <f aca="false">$AF20</f>
        <v>100</v>
      </c>
      <c r="Q20" s="57" t="n">
        <f aca="false">IFERROR(IF($V20&lt;&gt;0,ROUND((MAX(O20:P20)*0.5+$V20*0.5),0),ROUND(($O20*0.5+$P20*0.5),0)),)</f>
        <v>90</v>
      </c>
      <c r="R20" s="57" t="n">
        <f aca="false">$AV20</f>
        <v>95.8</v>
      </c>
      <c r="S20" s="57" t="n">
        <f aca="false">$BI20</f>
        <v>97.791</v>
      </c>
      <c r="T20" s="57" t="n">
        <f aca="false">$BT20</f>
        <v>96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93</v>
      </c>
      <c r="X20" s="57" t="n">
        <v>20</v>
      </c>
      <c r="Y20" s="60" t="n">
        <v>30</v>
      </c>
      <c r="Z20" s="60" t="n">
        <v>30</v>
      </c>
      <c r="AA20" s="60" t="n">
        <v>100</v>
      </c>
      <c r="AB20" s="61" t="n">
        <f aca="false">IFERROR(X20+Y20+Z20*AA20/100,0)</f>
        <v>80</v>
      </c>
      <c r="AC20" s="60" t="n">
        <v>30</v>
      </c>
      <c r="AD20" s="60" t="n">
        <v>70</v>
      </c>
      <c r="AE20" s="57" t="n">
        <v>100</v>
      </c>
      <c r="AF20" s="61" t="n">
        <f aca="false">IFERROR(AC20+AD20*AE20/100,0)</f>
        <v>100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75</v>
      </c>
      <c r="AO20" s="62" t="n">
        <v>100</v>
      </c>
      <c r="AP20" s="62" t="n">
        <v>100</v>
      </c>
      <c r="AQ20" s="62" t="n">
        <v>100</v>
      </c>
      <c r="AR20" s="62" t="n">
        <v>83</v>
      </c>
      <c r="AS20" s="62" t="n">
        <v>100</v>
      </c>
      <c r="AT20" s="62" t="n">
        <v>100</v>
      </c>
      <c r="AU20" s="62"/>
      <c r="AV20" s="61" t="n">
        <f aca="false">IFERROR(AVERAGE(AK20:AU20),0)</f>
        <v>95.8</v>
      </c>
      <c r="AW20" s="62" t="n">
        <v>87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90.91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97.791</v>
      </c>
      <c r="BJ20" s="62" t="n">
        <v>90</v>
      </c>
      <c r="BK20" s="62" t="n">
        <v>80</v>
      </c>
      <c r="BL20" s="62" t="n">
        <v>95</v>
      </c>
      <c r="BM20" s="62" t="n">
        <v>100</v>
      </c>
      <c r="BN20" s="62" t="n">
        <v>100</v>
      </c>
      <c r="BO20" s="62" t="n">
        <v>95</v>
      </c>
      <c r="BP20" s="62" t="n">
        <v>100</v>
      </c>
      <c r="BQ20" s="62" t="n">
        <v>100</v>
      </c>
      <c r="BR20" s="62" t="n">
        <v>100</v>
      </c>
      <c r="BS20" s="62" t="n">
        <v>100</v>
      </c>
      <c r="BT20" s="61" t="n">
        <f aca="false">IFERROR(AVERAGE(BJ20:BS20),0)</f>
        <v>96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202084049-0</v>
      </c>
      <c r="B21" s="18" t="n">
        <f aca="false">$W21</f>
        <v>76</v>
      </c>
      <c r="C21" s="13"/>
      <c r="D21" s="68" t="n">
        <v>17</v>
      </c>
      <c r="E21" s="56" t="s">
        <v>1855</v>
      </c>
      <c r="F21" s="56" t="s">
        <v>68</v>
      </c>
      <c r="G21" s="56" t="s">
        <v>1856</v>
      </c>
      <c r="H21" s="56" t="s">
        <v>60</v>
      </c>
      <c r="I21" s="56" t="s">
        <v>467</v>
      </c>
      <c r="J21" s="56" t="s">
        <v>1857</v>
      </c>
      <c r="K21" s="56" t="s">
        <v>600</v>
      </c>
      <c r="L21" s="56" t="s">
        <v>64</v>
      </c>
      <c r="M21" s="56" t="s">
        <v>411</v>
      </c>
      <c r="N21" s="56" t="s">
        <v>1858</v>
      </c>
      <c r="O21" s="57" t="n">
        <f aca="false">$AB21</f>
        <v>62.5</v>
      </c>
      <c r="P21" s="57" t="n">
        <f aca="false">$AF21</f>
        <v>75</v>
      </c>
      <c r="Q21" s="57" t="n">
        <f aca="false">IFERROR(IF($V21&lt;&gt;0,ROUND((MAX(O21:P21)*0.5+$V21*0.5),0),ROUND(($O21*0.5+$P21*0.5),0)),)</f>
        <v>69</v>
      </c>
      <c r="R21" s="57" t="n">
        <f aca="false">$AV21</f>
        <v>89</v>
      </c>
      <c r="S21" s="57" t="n">
        <f aca="false">$BI21</f>
        <v>98.591</v>
      </c>
      <c r="T21" s="57" t="n">
        <f aca="false">$BT21</f>
        <v>71.5</v>
      </c>
      <c r="U21" s="57" t="n">
        <f aca="false">$CD21</f>
        <v>80.125</v>
      </c>
      <c r="V21" s="58" t="n">
        <f aca="false">$AJ21</f>
        <v>0</v>
      </c>
      <c r="W21" s="59" t="n">
        <f aca="false">IF($Q21&gt;=55,ROUND($Q21*$Q$3+$R21*$R$3+$S21*$S$3+$T21*$T$3+$U21*$U$3,0),$Q21)</f>
        <v>76</v>
      </c>
      <c r="X21" s="57" t="n">
        <v>20</v>
      </c>
      <c r="Y21" s="60" t="n">
        <v>25</v>
      </c>
      <c r="Z21" s="60" t="n">
        <v>25</v>
      </c>
      <c r="AA21" s="60" t="n">
        <v>70</v>
      </c>
      <c r="AB21" s="61" t="n">
        <f aca="false">IFERROR(X21+Y21+Z21*AA21/100,0)</f>
        <v>62.5</v>
      </c>
      <c r="AC21" s="60" t="n">
        <v>20</v>
      </c>
      <c r="AD21" s="60" t="n">
        <v>55</v>
      </c>
      <c r="AE21" s="57" t="n">
        <v>100</v>
      </c>
      <c r="AF21" s="61" t="n">
        <f aca="false">IFERROR(AC21+AD21*AE21/100,0)</f>
        <v>75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30</v>
      </c>
      <c r="AN21" s="62" t="n">
        <v>100</v>
      </c>
      <c r="AO21" s="62" t="n">
        <v>100</v>
      </c>
      <c r="AP21" s="62" t="n">
        <v>80</v>
      </c>
      <c r="AQ21" s="62" t="n">
        <v>80</v>
      </c>
      <c r="AR21" s="62" t="n">
        <v>100</v>
      </c>
      <c r="AS21" s="62" t="n">
        <v>100</v>
      </c>
      <c r="AT21" s="62" t="n">
        <v>100</v>
      </c>
      <c r="AU21" s="62"/>
      <c r="AV21" s="61" t="n">
        <f aca="false">IFERROR(AVERAGE(AK21:AU21),0)</f>
        <v>89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97</v>
      </c>
      <c r="BB21" s="62" t="n">
        <v>100</v>
      </c>
      <c r="BC21" s="62" t="n">
        <v>98</v>
      </c>
      <c r="BD21" s="62" t="n">
        <v>90.91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98.591</v>
      </c>
      <c r="BJ21" s="62" t="n">
        <v>100</v>
      </c>
      <c r="BK21" s="62" t="n">
        <v>90</v>
      </c>
      <c r="BL21" s="62" t="n">
        <v>95</v>
      </c>
      <c r="BM21" s="62" t="n">
        <v>0</v>
      </c>
      <c r="BN21" s="62" t="n">
        <v>100</v>
      </c>
      <c r="BO21" s="62" t="n">
        <v>85</v>
      </c>
      <c r="BP21" s="62" t="n">
        <v>70</v>
      </c>
      <c r="BQ21" s="62" t="n">
        <v>50</v>
      </c>
      <c r="BR21" s="62" t="n">
        <v>70</v>
      </c>
      <c r="BS21" s="62" t="n">
        <v>55</v>
      </c>
      <c r="BT21" s="61" t="n">
        <f aca="false">IFERROR(AVERAGE(BJ21:BS21),0)</f>
        <v>71.5</v>
      </c>
      <c r="BU21" s="63" t="n">
        <v>100</v>
      </c>
      <c r="BV21" s="63" t="n">
        <v>95</v>
      </c>
      <c r="BW21" s="63" t="n">
        <v>100</v>
      </c>
      <c r="BX21" s="62" t="n">
        <v>100</v>
      </c>
      <c r="BY21" s="62" t="n">
        <v>100</v>
      </c>
      <c r="BZ21" s="62" t="n">
        <v>46</v>
      </c>
      <c r="CA21" s="62" t="n">
        <v>100</v>
      </c>
      <c r="CB21" s="62" t="n">
        <v>0</v>
      </c>
      <c r="CC21" s="62"/>
      <c r="CD21" s="61" t="n">
        <f aca="false">IFERROR(AVERAGE(BU21:CC21),0)</f>
        <v>80.125</v>
      </c>
    </row>
    <row r="22" customFormat="false" ht="15.75" hidden="false" customHeight="true" outlineLevel="0" collapsed="false">
      <c r="A22" s="13" t="str">
        <f aca="false">$E22&amp;"-"&amp;$F22</f>
        <v>202084041-5</v>
      </c>
      <c r="B22" s="18" t="n">
        <f aca="false">$W22</f>
        <v>70</v>
      </c>
      <c r="C22" s="13"/>
      <c r="D22" s="54" t="n">
        <f aca="false">D21+1</f>
        <v>18</v>
      </c>
      <c r="E22" s="56" t="s">
        <v>1859</v>
      </c>
      <c r="F22" s="56" t="s">
        <v>70</v>
      </c>
      <c r="G22" s="56" t="s">
        <v>1860</v>
      </c>
      <c r="H22" s="56" t="s">
        <v>140</v>
      </c>
      <c r="I22" s="56" t="s">
        <v>79</v>
      </c>
      <c r="J22" s="56" t="s">
        <v>1861</v>
      </c>
      <c r="K22" s="56" t="s">
        <v>1215</v>
      </c>
      <c r="L22" s="56" t="s">
        <v>64</v>
      </c>
      <c r="M22" s="56" t="s">
        <v>411</v>
      </c>
      <c r="N22" s="56" t="s">
        <v>1862</v>
      </c>
      <c r="O22" s="57" t="n">
        <f aca="false">$AB22</f>
        <v>55.5</v>
      </c>
      <c r="P22" s="57" t="n">
        <f aca="false">$AF22</f>
        <v>60</v>
      </c>
      <c r="Q22" s="57" t="n">
        <f aca="false">IFERROR(IF($V22&lt;&gt;0,ROUND((MAX(O22:P22)*0.5+$V22*0.5),0),ROUND(($O22*0.5+$P22*0.5),0)),)</f>
        <v>58</v>
      </c>
      <c r="R22" s="57" t="n">
        <f aca="false">$AV22</f>
        <v>100</v>
      </c>
      <c r="S22" s="57" t="n">
        <f aca="false">$BI22</f>
        <v>97.991</v>
      </c>
      <c r="T22" s="57" t="n">
        <f aca="false">$BT22</f>
        <v>64.5</v>
      </c>
      <c r="U22" s="57" t="n">
        <f aca="false">$CD22</f>
        <v>72.5</v>
      </c>
      <c r="V22" s="58" t="n">
        <f aca="false">$AJ22</f>
        <v>0</v>
      </c>
      <c r="W22" s="59" t="n">
        <f aca="false">IF($Q22&gt;=55,ROUND($Q22*$Q$3+$R22*$R$3+$S22*$S$3+$T22*$T$3+$U22*$U$3,0),$Q22)</f>
        <v>70</v>
      </c>
      <c r="X22" s="57" t="n">
        <v>15</v>
      </c>
      <c r="Y22" s="60" t="n">
        <v>30</v>
      </c>
      <c r="Z22" s="60" t="n">
        <v>15</v>
      </c>
      <c r="AA22" s="60" t="n">
        <v>70</v>
      </c>
      <c r="AB22" s="61" t="n">
        <f aca="false">IFERROR(X22+Y22+Z22*AA22/100,0)</f>
        <v>55.5</v>
      </c>
      <c r="AC22" s="60" t="n">
        <v>20</v>
      </c>
      <c r="AD22" s="60" t="n">
        <v>40</v>
      </c>
      <c r="AE22" s="57" t="n">
        <v>100</v>
      </c>
      <c r="AF22" s="61" t="n">
        <f aca="false">IFERROR(AC22+AD22*AE22/100,0)</f>
        <v>60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100</v>
      </c>
      <c r="AQ22" s="62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100</v>
      </c>
      <c r="AW22" s="62" t="n">
        <v>91</v>
      </c>
      <c r="AX22" s="62" t="n">
        <v>100</v>
      </c>
      <c r="AY22" s="62" t="n">
        <v>100</v>
      </c>
      <c r="AZ22" s="62" t="n">
        <v>98</v>
      </c>
      <c r="BA22" s="62" t="n">
        <v>100</v>
      </c>
      <c r="BB22" s="62" t="n">
        <v>100</v>
      </c>
      <c r="BC22" s="62" t="n">
        <v>100</v>
      </c>
      <c r="BD22" s="62" t="n">
        <v>90.91</v>
      </c>
      <c r="BE22" s="62" t="n">
        <v>100</v>
      </c>
      <c r="BF22" s="62" t="n">
        <v>100</v>
      </c>
      <c r="BG22" s="62"/>
      <c r="BH22" s="62"/>
      <c r="BI22" s="61" t="n">
        <f aca="false">IFERROR(AVERAGE(AW22:BH22),0)</f>
        <v>97.991</v>
      </c>
      <c r="BJ22" s="62" t="n">
        <v>100</v>
      </c>
      <c r="BK22" s="62" t="n">
        <v>90</v>
      </c>
      <c r="BL22" s="62" t="n">
        <v>100</v>
      </c>
      <c r="BM22" s="62" t="n">
        <v>0</v>
      </c>
      <c r="BN22" s="62" t="n">
        <v>75</v>
      </c>
      <c r="BO22" s="62" t="n">
        <v>100</v>
      </c>
      <c r="BP22" s="62" t="n">
        <v>95</v>
      </c>
      <c r="BQ22" s="62" t="n">
        <v>30</v>
      </c>
      <c r="BR22" s="62" t="n">
        <v>35</v>
      </c>
      <c r="BS22" s="62" t="n">
        <v>20</v>
      </c>
      <c r="BT22" s="61" t="n">
        <f aca="false">IFERROR(AVERAGE(BJ22:BS22),0)</f>
        <v>64.5</v>
      </c>
      <c r="BU22" s="63" t="n">
        <v>0</v>
      </c>
      <c r="BV22" s="63" t="n">
        <v>80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0</v>
      </c>
      <c r="CC22" s="62"/>
      <c r="CD22" s="61" t="n">
        <f aca="false">IFERROR(AVERAGE(BU22:CC22),0)</f>
        <v>72.5</v>
      </c>
    </row>
    <row r="23" customFormat="false" ht="15.75" hidden="false" customHeight="true" outlineLevel="0" collapsed="false">
      <c r="A23" s="13" t="str">
        <f aca="false">$E23&amp;"-"&amp;$F23</f>
        <v>202084038-5</v>
      </c>
      <c r="B23" s="18" t="n">
        <f aca="false">$W23</f>
        <v>95</v>
      </c>
      <c r="C23" s="13"/>
      <c r="D23" s="54" t="n">
        <f aca="false">D22+1</f>
        <v>19</v>
      </c>
      <c r="E23" s="56" t="s">
        <v>1863</v>
      </c>
      <c r="F23" s="56" t="s">
        <v>70</v>
      </c>
      <c r="G23" s="56" t="s">
        <v>1864</v>
      </c>
      <c r="H23" s="56" t="s">
        <v>68</v>
      </c>
      <c r="I23" s="56" t="s">
        <v>221</v>
      </c>
      <c r="J23" s="56" t="s">
        <v>673</v>
      </c>
      <c r="K23" s="56" t="s">
        <v>1865</v>
      </c>
      <c r="L23" s="56" t="s">
        <v>64</v>
      </c>
      <c r="M23" s="56" t="s">
        <v>411</v>
      </c>
      <c r="N23" s="56" t="s">
        <v>1866</v>
      </c>
      <c r="O23" s="57" t="n">
        <f aca="false">$AB23</f>
        <v>85</v>
      </c>
      <c r="P23" s="57" t="n">
        <f aca="false">$AF23</f>
        <v>100</v>
      </c>
      <c r="Q23" s="57" t="n">
        <f aca="false">IFERROR(IF($V23&lt;&gt;0,ROUND((MAX(O23:P23)*0.5+$V23*0.5),0),ROUND(($O23*0.5+$P23*0.5),0)),)</f>
        <v>93</v>
      </c>
      <c r="R23" s="57" t="n">
        <f aca="false">$AV23</f>
        <v>94.7</v>
      </c>
      <c r="S23" s="57" t="n">
        <f aca="false">$BI23</f>
        <v>100</v>
      </c>
      <c r="T23" s="57" t="n">
        <f aca="false">$BT23</f>
        <v>99.5</v>
      </c>
      <c r="U23" s="57" t="n">
        <f aca="false">$CD23</f>
        <v>100</v>
      </c>
      <c r="V23" s="58" t="n">
        <f aca="false">$AJ23</f>
        <v>0</v>
      </c>
      <c r="W23" s="59" t="n">
        <f aca="false">IF($Q23&gt;=55,ROUND($Q23*$Q$3+$R23*$R$3+$S23*$S$3+$T23*$T$3+$U23*$U$3,0),$Q23)</f>
        <v>95</v>
      </c>
      <c r="X23" s="57" t="n">
        <v>20</v>
      </c>
      <c r="Y23" s="60" t="n">
        <v>30</v>
      </c>
      <c r="Z23" s="60" t="n">
        <v>35</v>
      </c>
      <c r="AA23" s="60" t="n">
        <v>100</v>
      </c>
      <c r="AB23" s="61" t="n">
        <f aca="false">IFERROR(X23+Y23+Z23*AA23/100,0)</f>
        <v>85</v>
      </c>
      <c r="AC23" s="60" t="n">
        <v>30</v>
      </c>
      <c r="AD23" s="60" t="n">
        <v>70</v>
      </c>
      <c r="AE23" s="57" t="n">
        <v>100</v>
      </c>
      <c r="AF23" s="61" t="n">
        <f aca="false">IFERROR(AC23+AD23*AE23/100,0)</f>
        <v>100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2" t="n">
        <v>100</v>
      </c>
      <c r="AP23" s="62" t="n">
        <v>80</v>
      </c>
      <c r="AQ23" s="62" t="n">
        <v>100</v>
      </c>
      <c r="AR23" s="62" t="n">
        <v>67</v>
      </c>
      <c r="AS23" s="62" t="n">
        <v>100</v>
      </c>
      <c r="AT23" s="62" t="n">
        <v>100</v>
      </c>
      <c r="AU23" s="62"/>
      <c r="AV23" s="61" t="n">
        <f aca="false">IFERROR(AVERAGE(AK23:AU23),0)</f>
        <v>94.7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 t="n">
        <v>100</v>
      </c>
      <c r="BG23" s="62"/>
      <c r="BH23" s="62"/>
      <c r="BI23" s="61" t="n">
        <f aca="false">IFERROR(AVERAGE(AW23:BH23),0)</f>
        <v>100</v>
      </c>
      <c r="BJ23" s="62" t="n">
        <v>100</v>
      </c>
      <c r="BK23" s="62" t="n">
        <v>95</v>
      </c>
      <c r="BL23" s="62" t="n">
        <v>100</v>
      </c>
      <c r="BM23" s="62" t="n">
        <v>100</v>
      </c>
      <c r="BN23" s="62" t="n">
        <v>100</v>
      </c>
      <c r="BO23" s="62" t="n">
        <v>100</v>
      </c>
      <c r="BP23" s="62" t="n">
        <v>100</v>
      </c>
      <c r="BQ23" s="62" t="n">
        <v>100</v>
      </c>
      <c r="BR23" s="62" t="n">
        <v>100</v>
      </c>
      <c r="BS23" s="62" t="n">
        <v>100</v>
      </c>
      <c r="BT23" s="61" t="n">
        <f aca="false">IFERROR(AVERAGE(BJ23:BS23),0)</f>
        <v>99.5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100</v>
      </c>
    </row>
    <row r="24" customFormat="false" ht="15.75" hidden="false" customHeight="true" outlineLevel="0" collapsed="false">
      <c r="A24" s="13" t="str">
        <f aca="false">$E24&amp;"-"&amp;$F24</f>
        <v>202084033-4</v>
      </c>
      <c r="B24" s="18" t="n">
        <f aca="false">$W24</f>
        <v>0</v>
      </c>
      <c r="C24" s="13"/>
      <c r="D24" s="54" t="n">
        <f aca="false">D23+1</f>
        <v>20</v>
      </c>
      <c r="E24" s="56" t="s">
        <v>1867</v>
      </c>
      <c r="F24" s="56" t="s">
        <v>178</v>
      </c>
      <c r="G24" s="56" t="s">
        <v>1868</v>
      </c>
      <c r="H24" s="56" t="s">
        <v>68</v>
      </c>
      <c r="I24" s="56" t="s">
        <v>221</v>
      </c>
      <c r="J24" s="56" t="s">
        <v>1637</v>
      </c>
      <c r="K24" s="56" t="s">
        <v>1869</v>
      </c>
      <c r="L24" s="56" t="s">
        <v>64</v>
      </c>
      <c r="M24" s="56" t="s">
        <v>411</v>
      </c>
      <c r="N24" s="56" t="s">
        <v>1870</v>
      </c>
      <c r="O24" s="57" t="n">
        <f aca="false">$AB24</f>
        <v>0</v>
      </c>
      <c r="P24" s="57" t="n">
        <f aca="false">$AF24</f>
        <v>0</v>
      </c>
      <c r="Q24" s="57" t="n">
        <f aca="false">IFERROR(IF($V24&lt;&gt;0,ROUND((MAX(O24:P24)*0.5+$V24*0.5),0),ROUND(($O24*0.5+$P24*0.5),0)),)</f>
        <v>0</v>
      </c>
      <c r="R24" s="57" t="n">
        <f aca="false">$AV24</f>
        <v>34</v>
      </c>
      <c r="S24" s="57" t="n">
        <f aca="false">$BI24</f>
        <v>0</v>
      </c>
      <c r="T24" s="57" t="n">
        <f aca="false">$BT24</f>
        <v>5.5</v>
      </c>
      <c r="U24" s="57" t="n">
        <f aca="false">$CD24</f>
        <v>0</v>
      </c>
      <c r="V24" s="58" t="n">
        <f aca="false">$AJ24</f>
        <v>0</v>
      </c>
      <c r="W24" s="59" t="n">
        <f aca="false">IF($Q24&gt;=55,ROUND($Q24*$Q$3+$R24*$R$3+$S24*$S$3+$T24*$T$3+$U24*$U$3,0),$Q24)</f>
        <v>0</v>
      </c>
      <c r="X24" s="57" t="n">
        <v>0</v>
      </c>
      <c r="Y24" s="60" t="n">
        <v>0</v>
      </c>
      <c r="Z24" s="60" t="n">
        <v>0</v>
      </c>
      <c r="AA24" s="60" t="n">
        <v>0</v>
      </c>
      <c r="AB24" s="61" t="n">
        <f aca="false">IFERROR(X24+Y24+Z24*AA24/100,0)</f>
        <v>0</v>
      </c>
      <c r="AC24" s="60" t="n">
        <v>0</v>
      </c>
      <c r="AD24" s="60" t="n">
        <v>0</v>
      </c>
      <c r="AE24" s="57" t="n">
        <v>0</v>
      </c>
      <c r="AF24" s="61" t="n">
        <f aca="false">IFERROR(AC24+AD24*AE24/100,0)</f>
        <v>0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0</v>
      </c>
      <c r="AN24" s="62" t="n">
        <v>100</v>
      </c>
      <c r="AO24" s="62" t="n">
        <v>0</v>
      </c>
      <c r="AP24" s="62" t="n">
        <v>40</v>
      </c>
      <c r="AQ24" s="62" t="n">
        <v>0</v>
      </c>
      <c r="AR24" s="62" t="n">
        <v>0</v>
      </c>
      <c r="AS24" s="62" t="n">
        <v>0</v>
      </c>
      <c r="AT24" s="62" t="n">
        <v>0</v>
      </c>
      <c r="AU24" s="62"/>
      <c r="AV24" s="61" t="n">
        <f aca="false">IFERROR(AVERAGE(AK24:AU24),0)</f>
        <v>34</v>
      </c>
      <c r="AW24" s="62" t="n">
        <v>0</v>
      </c>
      <c r="AX24" s="62" t="n">
        <v>0</v>
      </c>
      <c r="AY24" s="62" t="n">
        <v>0</v>
      </c>
      <c r="AZ24" s="62" t="n">
        <v>0</v>
      </c>
      <c r="BA24" s="62" t="n">
        <v>0</v>
      </c>
      <c r="BB24" s="62" t="n">
        <v>0</v>
      </c>
      <c r="BC24" s="62" t="n">
        <v>0</v>
      </c>
      <c r="BD24" s="62" t="n">
        <v>0</v>
      </c>
      <c r="BE24" s="62" t="n">
        <v>0</v>
      </c>
      <c r="BF24" s="62" t="n">
        <v>0</v>
      </c>
      <c r="BG24" s="62"/>
      <c r="BH24" s="62"/>
      <c r="BI24" s="61" t="n">
        <f aca="false">IFERROR(AVERAGE(AW24:BH24),0)</f>
        <v>0</v>
      </c>
      <c r="BJ24" s="62" t="n">
        <v>0</v>
      </c>
      <c r="BK24" s="62" t="n">
        <v>55</v>
      </c>
      <c r="BL24" s="62" t="n">
        <v>0</v>
      </c>
      <c r="BM24" s="62" t="n">
        <v>0</v>
      </c>
      <c r="BN24" s="62" t="n">
        <v>0</v>
      </c>
      <c r="BO24" s="62" t="n">
        <v>0</v>
      </c>
      <c r="BP24" s="62" t="n">
        <v>0</v>
      </c>
      <c r="BQ24" s="62" t="n">
        <v>0</v>
      </c>
      <c r="BR24" s="62" t="n">
        <v>0</v>
      </c>
      <c r="BS24" s="62" t="n">
        <v>0</v>
      </c>
      <c r="BT24" s="61" t="n">
        <f aca="false">IFERROR(AVERAGE(BJ24:BS24),0)</f>
        <v>5.5</v>
      </c>
      <c r="BU24" s="63" t="n">
        <v>0</v>
      </c>
      <c r="BV24" s="63" t="n">
        <v>0</v>
      </c>
      <c r="BW24" s="63" t="n">
        <v>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0</v>
      </c>
    </row>
    <row r="25" customFormat="false" ht="15.75" hidden="false" customHeight="true" outlineLevel="0" collapsed="false">
      <c r="A25" s="13" t="str">
        <f aca="false">$E25&amp;"-"&amp;$F25</f>
        <v>202084046-6</v>
      </c>
      <c r="B25" s="18" t="n">
        <f aca="false">$W25</f>
        <v>0</v>
      </c>
      <c r="C25" s="13"/>
      <c r="D25" s="54" t="n">
        <f aca="false">D24+1</f>
        <v>21</v>
      </c>
      <c r="E25" s="56" t="s">
        <v>1871</v>
      </c>
      <c r="F25" s="56" t="s">
        <v>140</v>
      </c>
      <c r="G25" s="56" t="s">
        <v>1872</v>
      </c>
      <c r="H25" s="56" t="s">
        <v>60</v>
      </c>
      <c r="I25" s="73" t="s">
        <v>1873</v>
      </c>
      <c r="J25" s="56" t="s">
        <v>1035</v>
      </c>
      <c r="K25" s="56" t="s">
        <v>1874</v>
      </c>
      <c r="L25" s="56" t="s">
        <v>64</v>
      </c>
      <c r="M25" s="56" t="s">
        <v>411</v>
      </c>
      <c r="N25" s="56" t="s">
        <v>1875</v>
      </c>
      <c r="O25" s="57" t="n">
        <f aca="false">$AB25</f>
        <v>0</v>
      </c>
      <c r="P25" s="57" t="n">
        <f aca="false">$AF25</f>
        <v>0</v>
      </c>
      <c r="Q25" s="57" t="n">
        <f aca="false">IFERROR(IF($V25&lt;&gt;0,ROUND((MAX(O25:P25)*0.5+$V25*0.5),0),ROUND(($O25*0.5+$P25*0.5),0)),)</f>
        <v>0</v>
      </c>
      <c r="R25" s="57" t="n">
        <f aca="false">$AV25</f>
        <v>30.5</v>
      </c>
      <c r="S25" s="57" t="n">
        <f aca="false">$BI25</f>
        <v>19.1</v>
      </c>
      <c r="T25" s="57" t="n">
        <f aca="false">$BT25</f>
        <v>8</v>
      </c>
      <c r="U25" s="57" t="n">
        <f aca="false">$CD25</f>
        <v>10</v>
      </c>
      <c r="V25" s="58" t="n">
        <f aca="false">$AJ25</f>
        <v>0</v>
      </c>
      <c r="W25" s="88" t="n">
        <f aca="false">IF($Q25&gt;=55,ROUND($Q25*$Q$3+$R25*$R$3+$S25*$S$3+$T25*$T$3+$U25*$U$3,0),$Q25)</f>
        <v>0</v>
      </c>
      <c r="X25" s="75" t="n">
        <v>0</v>
      </c>
      <c r="Y25" s="74" t="n">
        <v>0</v>
      </c>
      <c r="Z25" s="74" t="n">
        <v>0</v>
      </c>
      <c r="AA25" s="74" t="n">
        <v>0</v>
      </c>
      <c r="AB25" s="61" t="n">
        <f aca="false">IFERROR(X25+Y25+Z25*AA25/100,0)</f>
        <v>0</v>
      </c>
      <c r="AC25" s="60" t="n">
        <v>0</v>
      </c>
      <c r="AD25" s="60" t="n">
        <v>0</v>
      </c>
      <c r="AE25" s="57" t="n">
        <v>0</v>
      </c>
      <c r="AF25" s="61" t="n">
        <f aca="false">IFERROR(AC25+AD25*AE25/100,0)</f>
        <v>0</v>
      </c>
      <c r="AG25" s="60"/>
      <c r="AH25" s="60"/>
      <c r="AI25" s="57"/>
      <c r="AJ25" s="61" t="n">
        <f aca="false">IFERROR(AG25+AH25*AI25/100,0)</f>
        <v>0</v>
      </c>
      <c r="AK25" s="62" t="n">
        <v>0</v>
      </c>
      <c r="AL25" s="63" t="n">
        <v>0</v>
      </c>
      <c r="AM25" s="62" t="n">
        <v>100</v>
      </c>
      <c r="AN25" s="62" t="n">
        <v>100</v>
      </c>
      <c r="AO25" s="62" t="n">
        <v>25</v>
      </c>
      <c r="AP25" s="62" t="n">
        <v>80</v>
      </c>
      <c r="AQ25" s="90" t="n">
        <v>0</v>
      </c>
      <c r="AR25" s="90" t="n">
        <v>0</v>
      </c>
      <c r="AS25" s="90" t="n">
        <v>0</v>
      </c>
      <c r="AT25" s="90" t="n">
        <v>0</v>
      </c>
      <c r="AU25" s="62"/>
      <c r="AV25" s="61" t="n">
        <f aca="false">IFERROR(AVERAGE(AK25:AU25),0)</f>
        <v>30.5</v>
      </c>
      <c r="AW25" s="62" t="n">
        <v>91</v>
      </c>
      <c r="AX25" s="62" t="n">
        <v>0</v>
      </c>
      <c r="AY25" s="62" t="n">
        <v>100</v>
      </c>
      <c r="AZ25" s="62" t="n">
        <v>0</v>
      </c>
      <c r="BA25" s="62" t="n">
        <v>0</v>
      </c>
      <c r="BB25" s="62" t="n">
        <v>0</v>
      </c>
      <c r="BC25" s="90" t="n">
        <v>0</v>
      </c>
      <c r="BD25" s="90" t="n">
        <v>0</v>
      </c>
      <c r="BE25" s="90" t="n">
        <v>0</v>
      </c>
      <c r="BF25" s="90" t="n">
        <v>0</v>
      </c>
      <c r="BG25" s="62"/>
      <c r="BH25" s="62"/>
      <c r="BI25" s="61" t="n">
        <f aca="false">IFERROR(AVERAGE(AW25:BH25),0)</f>
        <v>19.1</v>
      </c>
      <c r="BJ25" s="90" t="n">
        <v>80</v>
      </c>
      <c r="BK25" s="90" t="n">
        <v>0</v>
      </c>
      <c r="BL25" s="90" t="n">
        <v>0</v>
      </c>
      <c r="BM25" s="90" t="n">
        <v>0</v>
      </c>
      <c r="BN25" s="90" t="n">
        <v>0</v>
      </c>
      <c r="BO25" s="90" t="n">
        <v>0</v>
      </c>
      <c r="BP25" s="90" t="n">
        <v>0</v>
      </c>
      <c r="BQ25" s="90" t="n">
        <v>0</v>
      </c>
      <c r="BR25" s="90" t="n">
        <v>0</v>
      </c>
      <c r="BS25" s="90" t="n">
        <v>0</v>
      </c>
      <c r="BT25" s="61" t="n">
        <f aca="false">IFERROR(AVERAGE(BJ25:BS25),0)</f>
        <v>8</v>
      </c>
      <c r="BU25" s="63" t="n">
        <v>0</v>
      </c>
      <c r="BV25" s="63" t="n">
        <v>80</v>
      </c>
      <c r="BW25" s="63" t="n">
        <v>0</v>
      </c>
      <c r="BX25" s="62" t="n">
        <v>0</v>
      </c>
      <c r="BY25" s="62" t="n">
        <v>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10</v>
      </c>
    </row>
    <row r="26" customFormat="false" ht="15.75" hidden="false" customHeight="true" outlineLevel="0" collapsed="false">
      <c r="A26" s="13" t="str">
        <f aca="false">$E26&amp;"-"&amp;$F26</f>
        <v>202084013-k</v>
      </c>
      <c r="B26" s="18" t="n">
        <f aca="false">$W26</f>
        <v>96</v>
      </c>
      <c r="C26" s="13"/>
      <c r="D26" s="54" t="n">
        <f aca="false">D25+1</f>
        <v>22</v>
      </c>
      <c r="E26" s="56" t="s">
        <v>1876</v>
      </c>
      <c r="F26" s="56" t="s">
        <v>76</v>
      </c>
      <c r="G26" s="56" t="s">
        <v>1877</v>
      </c>
      <c r="H26" s="56" t="s">
        <v>89</v>
      </c>
      <c r="I26" s="56" t="s">
        <v>461</v>
      </c>
      <c r="J26" s="56" t="s">
        <v>1878</v>
      </c>
      <c r="K26" s="56" t="s">
        <v>532</v>
      </c>
      <c r="L26" s="56" t="s">
        <v>64</v>
      </c>
      <c r="M26" s="56" t="s">
        <v>411</v>
      </c>
      <c r="N26" s="56" t="s">
        <v>1879</v>
      </c>
      <c r="O26" s="57" t="n">
        <f aca="false">$AB26</f>
        <v>90</v>
      </c>
      <c r="P26" s="57" t="n">
        <f aca="false">$AF26</f>
        <v>95</v>
      </c>
      <c r="Q26" s="57" t="n">
        <f aca="false">IFERROR(IF($V26&lt;&gt;0,ROUND((MAX(O26:P26)*0.5+$V26*0.5),0),ROUND(($O26*0.5+$P26*0.5),0)),)</f>
        <v>93</v>
      </c>
      <c r="R26" s="57" t="n">
        <f aca="false">$AV26</f>
        <v>100</v>
      </c>
      <c r="S26" s="57" t="n">
        <f aca="false">$BI26</f>
        <v>100</v>
      </c>
      <c r="T26" s="57" t="n">
        <f aca="false">$BT26</f>
        <v>97.9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96</v>
      </c>
      <c r="X26" s="83" t="n">
        <v>20</v>
      </c>
      <c r="Y26" s="84" t="n">
        <v>30</v>
      </c>
      <c r="Z26" s="84" t="n">
        <v>40</v>
      </c>
      <c r="AA26" s="84" t="n">
        <v>100</v>
      </c>
      <c r="AB26" s="61" t="n">
        <f aca="false">IFERROR(X26+Y26+Z26*AA26/100,0)</f>
        <v>90</v>
      </c>
      <c r="AC26" s="60" t="n">
        <v>30</v>
      </c>
      <c r="AD26" s="60" t="n">
        <v>65</v>
      </c>
      <c r="AE26" s="57" t="n">
        <v>100</v>
      </c>
      <c r="AF26" s="61" t="n">
        <f aca="false">IFERROR(AC26+AD26*AE26/100,0)</f>
        <v>95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100</v>
      </c>
      <c r="AQ26" s="62" t="n">
        <v>100</v>
      </c>
      <c r="AR26" s="62" t="n">
        <v>100</v>
      </c>
      <c r="AS26" s="62" t="n">
        <v>100</v>
      </c>
      <c r="AT26" s="62" t="n">
        <v>100</v>
      </c>
      <c r="AU26" s="62"/>
      <c r="AV26" s="61" t="n">
        <f aca="false">IFERROR(AVERAGE(AK26:AU26),0)</f>
        <v>100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100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100</v>
      </c>
      <c r="BJ26" s="62" t="n">
        <v>89</v>
      </c>
      <c r="BK26" s="62" t="n">
        <v>95</v>
      </c>
      <c r="BL26" s="62" t="n">
        <v>100</v>
      </c>
      <c r="BM26" s="62" t="n">
        <v>100</v>
      </c>
      <c r="BN26" s="62" t="n">
        <v>95</v>
      </c>
      <c r="BO26" s="62" t="n">
        <v>100</v>
      </c>
      <c r="BP26" s="62" t="n">
        <v>100</v>
      </c>
      <c r="BQ26" s="62" t="n">
        <v>100</v>
      </c>
      <c r="BR26" s="62" t="n">
        <v>100</v>
      </c>
      <c r="BS26" s="62" t="n">
        <v>100</v>
      </c>
      <c r="BT26" s="61" t="n">
        <f aca="false">IFERROR(AVERAGE(BJ26:BS26),0)</f>
        <v>97.9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202084020-2</v>
      </c>
      <c r="B27" s="18" t="n">
        <f aca="false">$W27</f>
        <v>94</v>
      </c>
      <c r="C27" s="13"/>
      <c r="D27" s="54" t="n">
        <f aca="false">D26+1</f>
        <v>23</v>
      </c>
      <c r="E27" s="56" t="s">
        <v>1880</v>
      </c>
      <c r="F27" s="56" t="s">
        <v>58</v>
      </c>
      <c r="G27" s="56" t="s">
        <v>1881</v>
      </c>
      <c r="H27" s="56" t="s">
        <v>121</v>
      </c>
      <c r="I27" s="56" t="s">
        <v>1882</v>
      </c>
      <c r="J27" s="56" t="s">
        <v>1883</v>
      </c>
      <c r="K27" s="56" t="s">
        <v>1150</v>
      </c>
      <c r="L27" s="56" t="s">
        <v>64</v>
      </c>
      <c r="M27" s="56" t="s">
        <v>411</v>
      </c>
      <c r="N27" s="56" t="s">
        <v>1884</v>
      </c>
      <c r="O27" s="57" t="n">
        <f aca="false">$AB27</f>
        <v>80</v>
      </c>
      <c r="P27" s="57" t="n">
        <f aca="false">$AF27</f>
        <v>100</v>
      </c>
      <c r="Q27" s="57" t="n">
        <f aca="false">IFERROR(IF($V27&lt;&gt;0,ROUND((MAX(O27:P27)*0.5+$V27*0.5),0),ROUND(($O27*0.5+$P27*0.5),0)),)</f>
        <v>90</v>
      </c>
      <c r="R27" s="57" t="n">
        <f aca="false">$AV27</f>
        <v>97.5</v>
      </c>
      <c r="S27" s="57" t="n">
        <f aca="false">$BI27</f>
        <v>89.091</v>
      </c>
      <c r="T27" s="57" t="n">
        <f aca="false">$BT27</f>
        <v>100</v>
      </c>
      <c r="U27" s="57" t="n">
        <f aca="false">$CD27</f>
        <v>100</v>
      </c>
      <c r="V27" s="58" t="n">
        <f aca="false">$AJ27</f>
        <v>0</v>
      </c>
      <c r="W27" s="59" t="n">
        <f aca="false">IF($Q27&gt;=55,ROUND($Q27*$Q$3+$R27*$R$3+$S27*$S$3+$T27*$T$3+$U27*$U$3,0),$Q27)</f>
        <v>94</v>
      </c>
      <c r="X27" s="83" t="n">
        <v>20</v>
      </c>
      <c r="Y27" s="84" t="n">
        <v>25</v>
      </c>
      <c r="Z27" s="84" t="n">
        <v>50</v>
      </c>
      <c r="AA27" s="84" t="n">
        <v>70</v>
      </c>
      <c r="AB27" s="61" t="n">
        <f aca="false">IFERROR(X27+Y27+Z27*AA27/100,0)</f>
        <v>80</v>
      </c>
      <c r="AC27" s="74" t="n">
        <v>30</v>
      </c>
      <c r="AD27" s="74" t="n">
        <v>70</v>
      </c>
      <c r="AE27" s="75" t="n">
        <v>100</v>
      </c>
      <c r="AF27" s="61" t="n">
        <f aca="false">IFERROR(AC27+AD27*AE27/100,0)</f>
        <v>100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75</v>
      </c>
      <c r="AP27" s="62" t="n">
        <v>100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2"/>
      <c r="AV27" s="61" t="n">
        <f aca="false">IFERROR(AVERAGE(AK27:AU27),0)</f>
        <v>97.5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90" t="n">
        <v>100</v>
      </c>
      <c r="BD27" s="62" t="n">
        <v>90.91</v>
      </c>
      <c r="BE27" s="62" t="n">
        <v>0</v>
      </c>
      <c r="BF27" s="62" t="n">
        <v>100</v>
      </c>
      <c r="BG27" s="62"/>
      <c r="BH27" s="62"/>
      <c r="BI27" s="61" t="n">
        <f aca="false">IFERROR(AVERAGE(AW27:BH27),0)</f>
        <v>89.091</v>
      </c>
      <c r="BJ27" s="62" t="n">
        <v>100</v>
      </c>
      <c r="BK27" s="62" t="n">
        <v>100</v>
      </c>
      <c r="BL27" s="62" t="n">
        <v>100</v>
      </c>
      <c r="BM27" s="62" t="n">
        <v>100</v>
      </c>
      <c r="BN27" s="62" t="n">
        <v>100</v>
      </c>
      <c r="BO27" s="90" t="n">
        <v>100</v>
      </c>
      <c r="BP27" s="90" t="n">
        <v>100</v>
      </c>
      <c r="BQ27" s="62" t="n">
        <v>100</v>
      </c>
      <c r="BR27" s="62" t="n">
        <v>100</v>
      </c>
      <c r="BS27" s="90" t="n">
        <v>100</v>
      </c>
      <c r="BT27" s="61" t="n">
        <f aca="false">IFERROR(AVERAGE(BJ27:BS27),0)</f>
        <v>100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202084018-0</v>
      </c>
      <c r="B28" s="18" t="n">
        <f aca="false">$W28</f>
        <v>78</v>
      </c>
      <c r="C28" s="13"/>
      <c r="D28" s="54" t="n">
        <f aca="false">D27+1</f>
        <v>24</v>
      </c>
      <c r="E28" s="56" t="s">
        <v>1885</v>
      </c>
      <c r="F28" s="56" t="s">
        <v>68</v>
      </c>
      <c r="G28" s="56" t="s">
        <v>1886</v>
      </c>
      <c r="H28" s="56" t="s">
        <v>178</v>
      </c>
      <c r="I28" s="56" t="s">
        <v>651</v>
      </c>
      <c r="J28" s="56" t="s">
        <v>71</v>
      </c>
      <c r="K28" s="56" t="s">
        <v>1887</v>
      </c>
      <c r="L28" s="56" t="s">
        <v>64</v>
      </c>
      <c r="M28" s="56" t="s">
        <v>411</v>
      </c>
      <c r="N28" s="56" t="s">
        <v>1888</v>
      </c>
      <c r="O28" s="57" t="n">
        <f aca="false">$AB28</f>
        <v>51</v>
      </c>
      <c r="P28" s="57" t="n">
        <f aca="false">$AF28</f>
        <v>0</v>
      </c>
      <c r="Q28" s="57" t="n">
        <f aca="false">IFERROR(IF($V28&lt;&gt;0,ROUND((MAX(O28:P28)*0.5+$V28*0.5),0),ROUND(($O28*0.5+$P28*0.5),0)),)</f>
        <v>71</v>
      </c>
      <c r="R28" s="57" t="n">
        <f aca="false">$AV28</f>
        <v>90</v>
      </c>
      <c r="S28" s="57" t="n">
        <f aca="false">$BI28</f>
        <v>85.2</v>
      </c>
      <c r="T28" s="57" t="n">
        <f aca="false">$BT28</f>
        <v>82</v>
      </c>
      <c r="U28" s="57" t="n">
        <f aca="false">$CD28</f>
        <v>85</v>
      </c>
      <c r="V28" s="58" t="n">
        <f aca="false">$AJ28</f>
        <v>90</v>
      </c>
      <c r="W28" s="59" t="n">
        <f aca="false">IF($Q28&gt;=55,ROUND($Q28*$Q$3+$R28*$R$3+$S28*$S$3+$T28*$T$3+$U28*$U$3,0),$Q28)</f>
        <v>78</v>
      </c>
      <c r="X28" s="94" t="n">
        <v>15</v>
      </c>
      <c r="Y28" s="95" t="n">
        <v>30</v>
      </c>
      <c r="Z28" s="95" t="n">
        <v>20</v>
      </c>
      <c r="AA28" s="95" t="n">
        <v>30</v>
      </c>
      <c r="AB28" s="61" t="n">
        <f aca="false">IFERROR(X28+Y28+Z28*AA28/100,0)</f>
        <v>51</v>
      </c>
      <c r="AC28" s="60" t="n">
        <v>0</v>
      </c>
      <c r="AD28" s="60" t="n">
        <v>0</v>
      </c>
      <c r="AE28" s="57" t="n">
        <v>0</v>
      </c>
      <c r="AF28" s="61" t="n">
        <f aca="false">IFERROR(AC28+AD28*AE28/100,0)</f>
        <v>0</v>
      </c>
      <c r="AG28" s="60" t="n">
        <v>25</v>
      </c>
      <c r="AH28" s="60" t="n">
        <v>65</v>
      </c>
      <c r="AI28" s="57" t="n">
        <v>100</v>
      </c>
      <c r="AJ28" s="61" t="n">
        <f aca="false">IFERROR(AG28+AH28*AI28/100,0)</f>
        <v>90</v>
      </c>
      <c r="AK28" s="62" t="n">
        <v>100</v>
      </c>
      <c r="AL28" s="63" t="n">
        <v>100</v>
      </c>
      <c r="AM28" s="62" t="n">
        <v>20</v>
      </c>
      <c r="AN28" s="62" t="n">
        <v>100</v>
      </c>
      <c r="AO28" s="62" t="n">
        <v>100</v>
      </c>
      <c r="AP28" s="62" t="n">
        <v>100</v>
      </c>
      <c r="AQ28" s="62" t="n">
        <v>100</v>
      </c>
      <c r="AR28" s="62" t="n">
        <v>100</v>
      </c>
      <c r="AS28" s="62" t="n">
        <v>80</v>
      </c>
      <c r="AT28" s="62" t="n">
        <v>100</v>
      </c>
      <c r="AU28" s="62"/>
      <c r="AV28" s="61" t="n">
        <f aca="false">IFERROR(AVERAGE(AK28:AU28),0)</f>
        <v>90</v>
      </c>
      <c r="AW28" s="62" t="n">
        <v>95</v>
      </c>
      <c r="AX28" s="62" t="n">
        <v>100</v>
      </c>
      <c r="AY28" s="62" t="n">
        <v>100</v>
      </c>
      <c r="AZ28" s="62" t="n">
        <v>81</v>
      </c>
      <c r="BA28" s="62" t="n">
        <v>100</v>
      </c>
      <c r="BB28" s="62" t="n">
        <v>92</v>
      </c>
      <c r="BC28" s="62" t="n">
        <v>0</v>
      </c>
      <c r="BD28" s="62" t="n">
        <v>100</v>
      </c>
      <c r="BE28" s="62" t="n">
        <v>84</v>
      </c>
      <c r="BF28" s="62" t="n">
        <v>100</v>
      </c>
      <c r="BG28" s="62"/>
      <c r="BH28" s="62"/>
      <c r="BI28" s="61" t="n">
        <f aca="false">IFERROR(AVERAGE(AW28:BH28),0)</f>
        <v>85.2</v>
      </c>
      <c r="BJ28" s="62" t="n">
        <v>100</v>
      </c>
      <c r="BK28" s="62" t="n">
        <v>90</v>
      </c>
      <c r="BL28" s="62" t="n">
        <v>100</v>
      </c>
      <c r="BM28" s="62" t="n">
        <v>0</v>
      </c>
      <c r="BN28" s="62" t="n">
        <v>100</v>
      </c>
      <c r="BO28" s="62" t="n">
        <v>55</v>
      </c>
      <c r="BP28" s="62" t="n">
        <v>85</v>
      </c>
      <c r="BQ28" s="62" t="n">
        <v>100</v>
      </c>
      <c r="BR28" s="62" t="n">
        <v>100</v>
      </c>
      <c r="BS28" s="62" t="n">
        <v>90</v>
      </c>
      <c r="BT28" s="61" t="n">
        <f aca="false">IFERROR(AVERAGE(BJ28:BS28),0)</f>
        <v>82</v>
      </c>
      <c r="BU28" s="63" t="n">
        <v>100</v>
      </c>
      <c r="BV28" s="63" t="n">
        <v>80</v>
      </c>
      <c r="BW28" s="63" t="n">
        <v>100</v>
      </c>
      <c r="BX28" s="62" t="n">
        <v>100</v>
      </c>
      <c r="BY28" s="62" t="n">
        <v>100</v>
      </c>
      <c r="BZ28" s="62" t="n">
        <v>0</v>
      </c>
      <c r="CA28" s="62" t="n">
        <v>100</v>
      </c>
      <c r="CB28" s="62" t="n">
        <v>100</v>
      </c>
      <c r="CC28" s="62"/>
      <c r="CD28" s="61" t="n">
        <f aca="false">IFERROR(AVERAGE(BU28:CC28),0)</f>
        <v>85</v>
      </c>
    </row>
    <row r="29" customFormat="false" ht="15.75" hidden="false" customHeight="true" outlineLevel="0" collapsed="false">
      <c r="A29" s="13" t="str">
        <f aca="false">$E29&amp;"-"&amp;$F29</f>
        <v>202084007-5</v>
      </c>
      <c r="B29" s="18" t="n">
        <f aca="false">$W29</f>
        <v>79</v>
      </c>
      <c r="C29" s="13"/>
      <c r="D29" s="54" t="n">
        <f aca="false">D28+1</f>
        <v>25</v>
      </c>
      <c r="E29" s="56" t="s">
        <v>1889</v>
      </c>
      <c r="F29" s="56" t="s">
        <v>70</v>
      </c>
      <c r="G29" s="56" t="s">
        <v>1890</v>
      </c>
      <c r="H29" s="56" t="s">
        <v>70</v>
      </c>
      <c r="I29" s="56" t="s">
        <v>161</v>
      </c>
      <c r="J29" s="56" t="s">
        <v>709</v>
      </c>
      <c r="K29" s="56" t="s">
        <v>1891</v>
      </c>
      <c r="L29" s="56" t="s">
        <v>64</v>
      </c>
      <c r="M29" s="56" t="s">
        <v>411</v>
      </c>
      <c r="N29" s="56" t="s">
        <v>1892</v>
      </c>
      <c r="O29" s="57" t="n">
        <f aca="false">$AB29</f>
        <v>85</v>
      </c>
      <c r="P29" s="57" t="n">
        <f aca="false">$AF29</f>
        <v>70</v>
      </c>
      <c r="Q29" s="57" t="n">
        <f aca="false">IFERROR(IF($V29&lt;&gt;0,ROUND((MAX(O29:P29)*0.5+$V29*0.5),0),ROUND(($O29*0.5+$P29*0.5),0)),)</f>
        <v>78</v>
      </c>
      <c r="R29" s="57" t="n">
        <f aca="false">$AV29</f>
        <v>70.4</v>
      </c>
      <c r="S29" s="57" t="n">
        <f aca="false">$BI29</f>
        <v>62.5</v>
      </c>
      <c r="T29" s="57" t="n">
        <f aca="false">$BT29</f>
        <v>97.5</v>
      </c>
      <c r="U29" s="57" t="n">
        <f aca="false">$CD29</f>
        <v>62.5</v>
      </c>
      <c r="V29" s="58" t="n">
        <f aca="false">$AJ29</f>
        <v>0</v>
      </c>
      <c r="W29" s="59" t="n">
        <f aca="false">IF($Q29&gt;=55,ROUND($Q29*$Q$3+$R29*$R$3+$S29*$S$3+$T29*$T$3+$U29*$U$3,0),$Q29)</f>
        <v>79</v>
      </c>
      <c r="X29" s="57" t="n">
        <v>20</v>
      </c>
      <c r="Y29" s="60" t="n">
        <v>25</v>
      </c>
      <c r="Z29" s="60" t="n">
        <v>40</v>
      </c>
      <c r="AA29" s="60" t="n">
        <v>100</v>
      </c>
      <c r="AB29" s="61" t="n">
        <f aca="false">IFERROR(X29+Y29+Z29*AA29/100,0)</f>
        <v>85</v>
      </c>
      <c r="AC29" s="60" t="n">
        <v>10</v>
      </c>
      <c r="AD29" s="60" t="n">
        <v>60</v>
      </c>
      <c r="AE29" s="57" t="n">
        <v>100</v>
      </c>
      <c r="AF29" s="61" t="n">
        <f aca="false">IFERROR(AC29+AD29*AE29/100,0)</f>
        <v>70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20</v>
      </c>
      <c r="AN29" s="62" t="n">
        <v>75</v>
      </c>
      <c r="AO29" s="62" t="n">
        <v>75</v>
      </c>
      <c r="AP29" s="62" t="n">
        <v>60</v>
      </c>
      <c r="AQ29" s="62" t="n">
        <v>100</v>
      </c>
      <c r="AR29" s="62" t="n">
        <v>67</v>
      </c>
      <c r="AS29" s="62" t="n">
        <v>40</v>
      </c>
      <c r="AT29" s="62" t="n">
        <v>67</v>
      </c>
      <c r="AU29" s="62"/>
      <c r="AV29" s="61" t="n">
        <f aca="false">IFERROR(AVERAGE(AK29:AU29),0)</f>
        <v>70.4</v>
      </c>
      <c r="AW29" s="62" t="n">
        <v>0</v>
      </c>
      <c r="AX29" s="62" t="n">
        <v>96</v>
      </c>
      <c r="AY29" s="62" t="n">
        <v>90</v>
      </c>
      <c r="AZ29" s="62" t="n">
        <v>0</v>
      </c>
      <c r="BA29" s="62" t="n">
        <v>77</v>
      </c>
      <c r="BB29" s="62" t="n">
        <v>0</v>
      </c>
      <c r="BC29" s="62" t="n">
        <v>94</v>
      </c>
      <c r="BD29" s="62" t="n">
        <v>100</v>
      </c>
      <c r="BE29" s="62" t="n">
        <v>78</v>
      </c>
      <c r="BF29" s="62" t="n">
        <v>90</v>
      </c>
      <c r="BG29" s="62"/>
      <c r="BH29" s="62"/>
      <c r="BI29" s="61" t="n">
        <f aca="false">IFERROR(AVERAGE(AW29:BH29),0)</f>
        <v>62.5</v>
      </c>
      <c r="BJ29" s="62" t="n">
        <v>100</v>
      </c>
      <c r="BK29" s="62" t="n">
        <v>90</v>
      </c>
      <c r="BL29" s="62" t="n">
        <v>95</v>
      </c>
      <c r="BM29" s="62" t="n">
        <v>100</v>
      </c>
      <c r="BN29" s="62" t="n">
        <v>95</v>
      </c>
      <c r="BO29" s="62" t="n">
        <v>100</v>
      </c>
      <c r="BP29" s="62" t="n">
        <v>100</v>
      </c>
      <c r="BQ29" s="62" t="n">
        <v>100</v>
      </c>
      <c r="BR29" s="62" t="n">
        <v>100</v>
      </c>
      <c r="BS29" s="62" t="n">
        <v>95</v>
      </c>
      <c r="BT29" s="61" t="n">
        <f aca="false">IFERROR(AVERAGE(BJ29:BS29),0)</f>
        <v>97.5</v>
      </c>
      <c r="BU29" s="63" t="n">
        <v>0</v>
      </c>
      <c r="BV29" s="63" t="n">
        <v>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0</v>
      </c>
      <c r="CC29" s="62"/>
      <c r="CD29" s="61" t="n">
        <f aca="false">IFERROR(AVERAGE(BU29:CC29),0)</f>
        <v>62.5</v>
      </c>
    </row>
    <row r="30" customFormat="false" ht="15.75" hidden="false" customHeight="true" outlineLevel="0" collapsed="false">
      <c r="A30" s="13" t="str">
        <f aca="false">$E30&amp;"-"&amp;$F30</f>
        <v>202084051-2</v>
      </c>
      <c r="B30" s="18" t="n">
        <f aca="false">$W30</f>
        <v>18</v>
      </c>
      <c r="C30" s="13"/>
      <c r="D30" s="54" t="n">
        <f aca="false">D29+1</f>
        <v>26</v>
      </c>
      <c r="E30" s="56" t="s">
        <v>1893</v>
      </c>
      <c r="F30" s="56" t="s">
        <v>58</v>
      </c>
      <c r="G30" s="56" t="s">
        <v>1894</v>
      </c>
      <c r="H30" s="56" t="s">
        <v>121</v>
      </c>
      <c r="I30" s="56" t="s">
        <v>776</v>
      </c>
      <c r="J30" s="56" t="s">
        <v>1895</v>
      </c>
      <c r="K30" s="56" t="s">
        <v>1896</v>
      </c>
      <c r="L30" s="56" t="s">
        <v>64</v>
      </c>
      <c r="M30" s="56" t="s">
        <v>411</v>
      </c>
      <c r="N30" s="56" t="s">
        <v>1897</v>
      </c>
      <c r="O30" s="57" t="n">
        <f aca="false">$AB30</f>
        <v>35</v>
      </c>
      <c r="P30" s="57" t="n">
        <f aca="false">$AF30</f>
        <v>0</v>
      </c>
      <c r="Q30" s="57" t="n">
        <f aca="false">IFERROR(IF($V30&lt;&gt;0,ROUND((MAX(O30:P30)*0.5+$V30*0.5),0),ROUND(($O30*0.5+$P30*0.5),0)),)</f>
        <v>18</v>
      </c>
      <c r="R30" s="57" t="n">
        <f aca="false">$AV30</f>
        <v>77</v>
      </c>
      <c r="S30" s="57" t="n">
        <f aca="false">$BI30</f>
        <v>0</v>
      </c>
      <c r="T30" s="57" t="n">
        <f aca="false">$BT30</f>
        <v>47.5</v>
      </c>
      <c r="U30" s="57" t="n">
        <f aca="false">$CD30</f>
        <v>12.5</v>
      </c>
      <c r="V30" s="58" t="n">
        <f aca="false">$AJ30</f>
        <v>0</v>
      </c>
      <c r="W30" s="59" t="n">
        <f aca="false">IF($Q30&gt;=55,ROUND($Q30*$Q$3+$R30*$R$3+$S30*$S$3+$T30*$T$3+$U30*$U$3,0),$Q30)</f>
        <v>18</v>
      </c>
      <c r="X30" s="57" t="n">
        <v>20</v>
      </c>
      <c r="Y30" s="60" t="n">
        <v>15</v>
      </c>
      <c r="Z30" s="60" t="n">
        <v>0</v>
      </c>
      <c r="AA30" s="60" t="n">
        <v>0</v>
      </c>
      <c r="AB30" s="61" t="n">
        <f aca="false">IFERROR(X30+Y30+Z30*AA30/100,0)</f>
        <v>35</v>
      </c>
      <c r="AC30" s="60" t="n">
        <v>0</v>
      </c>
      <c r="AD30" s="60" t="n">
        <v>0</v>
      </c>
      <c r="AE30" s="57" t="n">
        <v>0</v>
      </c>
      <c r="AF30" s="61" t="n">
        <f aca="false">IFERROR(AC30+AD30*AE30/100,0)</f>
        <v>0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90</v>
      </c>
      <c r="AN30" s="62" t="n">
        <v>100</v>
      </c>
      <c r="AO30" s="62" t="n">
        <v>100</v>
      </c>
      <c r="AP30" s="62" t="n">
        <v>80</v>
      </c>
      <c r="AQ30" s="62" t="n">
        <v>0</v>
      </c>
      <c r="AR30" s="62" t="n">
        <v>100</v>
      </c>
      <c r="AS30" s="62" t="n">
        <v>100</v>
      </c>
      <c r="AT30" s="62" t="n">
        <v>0</v>
      </c>
      <c r="AU30" s="62"/>
      <c r="AV30" s="61" t="n">
        <f aca="false">IFERROR(AVERAGE(AK30:AU30),0)</f>
        <v>77</v>
      </c>
      <c r="AW30" s="62" t="n">
        <v>0</v>
      </c>
      <c r="AX30" s="62" t="n">
        <v>0</v>
      </c>
      <c r="AY30" s="62" t="n">
        <v>0</v>
      </c>
      <c r="AZ30" s="62" t="n">
        <v>0</v>
      </c>
      <c r="BA30" s="62" t="n">
        <v>0</v>
      </c>
      <c r="BB30" s="62" t="n">
        <v>0</v>
      </c>
      <c r="BC30" s="62" t="n">
        <v>0</v>
      </c>
      <c r="BD30" s="62" t="n">
        <v>0</v>
      </c>
      <c r="BE30" s="62" t="n">
        <v>0</v>
      </c>
      <c r="BF30" s="62" t="n">
        <v>0</v>
      </c>
      <c r="BG30" s="62"/>
      <c r="BH30" s="62"/>
      <c r="BI30" s="61" t="n">
        <f aca="false">IFERROR(AVERAGE(AW30:BH30),0)</f>
        <v>0</v>
      </c>
      <c r="BJ30" s="62" t="n">
        <v>90</v>
      </c>
      <c r="BK30" s="62" t="n">
        <v>80</v>
      </c>
      <c r="BL30" s="62" t="n">
        <v>100</v>
      </c>
      <c r="BM30" s="62" t="n">
        <v>100</v>
      </c>
      <c r="BN30" s="62" t="n">
        <v>70</v>
      </c>
      <c r="BO30" s="62" t="n">
        <v>0</v>
      </c>
      <c r="BP30" s="62" t="n">
        <v>35</v>
      </c>
      <c r="BQ30" s="62" t="n">
        <v>0</v>
      </c>
      <c r="BR30" s="62" t="n">
        <v>0</v>
      </c>
      <c r="BS30" s="62" t="n">
        <v>0</v>
      </c>
      <c r="BT30" s="61" t="n">
        <f aca="false">IFERROR(AVERAGE(BJ30:BS30),0)</f>
        <v>47.5</v>
      </c>
      <c r="BU30" s="63" t="n">
        <v>100</v>
      </c>
      <c r="BV30" s="63" t="n">
        <v>0</v>
      </c>
      <c r="BW30" s="63" t="n">
        <v>0</v>
      </c>
      <c r="BX30" s="62" t="n">
        <v>0</v>
      </c>
      <c r="BY30" s="62" t="n">
        <v>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12.5</v>
      </c>
    </row>
    <row r="31" customFormat="false" ht="15.75" hidden="false" customHeight="true" outlineLevel="0" collapsed="false">
      <c r="A31" s="13" t="str">
        <f aca="false">$E31&amp;"-"&amp;$F31</f>
        <v>202084012-1</v>
      </c>
      <c r="B31" s="18" t="n">
        <f aca="false">$W31</f>
        <v>100</v>
      </c>
      <c r="C31" s="13"/>
      <c r="D31" s="54" t="n">
        <v>27</v>
      </c>
      <c r="E31" s="56" t="s">
        <v>1898</v>
      </c>
      <c r="F31" s="56" t="s">
        <v>64</v>
      </c>
      <c r="G31" s="56" t="s">
        <v>1899</v>
      </c>
      <c r="H31" s="56" t="s">
        <v>58</v>
      </c>
      <c r="I31" s="56" t="s">
        <v>1143</v>
      </c>
      <c r="J31" s="56" t="s">
        <v>918</v>
      </c>
      <c r="K31" s="56" t="s">
        <v>1900</v>
      </c>
      <c r="L31" s="56" t="s">
        <v>64</v>
      </c>
      <c r="M31" s="56" t="s">
        <v>411</v>
      </c>
      <c r="N31" s="56" t="s">
        <v>1901</v>
      </c>
      <c r="O31" s="57" t="n">
        <f aca="false">$AB31</f>
        <v>100</v>
      </c>
      <c r="P31" s="57" t="n">
        <f aca="false">$AF31</f>
        <v>100</v>
      </c>
      <c r="Q31" s="57" t="n">
        <f aca="false">IFERROR(IF($V31&lt;&gt;0,ROUND((MAX(O31:P31)*0.5+$V31*0.5),0),ROUND(($O31*0.5+$P31*0.5),0)),)</f>
        <v>100</v>
      </c>
      <c r="R31" s="57" t="n">
        <f aca="false">$AV31</f>
        <v>100</v>
      </c>
      <c r="S31" s="57" t="n">
        <f aca="false">$BI31</f>
        <v>100</v>
      </c>
      <c r="T31" s="57" t="n">
        <f aca="false">$BT31</f>
        <v>100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100</v>
      </c>
      <c r="X31" s="57" t="n">
        <v>20</v>
      </c>
      <c r="Y31" s="60" t="n">
        <v>30</v>
      </c>
      <c r="Z31" s="60" t="n">
        <v>50</v>
      </c>
      <c r="AA31" s="60" t="n">
        <v>100</v>
      </c>
      <c r="AB31" s="61" t="n">
        <f aca="false">IFERROR(X31+Y31+Z31*AA31/100,0)</f>
        <v>100</v>
      </c>
      <c r="AC31" s="60" t="n">
        <v>30</v>
      </c>
      <c r="AD31" s="60" t="n">
        <v>70</v>
      </c>
      <c r="AE31" s="57" t="n">
        <v>100</v>
      </c>
      <c r="AF31" s="61" t="n">
        <f aca="false">IFERROR(AC31+AD31*AE31/100,0)</f>
        <v>100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100</v>
      </c>
      <c r="AP31" s="62" t="n">
        <v>100</v>
      </c>
      <c r="AQ31" s="62" t="n">
        <v>100</v>
      </c>
      <c r="AR31" s="62" t="n">
        <v>100</v>
      </c>
      <c r="AS31" s="62" t="n">
        <v>100</v>
      </c>
      <c r="AT31" s="62" t="n">
        <v>100</v>
      </c>
      <c r="AU31" s="62"/>
      <c r="AV31" s="61" t="n">
        <f aca="false">IFERROR(AVERAGE(AK31:AU31),0)</f>
        <v>100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100</v>
      </c>
      <c r="BJ31" s="62" t="n">
        <v>100</v>
      </c>
      <c r="BK31" s="62" t="n">
        <v>100</v>
      </c>
      <c r="BL31" s="62" t="n">
        <v>100</v>
      </c>
      <c r="BM31" s="62" t="n">
        <v>100</v>
      </c>
      <c r="BN31" s="62" t="n">
        <v>100</v>
      </c>
      <c r="BO31" s="62" t="n">
        <v>100</v>
      </c>
      <c r="BP31" s="62" t="n">
        <v>100</v>
      </c>
      <c r="BQ31" s="62" t="n">
        <v>100</v>
      </c>
      <c r="BR31" s="62" t="n">
        <v>100</v>
      </c>
      <c r="BS31" s="62" t="n">
        <v>100</v>
      </c>
      <c r="BT31" s="61" t="n">
        <f aca="false">IFERROR(AVERAGE(BJ31:BS31),0)</f>
        <v>100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202084026-1</v>
      </c>
      <c r="B32" s="18" t="n">
        <f aca="false">$W32</f>
        <v>94</v>
      </c>
      <c r="C32" s="13"/>
      <c r="D32" s="54" t="n">
        <v>28</v>
      </c>
      <c r="E32" s="56" t="s">
        <v>1902</v>
      </c>
      <c r="F32" s="56" t="s">
        <v>64</v>
      </c>
      <c r="G32" s="56" t="s">
        <v>1903</v>
      </c>
      <c r="H32" s="56" t="s">
        <v>178</v>
      </c>
      <c r="I32" s="56" t="s">
        <v>803</v>
      </c>
      <c r="J32" s="56" t="s">
        <v>1904</v>
      </c>
      <c r="K32" s="56" t="s">
        <v>1905</v>
      </c>
      <c r="L32" s="56" t="s">
        <v>64</v>
      </c>
      <c r="M32" s="56" t="s">
        <v>411</v>
      </c>
      <c r="N32" s="56" t="s">
        <v>1906</v>
      </c>
      <c r="O32" s="57" t="n">
        <f aca="false">$AB32</f>
        <v>85</v>
      </c>
      <c r="P32" s="57" t="n">
        <f aca="false">$AF32</f>
        <v>100</v>
      </c>
      <c r="Q32" s="57" t="n">
        <f aca="false">IFERROR(IF($V32&lt;&gt;0,ROUND((MAX(O32:P32)*0.5+$V32*0.5),0),ROUND(($O32*0.5+$P32*0.5),0)),)</f>
        <v>93</v>
      </c>
      <c r="R32" s="57" t="n">
        <f aca="false">$AV32</f>
        <v>92</v>
      </c>
      <c r="S32" s="57" t="n">
        <f aca="false">$BI32</f>
        <v>99</v>
      </c>
      <c r="T32" s="57" t="n">
        <f aca="false">$BT32</f>
        <v>98</v>
      </c>
      <c r="U32" s="57" t="n">
        <f aca="false">$CD32</f>
        <v>87.625</v>
      </c>
      <c r="V32" s="58" t="n">
        <f aca="false">$AJ32</f>
        <v>0</v>
      </c>
      <c r="W32" s="59" t="n">
        <f aca="false">IF($Q32&gt;=55,ROUND($Q32*$Q$3+$R32*$R$3+$S32*$S$3+$T32*$T$3+$U32*$U$3,0),$Q32)</f>
        <v>94</v>
      </c>
      <c r="X32" s="57" t="n">
        <v>15</v>
      </c>
      <c r="Y32" s="60" t="n">
        <v>30</v>
      </c>
      <c r="Z32" s="60" t="n">
        <v>40</v>
      </c>
      <c r="AA32" s="60" t="n">
        <v>100</v>
      </c>
      <c r="AB32" s="61" t="n">
        <f aca="false">IFERROR(X32+Y32+Z32*AA32/100,0)</f>
        <v>85</v>
      </c>
      <c r="AC32" s="60" t="n">
        <v>30</v>
      </c>
      <c r="AD32" s="60" t="n">
        <v>70</v>
      </c>
      <c r="AE32" s="57" t="n">
        <v>100</v>
      </c>
      <c r="AF32" s="61" t="n">
        <f aca="false">IFERROR(AC32+AD32*AE32/100,0)</f>
        <v>100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60</v>
      </c>
      <c r="AM32" s="62" t="n">
        <v>100</v>
      </c>
      <c r="AN32" s="62" t="n">
        <v>100</v>
      </c>
      <c r="AO32" s="62" t="n">
        <v>100</v>
      </c>
      <c r="AP32" s="62" t="n">
        <v>100</v>
      </c>
      <c r="AQ32" s="62" t="n">
        <v>100</v>
      </c>
      <c r="AR32" s="62" t="n">
        <v>100</v>
      </c>
      <c r="AS32" s="62" t="n">
        <v>60</v>
      </c>
      <c r="AT32" s="62" t="n">
        <v>100</v>
      </c>
      <c r="AU32" s="62"/>
      <c r="AV32" s="61" t="n">
        <f aca="false">IFERROR(AVERAGE(AK32:AU32),0)</f>
        <v>92</v>
      </c>
      <c r="AW32" s="62" t="n">
        <v>96</v>
      </c>
      <c r="AX32" s="62" t="n">
        <v>100</v>
      </c>
      <c r="AY32" s="62" t="n">
        <v>100</v>
      </c>
      <c r="AZ32" s="62" t="n">
        <v>96</v>
      </c>
      <c r="BA32" s="62" t="n">
        <v>98</v>
      </c>
      <c r="BB32" s="62" t="n">
        <v>100</v>
      </c>
      <c r="BC32" s="62" t="n">
        <v>100</v>
      </c>
      <c r="BD32" s="62" t="n">
        <v>100</v>
      </c>
      <c r="BE32" s="62" t="n">
        <v>100</v>
      </c>
      <c r="BF32" s="62" t="n">
        <v>100</v>
      </c>
      <c r="BG32" s="62"/>
      <c r="BH32" s="62"/>
      <c r="BI32" s="61" t="n">
        <f aca="false">IFERROR(AVERAGE(AW32:BH32),0)</f>
        <v>99</v>
      </c>
      <c r="BJ32" s="62" t="n">
        <v>100</v>
      </c>
      <c r="BK32" s="62" t="n">
        <v>80</v>
      </c>
      <c r="BL32" s="62" t="n">
        <v>100</v>
      </c>
      <c r="BM32" s="62" t="n">
        <v>100</v>
      </c>
      <c r="BN32" s="62" t="n">
        <v>100</v>
      </c>
      <c r="BO32" s="62" t="n">
        <v>100</v>
      </c>
      <c r="BP32" s="62" t="n">
        <v>100</v>
      </c>
      <c r="BQ32" s="62" t="n">
        <v>100</v>
      </c>
      <c r="BR32" s="62" t="n">
        <v>100</v>
      </c>
      <c r="BS32" s="62" t="n">
        <v>100</v>
      </c>
      <c r="BT32" s="61" t="n">
        <f aca="false">IFERROR(AVERAGE(BJ32:BS32),0)</f>
        <v>98</v>
      </c>
      <c r="BU32" s="63" t="n">
        <v>100</v>
      </c>
      <c r="BV32" s="63" t="n">
        <v>35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66</v>
      </c>
      <c r="CC32" s="62"/>
      <c r="CD32" s="61" t="n">
        <f aca="false">IFERROR(AVERAGE(BU32:CC32),0)</f>
        <v>87.625</v>
      </c>
    </row>
    <row r="33" customFormat="false" ht="15.75" hidden="false" customHeight="true" outlineLevel="0" collapsed="false">
      <c r="A33" s="13" t="str">
        <f aca="false">$E33&amp;"-"&amp;$F33</f>
        <v>202084048-2</v>
      </c>
      <c r="B33" s="18" t="n">
        <f aca="false">$W33</f>
        <v>13</v>
      </c>
      <c r="C33" s="13"/>
      <c r="D33" s="54" t="n">
        <v>29</v>
      </c>
      <c r="E33" s="56" t="s">
        <v>1907</v>
      </c>
      <c r="F33" s="56" t="s">
        <v>58</v>
      </c>
      <c r="G33" s="56" t="s">
        <v>1908</v>
      </c>
      <c r="H33" s="56" t="s">
        <v>178</v>
      </c>
      <c r="I33" s="56" t="s">
        <v>72</v>
      </c>
      <c r="J33" s="56" t="s">
        <v>961</v>
      </c>
      <c r="K33" s="56" t="s">
        <v>1613</v>
      </c>
      <c r="L33" s="56" t="s">
        <v>64</v>
      </c>
      <c r="M33" s="56" t="s">
        <v>411</v>
      </c>
      <c r="N33" s="56" t="s">
        <v>1909</v>
      </c>
      <c r="O33" s="57" t="n">
        <f aca="false">$AB33</f>
        <v>25</v>
      </c>
      <c r="P33" s="57" t="n">
        <f aca="false">$AF33</f>
        <v>0</v>
      </c>
      <c r="Q33" s="57" t="n">
        <f aca="false">IFERROR(IF($V33&lt;&gt;0,ROUND((MAX(O33:P33)*0.5+$V33*0.5),0),ROUND(($O33*0.5+$P33*0.5),0)),)</f>
        <v>13</v>
      </c>
      <c r="R33" s="57" t="n">
        <f aca="false">$AV33</f>
        <v>39</v>
      </c>
      <c r="S33" s="57" t="n">
        <f aca="false">$BI33</f>
        <v>21.4</v>
      </c>
      <c r="T33" s="57" t="n">
        <f aca="false">$BT33</f>
        <v>30</v>
      </c>
      <c r="U33" s="57" t="n">
        <f aca="false">$CD33</f>
        <v>22.5</v>
      </c>
      <c r="V33" s="58" t="n">
        <f aca="false">$AJ33</f>
        <v>0</v>
      </c>
      <c r="W33" s="59" t="n">
        <f aca="false">IF($Q33&gt;=55,ROUND($Q33*$Q$3+$R33*$R$3+$S33*$S$3+$T33*$T$3+$U33*$U$3,0),$Q33)</f>
        <v>13</v>
      </c>
      <c r="X33" s="57" t="n">
        <v>20</v>
      </c>
      <c r="Y33" s="60" t="n">
        <v>5</v>
      </c>
      <c r="Z33" s="60" t="n">
        <v>0</v>
      </c>
      <c r="AA33" s="60" t="n">
        <v>0</v>
      </c>
      <c r="AB33" s="61" t="n">
        <f aca="false">IFERROR(X33+Y33+Z33*AA33/100,0)</f>
        <v>25</v>
      </c>
      <c r="AC33" s="60" t="n">
        <v>0</v>
      </c>
      <c r="AD33" s="60" t="n">
        <v>0</v>
      </c>
      <c r="AE33" s="57" t="n">
        <v>0</v>
      </c>
      <c r="AF33" s="61" t="n">
        <f aca="false">IFERROR(AC33+AD33*AE33/100,0)</f>
        <v>0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90</v>
      </c>
      <c r="AN33" s="62" t="n">
        <v>100</v>
      </c>
      <c r="AO33" s="62" t="n">
        <v>0</v>
      </c>
      <c r="AP33" s="62" t="n">
        <v>0</v>
      </c>
      <c r="AQ33" s="62" t="n">
        <v>0</v>
      </c>
      <c r="AR33" s="62" t="n">
        <v>0</v>
      </c>
      <c r="AS33" s="62" t="n">
        <v>0</v>
      </c>
      <c r="AT33" s="62" t="n">
        <v>0</v>
      </c>
      <c r="AU33" s="62"/>
      <c r="AV33" s="61" t="n">
        <f aca="false">IFERROR(AVERAGE(AK33:AU33),0)</f>
        <v>39</v>
      </c>
      <c r="AW33" s="62" t="n">
        <v>0</v>
      </c>
      <c r="AX33" s="62" t="n">
        <v>66</v>
      </c>
      <c r="AY33" s="62" t="n">
        <v>94</v>
      </c>
      <c r="AZ33" s="62" t="n">
        <v>54</v>
      </c>
      <c r="BA33" s="62" t="n">
        <v>0</v>
      </c>
      <c r="BB33" s="62" t="n">
        <v>0</v>
      </c>
      <c r="BC33" s="62" t="n">
        <v>0</v>
      </c>
      <c r="BD33" s="62" t="n">
        <v>0</v>
      </c>
      <c r="BE33" s="62" t="n">
        <v>0</v>
      </c>
      <c r="BF33" s="62" t="n">
        <v>0</v>
      </c>
      <c r="BG33" s="62"/>
      <c r="BH33" s="62"/>
      <c r="BI33" s="61" t="n">
        <f aca="false">IFERROR(AVERAGE(AW33:BH33),0)</f>
        <v>21.4</v>
      </c>
      <c r="BJ33" s="62" t="n">
        <v>100</v>
      </c>
      <c r="BK33" s="62" t="n">
        <v>100</v>
      </c>
      <c r="BL33" s="62" t="n">
        <v>100</v>
      </c>
      <c r="BM33" s="62" t="n">
        <v>0</v>
      </c>
      <c r="BN33" s="62" t="n">
        <v>0</v>
      </c>
      <c r="BO33" s="62" t="n">
        <v>0</v>
      </c>
      <c r="BP33" s="62" t="n">
        <v>0</v>
      </c>
      <c r="BQ33" s="62" t="n">
        <v>0</v>
      </c>
      <c r="BR33" s="62" t="n">
        <v>0</v>
      </c>
      <c r="BS33" s="62" t="n">
        <v>0</v>
      </c>
      <c r="BT33" s="61" t="n">
        <f aca="false">IFERROR(AVERAGE(BJ33:BS33),0)</f>
        <v>30</v>
      </c>
      <c r="BU33" s="63" t="n">
        <v>100</v>
      </c>
      <c r="BV33" s="63" t="n">
        <v>80</v>
      </c>
      <c r="BW33" s="63" t="n">
        <v>0</v>
      </c>
      <c r="BX33" s="62" t="n">
        <v>0</v>
      </c>
      <c r="BY33" s="62" t="n">
        <v>0</v>
      </c>
      <c r="BZ33" s="62" t="n">
        <v>0</v>
      </c>
      <c r="CA33" s="62" t="n">
        <v>0</v>
      </c>
      <c r="CB33" s="62" t="n">
        <v>0</v>
      </c>
      <c r="CC33" s="62"/>
      <c r="CD33" s="61" t="n">
        <f aca="false">IFERROR(AVERAGE(BU33:CC33),0)</f>
        <v>22.5</v>
      </c>
    </row>
    <row r="34" customFormat="false" ht="15.75" hidden="false" customHeight="true" outlineLevel="0" collapsed="false">
      <c r="A34" s="13" t="str">
        <f aca="false">$E34&amp;"-"&amp;$F34</f>
        <v>202084047-4</v>
      </c>
      <c r="B34" s="18" t="n">
        <f aca="false">$W34</f>
        <v>15</v>
      </c>
      <c r="C34" s="13"/>
      <c r="D34" s="54" t="n">
        <v>30</v>
      </c>
      <c r="E34" s="56" t="s">
        <v>1910</v>
      </c>
      <c r="F34" s="56" t="s">
        <v>178</v>
      </c>
      <c r="G34" s="56" t="s">
        <v>1911</v>
      </c>
      <c r="H34" s="56" t="s">
        <v>140</v>
      </c>
      <c r="I34" s="56" t="s">
        <v>72</v>
      </c>
      <c r="J34" s="56" t="s">
        <v>1637</v>
      </c>
      <c r="K34" s="56" t="s">
        <v>1912</v>
      </c>
      <c r="L34" s="56" t="s">
        <v>64</v>
      </c>
      <c r="M34" s="56" t="s">
        <v>411</v>
      </c>
      <c r="N34" s="56" t="s">
        <v>1913</v>
      </c>
      <c r="O34" s="57" t="n">
        <f aca="false">$AB34</f>
        <v>30</v>
      </c>
      <c r="P34" s="57" t="n">
        <f aca="false">$AF34</f>
        <v>0</v>
      </c>
      <c r="Q34" s="57" t="n">
        <f aca="false">IFERROR(IF($V34&lt;&gt;0,ROUND((MAX(O34:P34)*0.5+$V34*0.5),0),ROUND(($O34*0.5+$P34*0.5),0)),)</f>
        <v>15</v>
      </c>
      <c r="R34" s="57" t="n">
        <f aca="false">$AV34</f>
        <v>54.7</v>
      </c>
      <c r="S34" s="57" t="n">
        <f aca="false">$BI34</f>
        <v>19.9</v>
      </c>
      <c r="T34" s="57" t="n">
        <f aca="false">$BT34</f>
        <v>26.5</v>
      </c>
      <c r="U34" s="57" t="n">
        <f aca="false">$CD34</f>
        <v>0</v>
      </c>
      <c r="V34" s="58" t="n">
        <f aca="false">$AJ34</f>
        <v>0</v>
      </c>
      <c r="W34" s="59" t="n">
        <f aca="false">IF($Q34&gt;=55,ROUND($Q34*$Q$3+$R34*$R$3+$S34*$S$3+$T34*$T$3+$U34*$U$3,0),$Q34)</f>
        <v>15</v>
      </c>
      <c r="X34" s="57" t="n">
        <v>20</v>
      </c>
      <c r="Y34" s="60" t="n">
        <v>10</v>
      </c>
      <c r="Z34" s="60" t="n">
        <v>0</v>
      </c>
      <c r="AA34" s="60" t="n">
        <v>0</v>
      </c>
      <c r="AB34" s="61" t="n">
        <f aca="false">IFERROR(X34+Y34+Z34*AA34/100,0)</f>
        <v>30</v>
      </c>
      <c r="AC34" s="60" t="n">
        <v>0</v>
      </c>
      <c r="AD34" s="60" t="n">
        <v>0</v>
      </c>
      <c r="AE34" s="57" t="n">
        <v>0</v>
      </c>
      <c r="AF34" s="61" t="n">
        <f aca="false">IFERROR(AC34+AD34*AE34/100,0)</f>
        <v>0</v>
      </c>
      <c r="AG34" s="60"/>
      <c r="AH34" s="60"/>
      <c r="AI34" s="57"/>
      <c r="AJ34" s="61" t="n">
        <f aca="false">IFERROR(AG34+AH34*AI34/100,0)</f>
        <v>0</v>
      </c>
      <c r="AK34" s="62" t="n">
        <v>67</v>
      </c>
      <c r="AL34" s="63" t="n">
        <v>0</v>
      </c>
      <c r="AM34" s="62" t="n">
        <v>90</v>
      </c>
      <c r="AN34" s="62" t="n">
        <v>100</v>
      </c>
      <c r="AO34" s="62" t="n">
        <v>0</v>
      </c>
      <c r="AP34" s="62" t="n">
        <v>80</v>
      </c>
      <c r="AQ34" s="62" t="n">
        <v>100</v>
      </c>
      <c r="AR34" s="62" t="n">
        <v>50</v>
      </c>
      <c r="AS34" s="62" t="n">
        <v>60</v>
      </c>
      <c r="AT34" s="62" t="n">
        <v>0</v>
      </c>
      <c r="AU34" s="62"/>
      <c r="AV34" s="61" t="n">
        <f aca="false">IFERROR(AVERAGE(AK34:AU34),0)</f>
        <v>54.7</v>
      </c>
      <c r="AW34" s="62" t="n">
        <v>0</v>
      </c>
      <c r="AX34" s="62" t="n">
        <v>46</v>
      </c>
      <c r="AY34" s="62" t="n">
        <v>75</v>
      </c>
      <c r="AZ34" s="62" t="n">
        <v>0</v>
      </c>
      <c r="BA34" s="62" t="n">
        <v>78</v>
      </c>
      <c r="BB34" s="62" t="n">
        <v>0</v>
      </c>
      <c r="BC34" s="62" t="n">
        <v>0</v>
      </c>
      <c r="BD34" s="62" t="n">
        <v>0</v>
      </c>
      <c r="BE34" s="62" t="n">
        <v>0</v>
      </c>
      <c r="BF34" s="62" t="n">
        <v>0</v>
      </c>
      <c r="BG34" s="62"/>
      <c r="BH34" s="62"/>
      <c r="BI34" s="61" t="n">
        <f aca="false">IFERROR(AVERAGE(AW34:BH34),0)</f>
        <v>19.9</v>
      </c>
      <c r="BJ34" s="62" t="n">
        <v>90</v>
      </c>
      <c r="BK34" s="62" t="n">
        <v>80</v>
      </c>
      <c r="BL34" s="62" t="n">
        <v>95</v>
      </c>
      <c r="BM34" s="62" t="n">
        <v>0</v>
      </c>
      <c r="BN34" s="62" t="n">
        <v>0</v>
      </c>
      <c r="BO34" s="62" t="n">
        <v>0</v>
      </c>
      <c r="BP34" s="62" t="n">
        <v>0</v>
      </c>
      <c r="BQ34" s="62" t="n">
        <v>0</v>
      </c>
      <c r="BR34" s="62" t="n">
        <v>0</v>
      </c>
      <c r="BS34" s="62" t="n">
        <v>0</v>
      </c>
      <c r="BT34" s="61" t="n">
        <f aca="false">IFERROR(AVERAGE(BJ34:BS34),0)</f>
        <v>26.5</v>
      </c>
      <c r="BU34" s="63" t="n">
        <v>0</v>
      </c>
      <c r="BV34" s="63" t="n">
        <v>0</v>
      </c>
      <c r="BW34" s="63" t="n">
        <v>0</v>
      </c>
      <c r="BX34" s="62" t="n">
        <v>0</v>
      </c>
      <c r="BY34" s="62" t="n">
        <v>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0</v>
      </c>
    </row>
    <row r="35" customFormat="false" ht="15.75" hidden="false" customHeight="true" outlineLevel="0" collapsed="false">
      <c r="A35" s="13" t="str">
        <f aca="false">$E35&amp;"-"&amp;$F35</f>
        <v>201966163-9</v>
      </c>
      <c r="B35" s="18" t="n">
        <f aca="false">$W35</f>
        <v>0</v>
      </c>
      <c r="C35" s="13"/>
      <c r="D35" s="54" t="n">
        <v>31</v>
      </c>
      <c r="E35" s="56" t="s">
        <v>1914</v>
      </c>
      <c r="F35" s="56" t="s">
        <v>102</v>
      </c>
      <c r="G35" s="56" t="s">
        <v>1915</v>
      </c>
      <c r="H35" s="56" t="s">
        <v>121</v>
      </c>
      <c r="I35" s="56" t="s">
        <v>1916</v>
      </c>
      <c r="J35" s="56" t="s">
        <v>1917</v>
      </c>
      <c r="K35" s="56" t="s">
        <v>1918</v>
      </c>
      <c r="L35" s="56" t="s">
        <v>64</v>
      </c>
      <c r="M35" s="56" t="s">
        <v>217</v>
      </c>
      <c r="N35" s="56" t="s">
        <v>1919</v>
      </c>
      <c r="O35" s="57" t="n">
        <f aca="false">$AB35</f>
        <v>0</v>
      </c>
      <c r="P35" s="57" t="n">
        <f aca="false">$AF35</f>
        <v>0</v>
      </c>
      <c r="Q35" s="57" t="n">
        <f aca="false">IFERROR(IF($V35&lt;&gt;0,ROUND((MAX(O35:P35)*0.5+$V35*0.5),0),ROUND(($O35*0.5+$P35*0.5),0)),)</f>
        <v>0</v>
      </c>
      <c r="R35" s="57" t="n">
        <f aca="false">$AV35</f>
        <v>0</v>
      </c>
      <c r="S35" s="57" t="n">
        <f aca="false">$BI35</f>
        <v>0</v>
      </c>
      <c r="T35" s="57" t="n">
        <f aca="false">$BT35</f>
        <v>0</v>
      </c>
      <c r="U35" s="57" t="n">
        <f aca="false">$CD35</f>
        <v>0</v>
      </c>
      <c r="V35" s="58" t="n">
        <f aca="false">$AJ35</f>
        <v>0</v>
      </c>
      <c r="W35" s="59" t="n">
        <f aca="false">IF($Q35&gt;=55,ROUND($Q35*$Q$3+$R35*$R$3+$S35*$S$3+$T35*$T$3+$U35*$U$3,0),$Q35)</f>
        <v>0</v>
      </c>
      <c r="X35" s="57" t="n">
        <v>0</v>
      </c>
      <c r="Y35" s="60" t="n">
        <v>0</v>
      </c>
      <c r="Z35" s="60" t="n">
        <v>0</v>
      </c>
      <c r="AA35" s="60" t="n">
        <v>0</v>
      </c>
      <c r="AB35" s="61" t="n">
        <f aca="false">IFERROR(X35+Y35+Z35*AA35/100,0)</f>
        <v>0</v>
      </c>
      <c r="AC35" s="60" t="n">
        <v>0</v>
      </c>
      <c r="AD35" s="60" t="n">
        <v>0</v>
      </c>
      <c r="AE35" s="57" t="n">
        <v>0</v>
      </c>
      <c r="AF35" s="61" t="n">
        <f aca="false">IFERROR(AC35+AD35*AE35/100,0)</f>
        <v>0</v>
      </c>
      <c r="AG35" s="60"/>
      <c r="AH35" s="60"/>
      <c r="AI35" s="57"/>
      <c r="AJ35" s="61" t="n">
        <f aca="false">IFERROR(AG35+AH35*AI35/100,0)</f>
        <v>0</v>
      </c>
      <c r="AK35" s="62" t="n">
        <v>0</v>
      </c>
      <c r="AL35" s="63" t="n">
        <v>0</v>
      </c>
      <c r="AM35" s="62" t="n">
        <v>0</v>
      </c>
      <c r="AN35" s="62" t="n">
        <v>0</v>
      </c>
      <c r="AO35" s="62" t="n">
        <v>0</v>
      </c>
      <c r="AP35" s="62" t="n">
        <v>0</v>
      </c>
      <c r="AQ35" s="62" t="n">
        <v>0</v>
      </c>
      <c r="AR35" s="62" t="n">
        <v>0</v>
      </c>
      <c r="AS35" s="62" t="n">
        <v>0</v>
      </c>
      <c r="AT35" s="62" t="n">
        <v>0</v>
      </c>
      <c r="AU35" s="62"/>
      <c r="AV35" s="61" t="n">
        <f aca="false">IFERROR(AVERAGE(AK35:AU35),0)</f>
        <v>0</v>
      </c>
      <c r="AW35" s="62" t="n">
        <v>0</v>
      </c>
      <c r="AX35" s="62" t="n">
        <v>0</v>
      </c>
      <c r="AY35" s="62" t="n">
        <v>0</v>
      </c>
      <c r="AZ35" s="62" t="n">
        <v>0</v>
      </c>
      <c r="BA35" s="62" t="n">
        <v>0</v>
      </c>
      <c r="BB35" s="62" t="n">
        <v>0</v>
      </c>
      <c r="BC35" s="62" t="n">
        <v>0</v>
      </c>
      <c r="BD35" s="62" t="n">
        <v>0</v>
      </c>
      <c r="BE35" s="62" t="n">
        <v>0</v>
      </c>
      <c r="BF35" s="62" t="n">
        <v>0</v>
      </c>
      <c r="BG35" s="62"/>
      <c r="BH35" s="62"/>
      <c r="BI35" s="61" t="n">
        <f aca="false">IFERROR(AVERAGE(AW35:BH35),0)</f>
        <v>0</v>
      </c>
      <c r="BJ35" s="62" t="n">
        <v>0</v>
      </c>
      <c r="BK35" s="62" t="n">
        <v>0</v>
      </c>
      <c r="BL35" s="62" t="n">
        <v>0</v>
      </c>
      <c r="BM35" s="62" t="n">
        <v>0</v>
      </c>
      <c r="BN35" s="62" t="n">
        <v>0</v>
      </c>
      <c r="BO35" s="62" t="n">
        <v>0</v>
      </c>
      <c r="BP35" s="62" t="n">
        <v>0</v>
      </c>
      <c r="BQ35" s="62" t="n">
        <v>0</v>
      </c>
      <c r="BR35" s="62" t="n">
        <v>0</v>
      </c>
      <c r="BS35" s="62" t="n">
        <v>0</v>
      </c>
      <c r="BT35" s="61" t="n">
        <f aca="false">IFERROR(AVERAGE(BJ35:BS35),0)</f>
        <v>0</v>
      </c>
      <c r="BU35" s="63" t="n">
        <v>0</v>
      </c>
      <c r="BV35" s="63" t="n">
        <v>0</v>
      </c>
      <c r="BW35" s="63" t="n">
        <v>0</v>
      </c>
      <c r="BX35" s="62" t="n">
        <v>0</v>
      </c>
      <c r="BY35" s="62" t="n">
        <v>0</v>
      </c>
      <c r="BZ35" s="62" t="n">
        <v>0</v>
      </c>
      <c r="CA35" s="62" t="n">
        <v>0</v>
      </c>
      <c r="CB35" s="62" t="n">
        <v>0</v>
      </c>
      <c r="CC35" s="62"/>
      <c r="CD35" s="61" t="n">
        <f aca="false">IFERROR(AVERAGE(BU35:CC35),0)</f>
        <v>0</v>
      </c>
    </row>
    <row r="36" customFormat="false" ht="15.75" hidden="false" customHeight="true" outlineLevel="0" collapsed="false">
      <c r="A36" s="13" t="str">
        <f aca="false">$E36&amp;"-"&amp;$F36</f>
        <v>202084042-3</v>
      </c>
      <c r="B36" s="18" t="n">
        <f aca="false">$W36</f>
        <v>77</v>
      </c>
      <c r="C36" s="13"/>
      <c r="D36" s="54" t="n">
        <v>32</v>
      </c>
      <c r="E36" s="56" t="s">
        <v>1920</v>
      </c>
      <c r="F36" s="56" t="s">
        <v>159</v>
      </c>
      <c r="G36" s="56" t="s">
        <v>1921</v>
      </c>
      <c r="H36" s="56" t="s">
        <v>70</v>
      </c>
      <c r="I36" s="56" t="s">
        <v>1922</v>
      </c>
      <c r="J36" s="56" t="s">
        <v>1923</v>
      </c>
      <c r="K36" s="56" t="s">
        <v>1924</v>
      </c>
      <c r="L36" s="56" t="s">
        <v>64</v>
      </c>
      <c r="M36" s="56" t="s">
        <v>411</v>
      </c>
      <c r="N36" s="56" t="s">
        <v>1925</v>
      </c>
      <c r="O36" s="57" t="n">
        <f aca="false">$AB36</f>
        <v>65</v>
      </c>
      <c r="P36" s="57" t="n">
        <f aca="false">$AF36</f>
        <v>0</v>
      </c>
      <c r="Q36" s="57" t="n">
        <f aca="false">IFERROR(IF($V36&lt;&gt;0,ROUND((O36+P36+V36)/3,0),ROUND(($O36*0.5+$P36*0.5),0)),)</f>
        <v>55</v>
      </c>
      <c r="R36" s="57" t="n">
        <f aca="false">$AV36</f>
        <v>99</v>
      </c>
      <c r="S36" s="57" t="n">
        <f aca="false">$BI36</f>
        <v>100</v>
      </c>
      <c r="T36" s="57" t="n">
        <f aca="false">$BT36</f>
        <v>96.5</v>
      </c>
      <c r="U36" s="57" t="n">
        <f aca="false">$CD36</f>
        <v>100</v>
      </c>
      <c r="V36" s="58" t="n">
        <f aca="false">$AJ36</f>
        <v>100</v>
      </c>
      <c r="W36" s="59" t="n">
        <f aca="false">IF($Q36&gt;=55,ROUND($Q36*$Q$3+$R36*$R$3+$S36*$S$3+$T36*$T$3+$U36*$U$3,0),$Q36)</f>
        <v>77</v>
      </c>
      <c r="X36" s="57" t="n">
        <v>20</v>
      </c>
      <c r="Y36" s="60" t="n">
        <v>30</v>
      </c>
      <c r="Z36" s="60" t="n">
        <v>50</v>
      </c>
      <c r="AA36" s="60" t="n">
        <v>30</v>
      </c>
      <c r="AB36" s="61" t="n">
        <f aca="false">IFERROR(X36+Y36+Z36*AA36/100,0)</f>
        <v>65</v>
      </c>
      <c r="AC36" s="60" t="n">
        <v>0</v>
      </c>
      <c r="AD36" s="60" t="n">
        <v>0</v>
      </c>
      <c r="AE36" s="57" t="n">
        <v>0</v>
      </c>
      <c r="AF36" s="61" t="n">
        <f aca="false">IFERROR(AC36+AD36*AE36/100,0)</f>
        <v>0</v>
      </c>
      <c r="AG36" s="60" t="n">
        <v>30</v>
      </c>
      <c r="AH36" s="60" t="n">
        <v>70</v>
      </c>
      <c r="AI36" s="57" t="n">
        <v>100</v>
      </c>
      <c r="AJ36" s="61" t="n">
        <f aca="false">IFERROR(AG36+AH36*AI36/100,0)</f>
        <v>100</v>
      </c>
      <c r="AK36" s="62" t="n">
        <v>100</v>
      </c>
      <c r="AL36" s="63" t="n">
        <v>100</v>
      </c>
      <c r="AM36" s="62" t="n">
        <v>90</v>
      </c>
      <c r="AN36" s="62" t="n">
        <v>100</v>
      </c>
      <c r="AO36" s="62" t="n">
        <v>100</v>
      </c>
      <c r="AP36" s="62" t="n">
        <v>100</v>
      </c>
      <c r="AQ36" s="62" t="n">
        <v>100</v>
      </c>
      <c r="AR36" s="62" t="n">
        <v>100</v>
      </c>
      <c r="AS36" s="62" t="n">
        <v>100</v>
      </c>
      <c r="AT36" s="62" t="n">
        <v>100</v>
      </c>
      <c r="AU36" s="62"/>
      <c r="AV36" s="61" t="n">
        <f aca="false">IFERROR(AVERAGE(AK36:AU36),0)</f>
        <v>99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s">
        <v>145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100</v>
      </c>
      <c r="BJ36" s="62" t="n">
        <v>100</v>
      </c>
      <c r="BK36" s="62" t="n">
        <v>95</v>
      </c>
      <c r="BL36" s="62" t="n">
        <v>95</v>
      </c>
      <c r="BM36" s="62" t="n">
        <v>100</v>
      </c>
      <c r="BN36" s="62" t="n">
        <v>95</v>
      </c>
      <c r="BO36" s="62" t="n">
        <v>100</v>
      </c>
      <c r="BP36" s="62" t="n">
        <v>100</v>
      </c>
      <c r="BQ36" s="62" t="n">
        <v>100</v>
      </c>
      <c r="BR36" s="62" t="n">
        <v>80</v>
      </c>
      <c r="BS36" s="62" t="n">
        <v>100</v>
      </c>
      <c r="BT36" s="61" t="n">
        <f aca="false">IFERROR(AVERAGE(BJ36:BS36),0)</f>
        <v>96.5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100</v>
      </c>
    </row>
    <row r="37" customFormat="false" ht="15.75" hidden="false" customHeight="true" outlineLevel="0" collapsed="false">
      <c r="A37" s="13" t="str">
        <f aca="false">$E37&amp;"-"&amp;$F37</f>
        <v>202084034-2</v>
      </c>
      <c r="B37" s="18" t="n">
        <f aca="false">$W37</f>
        <v>0</v>
      </c>
      <c r="C37" s="13"/>
      <c r="D37" s="54" t="n">
        <v>33</v>
      </c>
      <c r="E37" s="56" t="s">
        <v>1926</v>
      </c>
      <c r="F37" s="56" t="s">
        <v>58</v>
      </c>
      <c r="G37" s="56" t="s">
        <v>1927</v>
      </c>
      <c r="H37" s="56" t="s">
        <v>102</v>
      </c>
      <c r="I37" s="56" t="s">
        <v>255</v>
      </c>
      <c r="J37" s="56" t="s">
        <v>1928</v>
      </c>
      <c r="K37" s="56" t="s">
        <v>1929</v>
      </c>
      <c r="L37" s="56" t="s">
        <v>64</v>
      </c>
      <c r="M37" s="56" t="s">
        <v>411</v>
      </c>
      <c r="N37" s="56" t="s">
        <v>1930</v>
      </c>
      <c r="O37" s="57" t="n">
        <f aca="false">$AB37</f>
        <v>0</v>
      </c>
      <c r="P37" s="57" t="n">
        <f aca="false">$AF37</f>
        <v>0</v>
      </c>
      <c r="Q37" s="57" t="n">
        <f aca="false">IFERROR(IF($V37&lt;&gt;0,ROUND((MAX(O37:P37)*0.5+$V37*0.5),0),ROUND(($O37*0.5+$P37*0.5),0)),)</f>
        <v>0</v>
      </c>
      <c r="R37" s="57" t="n">
        <f aca="false">$AV37</f>
        <v>0</v>
      </c>
      <c r="S37" s="57" t="n">
        <f aca="false">$BI37</f>
        <v>0</v>
      </c>
      <c r="T37" s="57" t="n">
        <f aca="false">$BT37</f>
        <v>0</v>
      </c>
      <c r="U37" s="57" t="n">
        <f aca="false">$CD37</f>
        <v>0</v>
      </c>
      <c r="V37" s="58" t="n">
        <f aca="false">$AJ37</f>
        <v>0</v>
      </c>
      <c r="W37" s="59" t="n">
        <f aca="false">IF($Q37&gt;=55,ROUND($Q37*$Q$3+$R37*$R$3+$S37*$S$3+$T37*$T$3+$U37*$U$3,0),$Q37)</f>
        <v>0</v>
      </c>
      <c r="X37" s="57" t="n">
        <v>0</v>
      </c>
      <c r="Y37" s="60" t="n">
        <v>0</v>
      </c>
      <c r="Z37" s="60" t="n">
        <v>0</v>
      </c>
      <c r="AA37" s="60" t="n">
        <v>0</v>
      </c>
      <c r="AB37" s="61" t="n">
        <f aca="false">IFERROR(X37+Y37+Z37*AA37/100,0)</f>
        <v>0</v>
      </c>
      <c r="AC37" s="60" t="n">
        <v>0</v>
      </c>
      <c r="AD37" s="60" t="n">
        <v>0</v>
      </c>
      <c r="AE37" s="57" t="n">
        <v>0</v>
      </c>
      <c r="AF37" s="61" t="n">
        <f aca="false">IFERROR(AC37+AD37*AE37/100,0)</f>
        <v>0</v>
      </c>
      <c r="AG37" s="60"/>
      <c r="AH37" s="60"/>
      <c r="AI37" s="57"/>
      <c r="AJ37" s="61" t="n">
        <f aca="false">IFERROR(AG37+AH37*AI37/100,0)</f>
        <v>0</v>
      </c>
      <c r="AK37" s="62" t="n">
        <v>0</v>
      </c>
      <c r="AL37" s="63" t="n">
        <v>0</v>
      </c>
      <c r="AM37" s="62" t="n">
        <v>0</v>
      </c>
      <c r="AN37" s="62" t="n">
        <v>0</v>
      </c>
      <c r="AO37" s="62" t="n">
        <v>0</v>
      </c>
      <c r="AP37" s="62" t="n">
        <v>0</v>
      </c>
      <c r="AQ37" s="62" t="n">
        <v>0</v>
      </c>
      <c r="AR37" s="62" t="n">
        <v>0</v>
      </c>
      <c r="AS37" s="62" t="n">
        <v>0</v>
      </c>
      <c r="AT37" s="62" t="n">
        <v>0</v>
      </c>
      <c r="AU37" s="62"/>
      <c r="AV37" s="61" t="n">
        <f aca="false">IFERROR(AVERAGE(AK37:AU37),0)</f>
        <v>0</v>
      </c>
      <c r="AW37" s="62" t="n">
        <v>0</v>
      </c>
      <c r="AX37" s="62" t="n">
        <v>0</v>
      </c>
      <c r="AY37" s="62" t="n">
        <v>0</v>
      </c>
      <c r="AZ37" s="62" t="n">
        <v>0</v>
      </c>
      <c r="BA37" s="62" t="n">
        <v>0</v>
      </c>
      <c r="BB37" s="62" t="n">
        <v>0</v>
      </c>
      <c r="BC37" s="62" t="n">
        <v>0</v>
      </c>
      <c r="BD37" s="62" t="n">
        <v>0</v>
      </c>
      <c r="BE37" s="62" t="n">
        <v>0</v>
      </c>
      <c r="BF37" s="62" t="n">
        <v>0</v>
      </c>
      <c r="BG37" s="62"/>
      <c r="BH37" s="62"/>
      <c r="BI37" s="61" t="n">
        <f aca="false">IFERROR(AVERAGE(AW37:BH37),0)</f>
        <v>0</v>
      </c>
      <c r="BJ37" s="62" t="n">
        <v>0</v>
      </c>
      <c r="BK37" s="62" t="n">
        <v>0</v>
      </c>
      <c r="BL37" s="62" t="n">
        <v>0</v>
      </c>
      <c r="BM37" s="62" t="n">
        <v>0</v>
      </c>
      <c r="BN37" s="62" t="n">
        <v>0</v>
      </c>
      <c r="BO37" s="62" t="n">
        <v>0</v>
      </c>
      <c r="BP37" s="62" t="n">
        <v>0</v>
      </c>
      <c r="BQ37" s="62" t="n">
        <v>0</v>
      </c>
      <c r="BR37" s="62" t="n">
        <v>0</v>
      </c>
      <c r="BS37" s="62" t="n">
        <v>0</v>
      </c>
      <c r="BT37" s="61" t="n">
        <f aca="false">IFERROR(AVERAGE(BJ37:BS37),0)</f>
        <v>0</v>
      </c>
      <c r="BU37" s="63" t="n">
        <v>0</v>
      </c>
      <c r="BV37" s="63" t="n">
        <v>0</v>
      </c>
      <c r="BW37" s="63" t="n">
        <v>0</v>
      </c>
      <c r="BX37" s="62" t="n">
        <v>0</v>
      </c>
      <c r="BY37" s="62" t="n">
        <v>0</v>
      </c>
      <c r="BZ37" s="62" t="n">
        <v>0</v>
      </c>
      <c r="CA37" s="62" t="n">
        <v>0</v>
      </c>
      <c r="CB37" s="62" t="n">
        <v>0</v>
      </c>
      <c r="CC37" s="62"/>
      <c r="CD37" s="61" t="n">
        <f aca="false">IFERROR(AVERAGE(BU37:CC37),0)</f>
        <v>0</v>
      </c>
    </row>
    <row r="38" customFormat="false" ht="15.75" hidden="false" customHeight="true" outlineLevel="0" collapsed="false">
      <c r="A38" s="13" t="str">
        <f aca="false">$E38&amp;"-"&amp;$F38</f>
        <v>202084024-5</v>
      </c>
      <c r="B38" s="18" t="n">
        <f aca="false">$W38</f>
        <v>13</v>
      </c>
      <c r="C38" s="13"/>
      <c r="D38" s="54" t="n">
        <v>34</v>
      </c>
      <c r="E38" s="56" t="s">
        <v>1931</v>
      </c>
      <c r="F38" s="56" t="s">
        <v>70</v>
      </c>
      <c r="G38" s="56" t="s">
        <v>1932</v>
      </c>
      <c r="H38" s="56" t="s">
        <v>121</v>
      </c>
      <c r="I38" s="56" t="s">
        <v>1933</v>
      </c>
      <c r="J38" s="56" t="s">
        <v>1934</v>
      </c>
      <c r="K38" s="56" t="s">
        <v>1935</v>
      </c>
      <c r="L38" s="56" t="s">
        <v>64</v>
      </c>
      <c r="M38" s="56" t="s">
        <v>411</v>
      </c>
      <c r="N38" s="56" t="s">
        <v>1936</v>
      </c>
      <c r="O38" s="57" t="n">
        <f aca="false">$AB38</f>
        <v>25</v>
      </c>
      <c r="P38" s="57" t="n">
        <f aca="false">$AF38</f>
        <v>0</v>
      </c>
      <c r="Q38" s="57" t="n">
        <f aca="false">IFERROR(IF($V38&lt;&gt;0,ROUND((MAX(O38:P38)*0.5+$V38*0.5),0),ROUND(($O38*0.5+$P38*0.5),0)),)</f>
        <v>13</v>
      </c>
      <c r="R38" s="57" t="n">
        <f aca="false">$AV38</f>
        <v>70</v>
      </c>
      <c r="S38" s="57" t="n">
        <f aca="false">$BI38</f>
        <v>51.7777777777778</v>
      </c>
      <c r="T38" s="57" t="n">
        <f aca="false">$BT38</f>
        <v>44.7</v>
      </c>
      <c r="U38" s="57" t="n">
        <f aca="false">$CD38</f>
        <v>3.125</v>
      </c>
      <c r="V38" s="58" t="n">
        <f aca="false">$AJ38</f>
        <v>0</v>
      </c>
      <c r="W38" s="59" t="n">
        <f aca="false">IF($Q38&gt;=55,ROUND($Q38*$Q$3+$R38*$R$3+$S38*$S$3+$T38*$T$3+$U38*$U$3,0),$Q38)</f>
        <v>13</v>
      </c>
      <c r="X38" s="57" t="n">
        <v>20</v>
      </c>
      <c r="Y38" s="60" t="n">
        <v>5</v>
      </c>
      <c r="Z38" s="60" t="n">
        <v>0</v>
      </c>
      <c r="AA38" s="60" t="n">
        <v>0</v>
      </c>
      <c r="AB38" s="61" t="n">
        <f aca="false">IFERROR(X38+Y38+Z38*AA38/100,0)</f>
        <v>25</v>
      </c>
      <c r="AC38" s="60" t="n">
        <v>0</v>
      </c>
      <c r="AD38" s="60" t="n">
        <v>0</v>
      </c>
      <c r="AE38" s="57" t="n">
        <v>0</v>
      </c>
      <c r="AF38" s="61" t="n">
        <f aca="false">IFERROR(AC38+AD38*AE38/100,0)</f>
        <v>0</v>
      </c>
      <c r="AG38" s="60"/>
      <c r="AH38" s="60"/>
      <c r="AI38" s="57"/>
      <c r="AJ38" s="61" t="n">
        <f aca="false">IFERROR(AG38+AH38*AI38/100,0)</f>
        <v>0</v>
      </c>
      <c r="AK38" s="62" t="n">
        <v>67</v>
      </c>
      <c r="AL38" s="63" t="n">
        <v>100</v>
      </c>
      <c r="AM38" s="62" t="n">
        <v>30</v>
      </c>
      <c r="AN38" s="62" t="n">
        <v>100</v>
      </c>
      <c r="AO38" s="62" t="n">
        <v>100</v>
      </c>
      <c r="AP38" s="62" t="n">
        <v>40</v>
      </c>
      <c r="AQ38" s="62" t="n">
        <v>80</v>
      </c>
      <c r="AR38" s="62" t="n">
        <v>83</v>
      </c>
      <c r="AS38" s="62" t="n">
        <v>100</v>
      </c>
      <c r="AT38" s="62" t="n">
        <v>0</v>
      </c>
      <c r="AU38" s="62"/>
      <c r="AV38" s="61" t="n">
        <f aca="false">IFERROR(AVERAGE(AK38:AU38),0)</f>
        <v>70</v>
      </c>
      <c r="AW38" s="62" t="n">
        <v>94</v>
      </c>
      <c r="AX38" s="62" t="n">
        <v>94</v>
      </c>
      <c r="AY38" s="62" t="n">
        <v>0</v>
      </c>
      <c r="AZ38" s="62" t="n">
        <v>84</v>
      </c>
      <c r="BA38" s="62" t="n">
        <v>0</v>
      </c>
      <c r="BB38" s="62" t="n">
        <v>89</v>
      </c>
      <c r="BC38" s="62" t="n">
        <v>56</v>
      </c>
      <c r="BD38" s="62" t="s">
        <v>145</v>
      </c>
      <c r="BE38" s="62" t="n">
        <v>49</v>
      </c>
      <c r="BF38" s="62" t="n">
        <v>0</v>
      </c>
      <c r="BG38" s="62"/>
      <c r="BH38" s="62"/>
      <c r="BI38" s="61" t="n">
        <f aca="false">IFERROR(AVERAGE(AW38:BH38),0)</f>
        <v>51.7777777777778</v>
      </c>
      <c r="BJ38" s="62" t="n">
        <v>67</v>
      </c>
      <c r="BK38" s="62" t="n">
        <v>55</v>
      </c>
      <c r="BL38" s="62" t="n">
        <v>80</v>
      </c>
      <c r="BM38" s="62" t="n">
        <v>0</v>
      </c>
      <c r="BN38" s="62" t="n">
        <v>45</v>
      </c>
      <c r="BO38" s="62" t="n">
        <v>0</v>
      </c>
      <c r="BP38" s="62" t="n">
        <v>100</v>
      </c>
      <c r="BQ38" s="62" t="n">
        <v>100</v>
      </c>
      <c r="BR38" s="62" t="n">
        <v>0</v>
      </c>
      <c r="BS38" s="62" t="n">
        <v>0</v>
      </c>
      <c r="BT38" s="61" t="n">
        <f aca="false">IFERROR(AVERAGE(BJ38:BS38),0)</f>
        <v>44.7</v>
      </c>
      <c r="BU38" s="63" t="n">
        <v>0</v>
      </c>
      <c r="BV38" s="63" t="n">
        <v>25</v>
      </c>
      <c r="BW38" s="63" t="n">
        <v>0</v>
      </c>
      <c r="BX38" s="62" t="n">
        <v>0</v>
      </c>
      <c r="BY38" s="62" t="n">
        <v>0</v>
      </c>
      <c r="BZ38" s="62" t="n">
        <v>0</v>
      </c>
      <c r="CA38" s="62" t="n">
        <v>0</v>
      </c>
      <c r="CB38" s="62" t="n">
        <v>0</v>
      </c>
      <c r="CC38" s="62"/>
      <c r="CD38" s="61" t="n">
        <f aca="false">IFERROR(AVERAGE(BU38:CC38),0)</f>
        <v>3.125</v>
      </c>
    </row>
    <row r="39" customFormat="false" ht="15.75" hidden="false" customHeight="true" outlineLevel="0" collapsed="false">
      <c r="A39" s="13" t="str">
        <f aca="false">$E39&amp;"-"&amp;$F39</f>
        <v>202084006-7</v>
      </c>
      <c r="B39" s="18" t="n">
        <f aca="false">$W39</f>
        <v>76</v>
      </c>
      <c r="C39" s="13"/>
      <c r="D39" s="54" t="n">
        <v>35</v>
      </c>
      <c r="E39" s="56" t="s">
        <v>1937</v>
      </c>
      <c r="F39" s="56" t="s">
        <v>121</v>
      </c>
      <c r="G39" s="56" t="s">
        <v>1938</v>
      </c>
      <c r="H39" s="56" t="s">
        <v>89</v>
      </c>
      <c r="I39" s="56" t="s">
        <v>1939</v>
      </c>
      <c r="J39" s="56" t="s">
        <v>1742</v>
      </c>
      <c r="K39" s="56" t="s">
        <v>1940</v>
      </c>
      <c r="L39" s="56" t="s">
        <v>64</v>
      </c>
      <c r="M39" s="56" t="s">
        <v>411</v>
      </c>
      <c r="N39" s="56" t="s">
        <v>1941</v>
      </c>
      <c r="O39" s="57" t="n">
        <f aca="false">$AB39</f>
        <v>75</v>
      </c>
      <c r="P39" s="57" t="n">
        <f aca="false">$AF39</f>
        <v>44</v>
      </c>
      <c r="Q39" s="57" t="n">
        <f aca="false">IFERROR(IF($V39&lt;&gt;0,ROUND((MAX(O39:P39)*0.5+$V39*0.5),0),ROUND(($O39*0.5+$P39*0.5),0)),)</f>
        <v>60</v>
      </c>
      <c r="R39" s="57" t="n">
        <f aca="false">$AV39</f>
        <v>89</v>
      </c>
      <c r="S39" s="57" t="n">
        <f aca="false">$BI39</f>
        <v>100</v>
      </c>
      <c r="T39" s="57" t="n">
        <f aca="false">$BT39</f>
        <v>90.5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76</v>
      </c>
      <c r="X39" s="57" t="n">
        <v>15</v>
      </c>
      <c r="Y39" s="60" t="n">
        <v>25</v>
      </c>
      <c r="Z39" s="60" t="n">
        <v>35</v>
      </c>
      <c r="AA39" s="60" t="n">
        <v>100</v>
      </c>
      <c r="AB39" s="61" t="n">
        <f aca="false">IFERROR(X39+Y39+Z39*AA39/100,0)</f>
        <v>75</v>
      </c>
      <c r="AC39" s="60" t="n">
        <v>30</v>
      </c>
      <c r="AD39" s="60" t="n">
        <v>20</v>
      </c>
      <c r="AE39" s="57" t="n">
        <v>70</v>
      </c>
      <c r="AF39" s="61" t="n">
        <f aca="false">IFERROR(AC39+AD39*AE39/100,0)</f>
        <v>44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50</v>
      </c>
      <c r="AP39" s="62" t="n">
        <v>100</v>
      </c>
      <c r="AQ39" s="62" t="n">
        <v>100</v>
      </c>
      <c r="AR39" s="62" t="n">
        <v>100</v>
      </c>
      <c r="AS39" s="62" t="n">
        <v>40</v>
      </c>
      <c r="AT39" s="62" t="n">
        <v>100</v>
      </c>
      <c r="AU39" s="62"/>
      <c r="AV39" s="61" t="n">
        <f aca="false">IFERROR(AVERAGE(AK39:AU39),0)</f>
        <v>89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100</v>
      </c>
      <c r="BL39" s="62" t="n">
        <v>95</v>
      </c>
      <c r="BM39" s="62" t="n">
        <v>100</v>
      </c>
      <c r="BN39" s="62" t="n">
        <v>95</v>
      </c>
      <c r="BO39" s="62" t="n">
        <v>100</v>
      </c>
      <c r="BP39" s="62" t="n">
        <v>20</v>
      </c>
      <c r="BQ39" s="62" t="n">
        <v>95</v>
      </c>
      <c r="BR39" s="62" t="n">
        <v>100</v>
      </c>
      <c r="BS39" s="62" t="n">
        <v>100</v>
      </c>
      <c r="BT39" s="61" t="n">
        <f aca="false">IFERROR(AVERAGE(BJ39:BS39),0)</f>
        <v>90.5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202084050-4</v>
      </c>
      <c r="B40" s="18" t="n">
        <f aca="false">$W40</f>
        <v>70</v>
      </c>
      <c r="C40" s="13"/>
      <c r="D40" s="54" t="n">
        <v>36</v>
      </c>
      <c r="E40" s="56" t="s">
        <v>1942</v>
      </c>
      <c r="F40" s="56" t="s">
        <v>178</v>
      </c>
      <c r="G40" s="56" t="s">
        <v>1943</v>
      </c>
      <c r="H40" s="56" t="s">
        <v>64</v>
      </c>
      <c r="I40" s="56" t="s">
        <v>351</v>
      </c>
      <c r="J40" s="56" t="s">
        <v>1286</v>
      </c>
      <c r="K40" s="56" t="s">
        <v>1944</v>
      </c>
      <c r="L40" s="56" t="s">
        <v>64</v>
      </c>
      <c r="M40" s="56" t="s">
        <v>411</v>
      </c>
      <c r="N40" s="56" t="s">
        <v>1945</v>
      </c>
      <c r="O40" s="57" t="n">
        <f aca="false">$AB40</f>
        <v>75</v>
      </c>
      <c r="P40" s="57" t="n">
        <f aca="false">$AF40</f>
        <v>0</v>
      </c>
      <c r="Q40" s="57" t="n">
        <f aca="false">IFERROR(IF($V40&lt;&gt;0,ROUND((O40+P40+V40)/3,0),ROUND(($O40*0.5+$P40*0.5),0)),)</f>
        <v>58</v>
      </c>
      <c r="R40" s="57" t="n">
        <f aca="false">$AV40</f>
        <v>81</v>
      </c>
      <c r="S40" s="57" t="n">
        <f aca="false">$BI40</f>
        <v>94.991</v>
      </c>
      <c r="T40" s="57" t="n">
        <f aca="false">$BT40</f>
        <v>73</v>
      </c>
      <c r="U40" s="57" t="n">
        <f aca="false">$CD40</f>
        <v>100</v>
      </c>
      <c r="V40" s="58" t="n">
        <f aca="false">$AJ40</f>
        <v>100</v>
      </c>
      <c r="W40" s="59" t="n">
        <f aca="false">IF($Q40&gt;=55,ROUND($Q40*$Q$3+$R40*$R$3+$S40*$S$3+$T40*$T$3+$U40*$U$3,0),$Q40)</f>
        <v>70</v>
      </c>
      <c r="X40" s="57" t="n">
        <v>20</v>
      </c>
      <c r="Y40" s="60" t="n">
        <v>30</v>
      </c>
      <c r="Z40" s="60" t="n">
        <v>25</v>
      </c>
      <c r="AA40" s="60" t="n">
        <v>100</v>
      </c>
      <c r="AB40" s="61" t="n">
        <f aca="false">IFERROR(X40+Y40+Z40*AA40/100,0)</f>
        <v>75</v>
      </c>
      <c r="AC40" s="60" t="n">
        <v>0</v>
      </c>
      <c r="AD40" s="60" t="n">
        <v>0</v>
      </c>
      <c r="AE40" s="57" t="n">
        <v>0</v>
      </c>
      <c r="AF40" s="61" t="n">
        <f aca="false">IFERROR(AC40+AD40*AE40/100,0)</f>
        <v>0</v>
      </c>
      <c r="AG40" s="60" t="n">
        <v>30</v>
      </c>
      <c r="AH40" s="60" t="n">
        <v>70</v>
      </c>
      <c r="AI40" s="57" t="n">
        <v>100</v>
      </c>
      <c r="AJ40" s="61" t="n">
        <f aca="false">IFERROR(AG40+AH40*AI40/100,0)</f>
        <v>100</v>
      </c>
      <c r="AK40" s="62" t="n">
        <v>100</v>
      </c>
      <c r="AL40" s="63" t="n">
        <v>100</v>
      </c>
      <c r="AM40" s="62" t="n">
        <v>100</v>
      </c>
      <c r="AN40" s="62" t="n">
        <v>50</v>
      </c>
      <c r="AO40" s="62" t="n">
        <v>100</v>
      </c>
      <c r="AP40" s="62" t="n">
        <v>80</v>
      </c>
      <c r="AQ40" s="62" t="n">
        <v>60</v>
      </c>
      <c r="AR40" s="62" t="n">
        <v>100</v>
      </c>
      <c r="AS40" s="62" t="n">
        <v>20</v>
      </c>
      <c r="AT40" s="62" t="n">
        <v>100</v>
      </c>
      <c r="AU40" s="62"/>
      <c r="AV40" s="61" t="n">
        <f aca="false">IFERROR(AVERAGE(AK40:AU40),0)</f>
        <v>81</v>
      </c>
      <c r="AW40" s="62" t="n">
        <v>95</v>
      </c>
      <c r="AX40" s="62" t="n">
        <v>89</v>
      </c>
      <c r="AY40" s="62" t="n">
        <v>95</v>
      </c>
      <c r="AZ40" s="62" t="n">
        <v>100</v>
      </c>
      <c r="BA40" s="62" t="n">
        <v>98</v>
      </c>
      <c r="BB40" s="62" t="n">
        <v>99</v>
      </c>
      <c r="BC40" s="62" t="n">
        <v>91</v>
      </c>
      <c r="BD40" s="62" t="n">
        <v>90.91</v>
      </c>
      <c r="BE40" s="62" t="n">
        <v>92</v>
      </c>
      <c r="BF40" s="62" t="n">
        <v>100</v>
      </c>
      <c r="BG40" s="62"/>
      <c r="BH40" s="62"/>
      <c r="BI40" s="61" t="n">
        <f aca="false">IFERROR(AVERAGE(AW40:BH40),0)</f>
        <v>94.991</v>
      </c>
      <c r="BJ40" s="62" t="n">
        <v>100</v>
      </c>
      <c r="BK40" s="62" t="n">
        <v>90</v>
      </c>
      <c r="BL40" s="62" t="n">
        <v>100</v>
      </c>
      <c r="BM40" s="62" t="n">
        <v>100</v>
      </c>
      <c r="BN40" s="62" t="n">
        <v>95</v>
      </c>
      <c r="BO40" s="62" t="n">
        <v>65</v>
      </c>
      <c r="BP40" s="62" t="n">
        <v>70</v>
      </c>
      <c r="BQ40" s="62" t="n">
        <v>45</v>
      </c>
      <c r="BR40" s="62" t="n">
        <v>65</v>
      </c>
      <c r="BS40" s="62" t="n">
        <v>0</v>
      </c>
      <c r="BT40" s="61" t="n">
        <f aca="false">IFERROR(AVERAGE(BJ40:BS40),0)</f>
        <v>73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202084015-6</v>
      </c>
      <c r="B41" s="18" t="n">
        <f aca="false">$W41</f>
        <v>96</v>
      </c>
      <c r="C41" s="13"/>
      <c r="D41" s="54" t="n">
        <v>37</v>
      </c>
      <c r="E41" s="56" t="s">
        <v>1946</v>
      </c>
      <c r="F41" s="56" t="s">
        <v>140</v>
      </c>
      <c r="G41" s="56" t="s">
        <v>1947</v>
      </c>
      <c r="H41" s="56" t="s">
        <v>64</v>
      </c>
      <c r="I41" s="56" t="s">
        <v>1948</v>
      </c>
      <c r="J41" s="56" t="s">
        <v>1949</v>
      </c>
      <c r="K41" s="56" t="s">
        <v>1950</v>
      </c>
      <c r="L41" s="56" t="s">
        <v>64</v>
      </c>
      <c r="M41" s="56" t="s">
        <v>411</v>
      </c>
      <c r="N41" s="56" t="s">
        <v>1951</v>
      </c>
      <c r="O41" s="57" t="n">
        <f aca="false">$AB41</f>
        <v>100</v>
      </c>
      <c r="P41" s="57" t="n">
        <f aca="false">$AF41</f>
        <v>91.75</v>
      </c>
      <c r="Q41" s="57" t="n">
        <f aca="false">IFERROR(IF($V41&lt;&gt;0,ROUND((MAX(O41:P41)*0.5+$V41*0.5),0),ROUND(($O41*0.5+$P41*0.5),0)),)</f>
        <v>96</v>
      </c>
      <c r="R41" s="57" t="n">
        <f aca="false">$AV41</f>
        <v>94</v>
      </c>
      <c r="S41" s="57" t="n">
        <f aca="false">$BI41</f>
        <v>90</v>
      </c>
      <c r="T41" s="57" t="n">
        <f aca="false">$BT41</f>
        <v>98.5</v>
      </c>
      <c r="U41" s="57" t="n">
        <f aca="false">$CD41</f>
        <v>100</v>
      </c>
      <c r="V41" s="58" t="n">
        <f aca="false">$AJ41</f>
        <v>0</v>
      </c>
      <c r="W41" s="59" t="n">
        <f aca="false">IF($Q41&gt;=55,ROUND($Q41*$Q$3+$R41*$R$3+$S41*$S$3+$T41*$T$3+$U41*$U$3,0),$Q41)</f>
        <v>96</v>
      </c>
      <c r="X41" s="57" t="n">
        <v>20</v>
      </c>
      <c r="Y41" s="60" t="n">
        <v>30</v>
      </c>
      <c r="Z41" s="60" t="n">
        <v>50</v>
      </c>
      <c r="AA41" s="60" t="n">
        <v>100</v>
      </c>
      <c r="AB41" s="61" t="n">
        <f aca="false">IFERROR(X41+Y41+Z41*AA41/100,0)</f>
        <v>100</v>
      </c>
      <c r="AC41" s="60" t="n">
        <v>30</v>
      </c>
      <c r="AD41" s="60" t="n">
        <v>65</v>
      </c>
      <c r="AE41" s="57" t="n">
        <v>95</v>
      </c>
      <c r="AF41" s="61" t="n">
        <f aca="false">IFERROR(AC41+AD41*AE41/100,0)</f>
        <v>91.75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60</v>
      </c>
      <c r="AM41" s="62" t="n">
        <v>100</v>
      </c>
      <c r="AN41" s="62" t="n">
        <v>100</v>
      </c>
      <c r="AO41" s="62" t="n">
        <v>100</v>
      </c>
      <c r="AP41" s="62" t="n">
        <v>100</v>
      </c>
      <c r="AQ41" s="62" t="n">
        <v>100</v>
      </c>
      <c r="AR41" s="62" t="n">
        <v>100</v>
      </c>
      <c r="AS41" s="62" t="n">
        <v>80</v>
      </c>
      <c r="AT41" s="62" t="n">
        <v>100</v>
      </c>
      <c r="AU41" s="62"/>
      <c r="AV41" s="61" t="n">
        <f aca="false">IFERROR(AVERAGE(AK41:AU41),0)</f>
        <v>94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0</v>
      </c>
      <c r="BD41" s="62" t="n">
        <v>100</v>
      </c>
      <c r="BE41" s="62" t="n">
        <v>100</v>
      </c>
      <c r="BF41" s="62" t="n">
        <v>100</v>
      </c>
      <c r="BG41" s="62"/>
      <c r="BH41" s="62"/>
      <c r="BI41" s="61" t="n">
        <f aca="false">IFERROR(AVERAGE(AW41:BH41),0)</f>
        <v>90</v>
      </c>
      <c r="BJ41" s="62" t="n">
        <v>100</v>
      </c>
      <c r="BK41" s="62" t="n">
        <v>90</v>
      </c>
      <c r="BL41" s="62" t="n">
        <v>95</v>
      </c>
      <c r="BM41" s="62" t="n">
        <v>100</v>
      </c>
      <c r="BN41" s="62" t="n">
        <v>100</v>
      </c>
      <c r="BO41" s="62" t="n">
        <v>100</v>
      </c>
      <c r="BP41" s="62" t="n">
        <v>100</v>
      </c>
      <c r="BQ41" s="62" t="n">
        <v>100</v>
      </c>
      <c r="BR41" s="62" t="n">
        <v>100</v>
      </c>
      <c r="BS41" s="62" t="n">
        <v>100</v>
      </c>
      <c r="BT41" s="61" t="n">
        <f aca="false">IFERROR(AVERAGE(BJ41:BS41),0)</f>
        <v>98.5</v>
      </c>
      <c r="BU41" s="63" t="n">
        <v>100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100</v>
      </c>
    </row>
    <row r="42" customFormat="false" ht="15.75" hidden="false" customHeight="true" outlineLevel="0" collapsed="false">
      <c r="A42" s="13" t="str">
        <f aca="false">$E42&amp;"-"&amp;$F42</f>
        <v>202084005-9</v>
      </c>
      <c r="B42" s="18" t="n">
        <f aca="false">$W42</f>
        <v>83</v>
      </c>
      <c r="C42" s="13"/>
      <c r="D42" s="54" t="n">
        <v>38</v>
      </c>
      <c r="E42" s="56" t="s">
        <v>1952</v>
      </c>
      <c r="F42" s="56" t="s">
        <v>102</v>
      </c>
      <c r="G42" s="56" t="s">
        <v>1953</v>
      </c>
      <c r="H42" s="56" t="s">
        <v>121</v>
      </c>
      <c r="I42" s="56" t="s">
        <v>582</v>
      </c>
      <c r="J42" s="56" t="s">
        <v>1954</v>
      </c>
      <c r="K42" s="56" t="s">
        <v>1955</v>
      </c>
      <c r="L42" s="56" t="s">
        <v>64</v>
      </c>
      <c r="M42" s="56" t="s">
        <v>411</v>
      </c>
      <c r="N42" s="56" t="s">
        <v>1956</v>
      </c>
      <c r="O42" s="57" t="n">
        <f aca="false">$AB42</f>
        <v>100</v>
      </c>
      <c r="P42" s="57" t="n">
        <f aca="false">$AF42</f>
        <v>0</v>
      </c>
      <c r="Q42" s="57" t="n">
        <f aca="false">IFERROR(IF($V42&lt;&gt;0,ROUND((O42+P42+V42)/3,0),ROUND(($O42*0.5+$P42*0.5),0)),)</f>
        <v>67</v>
      </c>
      <c r="R42" s="57" t="n">
        <f aca="false">$AV42</f>
        <v>97.5</v>
      </c>
      <c r="S42" s="57" t="n">
        <f aca="false">$BI42</f>
        <v>100</v>
      </c>
      <c r="T42" s="57" t="n">
        <f aca="false">$BT42</f>
        <v>99.5</v>
      </c>
      <c r="U42" s="57" t="n">
        <f aca="false">$CD42</f>
        <v>100</v>
      </c>
      <c r="V42" s="58" t="n">
        <f aca="false">$AJ42</f>
        <v>100</v>
      </c>
      <c r="W42" s="59" t="n">
        <f aca="false">IF($Q42&gt;=55,ROUND($Q42*$Q$3+$R42*$R$3+$S42*$S$3+$T42*$T$3+$U42*$U$3,0),$Q42)</f>
        <v>83</v>
      </c>
      <c r="X42" s="57" t="n">
        <v>20</v>
      </c>
      <c r="Y42" s="60" t="n">
        <v>30</v>
      </c>
      <c r="Z42" s="60" t="n">
        <v>50</v>
      </c>
      <c r="AA42" s="60" t="n">
        <v>100</v>
      </c>
      <c r="AB42" s="61" t="n">
        <f aca="false">IFERROR(X42+Y42+Z42*AA42/100,0)</f>
        <v>100</v>
      </c>
      <c r="AC42" s="60" t="n">
        <v>0</v>
      </c>
      <c r="AD42" s="60" t="n">
        <v>0</v>
      </c>
      <c r="AE42" s="57" t="n">
        <v>0</v>
      </c>
      <c r="AF42" s="61" t="n">
        <f aca="false">IFERROR(AC42+AD42*AE42/100,0)</f>
        <v>0</v>
      </c>
      <c r="AG42" s="60" t="n">
        <v>30</v>
      </c>
      <c r="AH42" s="60" t="n">
        <v>70</v>
      </c>
      <c r="AI42" s="57" t="n">
        <v>100</v>
      </c>
      <c r="AJ42" s="61" t="n">
        <f aca="false">IFERROR(AG42+AH42*AI42/100,0)</f>
        <v>100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75</v>
      </c>
      <c r="AP42" s="62" t="n">
        <v>100</v>
      </c>
      <c r="AQ42" s="62" t="n">
        <v>100</v>
      </c>
      <c r="AR42" s="62" t="n">
        <v>100</v>
      </c>
      <c r="AS42" s="62" t="n">
        <v>100</v>
      </c>
      <c r="AT42" s="62" t="n">
        <v>100</v>
      </c>
      <c r="AU42" s="62"/>
      <c r="AV42" s="61" t="n">
        <f aca="false">IFERROR(AVERAGE(AK42:AU42),0)</f>
        <v>97.5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100</v>
      </c>
      <c r="BJ42" s="62" t="n">
        <v>100</v>
      </c>
      <c r="BK42" s="62" t="n">
        <v>100</v>
      </c>
      <c r="BL42" s="62" t="n">
        <v>100</v>
      </c>
      <c r="BM42" s="62" t="n">
        <v>100</v>
      </c>
      <c r="BN42" s="62" t="n">
        <v>95</v>
      </c>
      <c r="BO42" s="62" t="n">
        <v>100</v>
      </c>
      <c r="BP42" s="62" t="n">
        <v>100</v>
      </c>
      <c r="BQ42" s="62" t="n">
        <v>100</v>
      </c>
      <c r="BR42" s="62" t="n">
        <v>100</v>
      </c>
      <c r="BS42" s="62" t="n">
        <v>100</v>
      </c>
      <c r="BT42" s="61" t="n">
        <f aca="false">IFERROR(AVERAGE(BJ42:BS42),0)</f>
        <v>99.5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202084028-8</v>
      </c>
      <c r="B43" s="18" t="n">
        <f aca="false">$W43</f>
        <v>79</v>
      </c>
      <c r="C43" s="13"/>
      <c r="D43" s="54" t="n">
        <v>39</v>
      </c>
      <c r="E43" s="56" t="s">
        <v>1957</v>
      </c>
      <c r="F43" s="56" t="s">
        <v>89</v>
      </c>
      <c r="G43" s="56" t="s">
        <v>1958</v>
      </c>
      <c r="H43" s="56" t="s">
        <v>178</v>
      </c>
      <c r="I43" s="56" t="s">
        <v>759</v>
      </c>
      <c r="J43" s="56" t="s">
        <v>180</v>
      </c>
      <c r="K43" s="56" t="s">
        <v>1227</v>
      </c>
      <c r="L43" s="56" t="s">
        <v>64</v>
      </c>
      <c r="M43" s="56" t="s">
        <v>411</v>
      </c>
      <c r="N43" s="56" t="s">
        <v>1959</v>
      </c>
      <c r="O43" s="57" t="n">
        <f aca="false">$AB43</f>
        <v>95</v>
      </c>
      <c r="P43" s="57" t="n">
        <f aca="false">$AF43</f>
        <v>48</v>
      </c>
      <c r="Q43" s="57" t="n">
        <f aca="false">IFERROR(IF($V43&lt;&gt;0,ROUND((MAX(O43:P43)*0.5+$V43*0.5),0),ROUND(($O43*0.5+$P43*0.5),0)),)</f>
        <v>72</v>
      </c>
      <c r="R43" s="57" t="n">
        <f aca="false">$AV43</f>
        <v>84.3</v>
      </c>
      <c r="S43" s="57" t="n">
        <f aca="false">$BI43</f>
        <v>99.6</v>
      </c>
      <c r="T43" s="57" t="n">
        <f aca="false">$BT43</f>
        <v>85</v>
      </c>
      <c r="U43" s="57" t="n">
        <f aca="false">$CD43</f>
        <v>87.5</v>
      </c>
      <c r="V43" s="58" t="n">
        <f aca="false">$AJ43</f>
        <v>0</v>
      </c>
      <c r="W43" s="59" t="n">
        <f aca="false">IF($Q43&gt;=55,ROUND($Q43*$Q$3+$R43*$R$3+$S43*$S$3+$T43*$T$3+$U43*$U$3,0),$Q43)</f>
        <v>79</v>
      </c>
      <c r="X43" s="57" t="n">
        <v>20</v>
      </c>
      <c r="Y43" s="60" t="n">
        <v>30</v>
      </c>
      <c r="Z43" s="60" t="n">
        <v>45</v>
      </c>
      <c r="AA43" s="60" t="n">
        <v>100</v>
      </c>
      <c r="AB43" s="61" t="n">
        <f aca="false">IFERROR(X43+Y43+Z43*AA43/100,0)</f>
        <v>95</v>
      </c>
      <c r="AC43" s="60" t="n">
        <v>20</v>
      </c>
      <c r="AD43" s="60" t="n">
        <v>40</v>
      </c>
      <c r="AE43" s="57" t="n">
        <v>70</v>
      </c>
      <c r="AF43" s="61" t="n">
        <f aca="false">IFERROR(AC43+AD43*AE43/100,0)</f>
        <v>48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100</v>
      </c>
      <c r="AP43" s="62" t="n">
        <v>60</v>
      </c>
      <c r="AQ43" s="62" t="n">
        <v>100</v>
      </c>
      <c r="AR43" s="62" t="n">
        <v>83</v>
      </c>
      <c r="AS43" s="62" t="n">
        <v>100</v>
      </c>
      <c r="AT43" s="62" t="n">
        <v>0</v>
      </c>
      <c r="AU43" s="62"/>
      <c r="AV43" s="61" t="n">
        <f aca="false">IFERROR(AVERAGE(AK43:AU43),0)</f>
        <v>84.3</v>
      </c>
      <c r="AW43" s="62" t="n">
        <v>100</v>
      </c>
      <c r="AX43" s="62" t="n">
        <v>100</v>
      </c>
      <c r="AY43" s="62" t="n">
        <v>100</v>
      </c>
      <c r="AZ43" s="62" t="n">
        <v>100</v>
      </c>
      <c r="BA43" s="62" t="n">
        <v>100</v>
      </c>
      <c r="BB43" s="62" t="n">
        <v>100</v>
      </c>
      <c r="BC43" s="62" t="n">
        <v>96</v>
      </c>
      <c r="BD43" s="62" t="n">
        <v>100</v>
      </c>
      <c r="BE43" s="62" t="n">
        <v>100</v>
      </c>
      <c r="BF43" s="62" t="n">
        <v>100</v>
      </c>
      <c r="BG43" s="62"/>
      <c r="BH43" s="62"/>
      <c r="BI43" s="61" t="n">
        <f aca="false">IFERROR(AVERAGE(AW43:BH43),0)</f>
        <v>99.6</v>
      </c>
      <c r="BJ43" s="62" t="n">
        <v>100</v>
      </c>
      <c r="BK43" s="62" t="n">
        <v>100</v>
      </c>
      <c r="BL43" s="62" t="n">
        <v>100</v>
      </c>
      <c r="BM43" s="62" t="n">
        <v>100</v>
      </c>
      <c r="BN43" s="62" t="n">
        <v>95</v>
      </c>
      <c r="BO43" s="62" t="n">
        <v>100</v>
      </c>
      <c r="BP43" s="62" t="n">
        <v>90</v>
      </c>
      <c r="BQ43" s="62" t="n">
        <v>90</v>
      </c>
      <c r="BR43" s="62" t="n">
        <v>75</v>
      </c>
      <c r="BS43" s="62" t="n">
        <v>0</v>
      </c>
      <c r="BT43" s="61" t="n">
        <f aca="false">IFERROR(AVERAGE(BJ43:BS43),0)</f>
        <v>85</v>
      </c>
      <c r="BU43" s="63" t="n">
        <v>0</v>
      </c>
      <c r="BV43" s="63" t="n">
        <v>100</v>
      </c>
      <c r="BW43" s="63" t="n">
        <v>100</v>
      </c>
      <c r="BX43" s="62" t="n">
        <v>100</v>
      </c>
      <c r="BY43" s="62" t="n">
        <v>100</v>
      </c>
      <c r="BZ43" s="62" t="n">
        <v>100</v>
      </c>
      <c r="CA43" s="62" t="n">
        <v>100</v>
      </c>
      <c r="CB43" s="62" t="n">
        <v>100</v>
      </c>
      <c r="CC43" s="62"/>
      <c r="CD43" s="61" t="n">
        <f aca="false">IFERROR(AVERAGE(BU43:CC43),0)</f>
        <v>87.5</v>
      </c>
    </row>
    <row r="44" customFormat="false" ht="15.75" hidden="false" customHeight="true" outlineLevel="0" collapsed="false">
      <c r="A44" s="13" t="str">
        <f aca="false">$E44&amp;"-"&amp;$F44</f>
        <v>202084035-0</v>
      </c>
      <c r="B44" s="18" t="n">
        <f aca="false">$W44</f>
        <v>81</v>
      </c>
      <c r="C44" s="13"/>
      <c r="D44" s="54" t="n">
        <v>40</v>
      </c>
      <c r="E44" s="56" t="s">
        <v>1960</v>
      </c>
      <c r="F44" s="56" t="s">
        <v>68</v>
      </c>
      <c r="G44" s="56" t="s">
        <v>1961</v>
      </c>
      <c r="H44" s="56" t="s">
        <v>68</v>
      </c>
      <c r="I44" s="56" t="s">
        <v>558</v>
      </c>
      <c r="J44" s="56" t="s">
        <v>238</v>
      </c>
      <c r="K44" s="56" t="s">
        <v>1962</v>
      </c>
      <c r="L44" s="56" t="s">
        <v>64</v>
      </c>
      <c r="M44" s="56" t="s">
        <v>411</v>
      </c>
      <c r="N44" s="56" t="s">
        <v>1963</v>
      </c>
      <c r="O44" s="57" t="n">
        <f aca="false">$AB44</f>
        <v>75</v>
      </c>
      <c r="P44" s="57" t="n">
        <f aca="false">$AF44</f>
        <v>0</v>
      </c>
      <c r="Q44" s="57" t="n">
        <f aca="false">IFERROR(IF($V44&lt;&gt;0,ROUND((MAX(O44:P44)*0.5+$V44*0.5),0),ROUND(($O44*0.5+$P44*0.5),0)),)</f>
        <v>70</v>
      </c>
      <c r="R44" s="57" t="n">
        <f aca="false">$AV44</f>
        <v>92.5</v>
      </c>
      <c r="S44" s="57" t="n">
        <f aca="false">$BI44</f>
        <v>94.2</v>
      </c>
      <c r="T44" s="57" t="n">
        <f aca="false">$BT44</f>
        <v>86.5</v>
      </c>
      <c r="U44" s="57" t="n">
        <f aca="false">$CD44</f>
        <v>100</v>
      </c>
      <c r="V44" s="58" t="n">
        <f aca="false">$AJ44</f>
        <v>65</v>
      </c>
      <c r="W44" s="59" t="n">
        <f aca="false">IF($Q44&gt;=55,ROUND($Q44*$Q$3+$R44*$R$3+$S44*$S$3+$T44*$T$3+$U44*$U$3,0),$Q44)</f>
        <v>81</v>
      </c>
      <c r="X44" s="57" t="n">
        <v>20</v>
      </c>
      <c r="Y44" s="60" t="n">
        <v>25</v>
      </c>
      <c r="Z44" s="60" t="n">
        <v>30</v>
      </c>
      <c r="AA44" s="60" t="n">
        <v>100</v>
      </c>
      <c r="AB44" s="61" t="n">
        <f aca="false">IFERROR(X44+Y44+Z44*AA44/100,0)</f>
        <v>75</v>
      </c>
      <c r="AC44" s="60" t="n">
        <v>0</v>
      </c>
      <c r="AD44" s="60" t="n">
        <v>0</v>
      </c>
      <c r="AE44" s="57" t="n">
        <v>0</v>
      </c>
      <c r="AF44" s="61" t="n">
        <f aca="false">IFERROR(AC44+AD44*AE44/100,0)</f>
        <v>0</v>
      </c>
      <c r="AG44" s="60" t="n">
        <v>30</v>
      </c>
      <c r="AH44" s="60" t="n">
        <v>50</v>
      </c>
      <c r="AI44" s="57" t="n">
        <v>70</v>
      </c>
      <c r="AJ44" s="61" t="n">
        <f aca="false">IFERROR(AG44+AH44*AI44/100,0)</f>
        <v>65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50</v>
      </c>
      <c r="AP44" s="62" t="n">
        <v>100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92.5</v>
      </c>
      <c r="AW44" s="62" t="n">
        <v>90</v>
      </c>
      <c r="AX44" s="62" t="n">
        <v>74</v>
      </c>
      <c r="AY44" s="62" t="n">
        <v>95</v>
      </c>
      <c r="AZ44" s="62" t="n">
        <v>94</v>
      </c>
      <c r="BA44" s="62" t="n">
        <v>89</v>
      </c>
      <c r="BB44" s="62" t="n">
        <v>100</v>
      </c>
      <c r="BC44" s="62" t="n">
        <v>100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94.2</v>
      </c>
      <c r="BJ44" s="62" t="n">
        <v>100</v>
      </c>
      <c r="BK44" s="62" t="n">
        <v>100</v>
      </c>
      <c r="BL44" s="62" t="n">
        <v>100</v>
      </c>
      <c r="BM44" s="62" t="n">
        <v>90</v>
      </c>
      <c r="BN44" s="62" t="n">
        <v>50</v>
      </c>
      <c r="BO44" s="62" t="n">
        <v>40</v>
      </c>
      <c r="BP44" s="62" t="n">
        <v>90</v>
      </c>
      <c r="BQ44" s="62" t="n">
        <v>95</v>
      </c>
      <c r="BR44" s="62" t="n">
        <v>100</v>
      </c>
      <c r="BS44" s="62" t="n">
        <v>100</v>
      </c>
      <c r="BT44" s="61" t="n">
        <f aca="false">IFERROR(AVERAGE(BJ44:BS44),0)</f>
        <v>86.5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202084011-3</v>
      </c>
      <c r="B45" s="18" t="n">
        <f aca="false">$W45</f>
        <v>65</v>
      </c>
      <c r="C45" s="13"/>
      <c r="D45" s="54" t="n">
        <v>41</v>
      </c>
      <c r="E45" s="56" t="s">
        <v>1964</v>
      </c>
      <c r="F45" s="56" t="s">
        <v>159</v>
      </c>
      <c r="G45" s="56" t="s">
        <v>1965</v>
      </c>
      <c r="H45" s="56" t="s">
        <v>64</v>
      </c>
      <c r="I45" s="56" t="s">
        <v>1966</v>
      </c>
      <c r="J45" s="56" t="s">
        <v>1040</v>
      </c>
      <c r="K45" s="56" t="s">
        <v>1967</v>
      </c>
      <c r="L45" s="56" t="s">
        <v>64</v>
      </c>
      <c r="M45" s="56" t="s">
        <v>411</v>
      </c>
      <c r="N45" s="56" t="s">
        <v>1968</v>
      </c>
      <c r="O45" s="57" t="n">
        <f aca="false">$AB45</f>
        <v>60.5</v>
      </c>
      <c r="P45" s="57" t="n">
        <f aca="false">$AF45</f>
        <v>68.5</v>
      </c>
      <c r="Q45" s="57" t="n">
        <f aca="false">IFERROR(IF($V45&lt;&gt;0,ROUND((MAX(O45:P45)*0.5+$V45*0.5),0),ROUND(($O45*0.5+$P45*0.5),0)),)</f>
        <v>65</v>
      </c>
      <c r="R45" s="57" t="n">
        <f aca="false">$AV45</f>
        <v>76.5</v>
      </c>
      <c r="S45" s="57" t="n">
        <f aca="false">$BI45</f>
        <v>67</v>
      </c>
      <c r="T45" s="57" t="n">
        <f aca="false">$BT45</f>
        <v>49</v>
      </c>
      <c r="U45" s="57" t="n">
        <f aca="false">$CD45</f>
        <v>82.5</v>
      </c>
      <c r="V45" s="58" t="n">
        <f aca="false">$AJ45</f>
        <v>0</v>
      </c>
      <c r="W45" s="59" t="n">
        <f aca="false">IF($Q45&gt;=55,ROUND($Q45*$Q$3+$R45*$R$3+$S45*$S$3+$T45*$T$3+$U45*$U$3,0),$Q45)</f>
        <v>65</v>
      </c>
      <c r="X45" s="57" t="n">
        <v>20</v>
      </c>
      <c r="Y45" s="60" t="n">
        <v>30</v>
      </c>
      <c r="Z45" s="60" t="n">
        <v>15</v>
      </c>
      <c r="AA45" s="60" t="n">
        <v>70</v>
      </c>
      <c r="AB45" s="61" t="n">
        <f aca="false">IFERROR(X45+Y45+Z45*AA45/100,0)</f>
        <v>60.5</v>
      </c>
      <c r="AC45" s="60" t="n">
        <v>30</v>
      </c>
      <c r="AD45" s="60" t="n">
        <v>55</v>
      </c>
      <c r="AE45" s="57" t="n">
        <v>70</v>
      </c>
      <c r="AF45" s="61" t="n">
        <f aca="false">IFERROR(AC45+AD45*AE45/100,0)</f>
        <v>68.5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30</v>
      </c>
      <c r="AN45" s="62" t="n">
        <v>100</v>
      </c>
      <c r="AO45" s="62" t="n">
        <v>75</v>
      </c>
      <c r="AP45" s="62" t="n">
        <v>60</v>
      </c>
      <c r="AQ45" s="62" t="n">
        <v>100</v>
      </c>
      <c r="AR45" s="62" t="n">
        <v>0</v>
      </c>
      <c r="AS45" s="62" t="n">
        <v>100</v>
      </c>
      <c r="AT45" s="62" t="n">
        <v>100</v>
      </c>
      <c r="AU45" s="62"/>
      <c r="AV45" s="61" t="n">
        <f aca="false">IFERROR(AVERAGE(AK45:AU45),0)</f>
        <v>76.5</v>
      </c>
      <c r="AW45" s="62" t="n">
        <v>100</v>
      </c>
      <c r="AX45" s="62" t="n">
        <v>100</v>
      </c>
      <c r="AY45" s="62" t="n">
        <v>0</v>
      </c>
      <c r="AZ45" s="62" t="n">
        <v>100</v>
      </c>
      <c r="BA45" s="62" t="n">
        <v>93</v>
      </c>
      <c r="BB45" s="62" t="n">
        <v>95</v>
      </c>
      <c r="BC45" s="62" t="n">
        <v>83</v>
      </c>
      <c r="BD45" s="62" t="n">
        <v>0</v>
      </c>
      <c r="BE45" s="62" t="n">
        <v>99</v>
      </c>
      <c r="BF45" s="62" t="n">
        <v>0</v>
      </c>
      <c r="BG45" s="62"/>
      <c r="BH45" s="62"/>
      <c r="BI45" s="61" t="n">
        <f aca="false">IFERROR(AVERAGE(AW45:BH45),0)</f>
        <v>67</v>
      </c>
      <c r="BJ45" s="62" t="n">
        <v>100</v>
      </c>
      <c r="BK45" s="62" t="n">
        <v>90</v>
      </c>
      <c r="BL45" s="62" t="n">
        <v>0</v>
      </c>
      <c r="BM45" s="62" t="n">
        <v>0</v>
      </c>
      <c r="BN45" s="62" t="n">
        <v>0</v>
      </c>
      <c r="BO45" s="62" t="n">
        <v>100</v>
      </c>
      <c r="BP45" s="62" t="n">
        <v>0</v>
      </c>
      <c r="BQ45" s="62" t="n">
        <v>100</v>
      </c>
      <c r="BR45" s="62" t="n">
        <v>0</v>
      </c>
      <c r="BS45" s="62" t="n">
        <v>100</v>
      </c>
      <c r="BT45" s="61" t="n">
        <f aca="false">IFERROR(AVERAGE(BJ45:BS45),0)</f>
        <v>49</v>
      </c>
      <c r="BU45" s="63" t="n">
        <v>100</v>
      </c>
      <c r="BV45" s="63" t="n">
        <v>60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0</v>
      </c>
      <c r="CC45" s="62"/>
      <c r="CD45" s="61" t="n">
        <f aca="false">IFERROR(AVERAGE(BU45:CC45),0)</f>
        <v>82.5</v>
      </c>
    </row>
    <row r="46" customFormat="false" ht="15.75" hidden="false" customHeight="true" outlineLevel="0" collapsed="false">
      <c r="A46" s="13" t="str">
        <f aca="false">$E46&amp;"-"&amp;$F46</f>
        <v>202084043-1</v>
      </c>
      <c r="B46" s="18" t="n">
        <f aca="false">$W46</f>
        <v>72</v>
      </c>
      <c r="C46" s="13"/>
      <c r="D46" s="54" t="n">
        <f aca="false">D45+1</f>
        <v>42</v>
      </c>
      <c r="E46" s="56" t="s">
        <v>1969</v>
      </c>
      <c r="F46" s="56" t="s">
        <v>64</v>
      </c>
      <c r="G46" s="56" t="s">
        <v>1970</v>
      </c>
      <c r="H46" s="56" t="s">
        <v>60</v>
      </c>
      <c r="I46" s="56" t="s">
        <v>198</v>
      </c>
      <c r="J46" s="56" t="s">
        <v>1971</v>
      </c>
      <c r="K46" s="56" t="s">
        <v>1972</v>
      </c>
      <c r="L46" s="56" t="s">
        <v>64</v>
      </c>
      <c r="M46" s="56" t="s">
        <v>411</v>
      </c>
      <c r="N46" s="56" t="s">
        <v>1973</v>
      </c>
      <c r="O46" s="57" t="n">
        <f aca="false">$AB46</f>
        <v>90</v>
      </c>
      <c r="P46" s="57" t="n">
        <f aca="false">$AF46</f>
        <v>0</v>
      </c>
      <c r="Q46" s="57" t="n">
        <f aca="false">IFERROR(IF($V46&lt;&gt;0,ROUND((O46+P46+V46)/3,0),ROUND(($O46*0.5+$P46*0.5),0)),)</f>
        <v>59</v>
      </c>
      <c r="R46" s="57" t="n">
        <f aca="false">$AV46</f>
        <v>87.3</v>
      </c>
      <c r="S46" s="57" t="n">
        <f aca="false">$BI46</f>
        <v>95.291</v>
      </c>
      <c r="T46" s="57" t="n">
        <f aca="false">$BT46</f>
        <v>86</v>
      </c>
      <c r="U46" s="57" t="n">
        <f aca="false">$CD46</f>
        <v>54.125</v>
      </c>
      <c r="V46" s="58" t="n">
        <f aca="false">$AJ46</f>
        <v>87</v>
      </c>
      <c r="W46" s="59" t="n">
        <f aca="false">IF($Q46&gt;=55,ROUND($Q46*$Q$3+$R46*$R$3+$S46*$S$3+$T46*$T$3+$U46*$U$3,0),$Q46)</f>
        <v>72</v>
      </c>
      <c r="X46" s="57" t="n">
        <v>20</v>
      </c>
      <c r="Y46" s="60" t="n">
        <v>30</v>
      </c>
      <c r="Z46" s="60" t="n">
        <v>40</v>
      </c>
      <c r="AA46" s="60" t="n">
        <v>100</v>
      </c>
      <c r="AB46" s="61" t="n">
        <f aca="false">IFERROR(X46+Y46+Z46*AA46/100,0)</f>
        <v>90</v>
      </c>
      <c r="AC46" s="60" t="n">
        <v>0</v>
      </c>
      <c r="AD46" s="60" t="n">
        <v>0</v>
      </c>
      <c r="AE46" s="57" t="n">
        <v>0</v>
      </c>
      <c r="AF46" s="61" t="n">
        <f aca="false">IFERROR(AC46+AD46*AE46/100,0)</f>
        <v>0</v>
      </c>
      <c r="AG46" s="60" t="n">
        <v>17</v>
      </c>
      <c r="AH46" s="60" t="n">
        <v>70</v>
      </c>
      <c r="AI46" s="57" t="n">
        <v>100</v>
      </c>
      <c r="AJ46" s="61" t="n">
        <f aca="false">IFERROR(AG46+AH46*AI46/100,0)</f>
        <v>87</v>
      </c>
      <c r="AK46" s="62" t="n">
        <v>100</v>
      </c>
      <c r="AL46" s="63" t="n">
        <v>100</v>
      </c>
      <c r="AM46" s="62" t="n">
        <v>30</v>
      </c>
      <c r="AN46" s="62" t="n">
        <v>100</v>
      </c>
      <c r="AO46" s="62" t="n">
        <v>100</v>
      </c>
      <c r="AP46" s="62" t="n">
        <v>60</v>
      </c>
      <c r="AQ46" s="62" t="n">
        <v>100</v>
      </c>
      <c r="AR46" s="62" t="n">
        <v>83</v>
      </c>
      <c r="AS46" s="62" t="n">
        <v>100</v>
      </c>
      <c r="AT46" s="62" t="n">
        <v>100</v>
      </c>
      <c r="AU46" s="62"/>
      <c r="AV46" s="61" t="n">
        <f aca="false">IFERROR(AVERAGE(AK46:AU46),0)</f>
        <v>87.3</v>
      </c>
      <c r="AW46" s="62" t="n">
        <v>91</v>
      </c>
      <c r="AX46" s="62" t="n">
        <v>89</v>
      </c>
      <c r="AY46" s="62" t="n">
        <v>94</v>
      </c>
      <c r="AZ46" s="62" t="n">
        <v>95</v>
      </c>
      <c r="BA46" s="62" t="n">
        <v>99</v>
      </c>
      <c r="BB46" s="62" t="n">
        <v>99</v>
      </c>
      <c r="BC46" s="62" t="n">
        <v>98</v>
      </c>
      <c r="BD46" s="62" t="n">
        <v>90.91</v>
      </c>
      <c r="BE46" s="62" t="n">
        <v>97</v>
      </c>
      <c r="BF46" s="62" t="n">
        <v>100</v>
      </c>
      <c r="BG46" s="62"/>
      <c r="BH46" s="62"/>
      <c r="BI46" s="61" t="n">
        <f aca="false">IFERROR(AVERAGE(AW46:BH46),0)</f>
        <v>95.291</v>
      </c>
      <c r="BJ46" s="62" t="n">
        <v>80</v>
      </c>
      <c r="BK46" s="62" t="n">
        <v>90</v>
      </c>
      <c r="BL46" s="62" t="n">
        <v>95</v>
      </c>
      <c r="BM46" s="62" t="n">
        <v>100</v>
      </c>
      <c r="BN46" s="62" t="n">
        <v>100</v>
      </c>
      <c r="BO46" s="62" t="n">
        <v>95</v>
      </c>
      <c r="BP46" s="62" t="n">
        <v>100</v>
      </c>
      <c r="BQ46" s="62" t="n">
        <v>100</v>
      </c>
      <c r="BR46" s="62" t="n">
        <v>100</v>
      </c>
      <c r="BS46" s="62" t="n">
        <v>0</v>
      </c>
      <c r="BT46" s="61" t="n">
        <f aca="false">IFERROR(AVERAGE(BJ46:BS46),0)</f>
        <v>86</v>
      </c>
      <c r="BU46" s="63" t="n">
        <v>100</v>
      </c>
      <c r="BV46" s="63" t="n">
        <v>100</v>
      </c>
      <c r="BW46" s="63" t="n">
        <v>50</v>
      </c>
      <c r="BX46" s="62" t="n">
        <v>83</v>
      </c>
      <c r="BY46" s="62" t="n">
        <v>100</v>
      </c>
      <c r="BZ46" s="62" t="n">
        <v>0</v>
      </c>
      <c r="CA46" s="62" t="n">
        <v>0</v>
      </c>
      <c r="CB46" s="62" t="n">
        <v>0</v>
      </c>
      <c r="CC46" s="62"/>
      <c r="CD46" s="61" t="n">
        <f aca="false">IFERROR(AVERAGE(BU46:CC46),0)</f>
        <v>54.125</v>
      </c>
    </row>
    <row r="47" customFormat="false" ht="15.75" hidden="false" customHeight="true" outlineLevel="0" collapsed="false">
      <c r="A47" s="13" t="str">
        <f aca="false">$E47&amp;"-"&amp;$F47</f>
        <v>202084044-k</v>
      </c>
      <c r="B47" s="18" t="n">
        <f aca="false">$W47</f>
        <v>0</v>
      </c>
      <c r="C47" s="13"/>
      <c r="D47" s="54" t="n">
        <f aca="false">D46+1</f>
        <v>43</v>
      </c>
      <c r="E47" s="56" t="s">
        <v>1974</v>
      </c>
      <c r="F47" s="56" t="s">
        <v>76</v>
      </c>
      <c r="G47" s="56" t="s">
        <v>1975</v>
      </c>
      <c r="H47" s="56" t="s">
        <v>102</v>
      </c>
      <c r="I47" s="56" t="s">
        <v>1637</v>
      </c>
      <c r="J47" s="56" t="s">
        <v>1976</v>
      </c>
      <c r="K47" s="56" t="s">
        <v>1718</v>
      </c>
      <c r="L47" s="56" t="s">
        <v>64</v>
      </c>
      <c r="M47" s="56" t="s">
        <v>411</v>
      </c>
      <c r="N47" s="56" t="s">
        <v>1977</v>
      </c>
      <c r="O47" s="57" t="n">
        <f aca="false">$AB47</f>
        <v>0</v>
      </c>
      <c r="P47" s="57" t="n">
        <f aca="false">$AF47</f>
        <v>0</v>
      </c>
      <c r="Q47" s="57" t="n">
        <f aca="false">IFERROR(IF($V47&lt;&gt;0,ROUND((MAX(O47:P47)*0.5+$V47*0.5),0),ROUND(($O47*0.5+$P47*0.5),0)),)</f>
        <v>0</v>
      </c>
      <c r="R47" s="57" t="n">
        <f aca="false">$AV47</f>
        <v>20</v>
      </c>
      <c r="S47" s="57" t="n">
        <f aca="false">$BI47</f>
        <v>0</v>
      </c>
      <c r="T47" s="57" t="n">
        <f aca="false">$BT47</f>
        <v>0</v>
      </c>
      <c r="U47" s="57" t="n">
        <f aca="false">$CD47</f>
        <v>0</v>
      </c>
      <c r="V47" s="58" t="n">
        <f aca="false">$AJ47</f>
        <v>0</v>
      </c>
      <c r="W47" s="59" t="n">
        <f aca="false">IF($Q47&gt;=55,ROUND($Q47*$Q$3+$R47*$R$3+$S47*$S$3+$T47*$T$3+$U47*$U$3,0),$Q47)</f>
        <v>0</v>
      </c>
      <c r="X47" s="57" t="n">
        <v>0</v>
      </c>
      <c r="Y47" s="60" t="n">
        <v>0</v>
      </c>
      <c r="Z47" s="60" t="n">
        <v>0</v>
      </c>
      <c r="AA47" s="60" t="n">
        <v>0</v>
      </c>
      <c r="AB47" s="61" t="n">
        <f aca="false">IFERROR(X47+Y47+Z47*AA47/100,0)</f>
        <v>0</v>
      </c>
      <c r="AC47" s="60" t="n">
        <v>0</v>
      </c>
      <c r="AD47" s="60" t="n">
        <v>0</v>
      </c>
      <c r="AE47" s="57" t="n">
        <v>0</v>
      </c>
      <c r="AF47" s="61" t="n">
        <f aca="false">IFERROR(AC47+AD47*AE47/100,0)</f>
        <v>0</v>
      </c>
      <c r="AG47" s="60"/>
      <c r="AH47" s="60"/>
      <c r="AI47" s="57"/>
      <c r="AJ47" s="61" t="n">
        <f aca="false">IFERROR(AG47+AH47*AI47/100,0)</f>
        <v>0</v>
      </c>
      <c r="AK47" s="62" t="n">
        <v>100</v>
      </c>
      <c r="AL47" s="63" t="n">
        <v>100</v>
      </c>
      <c r="AM47" s="62" t="n">
        <v>0</v>
      </c>
      <c r="AN47" s="62" t="n">
        <v>0</v>
      </c>
      <c r="AO47" s="62" t="n">
        <v>0</v>
      </c>
      <c r="AP47" s="62" t="n">
        <v>0</v>
      </c>
      <c r="AQ47" s="62" t="n">
        <v>0</v>
      </c>
      <c r="AR47" s="62" t="n">
        <v>0</v>
      </c>
      <c r="AS47" s="62" t="n">
        <v>0</v>
      </c>
      <c r="AT47" s="62" t="n">
        <v>0</v>
      </c>
      <c r="AU47" s="62"/>
      <c r="AV47" s="61" t="n">
        <f aca="false">IFERROR(AVERAGE(AK47:AU47),0)</f>
        <v>20</v>
      </c>
      <c r="AW47" s="62" t="n">
        <v>0</v>
      </c>
      <c r="AX47" s="62" t="n">
        <v>0</v>
      </c>
      <c r="AY47" s="62" t="n">
        <v>0</v>
      </c>
      <c r="AZ47" s="62" t="n">
        <v>0</v>
      </c>
      <c r="BA47" s="62" t="n">
        <v>0</v>
      </c>
      <c r="BB47" s="62" t="n">
        <v>0</v>
      </c>
      <c r="BC47" s="62" t="n">
        <v>0</v>
      </c>
      <c r="BD47" s="62" t="n">
        <v>0</v>
      </c>
      <c r="BE47" s="62" t="n">
        <v>0</v>
      </c>
      <c r="BF47" s="62" t="n">
        <v>0</v>
      </c>
      <c r="BG47" s="62"/>
      <c r="BH47" s="62"/>
      <c r="BI47" s="61" t="n">
        <f aca="false">IFERROR(AVERAGE(AW47:BH47),0)</f>
        <v>0</v>
      </c>
      <c r="BJ47" s="62" t="n">
        <v>0</v>
      </c>
      <c r="BK47" s="62" t="n">
        <v>0</v>
      </c>
      <c r="BL47" s="62" t="n">
        <v>0</v>
      </c>
      <c r="BM47" s="62" t="n">
        <v>0</v>
      </c>
      <c r="BN47" s="62" t="n">
        <v>0</v>
      </c>
      <c r="BO47" s="62" t="n">
        <v>0</v>
      </c>
      <c r="BP47" s="62" t="n">
        <v>0</v>
      </c>
      <c r="BQ47" s="62" t="n">
        <v>0</v>
      </c>
      <c r="BR47" s="62" t="n">
        <v>0</v>
      </c>
      <c r="BS47" s="62" t="n">
        <v>0</v>
      </c>
      <c r="BT47" s="61" t="n">
        <f aca="false">IFERROR(AVERAGE(BJ47:BS47),0)</f>
        <v>0</v>
      </c>
      <c r="BU47" s="63" t="n">
        <v>0</v>
      </c>
      <c r="BV47" s="63" t="n">
        <v>0</v>
      </c>
      <c r="BW47" s="63" t="n">
        <v>0</v>
      </c>
      <c r="BX47" s="62" t="n">
        <v>0</v>
      </c>
      <c r="BY47" s="62" t="n">
        <v>0</v>
      </c>
      <c r="BZ47" s="62" t="n">
        <v>0</v>
      </c>
      <c r="CA47" s="62" t="n">
        <v>0</v>
      </c>
      <c r="CB47" s="62" t="n">
        <v>0</v>
      </c>
      <c r="CC47" s="62"/>
      <c r="CD47" s="61" t="n">
        <f aca="false">IFERROR(AVERAGE(BU47:CC47),0)</f>
        <v>0</v>
      </c>
    </row>
    <row r="48" customFormat="false" ht="15.75" hidden="false" customHeight="true" outlineLevel="0" collapsed="false">
      <c r="A48" s="13" t="str">
        <f aca="false">$E48&amp;"-"&amp;$F48</f>
        <v>202084008-3</v>
      </c>
      <c r="B48" s="18" t="n">
        <f aca="false">$W48</f>
        <v>48</v>
      </c>
      <c r="C48" s="13"/>
      <c r="D48" s="54" t="n">
        <f aca="false">D47+1</f>
        <v>44</v>
      </c>
      <c r="E48" s="56" t="s">
        <v>1978</v>
      </c>
      <c r="F48" s="56" t="s">
        <v>159</v>
      </c>
      <c r="G48" s="56" t="s">
        <v>1979</v>
      </c>
      <c r="H48" s="56" t="s">
        <v>68</v>
      </c>
      <c r="I48" s="56" t="s">
        <v>1637</v>
      </c>
      <c r="J48" s="56" t="s">
        <v>1980</v>
      </c>
      <c r="K48" s="56" t="s">
        <v>1981</v>
      </c>
      <c r="L48" s="56" t="s">
        <v>64</v>
      </c>
      <c r="M48" s="56" t="s">
        <v>411</v>
      </c>
      <c r="N48" s="56" t="s">
        <v>1982</v>
      </c>
      <c r="O48" s="57" t="n">
        <f aca="false">$AB48</f>
        <v>43.5</v>
      </c>
      <c r="P48" s="57" t="n">
        <f aca="false">$AF48</f>
        <v>46.5</v>
      </c>
      <c r="Q48" s="57" t="n">
        <f aca="false">IFERROR(IF($V48&lt;&gt;0,ROUND((MAX(O48:P48)*0.5+$V48*0.5),0),ROUND(($O48*0.5+$P48*0.5),0)),)</f>
        <v>48</v>
      </c>
      <c r="R48" s="57" t="n">
        <f aca="false">$AV48</f>
        <v>70.8</v>
      </c>
      <c r="S48" s="57" t="n">
        <f aca="false">$BI48</f>
        <v>95.391</v>
      </c>
      <c r="T48" s="57" t="n">
        <f aca="false">$BT48</f>
        <v>74.9</v>
      </c>
      <c r="U48" s="57" t="n">
        <f aca="false">$CD48</f>
        <v>13.125</v>
      </c>
      <c r="V48" s="58" t="n">
        <f aca="false">$AJ48</f>
        <v>50</v>
      </c>
      <c r="W48" s="59" t="n">
        <f aca="false">IF($Q48&gt;=55,ROUND($Q48*$Q$3+$R48*$R$3+$S48*$S$3+$T48*$T$3+$U48*$U$3,0),$Q48)</f>
        <v>48</v>
      </c>
      <c r="X48" s="57" t="n">
        <v>20</v>
      </c>
      <c r="Y48" s="60" t="n">
        <v>20</v>
      </c>
      <c r="Z48" s="60" t="n">
        <v>5</v>
      </c>
      <c r="AA48" s="60" t="n">
        <v>70</v>
      </c>
      <c r="AB48" s="61" t="n">
        <f aca="false">IFERROR(X48+Y48+Z48*AA48/100,0)</f>
        <v>43.5</v>
      </c>
      <c r="AC48" s="60" t="n">
        <v>15</v>
      </c>
      <c r="AD48" s="60" t="n">
        <v>45</v>
      </c>
      <c r="AE48" s="57" t="n">
        <v>70</v>
      </c>
      <c r="AF48" s="61" t="n">
        <f aca="false">IFERROR(AC48+AD48*AE48/100,0)</f>
        <v>46.5</v>
      </c>
      <c r="AG48" s="60" t="n">
        <v>20</v>
      </c>
      <c r="AH48" s="60" t="n">
        <v>30</v>
      </c>
      <c r="AI48" s="57" t="n">
        <v>100</v>
      </c>
      <c r="AJ48" s="61" t="n">
        <f aca="false">IFERROR(AG48+AH48*AI48/100,0)</f>
        <v>50</v>
      </c>
      <c r="AK48" s="62" t="n">
        <v>100</v>
      </c>
      <c r="AL48" s="63" t="n">
        <v>100</v>
      </c>
      <c r="AM48" s="62" t="n">
        <v>90</v>
      </c>
      <c r="AN48" s="62" t="n">
        <v>75</v>
      </c>
      <c r="AO48" s="62" t="n">
        <v>50</v>
      </c>
      <c r="AP48" s="62" t="n">
        <v>80</v>
      </c>
      <c r="AQ48" s="62" t="n">
        <v>40</v>
      </c>
      <c r="AR48" s="62" t="n">
        <v>33</v>
      </c>
      <c r="AS48" s="62" t="n">
        <v>40</v>
      </c>
      <c r="AT48" s="62" t="n">
        <v>100</v>
      </c>
      <c r="AU48" s="62"/>
      <c r="AV48" s="61" t="n">
        <f aca="false">IFERROR(AVERAGE(AK48:AU48),0)</f>
        <v>70.8</v>
      </c>
      <c r="AW48" s="62" t="n">
        <v>86</v>
      </c>
      <c r="AX48" s="62" t="n">
        <v>98</v>
      </c>
      <c r="AY48" s="62" t="n">
        <v>100</v>
      </c>
      <c r="AZ48" s="62" t="n">
        <v>93</v>
      </c>
      <c r="BA48" s="62" t="n">
        <v>92</v>
      </c>
      <c r="BB48" s="62" t="n">
        <v>97</v>
      </c>
      <c r="BC48" s="62" t="n">
        <v>97</v>
      </c>
      <c r="BD48" s="62" t="n">
        <v>90.91</v>
      </c>
      <c r="BE48" s="62" t="n">
        <v>100</v>
      </c>
      <c r="BF48" s="62" t="n">
        <v>100</v>
      </c>
      <c r="BG48" s="62"/>
      <c r="BH48" s="62"/>
      <c r="BI48" s="61" t="n">
        <f aca="false">IFERROR(AVERAGE(AW48:BH48),0)</f>
        <v>95.391</v>
      </c>
      <c r="BJ48" s="62" t="n">
        <v>79</v>
      </c>
      <c r="BK48" s="62" t="n">
        <v>60</v>
      </c>
      <c r="BL48" s="62" t="n">
        <v>95</v>
      </c>
      <c r="BM48" s="62" t="n">
        <v>100</v>
      </c>
      <c r="BN48" s="62" t="n">
        <v>80</v>
      </c>
      <c r="BO48" s="62" t="n">
        <v>95</v>
      </c>
      <c r="BP48" s="62" t="n">
        <v>10</v>
      </c>
      <c r="BQ48" s="62" t="n">
        <v>40</v>
      </c>
      <c r="BR48" s="62" t="n">
        <v>90</v>
      </c>
      <c r="BS48" s="62" t="n">
        <v>100</v>
      </c>
      <c r="BT48" s="61" t="n">
        <f aca="false">IFERROR(AVERAGE(BJ48:BS48),0)</f>
        <v>74.9</v>
      </c>
      <c r="BU48" s="63" t="n">
        <v>25</v>
      </c>
      <c r="BV48" s="63" t="n">
        <v>0</v>
      </c>
      <c r="BW48" s="63" t="n">
        <v>20</v>
      </c>
      <c r="BX48" s="62" t="n">
        <v>60</v>
      </c>
      <c r="BY48" s="62" t="n">
        <v>0</v>
      </c>
      <c r="BZ48" s="62" t="n">
        <v>0</v>
      </c>
      <c r="CA48" s="62" t="n">
        <v>0</v>
      </c>
      <c r="CB48" s="62" t="n">
        <v>0</v>
      </c>
      <c r="CC48" s="62"/>
      <c r="CD48" s="61" t="n">
        <f aca="false">IFERROR(AVERAGE(BU48:CC48),0)</f>
        <v>13.125</v>
      </c>
    </row>
    <row r="49" customFormat="false" ht="15.75" hidden="false" customHeight="true" outlineLevel="0" collapsed="false">
      <c r="A49" s="13"/>
      <c r="B49" s="13"/>
      <c r="C49" s="13"/>
      <c r="D49" s="13"/>
      <c r="K49" s="2" t="s">
        <v>1</v>
      </c>
      <c r="L49" s="76"/>
      <c r="M49" s="76"/>
      <c r="N49" s="76"/>
      <c r="O49" s="77" t="n">
        <f aca="false">IF(COUNT(O5:O48)&gt;0,ROUND(SUM(O5:O48)/COUNTIF(O5:O48,"&lt;&gt;"),0),0)</f>
        <v>61</v>
      </c>
      <c r="P49" s="77" t="n">
        <f aca="false">IF(COUNT(P5:P48)&gt;0,ROUND(SUM(P5:P48)/COUNTIF(P5:P48,"&lt;&gt;"),0),0)</f>
        <v>41</v>
      </c>
      <c r="Q49" s="77" t="n">
        <f aca="false">IF(COUNT(Q5:Q48)&gt;0,ROUND(SUM(Q5:Q48)/COUNTIF(Q5:Q48,"&lt;&gt;"),0),0)</f>
        <v>58</v>
      </c>
      <c r="R49" s="77" t="n">
        <f aca="false">IF(COUNT(R5:R48)&gt;0,ROUND(SUM(R5:R48)/COUNTIF(R5:R48,"&lt;&gt;"),0),0)</f>
        <v>77</v>
      </c>
      <c r="S49" s="77"/>
      <c r="T49" s="77" t="n">
        <f aca="false">IF(COUNT(T5:T48)&gt;0,ROUND(SUM(T5:T48)/COUNTIF(T5:T48,"&lt;&gt;"),0),0)</f>
        <v>72</v>
      </c>
      <c r="U49" s="77"/>
      <c r="V49" s="77" t="n">
        <f aca="false">IF(COUNT(V5:V48)&gt;0,ROUND(SUM(V5:V48)/COUNTIF(V5:V48,"&lt;&gt;"),0),0)</f>
        <v>26</v>
      </c>
      <c r="W49" s="77" t="n">
        <f aca="false">IF(COUNT(W5:W48)&gt;0,ROUND(SUM(W5:W48)/COUNTIF(W5:W48,"&lt;&gt;"),0),0)</f>
        <v>63</v>
      </c>
      <c r="X49" s="77" t="n">
        <f aca="false">IF(COUNT(X5:X48)&gt;0,ROUND(SUM(X5:X48)/COUNTIF(X5:X48,"&lt;&gt;"),0),0)</f>
        <v>16</v>
      </c>
      <c r="Y49" s="77" t="n">
        <f aca="false">IF(COUNT(Y5:Y48)&gt;0,ROUND(SUM(Y5:Y48)/COUNTIF(Y5:Y48,"&lt;&gt;"),0),0)</f>
        <v>21</v>
      </c>
      <c r="Z49" s="77" t="n">
        <f aca="false">IF(COUNT(Z5:Z48)&gt;0,ROUND(SUM(Z5:Z48)/COUNTIF(Z5:Z48,"&lt;&gt;"),0),0)</f>
        <v>26</v>
      </c>
      <c r="AA49" s="77"/>
      <c r="AB49" s="77" t="n">
        <f aca="false">IF(COUNT(AB5:AB48)&gt;0,ROUND(SUM(AB5:AB48)/COUNTIF(AB5:AB48,"&lt;&gt;"),0),0)</f>
        <v>61</v>
      </c>
      <c r="AC49" s="77" t="n">
        <f aca="false">IF(COUNT(AC5:AC48)&gt;0,ROUND(SUM(AC5:AC48)/COUNTIF(AC5:AC48,"&lt;&gt;"),0),0)</f>
        <v>13</v>
      </c>
      <c r="AD49" s="77" t="n">
        <f aca="false">IF(COUNT(AD5:AD48)&gt;0,ROUND(SUM(AD5:AD48)/COUNTIF(AD5:AD48,"&lt;&gt;"),0),0)</f>
        <v>30</v>
      </c>
      <c r="AE49" s="77" t="n">
        <f aca="false">IF(COUNT(AE5:AE48)&gt;0,ROUND(SUM(AE5:AE48)/COUNTIF(AE5:AE48,"&lt;&gt;"),0),0)</f>
        <v>47</v>
      </c>
      <c r="AF49" s="77" t="n">
        <f aca="false">IF(COUNT(AF5:AF48)&gt;0,ROUND(SUM(AF5:AF48)/COUNTIF(AF5:AF48,"&lt;&gt;"),0),0)</f>
        <v>41</v>
      </c>
      <c r="AG49" s="77" t="n">
        <f aca="false">IF(COUNT(AG5:AG48)&gt;0,ROUND(SUM(AG5:AG48)/COUNTIF(AG5:AG48,"&lt;&gt;"),0),0)</f>
        <v>26</v>
      </c>
      <c r="AH49" s="77" t="n">
        <f aca="false">IF(COUNT(AH5:AH48)&gt;0,ROUND(SUM(AH5:AH48)/COUNTIF(AH5:AH48,"&lt;&gt;"),0),0)</f>
        <v>59</v>
      </c>
      <c r="AI49" s="77" t="n">
        <f aca="false">IF(COUNT(AI5:AI48)&gt;0,ROUND(SUM(AI5:AI48)/COUNTIF(AI5:AI48,"&lt;&gt;"),0),0)</f>
        <v>91</v>
      </c>
      <c r="AJ49" s="77" t="n">
        <f aca="false">IF(COUNT(AJ5:AJ48)&gt;0,ROUND(SUM(AJ5:AJ48)/COUNTIF(AJ5:AJ48,"&lt;&gt;"),0),0)</f>
        <v>26</v>
      </c>
      <c r="AK49" s="77" t="n">
        <f aca="false">IF(COUNT(AK5:AK48)&gt;0,ROUND(SUM(AK5:AK48)/COUNTIF(AK5:AK48,"&lt;&gt;"),0),0)</f>
        <v>92</v>
      </c>
      <c r="AL49" s="77" t="n">
        <f aca="false">IF(COUNT(AL5:AL48)&gt;0,ROUND(SUM(AL5:AL48)/COUNTIF(AL5:AL48,"&lt;&gt;"),0),0)</f>
        <v>89</v>
      </c>
      <c r="AM49" s="77" t="n">
        <f aca="false">IF(COUNT(AM5:AM48)&gt;0,ROUND(SUM(AM5:AM48)/COUNTIF(AM5:AM48,"&lt;&gt;"),0),0)</f>
        <v>76</v>
      </c>
      <c r="AN49" s="77" t="n">
        <f aca="false">IF(COUNT(AN5:AN48)&gt;0,ROUND(SUM(AN5:AN48)/COUNTIF(AN5:AN48,"&lt;&gt;"),0),0)</f>
        <v>84</v>
      </c>
      <c r="AO49" s="78"/>
      <c r="AP49" s="78"/>
      <c r="AQ49" s="78"/>
      <c r="AR49" s="78"/>
      <c r="AS49" s="78"/>
      <c r="AT49" s="78"/>
      <c r="AU49" s="78"/>
      <c r="AV49" s="77" t="n">
        <f aca="false">IF(COUNT(AV5:AV48)&gt;0,ROUND(SUM(AV5:AV48)/COUNTIF(AV5:AV48,"&lt;&gt;"),0),0)</f>
        <v>77</v>
      </c>
      <c r="AW49" s="77" t="n">
        <f aca="false">IF(COUNT(AW5:AW48)&gt;0,ROUND(SUM(AW5:AW48)/COUNTIF(AW5:AW48,"&lt;&gt;"),0),0)</f>
        <v>70</v>
      </c>
      <c r="AX49" s="77" t="n">
        <f aca="false">IF(COUNT(AX5:AX48)&gt;0,ROUND(SUM(AX5:AX48)/COUNTIF(AX5:AX48,"&lt;&gt;"),0),0)</f>
        <v>82</v>
      </c>
      <c r="AY49" s="78"/>
      <c r="AZ49" s="78"/>
      <c r="BA49" s="78"/>
      <c r="BB49" s="78"/>
      <c r="BC49" s="77" t="n">
        <f aca="false">IF(COUNT(BC5:BC48)&gt;0,ROUND(SUM(BC5:BC48)/COUNTIF(BC5:BC48,"&lt;&gt;"),0),0)</f>
        <v>69</v>
      </c>
      <c r="BD49" s="78"/>
      <c r="BE49" s="78"/>
      <c r="BF49" s="77" t="n">
        <f aca="false">IF(COUNT(BF5:BF48)&gt;0,ROUND(SUM(BF5:BF48)/COUNTIF(BF5:BF48,"&lt;&gt;"),0),0)</f>
        <v>68</v>
      </c>
      <c r="BG49" s="78"/>
      <c r="BH49" s="78"/>
      <c r="BI49" s="77" t="n">
        <f aca="false">IF(COUNT(BI5:BI48)&gt;0,ROUND(SUM(BI5:BI48)/COUNTIF(BI5:BI48,"&lt;&gt;"),0),0)</f>
        <v>73</v>
      </c>
      <c r="BJ49" s="77" t="n">
        <f aca="false">IF(COUNT(BJ5:BJ48)&gt;0,ROUND(SUM(BJ5:BJ48)/COUNTIF(BJ5:BJ48,"&lt;&gt;"),0),0)</f>
        <v>87</v>
      </c>
      <c r="BK49" s="77" t="n">
        <f aca="false">IF(COUNT(BK5:BK48)&gt;0,ROUND(SUM(BK5:BK48)/COUNTIF(BK5:BK48,"&lt;&gt;"),0),0)</f>
        <v>80</v>
      </c>
      <c r="BL49" s="78"/>
      <c r="BM49" s="78"/>
      <c r="BN49" s="78"/>
      <c r="BO49" s="78"/>
      <c r="BP49" s="77" t="n">
        <f aca="false">IF(COUNT(BP5:BP48)&gt;0,ROUND(SUM(BP5:BP48)/COUNTIF(BP5:BP48,"&lt;&gt;"),0),0)</f>
        <v>68</v>
      </c>
      <c r="BQ49" s="78"/>
      <c r="BR49" s="78"/>
      <c r="BS49" s="77" t="n">
        <f aca="false">IF(COUNT(BS5:BS48)&gt;0,ROUND(SUM(BS5:BS48)/COUNTIF(BS5:BS48,"&lt;&gt;"),0),0)</f>
        <v>62</v>
      </c>
      <c r="BT49" s="77" t="n">
        <f aca="false">IF(COUNT(BT5:BT48)&gt;0,ROUND(SUM(BT5:BT48)/COUNTIF(BT5:BT48,"&lt;&gt;"),0),0)</f>
        <v>72</v>
      </c>
      <c r="BU49" s="77" t="n">
        <f aca="false">IF(COUNT(BU5:BU48)&gt;0,ROUND(SUM(BU5:BU48)/COUNTIF(BU5:BU48,"&lt;&gt;"),0),0)</f>
        <v>70</v>
      </c>
      <c r="BV49" s="77" t="n">
        <f aca="false">IF(COUNT(BV5:BV48)&gt;0,ROUND(SUM(BV5:BV48)/COUNTIF(BV5:BV48,"&lt;&gt;"),0),0)</f>
        <v>70</v>
      </c>
      <c r="BW49" s="77" t="n">
        <f aca="false">IF(COUNT(BW5:BW48)&gt;0,ROUND(SUM(BW5:BW48)/COUNTIF(BW5:BW48,"&lt;&gt;"),0),0)</f>
        <v>72</v>
      </c>
      <c r="BX49" s="78"/>
      <c r="BY49" s="78"/>
      <c r="BZ49" s="78"/>
      <c r="CA49" s="78"/>
      <c r="CB49" s="78"/>
      <c r="CC49" s="78"/>
      <c r="CD49" s="77" t="n">
        <f aca="false">IF(COUNT(CD5:CD48)&gt;0,ROUND(SUM(CD5:CD48)/COUNTIF(CD5:CD48,"&lt;&gt;"),0),0)</f>
        <v>67</v>
      </c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 t="s">
        <v>2</v>
      </c>
      <c r="L50" s="13"/>
      <c r="M50" s="13"/>
      <c r="N50" s="13"/>
      <c r="O50" s="78" t="n">
        <f aca="false">MAX(O5:O48)</f>
        <v>100</v>
      </c>
      <c r="P50" s="78" t="n">
        <f aca="false">MAX(P5:P48)</f>
        <v>100</v>
      </c>
      <c r="Q50" s="78" t="n">
        <f aca="false">MAX(Q5:Q48)</f>
        <v>100</v>
      </c>
      <c r="R50" s="78" t="n">
        <f aca="false">MAX(R5:R48)</f>
        <v>100</v>
      </c>
      <c r="S50" s="78"/>
      <c r="T50" s="78" t="n">
        <f aca="false">MAX(T5:T48)</f>
        <v>100</v>
      </c>
      <c r="U50" s="78"/>
      <c r="V50" s="78" t="n">
        <f aca="false">MAX(V5:V48)</f>
        <v>100</v>
      </c>
      <c r="W50" s="78" t="n">
        <f aca="false">MAX(W5:W48)</f>
        <v>100</v>
      </c>
      <c r="X50" s="78" t="n">
        <f aca="false">MAX(X5:X48)</f>
        <v>20</v>
      </c>
      <c r="Y50" s="78" t="n">
        <f aca="false">MAX(Y5:Y48)</f>
        <v>30</v>
      </c>
      <c r="Z50" s="78" t="n">
        <f aca="false">MAX(Z5:Z48)</f>
        <v>50</v>
      </c>
      <c r="AA50" s="78"/>
      <c r="AB50" s="78" t="n">
        <f aca="false">MAX(AB5:AB48)</f>
        <v>100</v>
      </c>
      <c r="AC50" s="78" t="n">
        <f aca="false">MAX(AC5:AC48)</f>
        <v>30</v>
      </c>
      <c r="AD50" s="78" t="n">
        <f aca="false">MAX(AD5:AD48)</f>
        <v>70</v>
      </c>
      <c r="AE50" s="78" t="n">
        <f aca="false">MAX(AE5:AE48)</f>
        <v>100</v>
      </c>
      <c r="AF50" s="78" t="n">
        <f aca="false">MAX(AF5:AF48)</f>
        <v>100</v>
      </c>
      <c r="AG50" s="78" t="n">
        <f aca="false">MAX(AG5:AG48)</f>
        <v>30</v>
      </c>
      <c r="AH50" s="78" t="n">
        <f aca="false">MAX(AH5:AH48)</f>
        <v>70</v>
      </c>
      <c r="AI50" s="78" t="n">
        <f aca="false">MAX(AI5:AI48)</f>
        <v>100</v>
      </c>
      <c r="AJ50" s="78" t="n">
        <f aca="false">MAX(AJ5:AJ48)</f>
        <v>100</v>
      </c>
      <c r="AK50" s="78" t="n">
        <f aca="false">MAX(AK5:AK48)</f>
        <v>100</v>
      </c>
      <c r="AL50" s="78" t="n">
        <f aca="false">MAX(AL5:AL48)</f>
        <v>100</v>
      </c>
      <c r="AM50" s="78" t="n">
        <f aca="false">MAX(AM5:AM48)</f>
        <v>100</v>
      </c>
      <c r="AN50" s="78" t="n">
        <f aca="false">MAX(AN5:AN48)</f>
        <v>100</v>
      </c>
      <c r="AO50" s="78"/>
      <c r="AP50" s="78"/>
      <c r="AQ50" s="78"/>
      <c r="AR50" s="78"/>
      <c r="AS50" s="78"/>
      <c r="AT50" s="78"/>
      <c r="AU50" s="78"/>
      <c r="AV50" s="78" t="n">
        <f aca="false">MAX(AV5:AV48)</f>
        <v>100</v>
      </c>
      <c r="AW50" s="78" t="n">
        <f aca="false">MAX(AW5:AW48)</f>
        <v>100</v>
      </c>
      <c r="AX50" s="78" t="n">
        <f aca="false">MAX(AX5:AX48)</f>
        <v>100</v>
      </c>
      <c r="AY50" s="78"/>
      <c r="AZ50" s="78"/>
      <c r="BA50" s="78"/>
      <c r="BB50" s="78"/>
      <c r="BC50" s="78" t="n">
        <f aca="false">MAX(BC5:BC48)</f>
        <v>100</v>
      </c>
      <c r="BD50" s="78"/>
      <c r="BE50" s="78"/>
      <c r="BF50" s="78" t="n">
        <f aca="false">MAX(BF5:BF48)</f>
        <v>100</v>
      </c>
      <c r="BG50" s="78"/>
      <c r="BH50" s="78"/>
      <c r="BI50" s="78" t="n">
        <f aca="false">MAX(BI5:BI48)</f>
        <v>100</v>
      </c>
      <c r="BJ50" s="78" t="n">
        <f aca="false">MAX(BJ5:BJ48)</f>
        <v>100</v>
      </c>
      <c r="BK50" s="78" t="n">
        <f aca="false">MAX(BK5:BK48)</f>
        <v>100</v>
      </c>
      <c r="BL50" s="78"/>
      <c r="BM50" s="78"/>
      <c r="BN50" s="78"/>
      <c r="BO50" s="78"/>
      <c r="BP50" s="78" t="n">
        <f aca="false">MAX(BP5:BP48)</f>
        <v>100</v>
      </c>
      <c r="BQ50" s="78"/>
      <c r="BR50" s="78"/>
      <c r="BS50" s="78" t="n">
        <f aca="false">MAX(BS5:BS48)</f>
        <v>100</v>
      </c>
      <c r="BT50" s="78" t="n">
        <f aca="false">MAX(BT5:BT48)</f>
        <v>100</v>
      </c>
      <c r="BU50" s="78" t="n">
        <f aca="false">MAX(BU5:BU48)</f>
        <v>100</v>
      </c>
      <c r="BV50" s="78" t="n">
        <f aca="false">MAX(BV5:BV48)</f>
        <v>100</v>
      </c>
      <c r="BW50" s="78" t="n">
        <f aca="false">MAX(BW5:BW48)</f>
        <v>100</v>
      </c>
      <c r="BX50" s="78"/>
      <c r="BY50" s="78"/>
      <c r="BZ50" s="78"/>
      <c r="CA50" s="78"/>
      <c r="CB50" s="78"/>
      <c r="CC50" s="78"/>
      <c r="CD50" s="78" t="n">
        <f aca="false">MAX(CD5:CD48)</f>
        <v>100</v>
      </c>
    </row>
    <row r="51" customFormat="false" ht="15.75" hidden="false" customHeight="true" outlineLevel="0" collapsed="false">
      <c r="A51" s="13"/>
      <c r="B51" s="13"/>
      <c r="C51" s="13"/>
      <c r="D51" s="13" t="n">
        <v>1</v>
      </c>
      <c r="E51" s="13"/>
      <c r="F51" s="13"/>
      <c r="G51" s="13"/>
      <c r="H51" s="13"/>
      <c r="I51" s="13"/>
      <c r="J51" s="13"/>
      <c r="K51" s="2" t="s">
        <v>3</v>
      </c>
      <c r="L51" s="13"/>
      <c r="M51" s="13"/>
      <c r="N51" s="13"/>
      <c r="O51" s="78" t="n">
        <f aca="false">MIN(O5:O48)</f>
        <v>0</v>
      </c>
      <c r="P51" s="78" t="n">
        <f aca="false">MIN(P5:P48)</f>
        <v>0</v>
      </c>
      <c r="Q51" s="78" t="n">
        <f aca="false">MIN(Q5:Q48)</f>
        <v>0</v>
      </c>
      <c r="R51" s="78" t="n">
        <f aca="false">MIN(R5:R48)</f>
        <v>0</v>
      </c>
      <c r="S51" s="78"/>
      <c r="T51" s="78" t="n">
        <f aca="false">MIN(T5:T48)</f>
        <v>0</v>
      </c>
      <c r="U51" s="78"/>
      <c r="V51" s="78" t="n">
        <f aca="false">MIN(V5:V48)</f>
        <v>0</v>
      </c>
      <c r="W51" s="78" t="n">
        <f aca="false">MIN(W5:W48)</f>
        <v>0</v>
      </c>
      <c r="X51" s="78" t="n">
        <f aca="false">MIN(X5:X48)</f>
        <v>0</v>
      </c>
      <c r="Y51" s="78" t="n">
        <f aca="false">MIN(Y5:Y48)</f>
        <v>0</v>
      </c>
      <c r="Z51" s="78" t="n">
        <f aca="false">MIN(Z5:Z48)</f>
        <v>0</v>
      </c>
      <c r="AA51" s="78"/>
      <c r="AB51" s="78" t="n">
        <f aca="false">MIN(AB5:AB48)</f>
        <v>0</v>
      </c>
      <c r="AC51" s="78" t="n">
        <f aca="false">MIN(AC5:AC48)</f>
        <v>0</v>
      </c>
      <c r="AD51" s="78" t="n">
        <f aca="false">MIN(AD5:AD48)</f>
        <v>0</v>
      </c>
      <c r="AE51" s="78" t="n">
        <f aca="false">MIN(AE5:AE48)</f>
        <v>0</v>
      </c>
      <c r="AF51" s="78" t="n">
        <f aca="false">MIN(AF5:AF48)</f>
        <v>0</v>
      </c>
      <c r="AG51" s="78" t="n">
        <f aca="false">MIN(AG5:AG48)</f>
        <v>15</v>
      </c>
      <c r="AH51" s="78" t="n">
        <f aca="false">MIN(AH5:AH48)</f>
        <v>30</v>
      </c>
      <c r="AI51" s="78" t="n">
        <f aca="false">MIN(AI5:AI48)</f>
        <v>70</v>
      </c>
      <c r="AJ51" s="78" t="n">
        <f aca="false">MIN(AJ5:AJ48)</f>
        <v>0</v>
      </c>
      <c r="AK51" s="78" t="n">
        <f aca="false">MIN(AK5:AK48)</f>
        <v>0</v>
      </c>
      <c r="AL51" s="78" t="n">
        <f aca="false">MIN(AL5:AL48)</f>
        <v>0</v>
      </c>
      <c r="AM51" s="78" t="n">
        <f aca="false">MIN(AM5:AM48)</f>
        <v>0</v>
      </c>
      <c r="AN51" s="78" t="n">
        <f aca="false">MIN(AN5:AN48)</f>
        <v>0</v>
      </c>
      <c r="AO51" s="78"/>
      <c r="AP51" s="78"/>
      <c r="AQ51" s="78"/>
      <c r="AR51" s="78"/>
      <c r="AS51" s="78"/>
      <c r="AT51" s="78"/>
      <c r="AU51" s="78"/>
      <c r="AV51" s="78" t="n">
        <f aca="false">MIN(AV5:AV48)</f>
        <v>0</v>
      </c>
      <c r="AW51" s="78" t="n">
        <f aca="false">MIN(AW5:AW48)</f>
        <v>0</v>
      </c>
      <c r="AX51" s="78" t="n">
        <f aca="false">MIN(AX5:AX48)</f>
        <v>0</v>
      </c>
      <c r="AY51" s="78"/>
      <c r="AZ51" s="78"/>
      <c r="BA51" s="78"/>
      <c r="BB51" s="78"/>
      <c r="BC51" s="78" t="n">
        <f aca="false">MIN(BC5:BC48)</f>
        <v>0</v>
      </c>
      <c r="BD51" s="78"/>
      <c r="BE51" s="78"/>
      <c r="BF51" s="78" t="n">
        <f aca="false">MIN(BF5:BF48)</f>
        <v>0</v>
      </c>
      <c r="BG51" s="78"/>
      <c r="BH51" s="78"/>
      <c r="BI51" s="78" t="n">
        <f aca="false">MIN(BI5:BI48)</f>
        <v>0</v>
      </c>
      <c r="BJ51" s="78" t="n">
        <f aca="false">MIN(BJ5:BJ48)</f>
        <v>0</v>
      </c>
      <c r="BK51" s="78" t="n">
        <f aca="false">MIN(BK5:BK48)</f>
        <v>0</v>
      </c>
      <c r="BL51" s="78"/>
      <c r="BM51" s="78"/>
      <c r="BN51" s="78"/>
      <c r="BO51" s="78"/>
      <c r="BP51" s="78" t="n">
        <f aca="false">MIN(BP5:BP48)</f>
        <v>0</v>
      </c>
      <c r="BQ51" s="78"/>
      <c r="BR51" s="78"/>
      <c r="BS51" s="78" t="n">
        <f aca="false">MIN(BS5:BS48)</f>
        <v>0</v>
      </c>
      <c r="BT51" s="78" t="n">
        <f aca="false">MIN(BT5:BT48)</f>
        <v>0</v>
      </c>
      <c r="BU51" s="78" t="n">
        <f aca="false">MIN(BU5:BU48)</f>
        <v>0</v>
      </c>
      <c r="BV51" s="78" t="n">
        <f aca="false">MIN(BV5:BV48)</f>
        <v>0</v>
      </c>
      <c r="BW51" s="78" t="n">
        <f aca="false">MIN(BW5:BW48)</f>
        <v>0</v>
      </c>
      <c r="BX51" s="78"/>
      <c r="BY51" s="78"/>
      <c r="BZ51" s="78"/>
      <c r="CA51" s="78"/>
      <c r="CB51" s="78"/>
      <c r="CC51" s="78"/>
      <c r="CD51" s="78" t="n">
        <f aca="false">MIN(CD5:CD48)</f>
        <v>0</v>
      </c>
    </row>
    <row r="52" customFormat="false" ht="15.75" hidden="false" customHeight="true" outlineLevel="0" collapsed="false">
      <c r="A52" s="13"/>
      <c r="B52" s="13"/>
      <c r="C52" s="13"/>
      <c r="D52" s="13" t="n">
        <v>0.7</v>
      </c>
      <c r="E52" s="13"/>
      <c r="F52" s="13"/>
      <c r="G52" s="13"/>
      <c r="H52" s="13"/>
      <c r="I52" s="13"/>
      <c r="J52" s="13"/>
      <c r="K52" s="2" t="s">
        <v>4</v>
      </c>
      <c r="L52" s="13"/>
      <c r="M52" s="13"/>
      <c r="N52" s="13"/>
      <c r="O52" s="81" t="n">
        <f aca="false">COUNTIF(O5:O48,"&gt;=55")</f>
        <v>29</v>
      </c>
      <c r="P52" s="81" t="n">
        <f aca="false">COUNTIF(P5:P48,"&gt;=55")</f>
        <v>18</v>
      </c>
      <c r="Q52" s="81" t="n">
        <f aca="false">COUNTIF(Q5:Q48,"&gt;=55")</f>
        <v>32</v>
      </c>
      <c r="R52" s="81" t="n">
        <f aca="false">COUNTIF(R5:R48,"&gt;=55")</f>
        <v>36</v>
      </c>
      <c r="S52" s="81"/>
      <c r="T52" s="81" t="n">
        <f aca="false">COUNTIF(T5:T48,"&gt;=55")</f>
        <v>33</v>
      </c>
      <c r="U52" s="81"/>
      <c r="V52" s="81" t="n">
        <f aca="false">COUNTIF(V5:V48,"&gt;=55")</f>
        <v>12</v>
      </c>
      <c r="W52" s="81" t="n">
        <f aca="false">COUNTIF(W5:W48,"&gt;=55")</f>
        <v>32</v>
      </c>
      <c r="X52" s="81" t="n">
        <f aca="false">COUNTIF(X5:X48,"&gt;=55")</f>
        <v>0</v>
      </c>
      <c r="Y52" s="81" t="n">
        <f aca="false">COUNTIF(Y5:Y48,"&gt;=55")</f>
        <v>0</v>
      </c>
      <c r="Z52" s="81" t="n">
        <f aca="false">COUNTIF(Z5:Z48,"&gt;=55")</f>
        <v>0</v>
      </c>
      <c r="AA52" s="81"/>
      <c r="AB52" s="81" t="n">
        <f aca="false">COUNTIF(AB5:AB48,"&gt;=55")</f>
        <v>29</v>
      </c>
      <c r="AC52" s="81" t="n">
        <f aca="false">COUNTIF(AC5:AC48,"&gt;=55")</f>
        <v>0</v>
      </c>
      <c r="AD52" s="81" t="n">
        <f aca="false">COUNTIF(AD5:AD48,"&gt;=55")</f>
        <v>16</v>
      </c>
      <c r="AE52" s="81" t="n">
        <f aca="false">COUNTIF(AE5:AE48,"&gt;=55")</f>
        <v>23</v>
      </c>
      <c r="AF52" s="81" t="n">
        <f aca="false">COUNTIF(AF5:AF48,"&gt;=55")</f>
        <v>18</v>
      </c>
      <c r="AG52" s="81" t="n">
        <f aca="false">COUNTIF(AG5:AG48,"&gt;=55")</f>
        <v>0</v>
      </c>
      <c r="AH52" s="81" t="n">
        <f aca="false">COUNTIF(AH5:AH48,"&gt;=55")</f>
        <v>10</v>
      </c>
      <c r="AI52" s="81" t="n">
        <f aca="false">COUNTIF(AI5:AI48,"&gt;=55")</f>
        <v>14</v>
      </c>
      <c r="AJ52" s="81" t="n">
        <f aca="false">COUNTIF(AJ5:AJ48,"&gt;=55")</f>
        <v>12</v>
      </c>
      <c r="AK52" s="81" t="n">
        <f aca="false">COUNTIF(AK5:AK48,"&gt;=55")</f>
        <v>41</v>
      </c>
      <c r="AL52" s="81" t="n">
        <f aca="false">COUNTIF(AL5:AL48,"&gt;=55")</f>
        <v>40</v>
      </c>
      <c r="AM52" s="81" t="n">
        <f aca="false">COUNTIF(AM5:AM48,"&gt;=55")</f>
        <v>32</v>
      </c>
      <c r="AN52" s="81" t="n">
        <f aca="false">COUNTIF(AN5:AN48,"&gt;=55")</f>
        <v>37</v>
      </c>
      <c r="AO52" s="81"/>
      <c r="AP52" s="81"/>
      <c r="AQ52" s="81"/>
      <c r="AR52" s="81"/>
      <c r="AS52" s="81"/>
      <c r="AT52" s="81"/>
      <c r="AU52" s="81"/>
      <c r="AV52" s="81" t="n">
        <f aca="false">COUNTIF(AV5:AV48,"&gt;=55")</f>
        <v>36</v>
      </c>
      <c r="AW52" s="81" t="n">
        <f aca="false">COUNTIF(AW5:AW48,"&gt;=55")</f>
        <v>32</v>
      </c>
      <c r="AX52" s="81" t="n">
        <f aca="false">COUNTIF(AX5:AX48,"&gt;=55")</f>
        <v>37</v>
      </c>
      <c r="AY52" s="81"/>
      <c r="AZ52" s="81"/>
      <c r="BA52" s="81"/>
      <c r="BB52" s="81"/>
      <c r="BC52" s="81" t="n">
        <f aca="false">COUNTIF(BC5:BC48,"&gt;=55")</f>
        <v>32</v>
      </c>
      <c r="BD52" s="81"/>
      <c r="BE52" s="81"/>
      <c r="BF52" s="81" t="n">
        <f aca="false">COUNTIF(BF5:BF48,"&gt;=55")</f>
        <v>30</v>
      </c>
      <c r="BG52" s="81"/>
      <c r="BH52" s="81"/>
      <c r="BI52" s="81" t="n">
        <f aca="false">COUNTIF(BI5:BI48,"&gt;=55")</f>
        <v>34</v>
      </c>
      <c r="BJ52" s="81" t="n">
        <f aca="false">COUNTIF(BJ5:BJ48,"&gt;=55")</f>
        <v>40</v>
      </c>
      <c r="BK52" s="81" t="n">
        <f aca="false">COUNTIF(BK5:BK48,"&gt;=55")</f>
        <v>39</v>
      </c>
      <c r="BL52" s="81"/>
      <c r="BM52" s="81"/>
      <c r="BN52" s="81"/>
      <c r="BO52" s="81"/>
      <c r="BP52" s="81" t="n">
        <f aca="false">COUNTIF(BP5:BP48,"&gt;=55")</f>
        <v>30</v>
      </c>
      <c r="BQ52" s="81"/>
      <c r="BR52" s="81"/>
      <c r="BS52" s="81" t="n">
        <f aca="false">COUNTIF(BS5:BS48,"&gt;=55")</f>
        <v>28</v>
      </c>
      <c r="BT52" s="81" t="n">
        <f aca="false">COUNTIF(BT5:BT48,"&gt;=55")</f>
        <v>33</v>
      </c>
      <c r="BU52" s="81" t="n">
        <f aca="false">COUNTIF(BU5:BU48,"&gt;=55")</f>
        <v>31</v>
      </c>
      <c r="BV52" s="81" t="n">
        <f aca="false">COUNTIF(BV5:BV48,"&gt;=55")</f>
        <v>32</v>
      </c>
      <c r="BW52" s="81" t="n">
        <f aca="false">COUNTIF(BW5:BW48,"&gt;=55")</f>
        <v>31</v>
      </c>
      <c r="BX52" s="81"/>
      <c r="BY52" s="81"/>
      <c r="BZ52" s="81"/>
      <c r="CA52" s="81"/>
      <c r="CB52" s="81"/>
      <c r="CC52" s="81"/>
      <c r="CD52" s="81" t="n">
        <f aca="false">COUNTIF(CD5:CD48,"&gt;=55")</f>
        <v>32</v>
      </c>
    </row>
    <row r="53" customFormat="false" ht="15.75" hidden="false" customHeight="true" outlineLevel="0" collapsed="false">
      <c r="A53" s="13"/>
      <c r="B53" s="13"/>
      <c r="C53" s="13"/>
      <c r="D53" s="13" t="n">
        <v>0.3</v>
      </c>
      <c r="E53" s="13"/>
      <c r="F53" s="13"/>
      <c r="G53" s="13"/>
      <c r="H53" s="13"/>
      <c r="I53" s="13"/>
      <c r="J53" s="13"/>
      <c r="K53" s="2" t="s">
        <v>5</v>
      </c>
      <c r="L53" s="13"/>
      <c r="M53" s="13"/>
      <c r="N53" s="13"/>
      <c r="O53" s="81" t="n">
        <f aca="false">+$K$54-O52</f>
        <v>15</v>
      </c>
      <c r="P53" s="81" t="n">
        <f aca="false">+$K$54-P52</f>
        <v>26</v>
      </c>
      <c r="Q53" s="81" t="n">
        <f aca="false">+$K$54-Q52</f>
        <v>12</v>
      </c>
      <c r="R53" s="81" t="n">
        <f aca="false">+$K$54-R52</f>
        <v>8</v>
      </c>
      <c r="S53" s="81"/>
      <c r="T53" s="81" t="n">
        <f aca="false">+$K$54-T52</f>
        <v>11</v>
      </c>
      <c r="U53" s="81"/>
      <c r="V53" s="81" t="n">
        <f aca="false">+$K$54-V52</f>
        <v>32</v>
      </c>
      <c r="W53" s="81" t="n">
        <f aca="false">+$K$54-W52</f>
        <v>12</v>
      </c>
      <c r="X53" s="81" t="n">
        <f aca="false">+$K$54-X52</f>
        <v>44</v>
      </c>
      <c r="Y53" s="81" t="n">
        <f aca="false">+$K$54-Y52</f>
        <v>44</v>
      </c>
      <c r="Z53" s="81" t="n">
        <f aca="false">+$K$54-Z52</f>
        <v>44</v>
      </c>
      <c r="AA53" s="81"/>
      <c r="AB53" s="81" t="n">
        <f aca="false">+$K$54-AB52</f>
        <v>15</v>
      </c>
      <c r="AC53" s="81" t="n">
        <f aca="false">+$K$54-AC52</f>
        <v>44</v>
      </c>
      <c r="AD53" s="81" t="n">
        <f aca="false">+$K$54-AD52</f>
        <v>28</v>
      </c>
      <c r="AE53" s="81" t="n">
        <f aca="false">+$K$54-AE52</f>
        <v>21</v>
      </c>
      <c r="AF53" s="81" t="n">
        <f aca="false">+$K$54-AF52</f>
        <v>26</v>
      </c>
      <c r="AG53" s="81" t="n">
        <f aca="false">+$K$54-AG52</f>
        <v>44</v>
      </c>
      <c r="AH53" s="81" t="n">
        <f aca="false">+$K$54-AH52</f>
        <v>34</v>
      </c>
      <c r="AI53" s="81" t="n">
        <f aca="false">+$K$54-AI52</f>
        <v>30</v>
      </c>
      <c r="AJ53" s="81" t="n">
        <f aca="false">+$K$54-AJ52</f>
        <v>32</v>
      </c>
      <c r="AK53" s="81" t="n">
        <f aca="false">+$K$54-AK52</f>
        <v>3</v>
      </c>
      <c r="AL53" s="81" t="n">
        <f aca="false">+$K$54-AL52</f>
        <v>4</v>
      </c>
      <c r="AM53" s="81" t="n">
        <f aca="false">+$K$54-AM52</f>
        <v>12</v>
      </c>
      <c r="AN53" s="81" t="n">
        <f aca="false">+$K$54-AN52</f>
        <v>7</v>
      </c>
      <c r="AO53" s="81"/>
      <c r="AP53" s="81"/>
      <c r="AQ53" s="81"/>
      <c r="AR53" s="81"/>
      <c r="AS53" s="81"/>
      <c r="AT53" s="81"/>
      <c r="AU53" s="81"/>
      <c r="AV53" s="78" t="n">
        <f aca="false">+$K$54-AV52</f>
        <v>8</v>
      </c>
      <c r="AW53" s="81" t="n">
        <f aca="false">+$K$54-AW52</f>
        <v>12</v>
      </c>
      <c r="AX53" s="81" t="n">
        <f aca="false">+$K$54-AX52</f>
        <v>7</v>
      </c>
      <c r="AY53" s="81"/>
      <c r="AZ53" s="81"/>
      <c r="BA53" s="81"/>
      <c r="BB53" s="81"/>
      <c r="BC53" s="81" t="n">
        <f aca="false">+$K$54-BC52</f>
        <v>12</v>
      </c>
      <c r="BD53" s="81"/>
      <c r="BE53" s="81"/>
      <c r="BF53" s="81" t="n">
        <f aca="false">+$K$54-BF52</f>
        <v>14</v>
      </c>
      <c r="BG53" s="81"/>
      <c r="BH53" s="81"/>
      <c r="BI53" s="80" t="n">
        <f aca="false">+$K$54-BI52</f>
        <v>10</v>
      </c>
      <c r="BJ53" s="81" t="n">
        <f aca="false">+$K$54-BJ52</f>
        <v>4</v>
      </c>
      <c r="BK53" s="81" t="n">
        <f aca="false">+$K$54-BK52</f>
        <v>5</v>
      </c>
      <c r="BL53" s="81"/>
      <c r="BM53" s="81"/>
      <c r="BN53" s="81"/>
      <c r="BO53" s="81"/>
      <c r="BP53" s="81" t="n">
        <f aca="false">+$K$54-BP52</f>
        <v>14</v>
      </c>
      <c r="BQ53" s="81"/>
      <c r="BR53" s="81"/>
      <c r="BS53" s="81" t="n">
        <f aca="false">+$K$54-BS52</f>
        <v>16</v>
      </c>
      <c r="BT53" s="80" t="n">
        <f aca="false">+$K$54-BT52</f>
        <v>11</v>
      </c>
      <c r="BU53" s="81" t="n">
        <f aca="false">+$K$54-BU52</f>
        <v>13</v>
      </c>
      <c r="BV53" s="81" t="n">
        <f aca="false">+$K$54-BV52</f>
        <v>12</v>
      </c>
      <c r="BW53" s="81" t="n">
        <f aca="false">+$K$54-BW52</f>
        <v>13</v>
      </c>
      <c r="BX53" s="81"/>
      <c r="BY53" s="81"/>
      <c r="BZ53" s="81"/>
      <c r="CA53" s="81"/>
      <c r="CB53" s="81"/>
      <c r="CC53" s="81"/>
      <c r="CD53" s="80" t="n">
        <f aca="false">+$K$54-CD52</f>
        <v>12</v>
      </c>
    </row>
    <row r="54" customFormat="false" ht="15.75" hidden="false" customHeight="true" outlineLevel="0" collapsed="false">
      <c r="D54" s="13" t="n">
        <v>0</v>
      </c>
      <c r="J54" s="13" t="s">
        <v>6</v>
      </c>
      <c r="K54" s="13" t="n">
        <f aca="false">COUNTA(K5:K48)</f>
        <v>44</v>
      </c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>
      <c r="AA254" s="13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H48 BI53 BT53:CD53">
    <cfRule type="cellIs" priority="2" operator="lessThan" aboveAverage="0" equalAverage="0" bottom="0" percent="0" rank="0" text="" dxfId="1">
      <formula>54.5</formula>
    </cfRule>
  </conditionalFormatting>
  <conditionalFormatting sqref="O5:V48 AB5:AB48 AJ5:AJ48 BT5:CD48">
    <cfRule type="cellIs" priority="3" operator="lessThan" aboveAverage="0" equalAverage="0" bottom="0" percent="0" rank="0" text="" dxfId="1">
      <formula>54.5</formula>
    </cfRule>
  </conditionalFormatting>
  <conditionalFormatting sqref="AB5:AB48 AJ5:BH48 BJ5:BN48 BO5:BP17 BQ5:BS48 BU5:CC48 BO19:BP48">
    <cfRule type="containsText" priority="4" operator="containsText" aboveAverage="0" equalAverage="0" bottom="0" percent="0" rank="0" text="A" dxfId="2">
      <formula>NOT(ISERROR(SEARCH("A",AB5)))</formula>
    </cfRule>
  </conditionalFormatting>
  <conditionalFormatting sqref="BI5:BI48">
    <cfRule type="cellIs" priority="5" operator="lessThan" aboveAverage="0" equalAverage="0" bottom="0" percent="0" rank="0" text="" dxfId="1">
      <formula>54.5</formula>
    </cfRule>
  </conditionalFormatting>
  <conditionalFormatting sqref="BI5:BI48">
    <cfRule type="containsText" priority="6" operator="containsText" aboveAverage="0" equalAverage="0" bottom="0" percent="0" rank="0" text="A" dxfId="2">
      <formula>NOT(ISERROR(SEARCH("A",BI5)))</formula>
    </cfRule>
  </conditionalFormatting>
  <conditionalFormatting sqref="AF5:AF48 AJ5:AJ48">
    <cfRule type="cellIs" priority="7" operator="lessThan" aboveAverage="0" equalAverage="0" bottom="0" percent="0" rank="0" text="" dxfId="1">
      <formula>54.5</formula>
    </cfRule>
  </conditionalFormatting>
  <conditionalFormatting sqref="AF5:AF48 AJ5:AJ48">
    <cfRule type="containsText" priority="8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71"/>
    <col collapsed="false" customWidth="true" hidden="false" outlineLevel="0" max="10" min="10" style="0" width="9.59"/>
    <col collapsed="false" customWidth="true" hidden="false" outlineLevel="0" max="11" min="11" style="0" width="21.14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202087009-8</v>
      </c>
      <c r="B5" s="18" t="n">
        <f aca="false">$W5</f>
        <v>0</v>
      </c>
      <c r="C5" s="13"/>
      <c r="D5" s="56" t="n">
        <v>1</v>
      </c>
      <c r="E5" s="56" t="s">
        <v>1983</v>
      </c>
      <c r="F5" s="56" t="s">
        <v>89</v>
      </c>
      <c r="G5" s="56" t="s">
        <v>1984</v>
      </c>
      <c r="H5" s="56" t="s">
        <v>178</v>
      </c>
      <c r="I5" s="56" t="s">
        <v>333</v>
      </c>
      <c r="J5" s="56" t="s">
        <v>1985</v>
      </c>
      <c r="K5" s="56" t="s">
        <v>1986</v>
      </c>
      <c r="L5" s="56" t="s">
        <v>64</v>
      </c>
      <c r="M5" s="56" t="s">
        <v>1051</v>
      </c>
      <c r="N5" s="56" t="s">
        <v>1987</v>
      </c>
      <c r="O5" s="57" t="n">
        <f aca="false">$AB5</f>
        <v>0</v>
      </c>
      <c r="P5" s="57" t="n">
        <f aca="false">$AF5</f>
        <v>0</v>
      </c>
      <c r="Q5" s="57" t="n">
        <f aca="false">IFERROR(IF($V5&lt;&gt;0,ROUND((MAX(O5:P5)*0.5+$V5*0.5),0),ROUND(($O5*0.5+$P5*0.5),0)),)</f>
        <v>0</v>
      </c>
      <c r="R5" s="57" t="n">
        <f aca="false">$AV5</f>
        <v>74.6</v>
      </c>
      <c r="S5" s="57" t="n">
        <f aca="false">$BI5</f>
        <v>69.4444444444444</v>
      </c>
      <c r="T5" s="57" t="n">
        <f aca="false">$BT5</f>
        <v>70</v>
      </c>
      <c r="U5" s="57" t="n">
        <f aca="false">$CD5</f>
        <v>37.625</v>
      </c>
      <c r="V5" s="58" t="n">
        <f aca="false">$AJ5</f>
        <v>0</v>
      </c>
      <c r="W5" s="59" t="n">
        <f aca="false">IF($Q5&gt;=55,ROUND($Q5*$Q$3+$R5*$R$3+$S5*$S$3+$T5*$T$3+$U5*$U$3,0),$Q5)</f>
        <v>0</v>
      </c>
      <c r="X5" s="57" t="n">
        <v>0</v>
      </c>
      <c r="Y5" s="60" t="n">
        <v>0</v>
      </c>
      <c r="Z5" s="60" t="n">
        <v>0</v>
      </c>
      <c r="AA5" s="60" t="n">
        <v>0</v>
      </c>
      <c r="AB5" s="61" t="n">
        <f aca="false">IFERROR(X5+Y5+Z5*AA5/100,0)</f>
        <v>0</v>
      </c>
      <c r="AC5" s="60" t="s">
        <v>145</v>
      </c>
      <c r="AD5" s="60" t="s">
        <v>145</v>
      </c>
      <c r="AE5" s="57" t="s">
        <v>145</v>
      </c>
      <c r="AF5" s="61" t="n">
        <f aca="false">IFERROR(AC5+AD5*AE5/100,0)</f>
        <v>0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60</v>
      </c>
      <c r="AM5" s="62" t="n">
        <v>100</v>
      </c>
      <c r="AN5" s="62" t="n">
        <v>100</v>
      </c>
      <c r="AO5" s="62" t="n">
        <v>100</v>
      </c>
      <c r="AP5" s="62" t="n">
        <v>60</v>
      </c>
      <c r="AQ5" s="62" t="n">
        <v>80</v>
      </c>
      <c r="AR5" s="62" t="n">
        <v>33</v>
      </c>
      <c r="AS5" s="62" t="n">
        <v>80</v>
      </c>
      <c r="AT5" s="62" t="n">
        <v>33</v>
      </c>
      <c r="AU5" s="62"/>
      <c r="AV5" s="61" t="n">
        <f aca="false">IFERROR(AVERAGE(AK5:AU5),0)</f>
        <v>74.6</v>
      </c>
      <c r="AW5" s="62" t="s">
        <v>145</v>
      </c>
      <c r="AX5" s="62" t="n">
        <v>100</v>
      </c>
      <c r="AY5" s="62" t="n">
        <v>100</v>
      </c>
      <c r="AZ5" s="62" t="n">
        <v>100</v>
      </c>
      <c r="BA5" s="62" t="n">
        <v>60</v>
      </c>
      <c r="BB5" s="62" t="n">
        <v>0</v>
      </c>
      <c r="BC5" s="62" t="n">
        <v>0</v>
      </c>
      <c r="BD5" s="62" t="n">
        <v>100</v>
      </c>
      <c r="BE5" s="62" t="n">
        <v>100</v>
      </c>
      <c r="BF5" s="62" t="n">
        <v>65</v>
      </c>
      <c r="BG5" s="62"/>
      <c r="BH5" s="62"/>
      <c r="BI5" s="61" t="n">
        <f aca="false">IFERROR(AVERAGE(AW5:BH5),0)</f>
        <v>69.4444444444444</v>
      </c>
      <c r="BJ5" s="62" t="n">
        <v>100</v>
      </c>
      <c r="BK5" s="62" t="n">
        <v>100</v>
      </c>
      <c r="BL5" s="62" t="n">
        <v>100</v>
      </c>
      <c r="BM5" s="62" t="n">
        <v>100</v>
      </c>
      <c r="BN5" s="62" t="n">
        <v>100</v>
      </c>
      <c r="BO5" s="62" t="n">
        <v>100</v>
      </c>
      <c r="BP5" s="62" t="n">
        <v>0</v>
      </c>
      <c r="BQ5" s="62" t="n">
        <v>100</v>
      </c>
      <c r="BR5" s="62" t="n">
        <v>0</v>
      </c>
      <c r="BS5" s="62" t="n">
        <v>0</v>
      </c>
      <c r="BT5" s="61" t="n">
        <f aca="false">IFERROR(AVERAGE(BJ5:BS5),0)</f>
        <v>70</v>
      </c>
      <c r="BU5" s="63" t="n">
        <v>0</v>
      </c>
      <c r="BV5" s="63" t="n">
        <v>0</v>
      </c>
      <c r="BW5" s="63" t="n">
        <v>70</v>
      </c>
      <c r="BX5" s="62" t="n">
        <v>100</v>
      </c>
      <c r="BY5" s="62" t="n">
        <v>31</v>
      </c>
      <c r="BZ5" s="62" t="n">
        <v>0</v>
      </c>
      <c r="CA5" s="62" t="n">
        <v>0</v>
      </c>
      <c r="CB5" s="62" t="n">
        <v>100</v>
      </c>
      <c r="CC5" s="67"/>
      <c r="CD5" s="61" t="n">
        <f aca="false">IFERROR(AVERAGE(BU5:CC5),0)</f>
        <v>37.625</v>
      </c>
    </row>
    <row r="6" customFormat="false" ht="15.75" hidden="false" customHeight="true" outlineLevel="0" collapsed="false">
      <c r="A6" s="13" t="str">
        <f aca="false">$E6&amp;"-"&amp;$F6</f>
        <v>202087010-1</v>
      </c>
      <c r="B6" s="18" t="n">
        <f aca="false">$W6</f>
        <v>31</v>
      </c>
      <c r="C6" s="13"/>
      <c r="D6" s="68" t="n">
        <v>2</v>
      </c>
      <c r="E6" s="56" t="s">
        <v>1988</v>
      </c>
      <c r="F6" s="56" t="s">
        <v>64</v>
      </c>
      <c r="G6" s="56" t="s">
        <v>1989</v>
      </c>
      <c r="H6" s="56" t="s">
        <v>70</v>
      </c>
      <c r="I6" s="56" t="s">
        <v>78</v>
      </c>
      <c r="J6" s="56" t="s">
        <v>1990</v>
      </c>
      <c r="K6" s="56" t="s">
        <v>1991</v>
      </c>
      <c r="L6" s="56" t="s">
        <v>64</v>
      </c>
      <c r="M6" s="56" t="s">
        <v>1051</v>
      </c>
      <c r="N6" s="56" t="s">
        <v>1992</v>
      </c>
      <c r="O6" s="57" t="n">
        <f aca="false">$AB6</f>
        <v>62.5</v>
      </c>
      <c r="P6" s="57" t="n">
        <f aca="false">$AF6</f>
        <v>0</v>
      </c>
      <c r="Q6" s="57" t="n">
        <f aca="false">IFERROR(IF($V6&lt;&gt;0,ROUND((MAX(O6:P6)*0.5+$V6*0.5),0),ROUND(($O6*0.5+$P6*0.5),0)),)</f>
        <v>31</v>
      </c>
      <c r="R6" s="57" t="n">
        <f aca="false">$AV6</f>
        <v>87.7</v>
      </c>
      <c r="S6" s="57" t="n">
        <f aca="false">$BI6</f>
        <v>80</v>
      </c>
      <c r="T6" s="57" t="n">
        <f aca="false">$BT6</f>
        <v>58.5</v>
      </c>
      <c r="U6" s="57" t="n">
        <f aca="false">$CD6</f>
        <v>100</v>
      </c>
      <c r="V6" s="58" t="n">
        <f aca="false">$AJ6</f>
        <v>0</v>
      </c>
      <c r="W6" s="59" t="n">
        <f aca="false">IF($Q6&gt;=55,ROUND($Q6*$Q$3+$R6*$R$3+$S6*$S$3+$T6*$T$3+$U6*$U$3,0),$Q6)</f>
        <v>31</v>
      </c>
      <c r="X6" s="57" t="n">
        <v>20</v>
      </c>
      <c r="Y6" s="60" t="n">
        <v>25</v>
      </c>
      <c r="Z6" s="60" t="n">
        <v>25</v>
      </c>
      <c r="AA6" s="60" t="n">
        <v>70</v>
      </c>
      <c r="AB6" s="61" t="n">
        <f aca="false">IFERROR(X6+Y6+Z6*AA6/100,0)</f>
        <v>62.5</v>
      </c>
      <c r="AC6" s="60" t="n">
        <v>0</v>
      </c>
      <c r="AD6" s="60" t="n">
        <v>0</v>
      </c>
      <c r="AE6" s="57" t="s">
        <v>145</v>
      </c>
      <c r="AF6" s="61" t="n">
        <f aca="false">IFERROR(AC6+AD6*AE6/100,0)</f>
        <v>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90</v>
      </c>
      <c r="AN6" s="62" t="n">
        <v>100</v>
      </c>
      <c r="AO6" s="62" t="n">
        <v>100</v>
      </c>
      <c r="AP6" s="62" t="n">
        <v>80</v>
      </c>
      <c r="AQ6" s="62" t="n">
        <v>60</v>
      </c>
      <c r="AR6" s="62" t="n">
        <v>67</v>
      </c>
      <c r="AS6" s="62" t="n">
        <v>80</v>
      </c>
      <c r="AT6" s="62" t="n">
        <v>100</v>
      </c>
      <c r="AU6" s="62"/>
      <c r="AV6" s="61" t="n">
        <f aca="false">IFERROR(AVERAGE(AK6:AU6),0)</f>
        <v>87.7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0</v>
      </c>
      <c r="BD6" s="62" t="n">
        <v>100</v>
      </c>
      <c r="BE6" s="62" t="n">
        <v>100</v>
      </c>
      <c r="BF6" s="62" t="n">
        <v>0</v>
      </c>
      <c r="BG6" s="62"/>
      <c r="BH6" s="62"/>
      <c r="BI6" s="61" t="n">
        <f aca="false">IFERROR(AVERAGE(AW6:BH6),0)</f>
        <v>80</v>
      </c>
      <c r="BJ6" s="62" t="n">
        <v>90</v>
      </c>
      <c r="BK6" s="62" t="n">
        <v>100</v>
      </c>
      <c r="BL6" s="62" t="n">
        <v>95</v>
      </c>
      <c r="BM6" s="62" t="n">
        <v>100</v>
      </c>
      <c r="BN6" s="62" t="n">
        <v>100</v>
      </c>
      <c r="BO6" s="62" t="n">
        <v>0</v>
      </c>
      <c r="BP6" s="62" t="n">
        <v>0</v>
      </c>
      <c r="BQ6" s="62" t="n">
        <v>100</v>
      </c>
      <c r="BR6" s="62" t="n">
        <v>0</v>
      </c>
      <c r="BS6" s="62" t="n">
        <v>0</v>
      </c>
      <c r="BT6" s="61" t="n">
        <f aca="false">IFERROR(AVERAGE(BJ6:BS6),0)</f>
        <v>58.5</v>
      </c>
      <c r="BU6" s="63" t="n">
        <v>100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100</v>
      </c>
      <c r="CB6" s="62" t="n">
        <v>100</v>
      </c>
      <c r="CC6" s="62"/>
      <c r="CD6" s="61" t="n">
        <f aca="false">IFERROR(AVERAGE(BU6:CC6),0)</f>
        <v>100</v>
      </c>
    </row>
    <row r="7" customFormat="false" ht="15.75" hidden="false" customHeight="true" outlineLevel="0" collapsed="false">
      <c r="A7" s="13" t="str">
        <f aca="false">$E7&amp;"-"&amp;$F7</f>
        <v>202085012-7</v>
      </c>
      <c r="B7" s="18" t="n">
        <f aca="false">$W7</f>
        <v>67</v>
      </c>
      <c r="C7" s="13"/>
      <c r="D7" s="68" t="n">
        <v>3</v>
      </c>
      <c r="E7" s="56" t="s">
        <v>1993</v>
      </c>
      <c r="F7" s="56" t="s">
        <v>121</v>
      </c>
      <c r="G7" s="56" t="s">
        <v>1994</v>
      </c>
      <c r="H7" s="56" t="s">
        <v>159</v>
      </c>
      <c r="I7" s="56" t="s">
        <v>1025</v>
      </c>
      <c r="J7" s="56" t="s">
        <v>703</v>
      </c>
      <c r="K7" s="56" t="s">
        <v>1995</v>
      </c>
      <c r="L7" s="56" t="s">
        <v>64</v>
      </c>
      <c r="M7" s="56" t="s">
        <v>1075</v>
      </c>
      <c r="N7" s="56" t="s">
        <v>1996</v>
      </c>
      <c r="O7" s="57" t="n">
        <f aca="false">$AB7</f>
        <v>40</v>
      </c>
      <c r="P7" s="57" t="n">
        <f aca="false">$AF7</f>
        <v>10</v>
      </c>
      <c r="Q7" s="57" t="n">
        <f aca="false">IFERROR(IF($V7&lt;&gt;0,ROUND((MAX(O7:P7)*0.5+$V7*0.5),0),ROUND(($O7*0.5+$P7*0.5),0)),)</f>
        <v>58</v>
      </c>
      <c r="R7" s="57" t="n">
        <f aca="false">$AV7</f>
        <v>73.2</v>
      </c>
      <c r="S7" s="57" t="n">
        <f aca="false">$BI7</f>
        <v>90</v>
      </c>
      <c r="T7" s="57" t="n">
        <f aca="false">$BT7</f>
        <v>74</v>
      </c>
      <c r="U7" s="57" t="n">
        <f aca="false">$CD7</f>
        <v>75</v>
      </c>
      <c r="V7" s="58" t="n">
        <f aca="false">$AJ7</f>
        <v>75</v>
      </c>
      <c r="W7" s="59" t="n">
        <f aca="false">IF($Q7&gt;=55,ROUND($Q7*$Q$3+$R7*$R$3+$S7*$S$3+$T7*$T$3+$U7*$U$3,0),$Q7)</f>
        <v>67</v>
      </c>
      <c r="X7" s="57" t="n">
        <v>20</v>
      </c>
      <c r="Y7" s="60" t="n">
        <v>20</v>
      </c>
      <c r="Z7" s="60" t="n">
        <v>0</v>
      </c>
      <c r="AA7" s="60" t="n">
        <v>0</v>
      </c>
      <c r="AB7" s="61" t="n">
        <f aca="false">IFERROR(X7+Y7+Z7*AA7/100,0)</f>
        <v>40</v>
      </c>
      <c r="AC7" s="60" t="n">
        <v>10</v>
      </c>
      <c r="AD7" s="60" t="n">
        <v>0</v>
      </c>
      <c r="AE7" s="57" t="n">
        <v>0</v>
      </c>
      <c r="AF7" s="61" t="n">
        <f aca="false">IFERROR(AC7+AD7*AE7/100,0)</f>
        <v>10</v>
      </c>
      <c r="AG7" s="60" t="n">
        <v>30</v>
      </c>
      <c r="AH7" s="60" t="n">
        <v>45</v>
      </c>
      <c r="AI7" s="57" t="n">
        <v>100</v>
      </c>
      <c r="AJ7" s="61" t="n">
        <f aca="false">IFERROR(AG7+AH7*AI7/100,0)</f>
        <v>75</v>
      </c>
      <c r="AK7" s="62" t="n">
        <v>0</v>
      </c>
      <c r="AL7" s="63" t="n">
        <v>100</v>
      </c>
      <c r="AM7" s="62" t="n">
        <v>100</v>
      </c>
      <c r="AN7" s="62" t="n">
        <v>75</v>
      </c>
      <c r="AO7" s="62" t="n">
        <v>100</v>
      </c>
      <c r="AP7" s="62" t="n">
        <v>100</v>
      </c>
      <c r="AQ7" s="62" t="n">
        <v>100</v>
      </c>
      <c r="AR7" s="62" t="n">
        <v>50</v>
      </c>
      <c r="AS7" s="62" t="n">
        <v>40</v>
      </c>
      <c r="AT7" s="62" t="n">
        <v>67</v>
      </c>
      <c r="AU7" s="62"/>
      <c r="AV7" s="61" t="n">
        <f aca="false">IFERROR(AVERAGE(AK7:AU7),0)</f>
        <v>73.2</v>
      </c>
      <c r="AW7" s="62" t="n">
        <v>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100</v>
      </c>
      <c r="BD7" s="62" t="n">
        <v>100</v>
      </c>
      <c r="BE7" s="62" t="n">
        <v>100</v>
      </c>
      <c r="BF7" s="62" t="n">
        <v>100</v>
      </c>
      <c r="BG7" s="62"/>
      <c r="BH7" s="62"/>
      <c r="BI7" s="61" t="n">
        <f aca="false">IFERROR(AVERAGE(AW7:BH7),0)</f>
        <v>90</v>
      </c>
      <c r="BJ7" s="62" t="n">
        <v>100</v>
      </c>
      <c r="BK7" s="62" t="n">
        <v>100</v>
      </c>
      <c r="BL7" s="62" t="n">
        <v>100</v>
      </c>
      <c r="BM7" s="62" t="n">
        <v>90</v>
      </c>
      <c r="BN7" s="62" t="n">
        <v>75</v>
      </c>
      <c r="BO7" s="62" t="n">
        <v>100</v>
      </c>
      <c r="BP7" s="62" t="n">
        <v>0</v>
      </c>
      <c r="BQ7" s="62" t="n">
        <v>85</v>
      </c>
      <c r="BR7" s="62" t="n">
        <v>0</v>
      </c>
      <c r="BS7" s="62" t="n">
        <v>90</v>
      </c>
      <c r="BT7" s="61" t="n">
        <f aca="false">IFERROR(AVERAGE(BJ7:BS7),0)</f>
        <v>74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0</v>
      </c>
      <c r="CA7" s="62" t="n">
        <v>100</v>
      </c>
      <c r="CB7" s="62" t="n">
        <v>0</v>
      </c>
      <c r="CC7" s="62"/>
      <c r="CD7" s="61" t="n">
        <f aca="false">IFERROR(AVERAGE(BU7:CC7),0)</f>
        <v>75</v>
      </c>
    </row>
    <row r="8" customFormat="false" ht="15.75" hidden="false" customHeight="true" outlineLevel="0" collapsed="false">
      <c r="A8" s="13" t="str">
        <f aca="false">$E8&amp;"-"&amp;$F8</f>
        <v>202087008-k</v>
      </c>
      <c r="B8" s="18" t="n">
        <f aca="false">$W8</f>
        <v>92</v>
      </c>
      <c r="C8" s="13"/>
      <c r="D8" s="68" t="n">
        <v>4</v>
      </c>
      <c r="E8" s="56" t="s">
        <v>1997</v>
      </c>
      <c r="F8" s="56" t="s">
        <v>76</v>
      </c>
      <c r="G8" s="56" t="s">
        <v>1998</v>
      </c>
      <c r="H8" s="56" t="s">
        <v>58</v>
      </c>
      <c r="I8" s="56" t="s">
        <v>281</v>
      </c>
      <c r="J8" s="56" t="s">
        <v>1454</v>
      </c>
      <c r="K8" s="56" t="s">
        <v>1999</v>
      </c>
      <c r="L8" s="56" t="s">
        <v>64</v>
      </c>
      <c r="M8" s="56" t="s">
        <v>1051</v>
      </c>
      <c r="N8" s="56" t="s">
        <v>2000</v>
      </c>
      <c r="O8" s="57" t="n">
        <f aca="false">$AB8</f>
        <v>90</v>
      </c>
      <c r="P8" s="57" t="n">
        <f aca="false">$AF8</f>
        <v>85</v>
      </c>
      <c r="Q8" s="57" t="n">
        <f aca="false">IFERROR(IF($V8&lt;&gt;0,ROUND((MAX(O8:P8)*0.5+$V8*0.5),0),ROUND(($O8*0.5+$P8*0.5),0)),)</f>
        <v>88</v>
      </c>
      <c r="R8" s="57" t="n">
        <f aca="false">$AV8</f>
        <v>98</v>
      </c>
      <c r="S8" s="57" t="n">
        <f aca="false">$BI8</f>
        <v>78.2</v>
      </c>
      <c r="T8" s="57" t="n">
        <f aca="false">$BT8</f>
        <v>98.5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92</v>
      </c>
      <c r="X8" s="57" t="n">
        <v>20</v>
      </c>
      <c r="Y8" s="60" t="n">
        <v>30</v>
      </c>
      <c r="Z8" s="60" t="n">
        <v>40</v>
      </c>
      <c r="AA8" s="60" t="n">
        <v>100</v>
      </c>
      <c r="AB8" s="61" t="n">
        <f aca="false">IFERROR(X8+Y8+Z8*AA8/100,0)</f>
        <v>90</v>
      </c>
      <c r="AC8" s="60" t="n">
        <v>30</v>
      </c>
      <c r="AD8" s="60" t="n">
        <v>55</v>
      </c>
      <c r="AE8" s="57" t="n">
        <v>100</v>
      </c>
      <c r="AF8" s="61" t="n">
        <f aca="false">IFERROR(AC8+AD8*AE8/100,0)</f>
        <v>85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100</v>
      </c>
      <c r="AQ8" s="62" t="n">
        <v>80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98</v>
      </c>
      <c r="AW8" s="62" t="n">
        <v>82</v>
      </c>
      <c r="AX8" s="62" t="n">
        <v>0</v>
      </c>
      <c r="AY8" s="62" t="n">
        <v>100</v>
      </c>
      <c r="AZ8" s="62" t="n">
        <v>100</v>
      </c>
      <c r="BA8" s="62" t="n">
        <v>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78.2</v>
      </c>
      <c r="BJ8" s="62" t="n">
        <v>100</v>
      </c>
      <c r="BK8" s="62" t="n">
        <v>100</v>
      </c>
      <c r="BL8" s="62" t="n">
        <v>100</v>
      </c>
      <c r="BM8" s="62" t="n">
        <v>100</v>
      </c>
      <c r="BN8" s="62" t="n">
        <v>100</v>
      </c>
      <c r="BO8" s="62" t="n">
        <v>100</v>
      </c>
      <c r="BP8" s="62" t="n">
        <v>100</v>
      </c>
      <c r="BQ8" s="62" t="n">
        <v>85</v>
      </c>
      <c r="BR8" s="62" t="n">
        <v>100</v>
      </c>
      <c r="BS8" s="62" t="n">
        <v>100</v>
      </c>
      <c r="BT8" s="61" t="n">
        <f aca="false">IFERROR(AVERAGE(BJ8:BS8),0)</f>
        <v>98.5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202085013-5</v>
      </c>
      <c r="B9" s="18" t="n">
        <f aca="false">$W9</f>
        <v>92</v>
      </c>
      <c r="C9" s="13"/>
      <c r="D9" s="68" t="n">
        <v>5</v>
      </c>
      <c r="E9" s="56" t="s">
        <v>2001</v>
      </c>
      <c r="F9" s="56" t="s">
        <v>70</v>
      </c>
      <c r="G9" s="56" t="s">
        <v>2002</v>
      </c>
      <c r="H9" s="56" t="s">
        <v>102</v>
      </c>
      <c r="I9" s="56" t="s">
        <v>2003</v>
      </c>
      <c r="J9" s="56" t="s">
        <v>564</v>
      </c>
      <c r="K9" s="56" t="s">
        <v>2004</v>
      </c>
      <c r="L9" s="56" t="s">
        <v>64</v>
      </c>
      <c r="M9" s="56" t="s">
        <v>1075</v>
      </c>
      <c r="N9" s="56" t="s">
        <v>2005</v>
      </c>
      <c r="O9" s="57" t="n">
        <f aca="false">$AB9</f>
        <v>95</v>
      </c>
      <c r="P9" s="57" t="n">
        <f aca="false">$AF9</f>
        <v>80</v>
      </c>
      <c r="Q9" s="57" t="n">
        <f aca="false">IFERROR(IF($V9&lt;&gt;0,ROUND((MAX(O9:P9)*0.5+$V9*0.5),0),ROUND(($O9*0.5+$P9*0.5),0)),)</f>
        <v>88</v>
      </c>
      <c r="R9" s="57" t="n">
        <f aca="false">$AV9</f>
        <v>96</v>
      </c>
      <c r="S9" s="57" t="n">
        <f aca="false">$BI9</f>
        <v>90</v>
      </c>
      <c r="T9" s="57" t="n">
        <f aca="false">$BT9</f>
        <v>97.5</v>
      </c>
      <c r="U9" s="57" t="n">
        <f aca="false">$CD9</f>
        <v>87.5</v>
      </c>
      <c r="V9" s="58" t="n">
        <f aca="false">$AJ9</f>
        <v>0</v>
      </c>
      <c r="W9" s="59" t="n">
        <f aca="false">IF($Q9&gt;=55,ROUND($Q9*$Q$3+$R9*$R$3+$S9*$S$3+$T9*$T$3+$U9*$U$3,0),$Q9)</f>
        <v>92</v>
      </c>
      <c r="X9" s="57" t="n">
        <v>20</v>
      </c>
      <c r="Y9" s="60" t="n">
        <v>30</v>
      </c>
      <c r="Z9" s="60" t="n">
        <v>45</v>
      </c>
      <c r="AA9" s="60" t="n">
        <v>100</v>
      </c>
      <c r="AB9" s="61" t="n">
        <f aca="false">IFERROR(X9+Y9+Z9*AA9/100,0)</f>
        <v>95</v>
      </c>
      <c r="AC9" s="60" t="n">
        <v>25</v>
      </c>
      <c r="AD9" s="60" t="n">
        <v>55</v>
      </c>
      <c r="AE9" s="57" t="n">
        <v>100</v>
      </c>
      <c r="AF9" s="61" t="n">
        <f aca="false">IFERROR(AC9+AD9*AE9/100,0)</f>
        <v>80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100</v>
      </c>
      <c r="AO9" s="62" t="n">
        <v>100</v>
      </c>
      <c r="AP9" s="62" t="n">
        <v>80</v>
      </c>
      <c r="AQ9" s="62" t="n">
        <v>100</v>
      </c>
      <c r="AR9" s="62" t="n">
        <v>100</v>
      </c>
      <c r="AS9" s="62" t="n">
        <v>80</v>
      </c>
      <c r="AT9" s="62" t="n">
        <v>100</v>
      </c>
      <c r="AU9" s="62"/>
      <c r="AV9" s="61" t="n">
        <f aca="false">IFERROR(AVERAGE(AK9:AU9),0)</f>
        <v>96</v>
      </c>
      <c r="AW9" s="62" t="n">
        <v>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90</v>
      </c>
      <c r="BJ9" s="62" t="n">
        <v>100</v>
      </c>
      <c r="BK9" s="62" t="n">
        <v>100</v>
      </c>
      <c r="BL9" s="62" t="n">
        <v>75</v>
      </c>
      <c r="BM9" s="62" t="n">
        <v>100</v>
      </c>
      <c r="BN9" s="62" t="n">
        <v>100</v>
      </c>
      <c r="BO9" s="62" t="n">
        <v>100</v>
      </c>
      <c r="BP9" s="62" t="n">
        <v>100</v>
      </c>
      <c r="BQ9" s="62" t="n">
        <v>100</v>
      </c>
      <c r="BR9" s="62" t="n">
        <v>100</v>
      </c>
      <c r="BS9" s="62" t="n">
        <v>100</v>
      </c>
      <c r="BT9" s="61" t="n">
        <f aca="false">IFERROR(AVERAGE(BJ9:BS9),0)</f>
        <v>97.5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0</v>
      </c>
      <c r="CC9" s="62"/>
      <c r="CD9" s="61" t="n">
        <f aca="false">IFERROR(AVERAGE(BU9:CC9),0)</f>
        <v>87.5</v>
      </c>
    </row>
    <row r="10" customFormat="false" ht="15.75" hidden="false" customHeight="true" outlineLevel="0" collapsed="false">
      <c r="A10" s="13" t="str">
        <f aca="false">$E10&amp;"-"&amp;$F10</f>
        <v>201903005-1</v>
      </c>
      <c r="B10" s="18" t="n">
        <f aca="false">$W10</f>
        <v>28</v>
      </c>
      <c r="C10" s="13"/>
      <c r="D10" s="68" t="n">
        <v>6</v>
      </c>
      <c r="E10" s="56" t="s">
        <v>2006</v>
      </c>
      <c r="F10" s="56" t="s">
        <v>64</v>
      </c>
      <c r="G10" s="56" t="s">
        <v>2007</v>
      </c>
      <c r="H10" s="56" t="s">
        <v>64</v>
      </c>
      <c r="I10" s="56" t="s">
        <v>1464</v>
      </c>
      <c r="J10" s="56" t="s">
        <v>924</v>
      </c>
      <c r="K10" s="56" t="s">
        <v>2008</v>
      </c>
      <c r="L10" s="56" t="s">
        <v>64</v>
      </c>
      <c r="M10" s="56" t="s">
        <v>65</v>
      </c>
      <c r="N10" s="56" t="s">
        <v>2009</v>
      </c>
      <c r="O10" s="57" t="n">
        <f aca="false">$AB10</f>
        <v>85</v>
      </c>
      <c r="P10" s="57" t="n">
        <f aca="false">$AF10</f>
        <v>0</v>
      </c>
      <c r="Q10" s="57" t="n">
        <f aca="false">IFERROR(ROUND((O10+P10+V10)/3,0))</f>
        <v>28</v>
      </c>
      <c r="R10" s="57" t="n">
        <f aca="false">$AV10</f>
        <v>90.7</v>
      </c>
      <c r="S10" s="57" t="n">
        <f aca="false">$BI10</f>
        <v>48.7</v>
      </c>
      <c r="T10" s="57" t="n">
        <f aca="false">$BT10</f>
        <v>95.5</v>
      </c>
      <c r="U10" s="57" t="n">
        <f aca="false">$CD10</f>
        <v>60</v>
      </c>
      <c r="V10" s="58" t="n">
        <f aca="false">$AJ10</f>
        <v>0</v>
      </c>
      <c r="W10" s="59" t="n">
        <f aca="false">IF($Q10&gt;=55,ROUND($Q10*$Q$3+$R10*$R$3+$S10*$S$3+$T10*$T$3+$U10*$U$3,0),$Q10)</f>
        <v>28</v>
      </c>
      <c r="X10" s="57" t="n">
        <v>20</v>
      </c>
      <c r="Y10" s="60" t="n">
        <v>25</v>
      </c>
      <c r="Z10" s="60" t="n">
        <v>40</v>
      </c>
      <c r="AA10" s="60" t="n">
        <v>100</v>
      </c>
      <c r="AB10" s="61" t="n">
        <f aca="false">IFERROR(X10+Y10+Z10*AA10/100,0)</f>
        <v>85</v>
      </c>
      <c r="AC10" s="60" t="s">
        <v>145</v>
      </c>
      <c r="AD10" s="60" t="n">
        <v>0</v>
      </c>
      <c r="AE10" s="57" t="s">
        <v>145</v>
      </c>
      <c r="AF10" s="61" t="n">
        <f aca="false">IFERROR(AC10+AD10*AE10/100,0)</f>
        <v>0</v>
      </c>
      <c r="AG10" s="60" t="n">
        <v>0</v>
      </c>
      <c r="AH10" s="60" t="n">
        <v>0</v>
      </c>
      <c r="AI10" s="57" t="n">
        <v>0</v>
      </c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80</v>
      </c>
      <c r="AQ10" s="62" t="n">
        <v>80</v>
      </c>
      <c r="AR10" s="62" t="n">
        <v>67</v>
      </c>
      <c r="AS10" s="62" t="n">
        <v>80</v>
      </c>
      <c r="AT10" s="62" t="n">
        <v>100</v>
      </c>
      <c r="AU10" s="62"/>
      <c r="AV10" s="61" t="n">
        <f aca="false">IFERROR(AVERAGE(AK10:AU10),0)</f>
        <v>90.7</v>
      </c>
      <c r="AW10" s="62" t="n">
        <v>0</v>
      </c>
      <c r="AX10" s="62" t="n">
        <v>100</v>
      </c>
      <c r="AY10" s="62" t="n">
        <v>100</v>
      </c>
      <c r="AZ10" s="62" t="n">
        <v>0</v>
      </c>
      <c r="BA10" s="62" t="n">
        <v>87</v>
      </c>
      <c r="BB10" s="62" t="n">
        <v>0</v>
      </c>
      <c r="BC10" s="62" t="n">
        <v>100</v>
      </c>
      <c r="BD10" s="62" t="n">
        <v>0</v>
      </c>
      <c r="BE10" s="62" t="n">
        <v>100</v>
      </c>
      <c r="BF10" s="62" t="n">
        <v>0</v>
      </c>
      <c r="BG10" s="62"/>
      <c r="BH10" s="62"/>
      <c r="BI10" s="61" t="n">
        <f aca="false">IFERROR(AVERAGE(AW10:BH10),0)</f>
        <v>48.7</v>
      </c>
      <c r="BJ10" s="62" t="n">
        <v>100</v>
      </c>
      <c r="BK10" s="62" t="n">
        <v>90</v>
      </c>
      <c r="BL10" s="62" t="n">
        <v>95</v>
      </c>
      <c r="BM10" s="62" t="n">
        <v>100</v>
      </c>
      <c r="BN10" s="62" t="n">
        <v>85</v>
      </c>
      <c r="BO10" s="62" t="n">
        <v>100</v>
      </c>
      <c r="BP10" s="62" t="n">
        <v>100</v>
      </c>
      <c r="BQ10" s="62" t="n">
        <v>85</v>
      </c>
      <c r="BR10" s="62" t="n">
        <v>100</v>
      </c>
      <c r="BS10" s="62" t="n">
        <v>100</v>
      </c>
      <c r="BT10" s="61" t="n">
        <f aca="false">IFERROR(AVERAGE(BJ10:BS10),0)</f>
        <v>95.5</v>
      </c>
      <c r="BU10" s="63" t="n">
        <v>0</v>
      </c>
      <c r="BV10" s="63" t="n">
        <v>0</v>
      </c>
      <c r="BW10" s="63" t="n">
        <v>100</v>
      </c>
      <c r="BX10" s="62" t="n">
        <v>0</v>
      </c>
      <c r="BY10" s="62" t="n">
        <v>100</v>
      </c>
      <c r="BZ10" s="62" t="n">
        <v>100</v>
      </c>
      <c r="CA10" s="62" t="n">
        <v>80</v>
      </c>
      <c r="CB10" s="62" t="n">
        <v>100</v>
      </c>
      <c r="CC10" s="62"/>
      <c r="CD10" s="61" t="n">
        <f aca="false">IFERROR(AVERAGE(BU10:CC10),0)</f>
        <v>60</v>
      </c>
    </row>
    <row r="11" customFormat="false" ht="15.75" hidden="false" customHeight="true" outlineLevel="0" collapsed="false">
      <c r="A11" s="13" t="str">
        <f aca="false">$E11&amp;"-"&amp;$F11</f>
        <v>202087018-7</v>
      </c>
      <c r="B11" s="18" t="n">
        <f aca="false">$W11</f>
        <v>74</v>
      </c>
      <c r="C11" s="13"/>
      <c r="D11" s="68" t="n">
        <v>7</v>
      </c>
      <c r="E11" s="56" t="s">
        <v>2010</v>
      </c>
      <c r="F11" s="56" t="s">
        <v>121</v>
      </c>
      <c r="G11" s="56" t="s">
        <v>2011</v>
      </c>
      <c r="H11" s="56" t="s">
        <v>159</v>
      </c>
      <c r="I11" s="56" t="s">
        <v>2012</v>
      </c>
      <c r="J11" s="56" t="s">
        <v>362</v>
      </c>
      <c r="K11" s="56" t="s">
        <v>2013</v>
      </c>
      <c r="L11" s="56" t="s">
        <v>64</v>
      </c>
      <c r="M11" s="56" t="s">
        <v>1051</v>
      </c>
      <c r="N11" s="56" t="s">
        <v>2014</v>
      </c>
      <c r="O11" s="57" t="n">
        <f aca="false">$AB11</f>
        <v>50</v>
      </c>
      <c r="P11" s="57" t="n">
        <f aca="false">$AF11</f>
        <v>80</v>
      </c>
      <c r="Q11" s="57" t="n">
        <f aca="false">IFERROR(IF($V11&lt;&gt;0,ROUND((MAX(O11:P11)*0.5+$V11*0.5),0),ROUND(($O11*0.5+$P11*0.5),0)),)</f>
        <v>65</v>
      </c>
      <c r="R11" s="57" t="n">
        <f aca="false">$AV11</f>
        <v>76.7</v>
      </c>
      <c r="S11" s="57" t="n">
        <f aca="false">$BI11</f>
        <v>99.1</v>
      </c>
      <c r="T11" s="57" t="n">
        <f aca="false">$BT11</f>
        <v>89.5</v>
      </c>
      <c r="U11" s="57" t="n">
        <f aca="false">$CD11</f>
        <v>75</v>
      </c>
      <c r="V11" s="58" t="n">
        <f aca="false">$AJ11</f>
        <v>0</v>
      </c>
      <c r="W11" s="59" t="n">
        <f aca="false">IF($Q11&gt;=55,ROUND($Q11*$Q$3+$R11*$R$3+$S11*$S$3+$T11*$T$3+$U11*$U$3,0),$Q11)</f>
        <v>74</v>
      </c>
      <c r="X11" s="57" t="n">
        <v>20</v>
      </c>
      <c r="Y11" s="60" t="n">
        <v>30</v>
      </c>
      <c r="Z11" s="60" t="n">
        <v>0</v>
      </c>
      <c r="AA11" s="60" t="n">
        <v>0</v>
      </c>
      <c r="AB11" s="61" t="n">
        <f aca="false">IFERROR(X11+Y11+Z11*AA11/100,0)</f>
        <v>50</v>
      </c>
      <c r="AC11" s="60" t="n">
        <v>30</v>
      </c>
      <c r="AD11" s="60" t="n">
        <v>50</v>
      </c>
      <c r="AE11" s="57" t="n">
        <v>100</v>
      </c>
      <c r="AF11" s="61" t="n">
        <f aca="false">IFERROR(AC11+AD11*AE11/100,0)</f>
        <v>80</v>
      </c>
      <c r="AG11" s="60"/>
      <c r="AH11" s="60"/>
      <c r="AI11" s="57"/>
      <c r="AJ11" s="61" t="n">
        <f aca="false">IFERROR(AG11+AH11*AI11/100,0)</f>
        <v>0</v>
      </c>
      <c r="AK11" s="62" t="n">
        <v>67</v>
      </c>
      <c r="AL11" s="63" t="n">
        <v>100</v>
      </c>
      <c r="AM11" s="62" t="n">
        <v>100</v>
      </c>
      <c r="AN11" s="62" t="n">
        <v>100</v>
      </c>
      <c r="AO11" s="62" t="n">
        <v>50</v>
      </c>
      <c r="AP11" s="62" t="n">
        <v>40</v>
      </c>
      <c r="AQ11" s="62" t="n">
        <v>100</v>
      </c>
      <c r="AR11" s="62" t="n">
        <v>50</v>
      </c>
      <c r="AS11" s="62" t="n">
        <v>60</v>
      </c>
      <c r="AT11" s="62" t="n">
        <v>100</v>
      </c>
      <c r="AU11" s="62"/>
      <c r="AV11" s="61" t="n">
        <f aca="false">IFERROR(AVERAGE(AK11:AU11),0)</f>
        <v>76.7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99</v>
      </c>
      <c r="BB11" s="62" t="n">
        <v>100</v>
      </c>
      <c r="BC11" s="62" t="n">
        <v>92</v>
      </c>
      <c r="BD11" s="62" t="n">
        <v>100</v>
      </c>
      <c r="BE11" s="62" t="n">
        <v>100</v>
      </c>
      <c r="BF11" s="62" t="n">
        <v>100</v>
      </c>
      <c r="BG11" s="62"/>
      <c r="BH11" s="62"/>
      <c r="BI11" s="61" t="n">
        <f aca="false">IFERROR(AVERAGE(AW11:BH11),0)</f>
        <v>99.1</v>
      </c>
      <c r="BJ11" s="62" t="n">
        <v>100</v>
      </c>
      <c r="BK11" s="62" t="n">
        <v>100</v>
      </c>
      <c r="BL11" s="62" t="n">
        <v>100</v>
      </c>
      <c r="BM11" s="62" t="n">
        <v>95</v>
      </c>
      <c r="BN11" s="62" t="n">
        <v>100</v>
      </c>
      <c r="BO11" s="62" t="n">
        <v>100</v>
      </c>
      <c r="BP11" s="62" t="n">
        <v>100</v>
      </c>
      <c r="BQ11" s="62" t="n">
        <v>100</v>
      </c>
      <c r="BR11" s="62" t="n">
        <v>100</v>
      </c>
      <c r="BS11" s="62" t="n">
        <v>0</v>
      </c>
      <c r="BT11" s="61" t="n">
        <f aca="false">IFERROR(AVERAGE(BJ11:BS11),0)</f>
        <v>89.5</v>
      </c>
      <c r="BU11" s="63" t="n">
        <v>0</v>
      </c>
      <c r="BV11" s="63" t="n">
        <v>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75</v>
      </c>
    </row>
    <row r="12" customFormat="false" ht="15.75" hidden="false" customHeight="true" outlineLevel="0" collapsed="false">
      <c r="A12" s="13" t="str">
        <f aca="false">$E12&amp;"-"&amp;$F12</f>
        <v>202085009-7</v>
      </c>
      <c r="B12" s="18" t="n">
        <f aca="false">$W12</f>
        <v>79</v>
      </c>
      <c r="C12" s="13"/>
      <c r="D12" s="68" t="n">
        <v>8</v>
      </c>
      <c r="E12" s="56" t="s">
        <v>2015</v>
      </c>
      <c r="F12" s="56" t="s">
        <v>121</v>
      </c>
      <c r="G12" s="56" t="s">
        <v>2016</v>
      </c>
      <c r="H12" s="56" t="s">
        <v>140</v>
      </c>
      <c r="I12" s="56" t="s">
        <v>2017</v>
      </c>
      <c r="J12" s="56" t="s">
        <v>78</v>
      </c>
      <c r="K12" s="56" t="s">
        <v>2018</v>
      </c>
      <c r="L12" s="56" t="s">
        <v>64</v>
      </c>
      <c r="M12" s="56" t="s">
        <v>1075</v>
      </c>
      <c r="N12" s="56" t="s">
        <v>2019</v>
      </c>
      <c r="O12" s="57" t="n">
        <f aca="false">$AB12</f>
        <v>90</v>
      </c>
      <c r="P12" s="57" t="n">
        <f aca="false">$AF12</f>
        <v>70</v>
      </c>
      <c r="Q12" s="57" t="n">
        <f aca="false">IFERROR(IF($V12&lt;&gt;0,ROUND((MAX(O12:P12)*0.5+$V12*0.5),0),ROUND(($O12*0.5+$P12*0.5),0)),)</f>
        <v>80</v>
      </c>
      <c r="R12" s="57" t="n">
        <f aca="false">$AV12</f>
        <v>87</v>
      </c>
      <c r="S12" s="57" t="n">
        <f aca="false">$BI12</f>
        <v>39.5</v>
      </c>
      <c r="T12" s="57" t="n">
        <f aca="false">$BT12</f>
        <v>79.5</v>
      </c>
      <c r="U12" s="57" t="n">
        <f aca="false">$CD12</f>
        <v>67.5</v>
      </c>
      <c r="V12" s="58" t="n">
        <f aca="false">$AJ12</f>
        <v>0</v>
      </c>
      <c r="W12" s="59" t="n">
        <f aca="false">IF($Q12&gt;=55,ROUND($Q12*$Q$3+$R12*$R$3+$S12*$S$3+$T12*$T$3+$U12*$U$3,0),$Q12)</f>
        <v>79</v>
      </c>
      <c r="X12" s="57" t="n">
        <v>20</v>
      </c>
      <c r="Y12" s="60" t="n">
        <v>30</v>
      </c>
      <c r="Z12" s="60" t="n">
        <v>40</v>
      </c>
      <c r="AA12" s="60" t="n">
        <v>100</v>
      </c>
      <c r="AB12" s="61" t="n">
        <f aca="false">IFERROR(X12+Y12+Z12*AA12/100,0)</f>
        <v>90</v>
      </c>
      <c r="AC12" s="60" t="n">
        <v>30</v>
      </c>
      <c r="AD12" s="60" t="n">
        <v>40</v>
      </c>
      <c r="AE12" s="57" t="n">
        <v>100</v>
      </c>
      <c r="AF12" s="61" t="n">
        <f aca="false">IFERROR(AC12+AD12*AE12/100,0)</f>
        <v>70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80</v>
      </c>
      <c r="AQ12" s="62" t="n">
        <v>100</v>
      </c>
      <c r="AR12" s="62" t="n">
        <v>83</v>
      </c>
      <c r="AS12" s="62" t="n">
        <v>40</v>
      </c>
      <c r="AT12" s="62" t="n">
        <v>67</v>
      </c>
      <c r="AU12" s="62"/>
      <c r="AV12" s="61" t="n">
        <f aca="false">IFERROR(AVERAGE(AK12:AU12),0)</f>
        <v>87</v>
      </c>
      <c r="AW12" s="62" t="n">
        <v>0</v>
      </c>
      <c r="AX12" s="62" t="n">
        <v>100</v>
      </c>
      <c r="AY12" s="62" t="n">
        <v>100</v>
      </c>
      <c r="AZ12" s="62" t="n">
        <v>100</v>
      </c>
      <c r="BA12" s="62" t="n">
        <v>0</v>
      </c>
      <c r="BB12" s="62" t="n">
        <v>0</v>
      </c>
      <c r="BC12" s="62" t="n">
        <v>0</v>
      </c>
      <c r="BD12" s="62" t="n">
        <v>0</v>
      </c>
      <c r="BE12" s="62" t="n">
        <v>95</v>
      </c>
      <c r="BF12" s="62" t="n">
        <v>0</v>
      </c>
      <c r="BG12" s="62"/>
      <c r="BH12" s="62"/>
      <c r="BI12" s="61" t="n">
        <f aca="false">IFERROR(AVERAGE(AW12:BH12),0)</f>
        <v>39.5</v>
      </c>
      <c r="BJ12" s="62" t="n">
        <v>100</v>
      </c>
      <c r="BK12" s="62" t="n">
        <v>100</v>
      </c>
      <c r="BL12" s="62" t="n">
        <v>100</v>
      </c>
      <c r="BM12" s="62" t="n">
        <v>0</v>
      </c>
      <c r="BN12" s="62" t="n">
        <v>100</v>
      </c>
      <c r="BO12" s="62" t="n">
        <v>100</v>
      </c>
      <c r="BP12" s="62" t="n">
        <v>95</v>
      </c>
      <c r="BQ12" s="62" t="n">
        <v>100</v>
      </c>
      <c r="BR12" s="62" t="n">
        <v>100</v>
      </c>
      <c r="BS12" s="62" t="n">
        <v>0</v>
      </c>
      <c r="BT12" s="61" t="n">
        <f aca="false">IFERROR(AVERAGE(BJ12:BS12),0)</f>
        <v>79.5</v>
      </c>
      <c r="BU12" s="63" t="n">
        <v>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0</v>
      </c>
      <c r="CB12" s="62" t="n">
        <v>40</v>
      </c>
      <c r="CC12" s="62"/>
      <c r="CD12" s="61" t="n">
        <f aca="false">IFERROR(AVERAGE(BU12:CC12),0)</f>
        <v>67.5</v>
      </c>
    </row>
    <row r="13" customFormat="false" ht="15.75" hidden="false" customHeight="true" outlineLevel="0" collapsed="false">
      <c r="A13" s="13" t="str">
        <f aca="false">$E13&amp;"-"&amp;$F13</f>
        <v>201951049-5</v>
      </c>
      <c r="B13" s="18" t="n">
        <f aca="false">$W13</f>
        <v>88</v>
      </c>
      <c r="C13" s="13"/>
      <c r="D13" s="68" t="n">
        <v>9</v>
      </c>
      <c r="E13" s="56" t="s">
        <v>2020</v>
      </c>
      <c r="F13" s="56" t="s">
        <v>70</v>
      </c>
      <c r="G13" s="56" t="s">
        <v>2021</v>
      </c>
      <c r="H13" s="56" t="s">
        <v>60</v>
      </c>
      <c r="I13" s="56" t="s">
        <v>2022</v>
      </c>
      <c r="J13" s="56" t="s">
        <v>444</v>
      </c>
      <c r="K13" s="56" t="s">
        <v>2023</v>
      </c>
      <c r="L13" s="56" t="s">
        <v>64</v>
      </c>
      <c r="M13" s="56" t="s">
        <v>381</v>
      </c>
      <c r="N13" s="56" t="s">
        <v>2024</v>
      </c>
      <c r="O13" s="57" t="n">
        <f aca="false">$AB13</f>
        <v>90</v>
      </c>
      <c r="P13" s="57" t="n">
        <f aca="false">$AF13</f>
        <v>75</v>
      </c>
      <c r="Q13" s="57" t="n">
        <f aca="false">IFERROR(IF($V13&lt;&gt;0,ROUND((MAX(O13:P13)*0.5+$V13*0.5),0),ROUND(($O13*0.5+$P13*0.5),0)),)</f>
        <v>83</v>
      </c>
      <c r="R13" s="57" t="n">
        <f aca="false">$AV13</f>
        <v>90</v>
      </c>
      <c r="S13" s="57" t="n">
        <f aca="false">$BI13</f>
        <v>99.091</v>
      </c>
      <c r="T13" s="57" t="n">
        <f aca="false">$BT13</f>
        <v>97.5</v>
      </c>
      <c r="U13" s="57" t="n">
        <f aca="false">$CD13</f>
        <v>87.5</v>
      </c>
      <c r="V13" s="58" t="n">
        <f aca="false">$AJ13</f>
        <v>0</v>
      </c>
      <c r="W13" s="59" t="n">
        <f aca="false">IF($Q13&gt;=55,ROUND($Q13*$Q$3+$R13*$R$3+$S13*$S$3+$T13*$T$3+$U13*$U$3,0),$Q13)</f>
        <v>88</v>
      </c>
      <c r="X13" s="57" t="n">
        <v>20</v>
      </c>
      <c r="Y13" s="60" t="n">
        <v>20</v>
      </c>
      <c r="Z13" s="60" t="n">
        <v>50</v>
      </c>
      <c r="AA13" s="60" t="n">
        <v>100</v>
      </c>
      <c r="AB13" s="61" t="n">
        <f aca="false">IFERROR(X13+Y13+Z13*AA13/100,0)</f>
        <v>90</v>
      </c>
      <c r="AC13" s="60" t="n">
        <v>10</v>
      </c>
      <c r="AD13" s="60" t="n">
        <v>65</v>
      </c>
      <c r="AE13" s="57" t="n">
        <v>100</v>
      </c>
      <c r="AF13" s="61" t="n">
        <f aca="false">IFERROR(AC13+AD13*AE13/100,0)</f>
        <v>75</v>
      </c>
      <c r="AG13" s="60"/>
      <c r="AH13" s="60"/>
      <c r="AI13" s="57"/>
      <c r="AJ13" s="61" t="n">
        <f aca="false">IFERROR(AG13+AH13*AI13/100,0)</f>
        <v>0</v>
      </c>
      <c r="AK13" s="62" t="n">
        <v>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100</v>
      </c>
      <c r="AS13" s="62" t="n">
        <v>100</v>
      </c>
      <c r="AT13" s="62" t="n">
        <v>100</v>
      </c>
      <c r="AU13" s="62"/>
      <c r="AV13" s="61" t="n">
        <f aca="false">IFERROR(AVERAGE(AK13:AU13),0)</f>
        <v>90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90.91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99.091</v>
      </c>
      <c r="BJ13" s="62" t="n">
        <v>100</v>
      </c>
      <c r="BK13" s="62" t="n">
        <v>100</v>
      </c>
      <c r="BL13" s="62" t="n">
        <v>75</v>
      </c>
      <c r="BM13" s="62" t="n">
        <v>100</v>
      </c>
      <c r="BN13" s="62" t="n">
        <v>100</v>
      </c>
      <c r="BO13" s="62" t="n">
        <v>100</v>
      </c>
      <c r="BP13" s="62" t="n">
        <v>100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97.5</v>
      </c>
      <c r="BU13" s="63" t="n">
        <v>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87.5</v>
      </c>
    </row>
    <row r="14" customFormat="false" ht="15.75" hidden="false" customHeight="true" outlineLevel="0" collapsed="false">
      <c r="A14" s="13" t="str">
        <f aca="false">$E14&amp;"-"&amp;$F14</f>
        <v>202085002-k</v>
      </c>
      <c r="B14" s="18" t="n">
        <f aca="false">$W14</f>
        <v>97</v>
      </c>
      <c r="C14" s="13"/>
      <c r="D14" s="68" t="n">
        <v>10</v>
      </c>
      <c r="E14" s="56" t="s">
        <v>2025</v>
      </c>
      <c r="F14" s="56" t="s">
        <v>76</v>
      </c>
      <c r="G14" s="56" t="s">
        <v>2026</v>
      </c>
      <c r="H14" s="56" t="s">
        <v>70</v>
      </c>
      <c r="I14" s="56" t="s">
        <v>2027</v>
      </c>
      <c r="J14" s="56" t="s">
        <v>2027</v>
      </c>
      <c r="K14" s="56" t="s">
        <v>2028</v>
      </c>
      <c r="L14" s="56" t="s">
        <v>64</v>
      </c>
      <c r="M14" s="56" t="s">
        <v>1075</v>
      </c>
      <c r="N14" s="56" t="s">
        <v>2029</v>
      </c>
      <c r="O14" s="57" t="n">
        <f aca="false">$AB14</f>
        <v>100</v>
      </c>
      <c r="P14" s="57" t="n">
        <f aca="false">$AF14</f>
        <v>95</v>
      </c>
      <c r="Q14" s="57" t="n">
        <f aca="false">IFERROR(IF($V14&lt;&gt;0,ROUND((MAX(O14:P14)*0.5+$V14*0.5),0),ROUND(($O14*0.5+$P14*0.5),0)),)</f>
        <v>98</v>
      </c>
      <c r="R14" s="57" t="n">
        <f aca="false">$AV14</f>
        <v>93.8</v>
      </c>
      <c r="S14" s="57" t="n">
        <f aca="false">$BI14</f>
        <v>100</v>
      </c>
      <c r="T14" s="57" t="n">
        <f aca="false">$BT14</f>
        <v>99.5</v>
      </c>
      <c r="U14" s="57" t="n">
        <f aca="false">$CD14</f>
        <v>95</v>
      </c>
      <c r="V14" s="58" t="n">
        <f aca="false">$AJ14</f>
        <v>0</v>
      </c>
      <c r="W14" s="59" t="n">
        <f aca="false">IF($Q14&gt;=55,ROUND($Q14*$Q$3+$R14*$R$3+$S14*$S$3+$T14*$T$3+$U14*$U$3,0),$Q14)</f>
        <v>97</v>
      </c>
      <c r="X14" s="57" t="n">
        <v>20</v>
      </c>
      <c r="Y14" s="60" t="n">
        <v>30</v>
      </c>
      <c r="Z14" s="60" t="n">
        <v>50</v>
      </c>
      <c r="AA14" s="60" t="n">
        <v>100</v>
      </c>
      <c r="AB14" s="61" t="n">
        <f aca="false">IFERROR(X14+Y14+Z14*AA14/100,0)</f>
        <v>100</v>
      </c>
      <c r="AC14" s="60" t="n">
        <v>30</v>
      </c>
      <c r="AD14" s="60" t="n">
        <v>65</v>
      </c>
      <c r="AE14" s="57" t="n">
        <v>100</v>
      </c>
      <c r="AF14" s="61" t="n">
        <f aca="false">IFERROR(AC14+AD14*AE14/100,0)</f>
        <v>95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75</v>
      </c>
      <c r="AO14" s="62" t="n">
        <v>100</v>
      </c>
      <c r="AP14" s="62" t="n">
        <v>100</v>
      </c>
      <c r="AQ14" s="62" t="n">
        <v>80</v>
      </c>
      <c r="AR14" s="62" t="n">
        <v>83</v>
      </c>
      <c r="AS14" s="62" t="n">
        <v>100</v>
      </c>
      <c r="AT14" s="62" t="n">
        <v>100</v>
      </c>
      <c r="AU14" s="62"/>
      <c r="AV14" s="61" t="n">
        <f aca="false">IFERROR(AVERAGE(AK14:AU14),0)</f>
        <v>93.8</v>
      </c>
      <c r="AW14" s="62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100</v>
      </c>
      <c r="BD14" s="62" t="n">
        <v>100</v>
      </c>
      <c r="BE14" s="62" t="n">
        <v>100</v>
      </c>
      <c r="BF14" s="62" t="n">
        <v>100</v>
      </c>
      <c r="BG14" s="62"/>
      <c r="BH14" s="62"/>
      <c r="BI14" s="61" t="n">
        <f aca="false">IFERROR(AVERAGE(AW14:BH14),0)</f>
        <v>100</v>
      </c>
      <c r="BJ14" s="62" t="n">
        <v>100</v>
      </c>
      <c r="BK14" s="62" t="n">
        <v>100</v>
      </c>
      <c r="BL14" s="62" t="n">
        <v>100</v>
      </c>
      <c r="BM14" s="62" t="n">
        <v>100</v>
      </c>
      <c r="BN14" s="62" t="n">
        <v>100</v>
      </c>
      <c r="BO14" s="62" t="n">
        <v>95</v>
      </c>
      <c r="BP14" s="62" t="n">
        <v>100</v>
      </c>
      <c r="BQ14" s="62" t="n">
        <v>100</v>
      </c>
      <c r="BR14" s="62" t="n">
        <v>100</v>
      </c>
      <c r="BS14" s="62" t="n">
        <v>100</v>
      </c>
      <c r="BT14" s="61" t="n">
        <f aca="false">IFERROR(AVERAGE(BJ14:BS14),0)</f>
        <v>99.5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60</v>
      </c>
      <c r="CC14" s="62"/>
      <c r="CD14" s="61" t="n">
        <f aca="false">IFERROR(AVERAGE(BU14:CC14),0)</f>
        <v>95</v>
      </c>
    </row>
    <row r="15" customFormat="false" ht="15.75" hidden="false" customHeight="true" outlineLevel="0" collapsed="false">
      <c r="A15" s="13" t="str">
        <f aca="false">$E15&amp;"-"&amp;$F15</f>
        <v>202087020-9</v>
      </c>
      <c r="B15" s="18" t="n">
        <f aca="false">$W15</f>
        <v>96</v>
      </c>
      <c r="C15" s="13"/>
      <c r="D15" s="68" t="n">
        <v>11</v>
      </c>
      <c r="E15" s="56" t="s">
        <v>2030</v>
      </c>
      <c r="F15" s="56" t="s">
        <v>102</v>
      </c>
      <c r="G15" s="56" t="s">
        <v>2031</v>
      </c>
      <c r="H15" s="56" t="s">
        <v>102</v>
      </c>
      <c r="I15" s="56" t="s">
        <v>1796</v>
      </c>
      <c r="J15" s="56" t="s">
        <v>833</v>
      </c>
      <c r="K15" s="56" t="s">
        <v>2032</v>
      </c>
      <c r="L15" s="56" t="s">
        <v>64</v>
      </c>
      <c r="M15" s="56" t="s">
        <v>1051</v>
      </c>
      <c r="N15" s="56" t="s">
        <v>2033</v>
      </c>
      <c r="O15" s="57" t="n">
        <f aca="false">$AB15</f>
        <v>95</v>
      </c>
      <c r="P15" s="57" t="n">
        <f aca="false">$AF15</f>
        <v>100</v>
      </c>
      <c r="Q15" s="57" t="n">
        <f aca="false">IFERROR(IF($V15&lt;&gt;0,ROUND((MAX(O15:P15)*0.5+$V15*0.5),0),ROUND(($O15*0.5+$P15*0.5),0)),)</f>
        <v>98</v>
      </c>
      <c r="R15" s="57" t="n">
        <f aca="false">$AV15</f>
        <v>85.5</v>
      </c>
      <c r="S15" s="57" t="n">
        <f aca="false">$BI15</f>
        <v>90</v>
      </c>
      <c r="T15" s="57" t="n">
        <f aca="false">$BT15</f>
        <v>100</v>
      </c>
      <c r="U15" s="57" t="n">
        <f aca="false">$CD15</f>
        <v>100</v>
      </c>
      <c r="V15" s="58" t="n">
        <f aca="false">$AJ15</f>
        <v>0</v>
      </c>
      <c r="W15" s="59" t="n">
        <f aca="false">IF($Q15&gt;=55,ROUND($Q15*$Q$3+$R15*$R$3+$S15*$S$3+$T15*$T$3+$U15*$U$3,0),$Q15)</f>
        <v>96</v>
      </c>
      <c r="X15" s="57" t="n">
        <v>20</v>
      </c>
      <c r="Y15" s="60" t="n">
        <v>30</v>
      </c>
      <c r="Z15" s="60" t="n">
        <v>45</v>
      </c>
      <c r="AA15" s="60" t="n">
        <v>100</v>
      </c>
      <c r="AB15" s="61" t="n">
        <f aca="false">IFERROR(X15+Y15+Z15*AA15/100,0)</f>
        <v>95</v>
      </c>
      <c r="AC15" s="60" t="n">
        <v>30</v>
      </c>
      <c r="AD15" s="60" t="n">
        <v>70</v>
      </c>
      <c r="AE15" s="57" t="n">
        <v>100</v>
      </c>
      <c r="AF15" s="61" t="n">
        <f aca="false">IFERROR(AC15+AD15*AE15/100,0)</f>
        <v>100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75</v>
      </c>
      <c r="AO15" s="62" t="n">
        <v>100</v>
      </c>
      <c r="AP15" s="62" t="n">
        <v>40</v>
      </c>
      <c r="AQ15" s="62" t="n">
        <v>80</v>
      </c>
      <c r="AR15" s="62" t="n">
        <v>100</v>
      </c>
      <c r="AS15" s="62" t="n">
        <v>60</v>
      </c>
      <c r="AT15" s="62" t="n">
        <v>100</v>
      </c>
      <c r="AU15" s="62"/>
      <c r="AV15" s="61" t="n">
        <f aca="false">IFERROR(AVERAGE(AK15:AU15),0)</f>
        <v>85.5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90</v>
      </c>
      <c r="BJ15" s="62" t="n">
        <v>100</v>
      </c>
      <c r="BK15" s="62" t="n">
        <v>100</v>
      </c>
      <c r="BL15" s="62" t="n">
        <v>100</v>
      </c>
      <c r="BM15" s="62" t="n">
        <v>100</v>
      </c>
      <c r="BN15" s="62" t="n">
        <v>100</v>
      </c>
      <c r="BO15" s="85" t="n">
        <v>100</v>
      </c>
      <c r="BP15" s="85" t="n">
        <v>100</v>
      </c>
      <c r="BQ15" s="85" t="n">
        <v>100</v>
      </c>
      <c r="BR15" s="85" t="n">
        <v>100</v>
      </c>
      <c r="BS15" s="85" t="n">
        <v>100</v>
      </c>
      <c r="BT15" s="61" t="n">
        <f aca="false">IFERROR(AVERAGE(BJ15:BS15),0)</f>
        <v>100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100</v>
      </c>
    </row>
    <row r="16" customFormat="false" ht="15.75" hidden="false" customHeight="true" outlineLevel="0" collapsed="false">
      <c r="A16" s="13" t="str">
        <f aca="false">$E16&amp;"-"&amp;$F16</f>
        <v>202085019-4</v>
      </c>
      <c r="B16" s="18" t="n">
        <f aca="false">$W16</f>
        <v>48</v>
      </c>
      <c r="C16" s="13"/>
      <c r="D16" s="68" t="n">
        <v>12</v>
      </c>
      <c r="E16" s="56" t="s">
        <v>2034</v>
      </c>
      <c r="F16" s="56" t="s">
        <v>178</v>
      </c>
      <c r="G16" s="56" t="s">
        <v>2035</v>
      </c>
      <c r="H16" s="56" t="s">
        <v>64</v>
      </c>
      <c r="I16" s="73" t="s">
        <v>893</v>
      </c>
      <c r="J16" s="56" t="s">
        <v>214</v>
      </c>
      <c r="K16" s="56" t="s">
        <v>2036</v>
      </c>
      <c r="L16" s="56" t="s">
        <v>64</v>
      </c>
      <c r="M16" s="56" t="s">
        <v>1075</v>
      </c>
      <c r="N16" s="56" t="s">
        <v>2037</v>
      </c>
      <c r="O16" s="57" t="n">
        <f aca="false">$AB16</f>
        <v>95</v>
      </c>
      <c r="P16" s="57" t="n">
        <f aca="false">$AF16</f>
        <v>0</v>
      </c>
      <c r="Q16" s="57" t="n">
        <f aca="false">IFERROR(IF($V16&lt;&gt;0,ROUND((MAX(O16:P16)*0.5+$V16*0.5),0),ROUND(($O16*0.5+$P16*0.5),0)),)</f>
        <v>48</v>
      </c>
      <c r="R16" s="57" t="n">
        <f aca="false">$AV16</f>
        <v>77.5</v>
      </c>
      <c r="S16" s="57" t="n">
        <f aca="false">$BI16</f>
        <v>56.6</v>
      </c>
      <c r="T16" s="57" t="n">
        <f aca="false">$BT16</f>
        <v>39</v>
      </c>
      <c r="U16" s="57" t="n">
        <f aca="false">$CD16</f>
        <v>12.5</v>
      </c>
      <c r="V16" s="58" t="n">
        <f aca="false">$AJ16</f>
        <v>0</v>
      </c>
      <c r="W16" s="59" t="n">
        <f aca="false">IF($Q16&gt;=55,ROUND($Q16*$Q$3+$R16*$R$3+$S16*$S$3+$T16*$T$3+$U16*$U$3,0),$Q16)</f>
        <v>48</v>
      </c>
      <c r="X16" s="57" t="n">
        <v>20</v>
      </c>
      <c r="Y16" s="60" t="n">
        <v>25</v>
      </c>
      <c r="Z16" s="60" t="n">
        <v>50</v>
      </c>
      <c r="AA16" s="60" t="n">
        <v>100</v>
      </c>
      <c r="AB16" s="61" t="n">
        <f aca="false">IFERROR(X16+Y16+Z16*AA16/100,0)</f>
        <v>95</v>
      </c>
      <c r="AC16" s="60"/>
      <c r="AD16" s="60"/>
      <c r="AE16" s="57"/>
      <c r="AF16" s="61" t="n">
        <f aca="false">IFERROR(AC16+AD16*AE16/100,0)</f>
        <v>0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75</v>
      </c>
      <c r="AO16" s="62" t="n">
        <v>100</v>
      </c>
      <c r="AP16" s="62" t="n">
        <v>80</v>
      </c>
      <c r="AQ16" s="62" t="n">
        <v>100</v>
      </c>
      <c r="AR16" s="62" t="n">
        <v>0</v>
      </c>
      <c r="AS16" s="62" t="n">
        <v>20</v>
      </c>
      <c r="AT16" s="62" t="n">
        <v>100</v>
      </c>
      <c r="AU16" s="62"/>
      <c r="AV16" s="61" t="n">
        <f aca="false">IFERROR(AVERAGE(AK16:AU16),0)</f>
        <v>77.5</v>
      </c>
      <c r="AW16" s="62" t="n">
        <v>100</v>
      </c>
      <c r="AX16" s="62" t="n">
        <v>67</v>
      </c>
      <c r="AY16" s="62" t="n">
        <v>100</v>
      </c>
      <c r="AZ16" s="62" t="n">
        <v>100</v>
      </c>
      <c r="BA16" s="62" t="n">
        <v>99</v>
      </c>
      <c r="BB16" s="62" t="n">
        <v>0</v>
      </c>
      <c r="BC16" s="62" t="n">
        <v>0</v>
      </c>
      <c r="BD16" s="62" t="n">
        <v>0</v>
      </c>
      <c r="BE16" s="62" t="n">
        <v>100</v>
      </c>
      <c r="BF16" s="62" t="n">
        <v>0</v>
      </c>
      <c r="BG16" s="62"/>
      <c r="BH16" s="62"/>
      <c r="BI16" s="61" t="n">
        <f aca="false">IFERROR(AVERAGE(AW16:BH16),0)</f>
        <v>56.6</v>
      </c>
      <c r="BJ16" s="62" t="n">
        <v>10</v>
      </c>
      <c r="BK16" s="62" t="n">
        <v>90</v>
      </c>
      <c r="BL16" s="62" t="n">
        <v>100</v>
      </c>
      <c r="BM16" s="62" t="n">
        <v>90</v>
      </c>
      <c r="BN16" s="64" t="n">
        <v>100</v>
      </c>
      <c r="BO16" s="62" t="n">
        <v>0</v>
      </c>
      <c r="BP16" s="62" t="n">
        <v>0</v>
      </c>
      <c r="BQ16" s="62" t="n">
        <v>0</v>
      </c>
      <c r="BR16" s="54" t="n">
        <v>0</v>
      </c>
      <c r="BS16" s="54" t="n">
        <v>0</v>
      </c>
      <c r="BT16" s="61" t="n">
        <f aca="false">IFERROR(AVERAGE(BJ16:BS16),0)</f>
        <v>39</v>
      </c>
      <c r="BU16" s="63" t="n">
        <v>0</v>
      </c>
      <c r="BV16" s="63" t="n">
        <v>0</v>
      </c>
      <c r="BW16" s="63" t="n">
        <v>0</v>
      </c>
      <c r="BX16" s="62" t="n">
        <v>100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12.5</v>
      </c>
    </row>
    <row r="17" customFormat="false" ht="15.75" hidden="false" customHeight="true" outlineLevel="0" collapsed="false">
      <c r="A17" s="13" t="str">
        <f aca="false">$E17&amp;"-"&amp;$F17</f>
        <v>202087017-9</v>
      </c>
      <c r="B17" s="18" t="n">
        <f aca="false">$W17</f>
        <v>87</v>
      </c>
      <c r="C17" s="13"/>
      <c r="D17" s="68" t="n">
        <v>13</v>
      </c>
      <c r="E17" s="56" t="s">
        <v>2038</v>
      </c>
      <c r="F17" s="56" t="s">
        <v>102</v>
      </c>
      <c r="G17" s="56" t="s">
        <v>2039</v>
      </c>
      <c r="H17" s="56" t="s">
        <v>60</v>
      </c>
      <c r="I17" s="56" t="s">
        <v>2040</v>
      </c>
      <c r="J17" s="56" t="s">
        <v>2041</v>
      </c>
      <c r="K17" s="56" t="s">
        <v>2042</v>
      </c>
      <c r="L17" s="56" t="s">
        <v>64</v>
      </c>
      <c r="M17" s="56" t="s">
        <v>1051</v>
      </c>
      <c r="N17" s="56" t="s">
        <v>2043</v>
      </c>
      <c r="O17" s="57" t="n">
        <f aca="false">$AB17</f>
        <v>90</v>
      </c>
      <c r="P17" s="57" t="n">
        <f aca="false">$AF17</f>
        <v>61.5</v>
      </c>
      <c r="Q17" s="57" t="n">
        <f aca="false">IFERROR(IF($V17&lt;&gt;0,ROUND((MAX(O17:P17)*0.5+$V17*0.5),0),ROUND(($O17*0.5+$P17*0.5),0)),)</f>
        <v>76</v>
      </c>
      <c r="R17" s="57" t="n">
        <f aca="false">$AV17</f>
        <v>96</v>
      </c>
      <c r="S17" s="57" t="n">
        <f aca="false">$BI17</f>
        <v>100</v>
      </c>
      <c r="T17" s="57" t="n">
        <f aca="false">$BT17</f>
        <v>100</v>
      </c>
      <c r="U17" s="57" t="n">
        <f aca="false">$CD17</f>
        <v>87.5</v>
      </c>
      <c r="V17" s="58" t="n">
        <f aca="false">$AJ17</f>
        <v>0</v>
      </c>
      <c r="W17" s="59" t="n">
        <f aca="false">IF($Q17&gt;=55,ROUND($Q17*$Q$3+$R17*$R$3+$S17*$S$3+$T17*$T$3+$U17*$U$3,0),$Q17)</f>
        <v>87</v>
      </c>
      <c r="X17" s="57" t="n">
        <v>20</v>
      </c>
      <c r="Y17" s="60" t="n">
        <v>30</v>
      </c>
      <c r="Z17" s="60" t="n">
        <v>40</v>
      </c>
      <c r="AA17" s="60" t="n">
        <v>100</v>
      </c>
      <c r="AB17" s="61" t="n">
        <f aca="false">IFERROR(X17+Y17+Z17*AA17/100,0)</f>
        <v>90</v>
      </c>
      <c r="AC17" s="60" t="n">
        <v>30</v>
      </c>
      <c r="AD17" s="60" t="n">
        <v>45</v>
      </c>
      <c r="AE17" s="57" t="n">
        <v>70</v>
      </c>
      <c r="AF17" s="61" t="n">
        <f aca="false">IFERROR(AC17+AD17*AE17/100,0)</f>
        <v>61.5</v>
      </c>
      <c r="AG17" s="60"/>
      <c r="AH17" s="60"/>
      <c r="AI17" s="57"/>
      <c r="AJ17" s="61" t="n">
        <f aca="false">IFERROR(AG17+AH17*AI17/100,0)</f>
        <v>0</v>
      </c>
      <c r="AK17" s="85" t="n">
        <v>100</v>
      </c>
      <c r="AL17" s="86" t="n">
        <v>100</v>
      </c>
      <c r="AM17" s="85" t="n">
        <v>100</v>
      </c>
      <c r="AN17" s="85" t="n">
        <v>100</v>
      </c>
      <c r="AO17" s="85" t="n">
        <v>100</v>
      </c>
      <c r="AP17" s="62" t="n">
        <v>60</v>
      </c>
      <c r="AQ17" s="62" t="n">
        <v>100</v>
      </c>
      <c r="AR17" s="62" t="n">
        <v>100</v>
      </c>
      <c r="AS17" s="62" t="n">
        <v>100</v>
      </c>
      <c r="AT17" s="62" t="n">
        <v>100</v>
      </c>
      <c r="AU17" s="62"/>
      <c r="AV17" s="61" t="n">
        <f aca="false">IFERROR(AVERAGE(AK17:AU17),0)</f>
        <v>96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100</v>
      </c>
      <c r="BJ17" s="85" t="n">
        <v>100</v>
      </c>
      <c r="BK17" s="85" t="n">
        <v>100</v>
      </c>
      <c r="BL17" s="85" t="n">
        <v>100</v>
      </c>
      <c r="BM17" s="85" t="n">
        <v>100</v>
      </c>
      <c r="BN17" s="85" t="n">
        <v>100</v>
      </c>
      <c r="BO17" s="54" t="n">
        <v>100</v>
      </c>
      <c r="BP17" s="54" t="n">
        <v>100</v>
      </c>
      <c r="BQ17" s="54" t="n">
        <v>100</v>
      </c>
      <c r="BR17" s="67" t="n">
        <v>100</v>
      </c>
      <c r="BS17" s="67" t="n">
        <v>100</v>
      </c>
      <c r="BT17" s="61" t="n">
        <f aca="false">IFERROR(AVERAGE(BJ17:BS17),0)</f>
        <v>100</v>
      </c>
      <c r="BU17" s="63" t="n">
        <v>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87.5</v>
      </c>
    </row>
    <row r="18" customFormat="false" ht="15.75" hidden="false" customHeight="true" outlineLevel="0" collapsed="false">
      <c r="A18" s="13" t="str">
        <f aca="false">$E18&amp;"-"&amp;$F18</f>
        <v>202085010-0</v>
      </c>
      <c r="B18" s="18" t="n">
        <f aca="false">$W18</f>
        <v>0</v>
      </c>
      <c r="C18" s="13"/>
      <c r="D18" s="68" t="n">
        <v>14</v>
      </c>
      <c r="E18" s="56" t="s">
        <v>2044</v>
      </c>
      <c r="F18" s="56" t="s">
        <v>68</v>
      </c>
      <c r="G18" s="56" t="s">
        <v>2045</v>
      </c>
      <c r="H18" s="56" t="s">
        <v>70</v>
      </c>
      <c r="I18" s="73" t="s">
        <v>179</v>
      </c>
      <c r="J18" s="56" t="s">
        <v>2046</v>
      </c>
      <c r="K18" s="56" t="s">
        <v>2047</v>
      </c>
      <c r="L18" s="56" t="s">
        <v>64</v>
      </c>
      <c r="M18" s="56" t="s">
        <v>1075</v>
      </c>
      <c r="N18" s="56" t="s">
        <v>2048</v>
      </c>
      <c r="O18" s="57" t="n">
        <f aca="false">$AB18</f>
        <v>0</v>
      </c>
      <c r="P18" s="57" t="n">
        <f aca="false">$AF18</f>
        <v>0</v>
      </c>
      <c r="Q18" s="57" t="n">
        <f aca="false">IFERROR(IF($V18&lt;&gt;0,ROUND((MAX(O18:P18)*0.5+$V18*0.5),0),ROUND(($O18*0.5+$P18*0.5),0)),)</f>
        <v>0</v>
      </c>
      <c r="R18" s="57" t="n">
        <f aca="false">$AV18</f>
        <v>0</v>
      </c>
      <c r="S18" s="57" t="n">
        <f aca="false">$BI18</f>
        <v>0</v>
      </c>
      <c r="T18" s="57" t="n">
        <f aca="false">$BT18</f>
        <v>0</v>
      </c>
      <c r="U18" s="57" t="n">
        <f aca="false">$CD18</f>
        <v>0</v>
      </c>
      <c r="V18" s="58" t="n">
        <f aca="false">$AJ18</f>
        <v>0</v>
      </c>
      <c r="W18" s="88" t="n">
        <f aca="false">IF($Q18&gt;=55,ROUND($Q18*$Q$3+$R18*$R$3+$S18*$S$3+$T18*$T$3+$U18*$U$3,0),$Q18)</f>
        <v>0</v>
      </c>
      <c r="X18" s="57"/>
      <c r="Y18" s="60"/>
      <c r="Z18" s="60"/>
      <c r="AA18" s="60"/>
      <c r="AB18" s="61" t="n">
        <f aca="false">IFERROR(X18+Y18+Z18*AA18/100,0)</f>
        <v>0</v>
      </c>
      <c r="AC18" s="60"/>
      <c r="AD18" s="60"/>
      <c r="AE18" s="57"/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54" t="n">
        <v>0</v>
      </c>
      <c r="AL18" s="54" t="n">
        <v>0</v>
      </c>
      <c r="AM18" s="54" t="n">
        <v>0</v>
      </c>
      <c r="AN18" s="54" t="n">
        <v>0</v>
      </c>
      <c r="AO18" s="54" t="n">
        <v>0</v>
      </c>
      <c r="AP18" s="90" t="n">
        <v>0</v>
      </c>
      <c r="AQ18" s="90" t="n">
        <v>0</v>
      </c>
      <c r="AR18" s="90" t="n">
        <v>0</v>
      </c>
      <c r="AS18" s="90" t="n">
        <v>0</v>
      </c>
      <c r="AT18" s="90" t="n">
        <v>0</v>
      </c>
      <c r="AU18" s="62"/>
      <c r="AV18" s="66" t="n">
        <f aca="false">IFERROR(AVERAGE(AK18:AU18),0)</f>
        <v>0</v>
      </c>
      <c r="AW18" s="90" t="n">
        <v>0</v>
      </c>
      <c r="AX18" s="90" t="n">
        <v>0</v>
      </c>
      <c r="AY18" s="90" t="n">
        <v>0</v>
      </c>
      <c r="AZ18" s="90" t="n">
        <v>0</v>
      </c>
      <c r="BA18" s="90" t="n">
        <v>0</v>
      </c>
      <c r="BB18" s="90" t="n">
        <v>0</v>
      </c>
      <c r="BC18" s="62" t="n">
        <v>0</v>
      </c>
      <c r="BD18" s="90" t="n">
        <v>0</v>
      </c>
      <c r="BE18" s="90" t="n">
        <v>0</v>
      </c>
      <c r="BF18" s="90" t="n">
        <v>0</v>
      </c>
      <c r="BG18" s="62"/>
      <c r="BH18" s="62"/>
      <c r="BI18" s="66" t="n">
        <f aca="false">IFERROR(AVERAGE(AW18:BH18),0)</f>
        <v>0</v>
      </c>
      <c r="BJ18" s="62" t="n">
        <v>0</v>
      </c>
      <c r="BK18" s="62" t="n">
        <v>0</v>
      </c>
      <c r="BL18" s="62" t="n">
        <v>0</v>
      </c>
      <c r="BM18" s="62" t="n">
        <v>0</v>
      </c>
      <c r="BN18" s="62" t="n">
        <v>0</v>
      </c>
      <c r="BO18" s="62" t="n">
        <v>0</v>
      </c>
      <c r="BP18" s="62" t="n">
        <v>0</v>
      </c>
      <c r="BQ18" s="62" t="n">
        <v>0</v>
      </c>
      <c r="BR18" s="62" t="n">
        <v>0</v>
      </c>
      <c r="BS18" s="62" t="n">
        <v>0</v>
      </c>
      <c r="BT18" s="61" t="n">
        <f aca="false">IFERROR(AVERAGE(BJ18:BS18),0)</f>
        <v>0</v>
      </c>
      <c r="BU18" s="63" t="n">
        <v>0</v>
      </c>
      <c r="BV18" s="63" t="n">
        <v>0</v>
      </c>
      <c r="BW18" s="63" t="n">
        <v>0</v>
      </c>
      <c r="BX18" s="62" t="n">
        <v>0</v>
      </c>
      <c r="BY18" s="62" t="n">
        <v>0</v>
      </c>
      <c r="BZ18" s="62" t="n">
        <v>0</v>
      </c>
      <c r="CA18" s="62" t="n">
        <v>0</v>
      </c>
      <c r="CB18" s="62" t="n">
        <v>0</v>
      </c>
      <c r="CC18" s="62"/>
      <c r="CD18" s="61" t="n">
        <f aca="false">IFERROR(AVERAGE(BU18:CC18),0)</f>
        <v>0</v>
      </c>
    </row>
    <row r="19" customFormat="false" ht="15.75" hidden="false" customHeight="true" outlineLevel="0" collapsed="false">
      <c r="A19" s="13" t="str">
        <f aca="false">$E19&amp;"-"&amp;$F19</f>
        <v>202087021-7</v>
      </c>
      <c r="B19" s="18" t="n">
        <f aca="false">$W19</f>
        <v>55</v>
      </c>
      <c r="C19" s="13"/>
      <c r="D19" s="68" t="n">
        <v>15</v>
      </c>
      <c r="E19" s="56" t="s">
        <v>2049</v>
      </c>
      <c r="F19" s="56" t="s">
        <v>121</v>
      </c>
      <c r="G19" s="56" t="s">
        <v>2050</v>
      </c>
      <c r="H19" s="56" t="s">
        <v>64</v>
      </c>
      <c r="I19" s="56" t="s">
        <v>2051</v>
      </c>
      <c r="J19" s="56" t="s">
        <v>221</v>
      </c>
      <c r="K19" s="56" t="s">
        <v>2052</v>
      </c>
      <c r="L19" s="56" t="s">
        <v>64</v>
      </c>
      <c r="M19" s="56" t="s">
        <v>1051</v>
      </c>
      <c r="N19" s="56" t="s">
        <v>2053</v>
      </c>
      <c r="O19" s="57" t="n">
        <f aca="false">$AB19</f>
        <v>45</v>
      </c>
      <c r="P19" s="57" t="n">
        <f aca="false">$AF19</f>
        <v>50</v>
      </c>
      <c r="Q19" s="57" t="n">
        <f aca="false">IFERROR(IF($V19&lt;&gt;0,ROUND((MAX(O19:P19)*0.5+$V19*0.5),0),ROUND(($O19*0.5+$P19*0.5),0)),)</f>
        <v>53</v>
      </c>
      <c r="R19" s="57" t="n">
        <f aca="false">$AV19</f>
        <v>62.3</v>
      </c>
      <c r="S19" s="57" t="n">
        <f aca="false">$BI19</f>
        <v>0</v>
      </c>
      <c r="T19" s="57" t="n">
        <f aca="false">$BT19</f>
        <v>83.3333333333333</v>
      </c>
      <c r="U19" s="57" t="n">
        <f aca="false">$CD19</f>
        <v>37.5</v>
      </c>
      <c r="V19" s="58" t="n">
        <f aca="false">$AJ19</f>
        <v>55</v>
      </c>
      <c r="W19" s="88" t="n">
        <v>55</v>
      </c>
      <c r="X19" s="57" t="n">
        <v>20</v>
      </c>
      <c r="Y19" s="60" t="n">
        <v>0</v>
      </c>
      <c r="Z19" s="60" t="n">
        <v>25</v>
      </c>
      <c r="AA19" s="60" t="n">
        <v>100</v>
      </c>
      <c r="AB19" s="61" t="n">
        <f aca="false">IFERROR(X19+Y19+Z19*AA19/100,0)</f>
        <v>45</v>
      </c>
      <c r="AC19" s="60" t="n">
        <v>10</v>
      </c>
      <c r="AD19" s="60" t="n">
        <v>40</v>
      </c>
      <c r="AE19" s="57" t="n">
        <v>100</v>
      </c>
      <c r="AF19" s="61" t="n">
        <f aca="false">IFERROR(AC19+AD19*AE19/100,0)</f>
        <v>50</v>
      </c>
      <c r="AG19" s="60" t="n">
        <v>30</v>
      </c>
      <c r="AH19" s="60" t="n">
        <v>25</v>
      </c>
      <c r="AI19" s="57" t="n">
        <v>100</v>
      </c>
      <c r="AJ19" s="61" t="n">
        <f aca="false">IFERROR(AG19+AH19*AI19/100,0)</f>
        <v>55</v>
      </c>
      <c r="AK19" s="90" t="n">
        <v>100</v>
      </c>
      <c r="AL19" s="72" t="n">
        <v>100</v>
      </c>
      <c r="AM19" s="90" t="n">
        <v>100</v>
      </c>
      <c r="AN19" s="90" t="n">
        <v>75</v>
      </c>
      <c r="AO19" s="90" t="n">
        <v>75</v>
      </c>
      <c r="AP19" s="111" t="n">
        <v>100</v>
      </c>
      <c r="AQ19" s="62" t="n">
        <v>0</v>
      </c>
      <c r="AR19" s="62" t="n">
        <v>33</v>
      </c>
      <c r="AS19" s="62" t="n">
        <v>0</v>
      </c>
      <c r="AT19" s="62" t="n">
        <v>40</v>
      </c>
      <c r="AU19" s="62"/>
      <c r="AV19" s="66" t="n">
        <f aca="false">IFERROR(AVERAGE(AK19:AU19),0)</f>
        <v>62.3</v>
      </c>
      <c r="AW19" s="62" t="n">
        <v>0</v>
      </c>
      <c r="AX19" s="62" t="n">
        <v>0</v>
      </c>
      <c r="AY19" s="62" t="n">
        <v>0</v>
      </c>
      <c r="AZ19" s="62" t="n">
        <v>0</v>
      </c>
      <c r="BA19" s="62" t="n">
        <v>0</v>
      </c>
      <c r="BB19" s="62" t="n">
        <v>0</v>
      </c>
      <c r="BC19" s="62" t="n">
        <v>0</v>
      </c>
      <c r="BD19" s="62" t="n">
        <v>0</v>
      </c>
      <c r="BE19" s="62" t="n">
        <v>0</v>
      </c>
      <c r="BF19" s="90" t="n">
        <v>0</v>
      </c>
      <c r="BG19" s="62"/>
      <c r="BH19" s="62"/>
      <c r="BI19" s="66" t="n">
        <f aca="false">IFERROR(AVERAGE(AW19:BH19),0)</f>
        <v>0</v>
      </c>
      <c r="BJ19" s="62" t="n">
        <v>100</v>
      </c>
      <c r="BK19" s="62" t="n">
        <v>100</v>
      </c>
      <c r="BL19" s="62" t="n">
        <v>95</v>
      </c>
      <c r="BM19" s="62" t="n">
        <v>100</v>
      </c>
      <c r="BN19" s="62" t="n">
        <v>90</v>
      </c>
      <c r="BO19" s="67" t="n">
        <v>0</v>
      </c>
      <c r="BP19" s="67" t="n">
        <v>65</v>
      </c>
      <c r="BQ19" s="67" t="n">
        <v>100</v>
      </c>
      <c r="BR19" s="62" t="n">
        <v>100</v>
      </c>
      <c r="BS19" s="62"/>
      <c r="BT19" s="61" t="n">
        <f aca="false">IFERROR(AVERAGE(BJ19:BS19),0)</f>
        <v>83.3333333333333</v>
      </c>
      <c r="BU19" s="63" t="n">
        <v>0</v>
      </c>
      <c r="BV19" s="63" t="n">
        <v>0</v>
      </c>
      <c r="BW19" s="63" t="n">
        <v>100</v>
      </c>
      <c r="BX19" s="62" t="n">
        <v>0</v>
      </c>
      <c r="BY19" s="62" t="n">
        <v>100</v>
      </c>
      <c r="BZ19" s="62" t="n">
        <v>0</v>
      </c>
      <c r="CA19" s="62" t="n">
        <v>0</v>
      </c>
      <c r="CB19" s="62" t="n">
        <v>100</v>
      </c>
      <c r="CC19" s="62"/>
      <c r="CD19" s="61" t="n">
        <f aca="false">IFERROR(AVERAGE(BU19:CC19),0)</f>
        <v>37.5</v>
      </c>
    </row>
    <row r="20" customFormat="false" ht="15.75" hidden="false" customHeight="true" outlineLevel="0" collapsed="false">
      <c r="A20" s="13" t="str">
        <f aca="false">$E20&amp;"-"&amp;$F20</f>
        <v>202054011-k</v>
      </c>
      <c r="B20" s="18" t="n">
        <f aca="false">$W20</f>
        <v>0</v>
      </c>
      <c r="C20" s="13"/>
      <c r="D20" s="68" t="n">
        <v>16</v>
      </c>
      <c r="E20" s="56" t="s">
        <v>2054</v>
      </c>
      <c r="F20" s="56" t="s">
        <v>76</v>
      </c>
      <c r="G20" s="56" t="s">
        <v>2055</v>
      </c>
      <c r="H20" s="56" t="s">
        <v>140</v>
      </c>
      <c r="I20" s="73" t="s">
        <v>1286</v>
      </c>
      <c r="J20" s="56" t="s">
        <v>268</v>
      </c>
      <c r="K20" s="56" t="s">
        <v>2056</v>
      </c>
      <c r="L20" s="56" t="s">
        <v>64</v>
      </c>
      <c r="M20" s="56" t="s">
        <v>635</v>
      </c>
      <c r="N20" s="56" t="s">
        <v>2057</v>
      </c>
      <c r="O20" s="57" t="n">
        <f aca="false">$AB20</f>
        <v>0</v>
      </c>
      <c r="P20" s="57" t="n">
        <f aca="false">$AF20</f>
        <v>0</v>
      </c>
      <c r="Q20" s="57" t="n">
        <f aca="false">IFERROR(IF($V20&lt;&gt;0,ROUND((MAX(O20:P20)*0.5+$V20*0.5),0),ROUND(($O20*0.5+$P20*0.5),0)),)</f>
        <v>0</v>
      </c>
      <c r="R20" s="57" t="n">
        <f aca="false">$AV20</f>
        <v>0</v>
      </c>
      <c r="S20" s="57" t="n">
        <f aca="false">$BI20</f>
        <v>0</v>
      </c>
      <c r="T20" s="57" t="n">
        <f aca="false">$BT20</f>
        <v>0</v>
      </c>
      <c r="U20" s="57" t="n">
        <f aca="false">$CD20</f>
        <v>0</v>
      </c>
      <c r="V20" s="58" t="n">
        <f aca="false">$AJ20</f>
        <v>0</v>
      </c>
      <c r="W20" s="88" t="n">
        <f aca="false">IF($Q20&gt;=55,ROUND($Q20*$Q$3+$R20*$R$3+$S20*$S$3+$T20*$T$3+$U20*$U$3,0),$Q20)</f>
        <v>0</v>
      </c>
      <c r="X20" s="57"/>
      <c r="Y20" s="60"/>
      <c r="Z20" s="60"/>
      <c r="AA20" s="60"/>
      <c r="AB20" s="61" t="n">
        <f aca="false">IFERROR(X20+Y20+Z20*AA20/100,0)</f>
        <v>0</v>
      </c>
      <c r="AC20" s="60"/>
      <c r="AD20" s="60"/>
      <c r="AE20" s="57"/>
      <c r="AF20" s="61" t="n">
        <f aca="false">IFERROR(AC20+AD20*AE20/100,0)</f>
        <v>0</v>
      </c>
      <c r="AG20" s="60"/>
      <c r="AH20" s="60"/>
      <c r="AI20" s="57"/>
      <c r="AJ20" s="61" t="n">
        <f aca="false">IFERROR(AG20+AH20*AI20/100,0)</f>
        <v>0</v>
      </c>
      <c r="AK20" s="54" t="n">
        <v>0</v>
      </c>
      <c r="AL20" s="54" t="n">
        <v>0</v>
      </c>
      <c r="AM20" s="54" t="n">
        <v>0</v>
      </c>
      <c r="AN20" s="54" t="n">
        <v>0</v>
      </c>
      <c r="AO20" s="54" t="n">
        <v>0</v>
      </c>
      <c r="AP20" s="54" t="n">
        <v>0</v>
      </c>
      <c r="AQ20" s="90" t="n">
        <v>0</v>
      </c>
      <c r="AR20" s="90" t="n">
        <v>0</v>
      </c>
      <c r="AS20" s="90" t="n">
        <v>0</v>
      </c>
      <c r="AT20" s="90" t="n">
        <v>0</v>
      </c>
      <c r="AU20" s="62"/>
      <c r="AV20" s="66" t="n">
        <f aca="false">IFERROR(AVERAGE(AK20:AU20),0)</f>
        <v>0</v>
      </c>
      <c r="AW20" s="90" t="n">
        <v>0</v>
      </c>
      <c r="AX20" s="90" t="n">
        <v>0</v>
      </c>
      <c r="AY20" s="90" t="n">
        <v>0</v>
      </c>
      <c r="AZ20" s="90" t="n">
        <v>0</v>
      </c>
      <c r="BA20" s="90" t="n">
        <v>0</v>
      </c>
      <c r="BB20" s="90" t="n">
        <v>0</v>
      </c>
      <c r="BC20" s="62" t="n">
        <v>0</v>
      </c>
      <c r="BD20" s="90" t="n">
        <v>0</v>
      </c>
      <c r="BE20" s="90" t="n">
        <v>0</v>
      </c>
      <c r="BF20" s="90" t="n">
        <v>0</v>
      </c>
      <c r="BG20" s="62"/>
      <c r="BH20" s="62"/>
      <c r="BI20" s="66" t="n">
        <f aca="false">IFERROR(AVERAGE(AW20:BH20),0)</f>
        <v>0</v>
      </c>
      <c r="BJ20" s="62" t="n">
        <v>0</v>
      </c>
      <c r="BK20" s="62" t="n">
        <v>0</v>
      </c>
      <c r="BL20" s="62" t="n">
        <v>0</v>
      </c>
      <c r="BM20" s="62" t="n">
        <v>0</v>
      </c>
      <c r="BN20" s="62" t="n">
        <v>0</v>
      </c>
      <c r="BO20" s="62" t="n">
        <v>0</v>
      </c>
      <c r="BP20" s="62" t="n">
        <v>0</v>
      </c>
      <c r="BQ20" s="62" t="n">
        <v>0</v>
      </c>
      <c r="BR20" s="62" t="n">
        <v>0</v>
      </c>
      <c r="BS20" s="62" t="n">
        <v>0</v>
      </c>
      <c r="BT20" s="61" t="n">
        <f aca="false">IFERROR(AVERAGE(BJ20:BS20),0)</f>
        <v>0</v>
      </c>
      <c r="BU20" s="63" t="n">
        <v>0</v>
      </c>
      <c r="BV20" s="63" t="n">
        <v>0</v>
      </c>
      <c r="BW20" s="63" t="n">
        <v>0</v>
      </c>
      <c r="BX20" s="62" t="n">
        <v>0</v>
      </c>
      <c r="BY20" s="62" t="n">
        <v>0</v>
      </c>
      <c r="BZ20" s="62" t="n">
        <v>0</v>
      </c>
      <c r="CA20" s="62" t="n">
        <v>0</v>
      </c>
      <c r="CB20" s="62" t="n">
        <v>0</v>
      </c>
      <c r="CC20" s="62"/>
      <c r="CD20" s="61" t="n">
        <f aca="false">IFERROR(AVERAGE(BU20:CC20),0)</f>
        <v>0</v>
      </c>
    </row>
    <row r="21" customFormat="false" ht="15.75" hidden="false" customHeight="true" outlineLevel="0" collapsed="false">
      <c r="A21" s="13" t="str">
        <f aca="false">$E21&amp;"-"&amp;$F21</f>
        <v>202087022-5</v>
      </c>
      <c r="B21" s="18" t="n">
        <f aca="false">$W21</f>
        <v>75</v>
      </c>
      <c r="C21" s="13"/>
      <c r="D21" s="68" t="n">
        <v>17</v>
      </c>
      <c r="E21" s="56" t="s">
        <v>2058</v>
      </c>
      <c r="F21" s="56" t="s">
        <v>70</v>
      </c>
      <c r="G21" s="56" t="s">
        <v>2059</v>
      </c>
      <c r="H21" s="56" t="s">
        <v>159</v>
      </c>
      <c r="I21" s="56" t="s">
        <v>673</v>
      </c>
      <c r="J21" s="56" t="s">
        <v>2060</v>
      </c>
      <c r="K21" s="56" t="s">
        <v>2061</v>
      </c>
      <c r="L21" s="56" t="s">
        <v>64</v>
      </c>
      <c r="M21" s="56" t="s">
        <v>1051</v>
      </c>
      <c r="N21" s="56" t="s">
        <v>2062</v>
      </c>
      <c r="O21" s="57" t="n">
        <f aca="false">$AB21</f>
        <v>90</v>
      </c>
      <c r="P21" s="57" t="n">
        <f aca="false">$AF21</f>
        <v>0</v>
      </c>
      <c r="Q21" s="57" t="n">
        <f aca="false">IFERROR(IF($V21&lt;&gt;0,ROUND((O21+P21+V21)/3,0),ROUND(($O21*0.5+$P21*0.5),0)),)</f>
        <v>62</v>
      </c>
      <c r="R21" s="57" t="n">
        <f aca="false">$AV21</f>
        <v>78</v>
      </c>
      <c r="S21" s="57" t="n">
        <f aca="false">$BI21</f>
        <v>78.4</v>
      </c>
      <c r="T21" s="57" t="n">
        <f aca="false">$BT21</f>
        <v>99.5</v>
      </c>
      <c r="U21" s="57" t="n">
        <f aca="false">$CD21</f>
        <v>100</v>
      </c>
      <c r="V21" s="58" t="n">
        <f aca="false">$AJ21</f>
        <v>97</v>
      </c>
      <c r="W21" s="59" t="n">
        <f aca="false">IF($Q21&gt;=55,ROUND($Q21*$Q$3+$R21*$R$3+$S21*$S$3+$T21*$T$3+$U21*$U$3,0),$Q21)</f>
        <v>75</v>
      </c>
      <c r="X21" s="57" t="n">
        <v>20</v>
      </c>
      <c r="Y21" s="60" t="n">
        <v>30</v>
      </c>
      <c r="Z21" s="60" t="n">
        <v>40</v>
      </c>
      <c r="AA21" s="60" t="n">
        <v>100</v>
      </c>
      <c r="AB21" s="61" t="n">
        <f aca="false">IFERROR(X21+Y21+Z21*AA21/100,0)</f>
        <v>90</v>
      </c>
      <c r="AC21" s="60" t="s">
        <v>145</v>
      </c>
      <c r="AD21" s="60" t="n">
        <v>0</v>
      </c>
      <c r="AE21" s="57" t="s">
        <v>145</v>
      </c>
      <c r="AF21" s="61" t="n">
        <f aca="false">IFERROR(AC21+AD21*AE21/100,0)</f>
        <v>0</v>
      </c>
      <c r="AG21" s="60" t="n">
        <v>27</v>
      </c>
      <c r="AH21" s="60" t="n">
        <v>70</v>
      </c>
      <c r="AI21" s="57" t="n">
        <v>100</v>
      </c>
      <c r="AJ21" s="61" t="n">
        <f aca="false">IFERROR(AG21+AH21*AI21/100,0)</f>
        <v>97</v>
      </c>
      <c r="AK21" s="67" t="n">
        <v>100</v>
      </c>
      <c r="AL21" s="91" t="n">
        <v>100</v>
      </c>
      <c r="AM21" s="67" t="n">
        <v>100</v>
      </c>
      <c r="AN21" s="67" t="n">
        <v>100</v>
      </c>
      <c r="AO21" s="67" t="n">
        <v>50</v>
      </c>
      <c r="AP21" s="62" t="n">
        <v>20</v>
      </c>
      <c r="AQ21" s="62" t="n">
        <v>80</v>
      </c>
      <c r="AR21" s="62" t="n">
        <v>50</v>
      </c>
      <c r="AS21" s="62" t="n">
        <v>80</v>
      </c>
      <c r="AT21" s="62" t="n">
        <v>100</v>
      </c>
      <c r="AU21" s="62"/>
      <c r="AV21" s="61" t="n">
        <f aca="false">IFERROR(AVERAGE(AK21:AU21),0)</f>
        <v>78</v>
      </c>
      <c r="AW21" s="62" t="n">
        <v>85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0</v>
      </c>
      <c r="BC21" s="90" t="n">
        <v>0</v>
      </c>
      <c r="BD21" s="62" t="n">
        <v>100</v>
      </c>
      <c r="BE21" s="62" t="n">
        <v>99</v>
      </c>
      <c r="BF21" s="62" t="n">
        <v>100</v>
      </c>
      <c r="BG21" s="62"/>
      <c r="BH21" s="62"/>
      <c r="BI21" s="61" t="n">
        <f aca="false">IFERROR(AVERAGE(AW21:BH21),0)</f>
        <v>78.4</v>
      </c>
      <c r="BJ21" s="70" t="n">
        <v>100</v>
      </c>
      <c r="BK21" s="70" t="n">
        <v>100</v>
      </c>
      <c r="BL21" s="70" t="n">
        <v>100</v>
      </c>
      <c r="BM21" s="70" t="n">
        <v>100</v>
      </c>
      <c r="BN21" s="13" t="n">
        <v>95</v>
      </c>
      <c r="BO21" s="65" t="n">
        <v>100</v>
      </c>
      <c r="BP21" s="62" t="n">
        <v>100</v>
      </c>
      <c r="BQ21" s="62" t="n">
        <v>100</v>
      </c>
      <c r="BR21" s="62" t="n">
        <v>100</v>
      </c>
      <c r="BS21" s="62" t="n">
        <v>100</v>
      </c>
      <c r="BT21" s="61" t="n">
        <f aca="false">IFERROR(AVERAGE(BJ21:BS21),0)</f>
        <v>99.5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202087003-9</v>
      </c>
      <c r="B22" s="18" t="n">
        <f aca="false">$W22</f>
        <v>85</v>
      </c>
      <c r="C22" s="13"/>
      <c r="D22" s="54" t="n">
        <f aca="false">D21+1</f>
        <v>18</v>
      </c>
      <c r="E22" s="56" t="s">
        <v>2063</v>
      </c>
      <c r="F22" s="56" t="s">
        <v>102</v>
      </c>
      <c r="G22" s="56" t="s">
        <v>2064</v>
      </c>
      <c r="H22" s="56" t="s">
        <v>159</v>
      </c>
      <c r="I22" s="56" t="s">
        <v>483</v>
      </c>
      <c r="J22" s="56" t="s">
        <v>1327</v>
      </c>
      <c r="K22" s="56" t="s">
        <v>2065</v>
      </c>
      <c r="L22" s="56" t="s">
        <v>64</v>
      </c>
      <c r="M22" s="56" t="s">
        <v>1051</v>
      </c>
      <c r="N22" s="56" t="s">
        <v>2066</v>
      </c>
      <c r="O22" s="57" t="n">
        <f aca="false">$AB22</f>
        <v>65</v>
      </c>
      <c r="P22" s="57" t="n">
        <f aca="false">$AF22</f>
        <v>95</v>
      </c>
      <c r="Q22" s="57" t="n">
        <f aca="false">IFERROR(IF($V22&lt;&gt;0,ROUND((MAX(O22:P22)*0.5+$V22*0.5),0),ROUND(($O22*0.5+$P22*0.5),0)),)</f>
        <v>80</v>
      </c>
      <c r="R22" s="57" t="n">
        <f aca="false">$AV22</f>
        <v>81.1</v>
      </c>
      <c r="S22" s="57" t="n">
        <f aca="false">$BI22</f>
        <v>78</v>
      </c>
      <c r="T22" s="57" t="n">
        <f aca="false">$BT22</f>
        <v>99.5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85</v>
      </c>
      <c r="X22" s="57" t="n">
        <v>20</v>
      </c>
      <c r="Y22" s="60" t="n">
        <v>20</v>
      </c>
      <c r="Z22" s="60" t="n">
        <v>25</v>
      </c>
      <c r="AA22" s="60" t="n">
        <v>100</v>
      </c>
      <c r="AB22" s="61" t="n">
        <f aca="false">IFERROR(X22+Y22+Z22*AA22/100,0)</f>
        <v>65</v>
      </c>
      <c r="AC22" s="60" t="n">
        <v>30</v>
      </c>
      <c r="AD22" s="60" t="n">
        <v>65</v>
      </c>
      <c r="AE22" s="57" t="n">
        <v>100</v>
      </c>
      <c r="AF22" s="61" t="n">
        <f aca="false">IFERROR(AC22+AD22*AE22/100,0)</f>
        <v>95</v>
      </c>
      <c r="AG22" s="60"/>
      <c r="AH22" s="60"/>
      <c r="AI22" s="57"/>
      <c r="AJ22" s="61" t="n">
        <f aca="false">IFERROR(AG22+AH22*AI22/100,0)</f>
        <v>0</v>
      </c>
      <c r="AK22" s="62" t="n">
        <v>83</v>
      </c>
      <c r="AL22" s="63" t="n">
        <v>100</v>
      </c>
      <c r="AM22" s="62" t="n">
        <v>100</v>
      </c>
      <c r="AN22" s="62" t="n">
        <v>100</v>
      </c>
      <c r="AO22" s="62" t="n">
        <v>75</v>
      </c>
      <c r="AP22" s="67" t="n">
        <v>60</v>
      </c>
      <c r="AQ22" s="65" t="n">
        <v>100</v>
      </c>
      <c r="AR22" s="62" t="n">
        <v>33</v>
      </c>
      <c r="AS22" s="62" t="n">
        <v>60</v>
      </c>
      <c r="AT22" s="62" t="n">
        <v>100</v>
      </c>
      <c r="AU22" s="62"/>
      <c r="AV22" s="61" t="n">
        <f aca="false">IFERROR(AVERAGE(AK22:AU22),0)</f>
        <v>81.1</v>
      </c>
      <c r="AW22" s="62" t="n">
        <v>0</v>
      </c>
      <c r="AX22" s="62" t="n">
        <v>93</v>
      </c>
      <c r="AY22" s="62" t="n">
        <v>100</v>
      </c>
      <c r="AZ22" s="62" t="n">
        <v>98</v>
      </c>
      <c r="BA22" s="62" t="n">
        <v>98</v>
      </c>
      <c r="BB22" s="62" t="n">
        <v>0</v>
      </c>
      <c r="BC22" s="62" t="n">
        <v>100</v>
      </c>
      <c r="BD22" s="62" t="n">
        <v>100</v>
      </c>
      <c r="BE22" s="62" t="n">
        <v>95</v>
      </c>
      <c r="BF22" s="90" t="n">
        <v>96</v>
      </c>
      <c r="BG22" s="62"/>
      <c r="BH22" s="62"/>
      <c r="BI22" s="61" t="n">
        <f aca="false">IFERROR(AVERAGE(AW22:BH22),0)</f>
        <v>78</v>
      </c>
      <c r="BJ22" s="62" t="n">
        <v>100</v>
      </c>
      <c r="BK22" s="62" t="n">
        <v>100</v>
      </c>
      <c r="BL22" s="62" t="n">
        <v>100</v>
      </c>
      <c r="BM22" s="62" t="n">
        <v>100</v>
      </c>
      <c r="BN22" s="65" t="n">
        <v>95</v>
      </c>
      <c r="BO22" s="65" t="n">
        <v>100</v>
      </c>
      <c r="BP22" s="62" t="n">
        <v>100</v>
      </c>
      <c r="BQ22" s="62" t="n">
        <v>100</v>
      </c>
      <c r="BR22" s="62" t="n">
        <v>100</v>
      </c>
      <c r="BS22" s="62" t="n">
        <v>100</v>
      </c>
      <c r="BT22" s="61" t="n">
        <f aca="false">IFERROR(AVERAGE(BJ22:BS22),0)</f>
        <v>99.5</v>
      </c>
      <c r="BU22" s="63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202087007-1</v>
      </c>
      <c r="B23" s="18" t="n">
        <f aca="false">$W23</f>
        <v>23</v>
      </c>
      <c r="C23" s="13"/>
      <c r="D23" s="54" t="n">
        <f aca="false">D22+1</f>
        <v>19</v>
      </c>
      <c r="E23" s="56" t="s">
        <v>2067</v>
      </c>
      <c r="F23" s="56" t="s">
        <v>64</v>
      </c>
      <c r="G23" s="56" t="s">
        <v>2068</v>
      </c>
      <c r="H23" s="56" t="s">
        <v>140</v>
      </c>
      <c r="I23" s="56" t="s">
        <v>493</v>
      </c>
      <c r="J23" s="56" t="s">
        <v>244</v>
      </c>
      <c r="K23" s="56" t="s">
        <v>2069</v>
      </c>
      <c r="L23" s="56" t="s">
        <v>64</v>
      </c>
      <c r="M23" s="56" t="s">
        <v>1051</v>
      </c>
      <c r="N23" s="56" t="s">
        <v>2070</v>
      </c>
      <c r="O23" s="57" t="n">
        <f aca="false">$AB23</f>
        <v>45</v>
      </c>
      <c r="P23" s="57" t="n">
        <f aca="false">$AF23</f>
        <v>0</v>
      </c>
      <c r="Q23" s="57" t="n">
        <f aca="false">IFERROR(IF($V23&lt;&gt;0,ROUND((MAX(O23:P23)*0.5+$V23*0.5),0),ROUND(($O23*0.5+$P23*0.5),0)),)</f>
        <v>23</v>
      </c>
      <c r="R23" s="57" t="n">
        <f aca="false">$AV23</f>
        <v>90.5</v>
      </c>
      <c r="S23" s="57" t="n">
        <f aca="false">$BI23</f>
        <v>30</v>
      </c>
      <c r="T23" s="57" t="n">
        <f aca="false">$BT23</f>
        <v>80</v>
      </c>
      <c r="U23" s="57" t="n">
        <f aca="false">$CD23</f>
        <v>72.5</v>
      </c>
      <c r="V23" s="58" t="n">
        <f aca="false">$AJ23</f>
        <v>0</v>
      </c>
      <c r="W23" s="59" t="n">
        <f aca="false">IF($Q23&gt;=55,ROUND($Q23*$Q$3+$R23*$R$3+$S23*$S$3+$T23*$T$3+$U23*$U$3,0),$Q23)</f>
        <v>23</v>
      </c>
      <c r="X23" s="57" t="n">
        <v>20</v>
      </c>
      <c r="Y23" s="60" t="n">
        <v>25</v>
      </c>
      <c r="Z23" s="60" t="n">
        <v>0</v>
      </c>
      <c r="AA23" s="60" t="n">
        <v>0</v>
      </c>
      <c r="AB23" s="61" t="n">
        <f aca="false">IFERROR(X23+Y23+Z23*AA23/100,0)</f>
        <v>45</v>
      </c>
      <c r="AC23" s="60" t="n">
        <v>0</v>
      </c>
      <c r="AD23" s="60" t="n">
        <v>0</v>
      </c>
      <c r="AE23" s="57" t="s">
        <v>145</v>
      </c>
      <c r="AF23" s="61" t="n">
        <f aca="false">IFERROR(AC23+AD23*AE23/100,0)</f>
        <v>0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75</v>
      </c>
      <c r="AO23" s="62" t="n">
        <v>100</v>
      </c>
      <c r="AP23" s="62" t="n">
        <v>80</v>
      </c>
      <c r="AQ23" s="62" t="n">
        <v>100</v>
      </c>
      <c r="AR23" s="62" t="n">
        <v>50</v>
      </c>
      <c r="AS23" s="62" t="n">
        <v>100</v>
      </c>
      <c r="AT23" s="62" t="n">
        <v>100</v>
      </c>
      <c r="AU23" s="62"/>
      <c r="AV23" s="61" t="n">
        <f aca="false">IFERROR(AVERAGE(AK23:AU23),0)</f>
        <v>90.5</v>
      </c>
      <c r="AW23" s="62" t="n">
        <v>0</v>
      </c>
      <c r="AX23" s="62" t="n">
        <v>100</v>
      </c>
      <c r="AY23" s="62" t="n">
        <v>100</v>
      </c>
      <c r="AZ23" s="62" t="n">
        <v>0</v>
      </c>
      <c r="BA23" s="62" t="n">
        <v>0</v>
      </c>
      <c r="BB23" s="62" t="n">
        <v>0</v>
      </c>
      <c r="BC23" s="90" t="n">
        <v>0</v>
      </c>
      <c r="BD23" s="62" t="n">
        <v>100</v>
      </c>
      <c r="BE23" s="62" t="n">
        <v>0</v>
      </c>
      <c r="BF23" s="62" t="n">
        <v>0</v>
      </c>
      <c r="BG23" s="62"/>
      <c r="BH23" s="62"/>
      <c r="BI23" s="61" t="n">
        <f aca="false">IFERROR(AVERAGE(AW23:BH23),0)</f>
        <v>30</v>
      </c>
      <c r="BJ23" s="54" t="n">
        <v>100</v>
      </c>
      <c r="BK23" s="54" t="n">
        <v>100</v>
      </c>
      <c r="BL23" s="54" t="n">
        <v>100</v>
      </c>
      <c r="BM23" s="54" t="n">
        <v>100</v>
      </c>
      <c r="BN23" s="105" t="n">
        <v>100</v>
      </c>
      <c r="BO23" s="65" t="n">
        <v>0</v>
      </c>
      <c r="BP23" s="62" t="n">
        <v>100</v>
      </c>
      <c r="BQ23" s="62" t="n">
        <v>100</v>
      </c>
      <c r="BR23" s="62" t="n">
        <v>0</v>
      </c>
      <c r="BS23" s="62" t="n">
        <v>100</v>
      </c>
      <c r="BT23" s="61" t="n">
        <f aca="false">IFERROR(AVERAGE(BJ23:BS23),0)</f>
        <v>80</v>
      </c>
      <c r="BU23" s="63" t="n">
        <v>0</v>
      </c>
      <c r="BV23" s="63" t="n">
        <v>80</v>
      </c>
      <c r="BW23" s="63" t="n">
        <v>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72.5</v>
      </c>
    </row>
    <row r="24" customFormat="false" ht="15.75" hidden="false" customHeight="true" outlineLevel="0" collapsed="false">
      <c r="A24" s="13" t="str">
        <f aca="false">$E24&amp;"-"&amp;$F24</f>
        <v>202085006-2</v>
      </c>
      <c r="B24" s="18" t="n">
        <f aca="false">$W24</f>
        <v>76</v>
      </c>
      <c r="C24" s="13"/>
      <c r="D24" s="54" t="n">
        <f aca="false">D23+1</f>
        <v>20</v>
      </c>
      <c r="E24" s="56" t="s">
        <v>2071</v>
      </c>
      <c r="F24" s="56" t="s">
        <v>58</v>
      </c>
      <c r="G24" s="56" t="s">
        <v>2072</v>
      </c>
      <c r="H24" s="56" t="s">
        <v>178</v>
      </c>
      <c r="I24" s="56" t="s">
        <v>192</v>
      </c>
      <c r="J24" s="56" t="s">
        <v>2073</v>
      </c>
      <c r="K24" s="56" t="s">
        <v>2074</v>
      </c>
      <c r="L24" s="56" t="s">
        <v>64</v>
      </c>
      <c r="M24" s="56" t="s">
        <v>1075</v>
      </c>
      <c r="N24" s="56" t="s">
        <v>2075</v>
      </c>
      <c r="O24" s="57" t="n">
        <f aca="false">$AB24</f>
        <v>65</v>
      </c>
      <c r="P24" s="57" t="n">
        <f aca="false">$AF24</f>
        <v>75</v>
      </c>
      <c r="Q24" s="57" t="n">
        <f aca="false">IFERROR(IF($V24&lt;&gt;0,ROUND((MAX(O24:P24)*0.5+$V24*0.5),0),ROUND(($O24*0.5+$P24*0.5),0)),)</f>
        <v>70</v>
      </c>
      <c r="R24" s="57" t="n">
        <f aca="false">$AV24</f>
        <v>93.3</v>
      </c>
      <c r="S24" s="57" t="n">
        <f aca="false">$BI24</f>
        <v>66.6</v>
      </c>
      <c r="T24" s="57" t="n">
        <f aca="false">$BT24</f>
        <v>94</v>
      </c>
      <c r="U24" s="57" t="n">
        <f aca="false">$CD24</f>
        <v>7.375</v>
      </c>
      <c r="V24" s="58" t="n">
        <f aca="false">$AJ24</f>
        <v>0</v>
      </c>
      <c r="W24" s="59" t="n">
        <f aca="false">IF($Q24&gt;=55,ROUND($Q24*$Q$3+$R24*$R$3+$S24*$S$3+$T24*$T$3+$U24*$U$3,0),$Q24)</f>
        <v>76</v>
      </c>
      <c r="X24" s="57" t="n">
        <v>20</v>
      </c>
      <c r="Y24" s="60" t="n">
        <v>20</v>
      </c>
      <c r="Z24" s="60" t="n">
        <v>25</v>
      </c>
      <c r="AA24" s="60" t="n">
        <v>100</v>
      </c>
      <c r="AB24" s="61" t="n">
        <f aca="false">IFERROR(X24+Y24+Z24*AA24/100,0)</f>
        <v>65</v>
      </c>
      <c r="AC24" s="60" t="n">
        <v>20</v>
      </c>
      <c r="AD24" s="60" t="n">
        <v>55</v>
      </c>
      <c r="AE24" s="57" t="n">
        <v>100</v>
      </c>
      <c r="AF24" s="61" t="n">
        <f aca="false">IFERROR(AC24+AD24*AE24/100,0)</f>
        <v>75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75</v>
      </c>
      <c r="AO24" s="62" t="n">
        <v>75</v>
      </c>
      <c r="AP24" s="62" t="n">
        <v>100</v>
      </c>
      <c r="AQ24" s="62" t="n">
        <v>100</v>
      </c>
      <c r="AR24" s="62" t="n">
        <v>83</v>
      </c>
      <c r="AS24" s="62" t="n">
        <v>100</v>
      </c>
      <c r="AT24" s="62" t="n">
        <v>100</v>
      </c>
      <c r="AU24" s="62"/>
      <c r="AV24" s="61" t="n">
        <f aca="false">IFERROR(AVERAGE(AK24:AU24),0)</f>
        <v>93.3</v>
      </c>
      <c r="AW24" s="62" t="n">
        <v>0</v>
      </c>
      <c r="AX24" s="62" t="n">
        <v>84</v>
      </c>
      <c r="AY24" s="62" t="n">
        <v>100</v>
      </c>
      <c r="AZ24" s="62" t="n">
        <v>92</v>
      </c>
      <c r="BA24" s="62" t="n">
        <v>0</v>
      </c>
      <c r="BB24" s="62" t="n">
        <v>91</v>
      </c>
      <c r="BC24" s="62" t="n">
        <v>100</v>
      </c>
      <c r="BD24" s="62" t="n">
        <v>0</v>
      </c>
      <c r="BE24" s="62" t="n">
        <v>99</v>
      </c>
      <c r="BF24" s="62" t="n">
        <v>100</v>
      </c>
      <c r="BG24" s="62"/>
      <c r="BH24" s="62"/>
      <c r="BI24" s="61" t="n">
        <f aca="false">IFERROR(AVERAGE(AW24:BH24),0)</f>
        <v>66.6</v>
      </c>
      <c r="BJ24" s="67" t="n">
        <v>100</v>
      </c>
      <c r="BK24" s="67" t="n">
        <v>60</v>
      </c>
      <c r="BL24" s="67" t="n">
        <v>85</v>
      </c>
      <c r="BM24" s="67" t="n">
        <v>95</v>
      </c>
      <c r="BN24" s="65" t="n">
        <v>100</v>
      </c>
      <c r="BO24" s="62" t="n">
        <v>100</v>
      </c>
      <c r="BP24" s="62" t="n">
        <v>100</v>
      </c>
      <c r="BQ24" s="62" t="n">
        <v>100</v>
      </c>
      <c r="BR24" s="62" t="n">
        <v>100</v>
      </c>
      <c r="BS24" s="62" t="n">
        <v>100</v>
      </c>
      <c r="BT24" s="61" t="n">
        <f aca="false">IFERROR(AVERAGE(BJ24:BS24),0)</f>
        <v>94</v>
      </c>
      <c r="BU24" s="63" t="n">
        <v>0</v>
      </c>
      <c r="BV24" s="63" t="n">
        <v>59</v>
      </c>
      <c r="BW24" s="63" t="n">
        <v>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7.375</v>
      </c>
    </row>
    <row r="25" customFormat="false" ht="15.75" hidden="false" customHeight="true" outlineLevel="0" collapsed="false">
      <c r="A25" s="13" t="str">
        <f aca="false">$E25&amp;"-"&amp;$F25</f>
        <v>202054041-1</v>
      </c>
      <c r="B25" s="18" t="n">
        <f aca="false">$W25</f>
        <v>79</v>
      </c>
      <c r="C25" s="13"/>
      <c r="D25" s="54" t="n">
        <f aca="false">D24+1</f>
        <v>21</v>
      </c>
      <c r="E25" s="56" t="s">
        <v>2076</v>
      </c>
      <c r="F25" s="56" t="s">
        <v>64</v>
      </c>
      <c r="G25" s="56" t="s">
        <v>2077</v>
      </c>
      <c r="H25" s="56" t="s">
        <v>68</v>
      </c>
      <c r="I25" s="56" t="s">
        <v>2078</v>
      </c>
      <c r="J25" s="56" t="s">
        <v>1708</v>
      </c>
      <c r="K25" s="56" t="s">
        <v>594</v>
      </c>
      <c r="L25" s="56" t="s">
        <v>64</v>
      </c>
      <c r="M25" s="56" t="s">
        <v>635</v>
      </c>
      <c r="N25" s="56" t="s">
        <v>2079</v>
      </c>
      <c r="O25" s="57" t="n">
        <f aca="false">$AB25</f>
        <v>95</v>
      </c>
      <c r="P25" s="57" t="n">
        <f aca="false">$AF25</f>
        <v>50</v>
      </c>
      <c r="Q25" s="57" t="n">
        <f aca="false">IFERROR(IF($V25&lt;&gt;0,ROUND((MAX(O25:P25)*0.5+$V25*0.5),0),ROUND(($O25*0.5+$P25*0.5),0)),)</f>
        <v>73</v>
      </c>
      <c r="R25" s="57" t="n">
        <f aca="false">$AV25</f>
        <v>86.3</v>
      </c>
      <c r="S25" s="57" t="n">
        <f aca="false">$BI25</f>
        <v>90</v>
      </c>
      <c r="T25" s="57" t="n">
        <f aca="false">$BT25</f>
        <v>80.9</v>
      </c>
      <c r="U25" s="57" t="n">
        <f aca="false">$CD25</f>
        <v>100</v>
      </c>
      <c r="V25" s="58" t="n">
        <f aca="false">$AJ25</f>
        <v>0</v>
      </c>
      <c r="W25" s="59" t="n">
        <f aca="false">IF($Q25&gt;=55,ROUND($Q25*$Q$3+$R25*$R$3+$S25*$S$3+$T25*$T$3+$U25*$U$3,0),$Q25)</f>
        <v>79</v>
      </c>
      <c r="X25" s="57" t="n">
        <v>20</v>
      </c>
      <c r="Y25" s="60" t="n">
        <v>30</v>
      </c>
      <c r="Z25" s="60" t="n">
        <v>45</v>
      </c>
      <c r="AA25" s="60" t="n">
        <v>100</v>
      </c>
      <c r="AB25" s="61" t="n">
        <f aca="false">IFERROR(X25+Y25+Z25*AA25/100,0)</f>
        <v>95</v>
      </c>
      <c r="AC25" s="60" t="n">
        <v>25</v>
      </c>
      <c r="AD25" s="60" t="n">
        <v>25</v>
      </c>
      <c r="AE25" s="57" t="n">
        <v>100</v>
      </c>
      <c r="AF25" s="61" t="n">
        <f aca="false">IFERROR(AC25+AD25*AE25/100,0)</f>
        <v>50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90</v>
      </c>
      <c r="AN25" s="62" t="n">
        <v>100</v>
      </c>
      <c r="AO25" s="62" t="n">
        <v>100</v>
      </c>
      <c r="AP25" s="62" t="n">
        <v>40</v>
      </c>
      <c r="AQ25" s="62" t="n">
        <v>100</v>
      </c>
      <c r="AR25" s="62" t="n">
        <v>33</v>
      </c>
      <c r="AS25" s="62" t="n">
        <v>100</v>
      </c>
      <c r="AT25" s="62" t="n">
        <v>100</v>
      </c>
      <c r="AU25" s="62"/>
      <c r="AV25" s="61" t="n">
        <f aca="false">IFERROR(AVERAGE(AK25:AU25),0)</f>
        <v>86.3</v>
      </c>
      <c r="AW25" s="62" t="n">
        <v>0</v>
      </c>
      <c r="AX25" s="62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 t="n">
        <v>100</v>
      </c>
      <c r="BG25" s="62"/>
      <c r="BH25" s="62"/>
      <c r="BI25" s="61" t="n">
        <f aca="false">IFERROR(AVERAGE(AW25:BH25),0)</f>
        <v>90</v>
      </c>
      <c r="BJ25" s="62" t="n">
        <v>89</v>
      </c>
      <c r="BK25" s="62" t="n">
        <v>100</v>
      </c>
      <c r="BL25" s="62" t="n">
        <v>100</v>
      </c>
      <c r="BM25" s="62" t="n">
        <v>100</v>
      </c>
      <c r="BN25" s="65" t="n">
        <v>100</v>
      </c>
      <c r="BO25" s="62" t="n">
        <v>0</v>
      </c>
      <c r="BP25" s="62" t="n">
        <v>100</v>
      </c>
      <c r="BQ25" s="62" t="n">
        <v>70</v>
      </c>
      <c r="BR25" s="62" t="n">
        <v>100</v>
      </c>
      <c r="BS25" s="62" t="n">
        <v>50</v>
      </c>
      <c r="BT25" s="61" t="n">
        <f aca="false">IFERROR(AVERAGE(BJ25:BS25),0)</f>
        <v>80.9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100</v>
      </c>
      <c r="CC25" s="62"/>
      <c r="CD25" s="61" t="n">
        <f aca="false">IFERROR(AVERAGE(BU25:CC25),0)</f>
        <v>100</v>
      </c>
    </row>
    <row r="26" customFormat="false" ht="15.75" hidden="false" customHeight="true" outlineLevel="0" collapsed="false">
      <c r="A26" s="13" t="str">
        <f aca="false">$E26&amp;"-"&amp;$F26</f>
        <v>202087023-3</v>
      </c>
      <c r="B26" s="18" t="n">
        <f aca="false">$W26</f>
        <v>34</v>
      </c>
      <c r="C26" s="13"/>
      <c r="D26" s="54" t="n">
        <f aca="false">D25+1</f>
        <v>22</v>
      </c>
      <c r="E26" s="56" t="s">
        <v>2080</v>
      </c>
      <c r="F26" s="56" t="s">
        <v>159</v>
      </c>
      <c r="G26" s="56" t="s">
        <v>2081</v>
      </c>
      <c r="H26" s="56" t="s">
        <v>159</v>
      </c>
      <c r="I26" s="56" t="s">
        <v>2082</v>
      </c>
      <c r="J26" s="56" t="s">
        <v>593</v>
      </c>
      <c r="K26" s="56" t="s">
        <v>2083</v>
      </c>
      <c r="L26" s="56" t="s">
        <v>64</v>
      </c>
      <c r="M26" s="56" t="s">
        <v>1051</v>
      </c>
      <c r="N26" s="56" t="s">
        <v>2084</v>
      </c>
      <c r="O26" s="57" t="n">
        <f aca="false">$AB26</f>
        <v>70</v>
      </c>
      <c r="P26" s="57" t="n">
        <f aca="false">$AF26</f>
        <v>0</v>
      </c>
      <c r="Q26" s="57" t="n">
        <f aca="false">IFERROR(IF($V26&lt;&gt;0,ROUND((O26+P26+V26)/3,0),ROUND(($O26*0.5+$P26*0.5),0)),)</f>
        <v>34</v>
      </c>
      <c r="R26" s="57" t="n">
        <f aca="false">$AV26</f>
        <v>68.8</v>
      </c>
      <c r="S26" s="57" t="n">
        <f aca="false">$BI26</f>
        <v>79.7</v>
      </c>
      <c r="T26" s="57" t="n">
        <f aca="false">$BT26</f>
        <v>99</v>
      </c>
      <c r="U26" s="57" t="n">
        <f aca="false">$CD26</f>
        <v>100</v>
      </c>
      <c r="V26" s="58" t="n">
        <f aca="false">$AJ26</f>
        <v>31</v>
      </c>
      <c r="W26" s="59" t="n">
        <f aca="false">IF($Q26&gt;=55,ROUND($Q26*$Q$3+$R26*$R$3+$S26*$S$3+$T26*$T$3+$U26*$U$3,0),$Q26)</f>
        <v>34</v>
      </c>
      <c r="X26" s="57" t="n">
        <v>20</v>
      </c>
      <c r="Y26" s="60" t="n">
        <v>25</v>
      </c>
      <c r="Z26" s="60" t="n">
        <v>25</v>
      </c>
      <c r="AA26" s="60" t="n">
        <v>100</v>
      </c>
      <c r="AB26" s="61" t="n">
        <f aca="false">IFERROR(X26+Y26+Z26*AA26/100,0)</f>
        <v>70</v>
      </c>
      <c r="AC26" s="60" t="s">
        <v>145</v>
      </c>
      <c r="AD26" s="60" t="n">
        <v>0</v>
      </c>
      <c r="AE26" s="57" t="s">
        <v>145</v>
      </c>
      <c r="AF26" s="61" t="n">
        <f aca="false">IFERROR(AC26+AD26*AE26/100,0)</f>
        <v>0</v>
      </c>
      <c r="AG26" s="60" t="n">
        <v>10</v>
      </c>
      <c r="AH26" s="60" t="n">
        <v>30</v>
      </c>
      <c r="AI26" s="57" t="n">
        <v>70</v>
      </c>
      <c r="AJ26" s="61" t="n">
        <f aca="false">IFERROR(AG26+AH26*AI26/100,0)</f>
        <v>31</v>
      </c>
      <c r="AK26" s="62" t="n">
        <v>100</v>
      </c>
      <c r="AL26" s="63" t="n">
        <v>100</v>
      </c>
      <c r="AM26" s="62" t="n">
        <v>30</v>
      </c>
      <c r="AN26" s="62" t="n">
        <v>100</v>
      </c>
      <c r="AO26" s="62" t="n">
        <v>25</v>
      </c>
      <c r="AP26" s="62" t="n">
        <v>0</v>
      </c>
      <c r="AQ26" s="62" t="n">
        <v>100</v>
      </c>
      <c r="AR26" s="62" t="n">
        <v>33</v>
      </c>
      <c r="AS26" s="62" t="n">
        <v>100</v>
      </c>
      <c r="AT26" s="62" t="n">
        <v>100</v>
      </c>
      <c r="AU26" s="62"/>
      <c r="AV26" s="61" t="n">
        <f aca="false">IFERROR(AVERAGE(AK26:AU26),0)</f>
        <v>68.8</v>
      </c>
      <c r="AW26" s="62" t="n">
        <v>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97</v>
      </c>
      <c r="BC26" s="62" t="n">
        <v>0</v>
      </c>
      <c r="BD26" s="62" t="n">
        <v>100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79.7</v>
      </c>
      <c r="BJ26" s="62" t="n">
        <v>100</v>
      </c>
      <c r="BK26" s="62" t="n">
        <v>100</v>
      </c>
      <c r="BL26" s="62" t="n">
        <v>100</v>
      </c>
      <c r="BM26" s="62" t="n">
        <v>100</v>
      </c>
      <c r="BN26" s="62" t="n">
        <v>90</v>
      </c>
      <c r="BO26" s="62" t="n">
        <v>100</v>
      </c>
      <c r="BP26" s="62" t="n">
        <v>100</v>
      </c>
      <c r="BQ26" s="62" t="n">
        <v>100</v>
      </c>
      <c r="BR26" s="62" t="n">
        <v>100</v>
      </c>
      <c r="BS26" s="62" t="n">
        <v>100</v>
      </c>
      <c r="BT26" s="61" t="n">
        <f aca="false">IFERROR(AVERAGE(BJ26:BS26),0)</f>
        <v>99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202085003-8</v>
      </c>
      <c r="B27" s="18" t="n">
        <f aca="false">$W27</f>
        <v>71</v>
      </c>
      <c r="C27" s="13"/>
      <c r="D27" s="54" t="n">
        <f aca="false">D26+1</f>
        <v>23</v>
      </c>
      <c r="E27" s="56" t="s">
        <v>2085</v>
      </c>
      <c r="F27" s="56" t="s">
        <v>89</v>
      </c>
      <c r="G27" s="56" t="s">
        <v>2086</v>
      </c>
      <c r="H27" s="56" t="s">
        <v>58</v>
      </c>
      <c r="I27" s="56" t="s">
        <v>1882</v>
      </c>
      <c r="J27" s="56" t="s">
        <v>362</v>
      </c>
      <c r="K27" s="56" t="s">
        <v>2087</v>
      </c>
      <c r="L27" s="56" t="s">
        <v>64</v>
      </c>
      <c r="M27" s="56" t="s">
        <v>1075</v>
      </c>
      <c r="N27" s="56" t="s">
        <v>2088</v>
      </c>
      <c r="O27" s="57" t="n">
        <f aca="false">$AB27</f>
        <v>78</v>
      </c>
      <c r="P27" s="57" t="n">
        <f aca="false">$AF27</f>
        <v>60</v>
      </c>
      <c r="Q27" s="57" t="n">
        <f aca="false">IFERROR(IF($V27&lt;&gt;0,ROUND((MAX(O27:P27)*0.5+$V27*0.5),0),ROUND(($O27*0.5+$P27*0.5),0)),)</f>
        <v>69</v>
      </c>
      <c r="R27" s="57" t="n">
        <f aca="false">$AV27</f>
        <v>82.8</v>
      </c>
      <c r="S27" s="57" t="n">
        <f aca="false">$BI27</f>
        <v>79.4</v>
      </c>
      <c r="T27" s="57" t="n">
        <f aca="false">$BT27</f>
        <v>78.5</v>
      </c>
      <c r="U27" s="57" t="n">
        <f aca="false">$CD27</f>
        <v>12.5</v>
      </c>
      <c r="V27" s="58" t="n">
        <f aca="false">$AJ27</f>
        <v>0</v>
      </c>
      <c r="W27" s="59" t="n">
        <f aca="false">IF($Q27&gt;=55,ROUND($Q27*$Q$3+$R27*$R$3+$S27*$S$3+$T27*$T$3+$U27*$U$3,0),$Q27)</f>
        <v>71</v>
      </c>
      <c r="X27" s="57" t="n">
        <v>20</v>
      </c>
      <c r="Y27" s="60" t="n">
        <v>30</v>
      </c>
      <c r="Z27" s="60" t="n">
        <v>40</v>
      </c>
      <c r="AA27" s="60" t="n">
        <v>70</v>
      </c>
      <c r="AB27" s="61" t="n">
        <f aca="false">IFERROR(X27+Y27+Z27*AA27/100,0)</f>
        <v>78</v>
      </c>
      <c r="AC27" s="60" t="n">
        <v>15</v>
      </c>
      <c r="AD27" s="60" t="n">
        <v>45</v>
      </c>
      <c r="AE27" s="57" t="n">
        <v>100</v>
      </c>
      <c r="AF27" s="61" t="n">
        <f aca="false">IFERROR(AC27+AD27*AE27/100,0)</f>
        <v>60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25</v>
      </c>
      <c r="AO27" s="62" t="n">
        <v>100</v>
      </c>
      <c r="AP27" s="62" t="n">
        <v>80</v>
      </c>
      <c r="AQ27" s="62" t="n">
        <v>80</v>
      </c>
      <c r="AR27" s="62" t="n">
        <v>83</v>
      </c>
      <c r="AS27" s="62" t="n">
        <v>60</v>
      </c>
      <c r="AT27" s="62" t="n">
        <v>100</v>
      </c>
      <c r="AU27" s="62"/>
      <c r="AV27" s="61" t="n">
        <f aca="false">IFERROR(AVERAGE(AK27:AU27),0)</f>
        <v>82.8</v>
      </c>
      <c r="AW27" s="62" t="n">
        <v>0</v>
      </c>
      <c r="AX27" s="62" t="n">
        <v>100</v>
      </c>
      <c r="AY27" s="62" t="n">
        <v>100</v>
      </c>
      <c r="AZ27" s="62" t="n">
        <v>100</v>
      </c>
      <c r="BA27" s="62" t="n">
        <v>0</v>
      </c>
      <c r="BB27" s="62" t="n">
        <v>100</v>
      </c>
      <c r="BC27" s="62" t="n">
        <v>94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79.4</v>
      </c>
      <c r="BJ27" s="62" t="n">
        <v>100</v>
      </c>
      <c r="BK27" s="62" t="n">
        <v>85</v>
      </c>
      <c r="BL27" s="62" t="n">
        <v>100</v>
      </c>
      <c r="BM27" s="62" t="n">
        <v>100</v>
      </c>
      <c r="BN27" s="62" t="n">
        <v>100</v>
      </c>
      <c r="BO27" s="62" t="n">
        <v>100</v>
      </c>
      <c r="BP27" s="62" t="n">
        <v>100</v>
      </c>
      <c r="BQ27" s="62" t="n">
        <v>0</v>
      </c>
      <c r="BR27" s="62" t="n">
        <v>100</v>
      </c>
      <c r="BS27" s="62" t="n">
        <v>0</v>
      </c>
      <c r="BT27" s="61" t="n">
        <f aca="false">IFERROR(AVERAGE(BJ27:BS27),0)</f>
        <v>78.5</v>
      </c>
      <c r="BU27" s="63" t="n">
        <v>0</v>
      </c>
      <c r="BV27" s="63" t="n">
        <v>0</v>
      </c>
      <c r="BW27" s="63" t="n">
        <v>0</v>
      </c>
      <c r="BX27" s="62" t="n">
        <v>100</v>
      </c>
      <c r="BY27" s="62" t="n">
        <v>0</v>
      </c>
      <c r="BZ27" s="62" t="n">
        <v>0</v>
      </c>
      <c r="CA27" s="62" t="n">
        <v>0</v>
      </c>
      <c r="CB27" s="62" t="n">
        <v>0</v>
      </c>
      <c r="CC27" s="62"/>
      <c r="CD27" s="61" t="n">
        <f aca="false">IFERROR(AVERAGE(BU27:CC27),0)</f>
        <v>12.5</v>
      </c>
    </row>
    <row r="28" customFormat="false" ht="15.75" hidden="false" customHeight="true" outlineLevel="0" collapsed="false">
      <c r="A28" s="13" t="str">
        <f aca="false">$E28&amp;"-"&amp;$F28</f>
        <v>202085007-0</v>
      </c>
      <c r="B28" s="18" t="n">
        <f aca="false">$W28</f>
        <v>77</v>
      </c>
      <c r="C28" s="13"/>
      <c r="D28" s="54" t="n">
        <f aca="false">D27+1</f>
        <v>24</v>
      </c>
      <c r="E28" s="56" t="s">
        <v>2089</v>
      </c>
      <c r="F28" s="56" t="s">
        <v>68</v>
      </c>
      <c r="G28" s="56" t="s">
        <v>2090</v>
      </c>
      <c r="H28" s="56" t="s">
        <v>60</v>
      </c>
      <c r="I28" s="56" t="s">
        <v>173</v>
      </c>
      <c r="J28" s="56" t="s">
        <v>130</v>
      </c>
      <c r="K28" s="56" t="s">
        <v>2091</v>
      </c>
      <c r="L28" s="56" t="s">
        <v>64</v>
      </c>
      <c r="M28" s="56" t="s">
        <v>1075</v>
      </c>
      <c r="N28" s="56" t="s">
        <v>2092</v>
      </c>
      <c r="O28" s="57" t="n">
        <f aca="false">$AB28</f>
        <v>69.5</v>
      </c>
      <c r="P28" s="57" t="n">
        <f aca="false">$AF28</f>
        <v>85</v>
      </c>
      <c r="Q28" s="57" t="n">
        <f aca="false">IFERROR(IF($V28&lt;&gt;0,ROUND((MAX(O28:P28)*0.5+$V28*0.5),0),ROUND(($O28*0.5+$P28*0.5),0)),)</f>
        <v>77</v>
      </c>
      <c r="R28" s="57" t="n">
        <f aca="false">$AV28</f>
        <v>87</v>
      </c>
      <c r="S28" s="57" t="n">
        <f aca="false">$BI28</f>
        <v>10</v>
      </c>
      <c r="T28" s="57" t="n">
        <f aca="false">$BT28</f>
        <v>98.5</v>
      </c>
      <c r="U28" s="57" t="n">
        <f aca="false">$CD28</f>
        <v>12.5</v>
      </c>
      <c r="V28" s="58" t="n">
        <f aca="false">$AJ28</f>
        <v>0</v>
      </c>
      <c r="W28" s="59" t="n">
        <f aca="false">IF($Q28&gt;=55,ROUND($Q28*$Q$3+$R28*$R$3+$S28*$S$3+$T28*$T$3+$U28*$U$3,0),$Q28)</f>
        <v>77</v>
      </c>
      <c r="X28" s="57" t="n">
        <v>15</v>
      </c>
      <c r="Y28" s="60" t="n">
        <v>30</v>
      </c>
      <c r="Z28" s="60" t="n">
        <v>35</v>
      </c>
      <c r="AA28" s="60" t="n">
        <v>70</v>
      </c>
      <c r="AB28" s="61" t="n">
        <f aca="false">IFERROR(X28+Y28+Z28*AA28/100,0)</f>
        <v>69.5</v>
      </c>
      <c r="AC28" s="60" t="n">
        <v>30</v>
      </c>
      <c r="AD28" s="60" t="n">
        <v>55</v>
      </c>
      <c r="AE28" s="57" t="n">
        <v>100</v>
      </c>
      <c r="AF28" s="61" t="n">
        <f aca="false">IFERROR(AC28+AD28*AE28/100,0)</f>
        <v>85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30</v>
      </c>
      <c r="AN28" s="62" t="n">
        <v>100</v>
      </c>
      <c r="AO28" s="62" t="n">
        <v>100</v>
      </c>
      <c r="AP28" s="62" t="n">
        <v>80</v>
      </c>
      <c r="AQ28" s="62" t="n">
        <v>100</v>
      </c>
      <c r="AR28" s="62" t="n">
        <v>100</v>
      </c>
      <c r="AS28" s="62" t="n">
        <v>60</v>
      </c>
      <c r="AT28" s="62" t="n">
        <v>100</v>
      </c>
      <c r="AU28" s="62"/>
      <c r="AV28" s="61" t="n">
        <f aca="false">IFERROR(AVERAGE(AK28:AU28),0)</f>
        <v>87</v>
      </c>
      <c r="AW28" s="62" t="n">
        <v>0</v>
      </c>
      <c r="AX28" s="62" t="n">
        <v>0</v>
      </c>
      <c r="AY28" s="62" t="n">
        <v>0</v>
      </c>
      <c r="AZ28" s="62" t="n">
        <v>0</v>
      </c>
      <c r="BA28" s="62" t="n">
        <v>0</v>
      </c>
      <c r="BB28" s="62" t="n">
        <v>100</v>
      </c>
      <c r="BC28" s="62" t="n">
        <v>0</v>
      </c>
      <c r="BD28" s="62" t="n">
        <v>0</v>
      </c>
      <c r="BE28" s="62" t="n">
        <v>0</v>
      </c>
      <c r="BF28" s="62" t="n">
        <v>0</v>
      </c>
      <c r="BG28" s="62"/>
      <c r="BH28" s="62"/>
      <c r="BI28" s="61" t="n">
        <f aca="false">IFERROR(AVERAGE(AW28:BH28),0)</f>
        <v>10</v>
      </c>
      <c r="BJ28" s="62" t="n">
        <v>100</v>
      </c>
      <c r="BK28" s="62" t="n">
        <v>95</v>
      </c>
      <c r="BL28" s="62" t="n">
        <v>100</v>
      </c>
      <c r="BM28" s="62" t="n">
        <v>90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100</v>
      </c>
      <c r="BS28" s="62" t="n">
        <v>100</v>
      </c>
      <c r="BT28" s="61" t="n">
        <f aca="false">IFERROR(AVERAGE(BJ28:BS28),0)</f>
        <v>98.5</v>
      </c>
      <c r="BU28" s="63" t="n">
        <v>0</v>
      </c>
      <c r="BV28" s="63" t="n">
        <v>0</v>
      </c>
      <c r="BW28" s="63" t="n">
        <v>0</v>
      </c>
      <c r="BX28" s="62" t="n">
        <v>0</v>
      </c>
      <c r="BY28" s="62" t="n">
        <v>100</v>
      </c>
      <c r="BZ28" s="62" t="n">
        <v>0</v>
      </c>
      <c r="CA28" s="62" t="n">
        <v>0</v>
      </c>
      <c r="CB28" s="62" t="n">
        <v>0</v>
      </c>
      <c r="CC28" s="62"/>
      <c r="CD28" s="61" t="n">
        <f aca="false">IFERROR(AVERAGE(BU28:CC28),0)</f>
        <v>12.5</v>
      </c>
    </row>
    <row r="29" customFormat="false" ht="15.75" hidden="false" customHeight="true" outlineLevel="0" collapsed="false">
      <c r="A29" s="13" t="str">
        <f aca="false">$E29&amp;"-"&amp;$F29</f>
        <v>202085015-1</v>
      </c>
      <c r="B29" s="18" t="n">
        <f aca="false">$W29</f>
        <v>91</v>
      </c>
      <c r="C29" s="13"/>
      <c r="D29" s="54" t="n">
        <f aca="false">D28+1</f>
        <v>25</v>
      </c>
      <c r="E29" s="56" t="s">
        <v>2093</v>
      </c>
      <c r="F29" s="56" t="s">
        <v>64</v>
      </c>
      <c r="G29" s="56" t="s">
        <v>2094</v>
      </c>
      <c r="H29" s="56" t="s">
        <v>140</v>
      </c>
      <c r="I29" s="56" t="s">
        <v>85</v>
      </c>
      <c r="J29" s="56" t="s">
        <v>2095</v>
      </c>
      <c r="K29" s="56" t="s">
        <v>222</v>
      </c>
      <c r="L29" s="56" t="s">
        <v>64</v>
      </c>
      <c r="M29" s="56" t="s">
        <v>1075</v>
      </c>
      <c r="N29" s="56" t="s">
        <v>2096</v>
      </c>
      <c r="O29" s="57" t="n">
        <f aca="false">$AB29</f>
        <v>90</v>
      </c>
      <c r="P29" s="57" t="n">
        <f aca="false">$AF29</f>
        <v>85</v>
      </c>
      <c r="Q29" s="57" t="n">
        <f aca="false">IFERROR(IF($V29&lt;&gt;0,ROUND((MAX(O29:P29)*0.5+$V29*0.5),0),ROUND(($O29*0.5+$P29*0.5),0)),)</f>
        <v>88</v>
      </c>
      <c r="R29" s="57" t="n">
        <f aca="false">$AV29</f>
        <v>87.8</v>
      </c>
      <c r="S29" s="57" t="n">
        <f aca="false">$BI29</f>
        <v>89.091</v>
      </c>
      <c r="T29" s="57" t="n">
        <f aca="false">$BT29</f>
        <v>98.5</v>
      </c>
      <c r="U29" s="57" t="n">
        <f aca="false">$CD29</f>
        <v>100</v>
      </c>
      <c r="V29" s="58" t="n">
        <f aca="false">$AJ29</f>
        <v>0</v>
      </c>
      <c r="W29" s="59" t="n">
        <f aca="false">IF($Q29&gt;=55,ROUND($Q29*$Q$3+$R29*$R$3+$S29*$S$3+$T29*$T$3+$U29*$U$3,0),$Q29)</f>
        <v>91</v>
      </c>
      <c r="X29" s="57" t="n">
        <v>20</v>
      </c>
      <c r="Y29" s="60" t="n">
        <v>30</v>
      </c>
      <c r="Z29" s="60" t="n">
        <v>40</v>
      </c>
      <c r="AA29" s="60" t="n">
        <v>100</v>
      </c>
      <c r="AB29" s="61" t="n">
        <f aca="false">IFERROR(X29+Y29+Z29*AA29/100,0)</f>
        <v>90</v>
      </c>
      <c r="AC29" s="60" t="n">
        <v>25</v>
      </c>
      <c r="AD29" s="60" t="n">
        <v>60</v>
      </c>
      <c r="AE29" s="57" t="n">
        <v>100</v>
      </c>
      <c r="AF29" s="61" t="n">
        <f aca="false">IFERROR(AC29+AD29*AE29/100,0)</f>
        <v>85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75</v>
      </c>
      <c r="AP29" s="62" t="n">
        <v>60</v>
      </c>
      <c r="AQ29" s="62" t="n">
        <v>100</v>
      </c>
      <c r="AR29" s="62" t="n">
        <v>83</v>
      </c>
      <c r="AS29" s="62" t="n">
        <v>60</v>
      </c>
      <c r="AT29" s="62" t="n">
        <v>100</v>
      </c>
      <c r="AU29" s="62"/>
      <c r="AV29" s="61" t="n">
        <f aca="false">IFERROR(AVERAGE(AK29:AU29),0)</f>
        <v>87.8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0</v>
      </c>
      <c r="BB29" s="62" t="n">
        <v>100</v>
      </c>
      <c r="BC29" s="62" t="n">
        <v>100</v>
      </c>
      <c r="BD29" s="62" t="n">
        <v>90.91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89.091</v>
      </c>
      <c r="BJ29" s="62" t="n">
        <v>90</v>
      </c>
      <c r="BK29" s="62" t="n">
        <v>100</v>
      </c>
      <c r="BL29" s="62" t="n">
        <v>100</v>
      </c>
      <c r="BM29" s="62" t="n">
        <v>100</v>
      </c>
      <c r="BN29" s="62" t="n">
        <v>95</v>
      </c>
      <c r="BO29" s="62" t="n">
        <v>100</v>
      </c>
      <c r="BP29" s="62" t="n">
        <v>100</v>
      </c>
      <c r="BQ29" s="62" t="n">
        <v>100</v>
      </c>
      <c r="BR29" s="62" t="n">
        <v>100</v>
      </c>
      <c r="BS29" s="62" t="n">
        <v>100</v>
      </c>
      <c r="BT29" s="61" t="n">
        <f aca="false">IFERROR(AVERAGE(BJ29:BS29),0)</f>
        <v>98.5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100</v>
      </c>
    </row>
    <row r="30" customFormat="false" ht="15.75" hidden="false" customHeight="true" outlineLevel="0" collapsed="false">
      <c r="A30" s="13" t="str">
        <f aca="false">$E30&amp;"-"&amp;$F30</f>
        <v>202085008-9</v>
      </c>
      <c r="B30" s="18" t="n">
        <f aca="false">$W30</f>
        <v>82</v>
      </c>
      <c r="C30" s="13"/>
      <c r="D30" s="54" t="n">
        <f aca="false">D29+1</f>
        <v>26</v>
      </c>
      <c r="E30" s="56" t="s">
        <v>2097</v>
      </c>
      <c r="F30" s="56" t="s">
        <v>102</v>
      </c>
      <c r="G30" s="56" t="s">
        <v>2098</v>
      </c>
      <c r="H30" s="56" t="s">
        <v>58</v>
      </c>
      <c r="I30" s="56" t="s">
        <v>2099</v>
      </c>
      <c r="J30" s="56" t="s">
        <v>558</v>
      </c>
      <c r="K30" s="56" t="s">
        <v>2100</v>
      </c>
      <c r="L30" s="56" t="s">
        <v>64</v>
      </c>
      <c r="M30" s="56" t="s">
        <v>1075</v>
      </c>
      <c r="N30" s="56" t="s">
        <v>2101</v>
      </c>
      <c r="O30" s="57" t="n">
        <f aca="false">$AB30</f>
        <v>80</v>
      </c>
      <c r="P30" s="57" t="n">
        <f aca="false">$AF30</f>
        <v>57</v>
      </c>
      <c r="Q30" s="57" t="n">
        <f aca="false">IFERROR(IF($V30&lt;&gt;0,ROUND((MAX(O30:P30)*0.5+$V30*0.5),0),ROUND(($O30*0.5+$P30*0.5),0)),)</f>
        <v>69</v>
      </c>
      <c r="R30" s="57" t="n">
        <f aca="false">$AV30</f>
        <v>92</v>
      </c>
      <c r="S30" s="57" t="n">
        <f aca="false">$BI30</f>
        <v>76.3</v>
      </c>
      <c r="T30" s="57" t="n">
        <f aca="false">$BT30</f>
        <v>99.5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82</v>
      </c>
      <c r="X30" s="57" t="n">
        <v>15</v>
      </c>
      <c r="Y30" s="60" t="n">
        <v>25</v>
      </c>
      <c r="Z30" s="60" t="n">
        <v>40</v>
      </c>
      <c r="AA30" s="60" t="n">
        <v>100</v>
      </c>
      <c r="AB30" s="61" t="n">
        <f aca="false">IFERROR(X30+Y30+Z30*AA30/100,0)</f>
        <v>80</v>
      </c>
      <c r="AC30" s="60" t="n">
        <v>25</v>
      </c>
      <c r="AD30" s="60" t="n">
        <v>45</v>
      </c>
      <c r="AE30" s="57" t="n">
        <v>100</v>
      </c>
      <c r="AF30" s="61" t="n">
        <v>57</v>
      </c>
      <c r="AG30" s="60"/>
      <c r="AH30" s="60"/>
      <c r="AI30" s="57"/>
      <c r="AJ30" s="61" t="n">
        <f aca="false">IFERROR(AG30+AH30*AI30/100,0)</f>
        <v>0</v>
      </c>
      <c r="AK30" s="62" t="n">
        <v>60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60</v>
      </c>
      <c r="AQ30" s="62" t="n">
        <v>100</v>
      </c>
      <c r="AR30" s="62" t="n">
        <v>100</v>
      </c>
      <c r="AS30" s="62" t="n">
        <v>100</v>
      </c>
      <c r="AT30" s="62" t="n">
        <v>100</v>
      </c>
      <c r="AU30" s="62"/>
      <c r="AV30" s="61" t="n">
        <f aca="false">IFERROR(AVERAGE(AK30:AU30),0)</f>
        <v>92</v>
      </c>
      <c r="AW30" s="62" t="n">
        <v>67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0</v>
      </c>
      <c r="BC30" s="112" t="n">
        <v>0</v>
      </c>
      <c r="BD30" s="62" t="n">
        <v>100</v>
      </c>
      <c r="BE30" s="62" t="n">
        <v>100</v>
      </c>
      <c r="BF30" s="62" t="n">
        <v>96</v>
      </c>
      <c r="BG30" s="62"/>
      <c r="BH30" s="62"/>
      <c r="BI30" s="61" t="n">
        <f aca="false">IFERROR(AVERAGE(AW30:BH30),0)</f>
        <v>76.3</v>
      </c>
      <c r="BJ30" s="62" t="n">
        <v>100</v>
      </c>
      <c r="BK30" s="62" t="n">
        <v>100</v>
      </c>
      <c r="BL30" s="62" t="n">
        <v>100</v>
      </c>
      <c r="BM30" s="62" t="n">
        <v>95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62" t="n">
        <v>100</v>
      </c>
      <c r="BT30" s="61" t="n">
        <f aca="false">IFERROR(AVERAGE(BJ30:BS30),0)</f>
        <v>99.5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202087006-3</v>
      </c>
      <c r="B31" s="18" t="n">
        <f aca="false">$W31</f>
        <v>92</v>
      </c>
      <c r="C31" s="13"/>
      <c r="D31" s="54" t="n">
        <v>27</v>
      </c>
      <c r="E31" s="56" t="s">
        <v>2102</v>
      </c>
      <c r="F31" s="56" t="s">
        <v>159</v>
      </c>
      <c r="G31" s="56" t="s">
        <v>2103</v>
      </c>
      <c r="H31" s="56" t="s">
        <v>68</v>
      </c>
      <c r="I31" s="56" t="s">
        <v>1895</v>
      </c>
      <c r="J31" s="56" t="s">
        <v>871</v>
      </c>
      <c r="K31" s="56" t="s">
        <v>2104</v>
      </c>
      <c r="L31" s="56" t="s">
        <v>64</v>
      </c>
      <c r="M31" s="56" t="s">
        <v>1051</v>
      </c>
      <c r="N31" s="56" t="s">
        <v>2105</v>
      </c>
      <c r="O31" s="57" t="n">
        <f aca="false">$AB31</f>
        <v>100</v>
      </c>
      <c r="P31" s="57" t="n">
        <f aca="false">$AF31</f>
        <v>95</v>
      </c>
      <c r="Q31" s="57" t="n">
        <f aca="false">IFERROR(IF($V31&lt;&gt;0,ROUND((MAX(O31:P31)*0.5+$V31*0.5),0),ROUND(($O31*0.5+$P31*0.5),0)),)</f>
        <v>98</v>
      </c>
      <c r="R31" s="57" t="n">
        <f aca="false">$AV31</f>
        <v>68.5</v>
      </c>
      <c r="S31" s="57" t="n">
        <f aca="false">$BI31</f>
        <v>97.7</v>
      </c>
      <c r="T31" s="57" t="n">
        <f aca="false">$BT31</f>
        <v>98</v>
      </c>
      <c r="U31" s="57" t="n">
        <f aca="false">$CD31</f>
        <v>87.5</v>
      </c>
      <c r="V31" s="58" t="n">
        <f aca="false">$AJ31</f>
        <v>0</v>
      </c>
      <c r="W31" s="59" t="n">
        <f aca="false">IF($Q31&gt;=55,ROUND($Q31*$Q$3+$R31*$R$3+$S31*$S$3+$T31*$T$3+$U31*$U$3,0),$Q31)</f>
        <v>92</v>
      </c>
      <c r="X31" s="57" t="n">
        <v>20</v>
      </c>
      <c r="Y31" s="60" t="n">
        <v>30</v>
      </c>
      <c r="Z31" s="60" t="n">
        <v>50</v>
      </c>
      <c r="AA31" s="60" t="n">
        <v>100</v>
      </c>
      <c r="AB31" s="61" t="n">
        <f aca="false">IFERROR(X31+Y31+Z31*AA31/100,0)</f>
        <v>100</v>
      </c>
      <c r="AC31" s="60" t="n">
        <v>30</v>
      </c>
      <c r="AD31" s="60" t="n">
        <v>65</v>
      </c>
      <c r="AE31" s="57" t="n">
        <v>100</v>
      </c>
      <c r="AF31" s="61" t="n">
        <f aca="false">IFERROR(AC31+AD31*AE31/100,0)</f>
        <v>95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30</v>
      </c>
      <c r="AN31" s="62" t="n">
        <v>75</v>
      </c>
      <c r="AO31" s="62" t="n">
        <v>50</v>
      </c>
      <c r="AP31" s="62" t="n">
        <v>100</v>
      </c>
      <c r="AQ31" s="62" t="n">
        <v>0</v>
      </c>
      <c r="AR31" s="62" t="n">
        <v>50</v>
      </c>
      <c r="AS31" s="62" t="n">
        <v>80</v>
      </c>
      <c r="AT31" s="62" t="n">
        <v>100</v>
      </c>
      <c r="AU31" s="62"/>
      <c r="AV31" s="61" t="n">
        <f aca="false">IFERROR(AVERAGE(AK31:AU31),0)</f>
        <v>68.5</v>
      </c>
      <c r="AW31" s="62" t="n">
        <v>90</v>
      </c>
      <c r="AX31" s="62" t="n">
        <v>98</v>
      </c>
      <c r="AY31" s="62" t="n">
        <v>95</v>
      </c>
      <c r="AZ31" s="62" t="n">
        <v>98</v>
      </c>
      <c r="BA31" s="62" t="n">
        <v>99</v>
      </c>
      <c r="BB31" s="62" t="n">
        <v>100</v>
      </c>
      <c r="BC31" s="62" t="n">
        <v>97</v>
      </c>
      <c r="BD31" s="62" t="n">
        <v>100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97.7</v>
      </c>
      <c r="BJ31" s="62" t="n">
        <v>100</v>
      </c>
      <c r="BK31" s="62" t="n">
        <v>100</v>
      </c>
      <c r="BL31" s="62" t="n">
        <v>100</v>
      </c>
      <c r="BM31" s="62" t="n">
        <v>95</v>
      </c>
      <c r="BN31" s="62" t="n">
        <v>95</v>
      </c>
      <c r="BO31" s="62" t="n">
        <v>90</v>
      </c>
      <c r="BP31" s="62" t="n">
        <v>100</v>
      </c>
      <c r="BQ31" s="62" t="n">
        <v>100</v>
      </c>
      <c r="BR31" s="62" t="n">
        <v>100</v>
      </c>
      <c r="BS31" s="62" t="n">
        <v>100</v>
      </c>
      <c r="BT31" s="61" t="n">
        <f aca="false">IFERROR(AVERAGE(BJ31:BS31),0)</f>
        <v>98</v>
      </c>
      <c r="BU31" s="63" t="n">
        <v>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87.5</v>
      </c>
    </row>
    <row r="32" customFormat="false" ht="15.75" hidden="false" customHeight="true" outlineLevel="0" collapsed="false">
      <c r="A32" s="13" t="str">
        <f aca="false">$E32&amp;"-"&amp;$F32</f>
        <v>202085014-3</v>
      </c>
      <c r="B32" s="18" t="n">
        <f aca="false">$W32</f>
        <v>86</v>
      </c>
      <c r="C32" s="13"/>
      <c r="D32" s="54" t="n">
        <v>28</v>
      </c>
      <c r="E32" s="56" t="s">
        <v>2106</v>
      </c>
      <c r="F32" s="56" t="s">
        <v>159</v>
      </c>
      <c r="G32" s="56" t="s">
        <v>2107</v>
      </c>
      <c r="H32" s="56" t="s">
        <v>178</v>
      </c>
      <c r="I32" s="56" t="s">
        <v>72</v>
      </c>
      <c r="J32" s="56" t="s">
        <v>2108</v>
      </c>
      <c r="K32" s="56" t="s">
        <v>2109</v>
      </c>
      <c r="L32" s="56" t="s">
        <v>64</v>
      </c>
      <c r="M32" s="56" t="s">
        <v>1075</v>
      </c>
      <c r="N32" s="56" t="s">
        <v>2110</v>
      </c>
      <c r="O32" s="57" t="n">
        <f aca="false">$AB32</f>
        <v>80</v>
      </c>
      <c r="P32" s="57" t="n">
        <f aca="false">$AF32</f>
        <v>80</v>
      </c>
      <c r="Q32" s="57" t="n">
        <f aca="false">IFERROR(IF($V32&lt;&gt;0,ROUND((MAX(O32:P32)*0.5+$V32*0.5),0),ROUND(($O32*0.5+$P32*0.5),0)),)</f>
        <v>80</v>
      </c>
      <c r="R32" s="57" t="n">
        <f aca="false">$AV32</f>
        <v>97.5</v>
      </c>
      <c r="S32" s="57" t="n">
        <f aca="false">$BI32</f>
        <v>80</v>
      </c>
      <c r="T32" s="57" t="n">
        <f aca="false">$BT32</f>
        <v>89</v>
      </c>
      <c r="U32" s="57" t="n">
        <f aca="false">$CD32</f>
        <v>100</v>
      </c>
      <c r="V32" s="58" t="n">
        <f aca="false">$AJ32</f>
        <v>0</v>
      </c>
      <c r="W32" s="59" t="n">
        <f aca="false">IF($Q32&gt;=55,ROUND($Q32*$Q$3+$R32*$R$3+$S32*$S$3+$T32*$T$3+$U32*$U$3,0),$Q32)</f>
        <v>86</v>
      </c>
      <c r="X32" s="57" t="n">
        <v>20</v>
      </c>
      <c r="Y32" s="60" t="n">
        <v>25</v>
      </c>
      <c r="Z32" s="60" t="n">
        <v>35</v>
      </c>
      <c r="AA32" s="60" t="n">
        <v>100</v>
      </c>
      <c r="AB32" s="61" t="n">
        <f aca="false">IFERROR(X32+Y32+Z32*AA32/100,0)</f>
        <v>80</v>
      </c>
      <c r="AC32" s="60" t="n">
        <v>30</v>
      </c>
      <c r="AD32" s="60" t="n">
        <v>50</v>
      </c>
      <c r="AE32" s="57" t="n">
        <v>100</v>
      </c>
      <c r="AF32" s="61" t="n">
        <f aca="false">IFERROR(AC32+AD32*AE32/100,0)</f>
        <v>80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100</v>
      </c>
      <c r="AQ32" s="62" t="n">
        <v>100</v>
      </c>
      <c r="AR32" s="62" t="n">
        <v>100</v>
      </c>
      <c r="AS32" s="62" t="n">
        <v>100</v>
      </c>
      <c r="AT32" s="62" t="n">
        <v>100</v>
      </c>
      <c r="AU32" s="62"/>
      <c r="AV32" s="61" t="n">
        <f aca="false">IFERROR(AVERAGE(AK32:AU32),0)</f>
        <v>97.5</v>
      </c>
      <c r="AW32" s="62" t="n">
        <v>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62" t="n">
        <v>100</v>
      </c>
      <c r="BC32" s="62" t="n">
        <v>100</v>
      </c>
      <c r="BD32" s="62" t="n">
        <v>100</v>
      </c>
      <c r="BE32" s="62" t="n">
        <v>0</v>
      </c>
      <c r="BF32" s="62" t="n">
        <v>100</v>
      </c>
      <c r="BG32" s="62"/>
      <c r="BH32" s="62"/>
      <c r="BI32" s="61" t="n">
        <f aca="false">IFERROR(AVERAGE(AW32:BH32),0)</f>
        <v>80</v>
      </c>
      <c r="BJ32" s="62" t="n">
        <v>100</v>
      </c>
      <c r="BK32" s="62" t="n">
        <v>100</v>
      </c>
      <c r="BL32" s="62" t="n">
        <v>100</v>
      </c>
      <c r="BM32" s="62" t="n">
        <v>100</v>
      </c>
      <c r="BN32" s="62" t="n">
        <v>0</v>
      </c>
      <c r="BO32" s="62" t="n">
        <v>100</v>
      </c>
      <c r="BP32" s="62" t="n">
        <v>90</v>
      </c>
      <c r="BQ32" s="62" t="n">
        <v>100</v>
      </c>
      <c r="BR32" s="62" t="n">
        <v>100</v>
      </c>
      <c r="BS32" s="62" t="n">
        <v>100</v>
      </c>
      <c r="BT32" s="61" t="n">
        <f aca="false">IFERROR(AVERAGE(BJ32:BS32),0)</f>
        <v>89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100</v>
      </c>
      <c r="CC32" s="62"/>
      <c r="CD32" s="61" t="n">
        <f aca="false">IFERROR(AVERAGE(BU32:CC32),0)</f>
        <v>100</v>
      </c>
    </row>
    <row r="33" customFormat="false" ht="15.75" hidden="false" customHeight="true" outlineLevel="0" collapsed="false">
      <c r="A33" s="13" t="str">
        <f aca="false">$E33&amp;"-"&amp;$F33</f>
        <v>202085017-8</v>
      </c>
      <c r="B33" s="18" t="n">
        <f aca="false">$W33</f>
        <v>75</v>
      </c>
      <c r="C33" s="13"/>
      <c r="D33" s="54" t="n">
        <v>29</v>
      </c>
      <c r="E33" s="56" t="s">
        <v>2111</v>
      </c>
      <c r="F33" s="56" t="s">
        <v>89</v>
      </c>
      <c r="G33" s="56" t="s">
        <v>2112</v>
      </c>
      <c r="H33" s="56" t="s">
        <v>89</v>
      </c>
      <c r="I33" s="56" t="s">
        <v>2113</v>
      </c>
      <c r="J33" s="56" t="s">
        <v>2114</v>
      </c>
      <c r="K33" s="56" t="s">
        <v>2115</v>
      </c>
      <c r="L33" s="56" t="s">
        <v>64</v>
      </c>
      <c r="M33" s="56" t="s">
        <v>1075</v>
      </c>
      <c r="N33" s="56" t="s">
        <v>2116</v>
      </c>
      <c r="O33" s="57" t="n">
        <f aca="false">$AB33</f>
        <v>75</v>
      </c>
      <c r="P33" s="57" t="n">
        <f aca="false">$AF33</f>
        <v>35</v>
      </c>
      <c r="Q33" s="57" t="n">
        <f aca="false">IFERROR(IF($V33&lt;&gt;0,ROUND((MAX(O33:P33)*0.5+$V33*0.5),0),ROUND(($O33*0.5+$P33*0.5),0)),)</f>
        <v>55</v>
      </c>
      <c r="R33" s="57" t="n">
        <f aca="false">$AV33</f>
        <v>96.7</v>
      </c>
      <c r="S33" s="57" t="n">
        <f aca="false">$BI33</f>
        <v>89.8</v>
      </c>
      <c r="T33" s="57" t="n">
        <f aca="false">$BT33</f>
        <v>99</v>
      </c>
      <c r="U33" s="57" t="n">
        <f aca="false">$CD33</f>
        <v>75</v>
      </c>
      <c r="V33" s="58" t="n">
        <f aca="false">$AJ33</f>
        <v>0</v>
      </c>
      <c r="W33" s="59" t="n">
        <f aca="false">IF($Q33&gt;=55,ROUND($Q33*$Q$3+$R33*$R$3+$S33*$S$3+$T33*$T$3+$U33*$U$3,0),$Q33)</f>
        <v>75</v>
      </c>
      <c r="X33" s="57" t="n">
        <v>20</v>
      </c>
      <c r="Y33" s="60" t="n">
        <v>20</v>
      </c>
      <c r="Z33" s="60" t="n">
        <v>35</v>
      </c>
      <c r="AA33" s="60" t="n">
        <v>100</v>
      </c>
      <c r="AB33" s="61" t="n">
        <f aca="false">IFERROR(X33+Y33+Z33*AA33/100,0)</f>
        <v>75</v>
      </c>
      <c r="AC33" s="60" t="n">
        <v>10</v>
      </c>
      <c r="AD33" s="60" t="n">
        <v>25</v>
      </c>
      <c r="AE33" s="57" t="n">
        <v>100</v>
      </c>
      <c r="AF33" s="61" t="n">
        <f aca="false">IFERROR(AC33+AD33*AE33/100,0)</f>
        <v>35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100</v>
      </c>
      <c r="AQ33" s="62" t="n">
        <v>100</v>
      </c>
      <c r="AR33" s="62" t="n">
        <v>67</v>
      </c>
      <c r="AS33" s="62" t="n">
        <v>100</v>
      </c>
      <c r="AT33" s="62" t="n">
        <v>100</v>
      </c>
      <c r="AU33" s="62"/>
      <c r="AV33" s="61" t="n">
        <f aca="false">IFERROR(AVERAGE(AK33:AU33),0)</f>
        <v>96.7</v>
      </c>
      <c r="AW33" s="62" t="n">
        <v>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 t="n">
        <v>98</v>
      </c>
      <c r="BG33" s="62"/>
      <c r="BH33" s="62"/>
      <c r="BI33" s="61" t="n">
        <f aca="false">IFERROR(AVERAGE(AW33:BH33),0)</f>
        <v>89.8</v>
      </c>
      <c r="BJ33" s="62" t="n">
        <v>100</v>
      </c>
      <c r="BK33" s="62" t="n">
        <v>100</v>
      </c>
      <c r="BL33" s="62" t="n">
        <v>100</v>
      </c>
      <c r="BM33" s="62" t="n">
        <v>100</v>
      </c>
      <c r="BN33" s="62" t="n">
        <v>100</v>
      </c>
      <c r="BO33" s="62" t="n">
        <v>100</v>
      </c>
      <c r="BP33" s="62" t="n">
        <v>90</v>
      </c>
      <c r="BQ33" s="62" t="n">
        <v>100</v>
      </c>
      <c r="BR33" s="85" t="n">
        <v>100</v>
      </c>
      <c r="BS33" s="85" t="n">
        <v>100</v>
      </c>
      <c r="BT33" s="61" t="n">
        <f aca="false">IFERROR(AVERAGE(BJ33:BS33),0)</f>
        <v>99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0</v>
      </c>
      <c r="CB33" s="62" t="n">
        <v>0</v>
      </c>
      <c r="CC33" s="62"/>
      <c r="CD33" s="61" t="n">
        <f aca="false">IFERROR(AVERAGE(BU33:CC33),0)</f>
        <v>75</v>
      </c>
    </row>
    <row r="34" customFormat="false" ht="15.75" hidden="false" customHeight="true" outlineLevel="0" collapsed="false">
      <c r="A34" s="13" t="str">
        <f aca="false">$E34&amp;"-"&amp;$F34</f>
        <v>202085004-6</v>
      </c>
      <c r="B34" s="18" t="n">
        <f aca="false">$W34</f>
        <v>88</v>
      </c>
      <c r="C34" s="13"/>
      <c r="D34" s="54" t="n">
        <v>30</v>
      </c>
      <c r="E34" s="56" t="s">
        <v>2117</v>
      </c>
      <c r="F34" s="56" t="s">
        <v>140</v>
      </c>
      <c r="G34" s="56" t="s">
        <v>2118</v>
      </c>
      <c r="H34" s="56" t="s">
        <v>89</v>
      </c>
      <c r="I34" s="113" t="s">
        <v>244</v>
      </c>
      <c r="J34" s="56" t="s">
        <v>179</v>
      </c>
      <c r="K34" s="56" t="s">
        <v>2119</v>
      </c>
      <c r="L34" s="56" t="s">
        <v>64</v>
      </c>
      <c r="M34" s="56" t="s">
        <v>1075</v>
      </c>
      <c r="N34" s="56" t="s">
        <v>2120</v>
      </c>
      <c r="O34" s="57" t="n">
        <f aca="false">$AB34</f>
        <v>95</v>
      </c>
      <c r="P34" s="57" t="n">
        <f aca="false">$AF34</f>
        <v>65</v>
      </c>
      <c r="Q34" s="57" t="n">
        <f aca="false">IFERROR(IF($V34&lt;&gt;0,ROUND((MAX(O34:P34)*0.5+$V34*0.5),0),ROUND(($O34*0.5+$P34*0.5),0)),)</f>
        <v>80</v>
      </c>
      <c r="R34" s="57" t="n">
        <f aca="false">$AV34</f>
        <v>100</v>
      </c>
      <c r="S34" s="57" t="n">
        <f aca="false">$BI34</f>
        <v>68.9</v>
      </c>
      <c r="T34" s="57" t="n">
        <f aca="false">$BT34</f>
        <v>100</v>
      </c>
      <c r="U34" s="57" t="n">
        <f aca="false">$CD34</f>
        <v>87.5</v>
      </c>
      <c r="V34" s="58" t="n">
        <f aca="false">$AJ34</f>
        <v>0</v>
      </c>
      <c r="W34" s="59" t="n">
        <f aca="false">IF($Q34&gt;=55,ROUND($Q34*$Q$3+$R34*$R$3+$S34*$S$3+$T34*$T$3+$U34*$U$3,0),$Q34)</f>
        <v>88</v>
      </c>
      <c r="X34" s="57" t="n">
        <v>15</v>
      </c>
      <c r="Y34" s="60" t="n">
        <v>30</v>
      </c>
      <c r="Z34" s="60" t="n">
        <v>50</v>
      </c>
      <c r="AA34" s="60" t="n">
        <v>100</v>
      </c>
      <c r="AB34" s="61" t="n">
        <f aca="false">IFERROR(X34+Y34+Z34*AA34/100,0)</f>
        <v>95</v>
      </c>
      <c r="AC34" s="60" t="n">
        <v>30</v>
      </c>
      <c r="AD34" s="60" t="n">
        <v>50</v>
      </c>
      <c r="AE34" s="57" t="n">
        <v>70</v>
      </c>
      <c r="AF34" s="61" t="n">
        <f aca="false">IFERROR(AC34+AD34*AE34/100,0)</f>
        <v>65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100</v>
      </c>
      <c r="AP34" s="62" t="n">
        <v>100</v>
      </c>
      <c r="AQ34" s="90" t="n">
        <v>100</v>
      </c>
      <c r="AR34" s="90" t="n">
        <v>100</v>
      </c>
      <c r="AS34" s="90" t="n">
        <v>100</v>
      </c>
      <c r="AT34" s="62" t="n">
        <v>100</v>
      </c>
      <c r="AU34" s="62"/>
      <c r="AV34" s="61" t="n">
        <f aca="false">IFERROR(AVERAGE(AK34:AU34),0)</f>
        <v>100</v>
      </c>
      <c r="AW34" s="62" t="n">
        <v>0</v>
      </c>
      <c r="AX34" s="62" t="n">
        <v>100</v>
      </c>
      <c r="AY34" s="62" t="n">
        <v>100</v>
      </c>
      <c r="AZ34" s="62" t="n">
        <v>100</v>
      </c>
      <c r="BA34" s="62" t="n">
        <v>100</v>
      </c>
      <c r="BB34" s="62" t="n">
        <v>89</v>
      </c>
      <c r="BC34" s="62" t="n">
        <v>0</v>
      </c>
      <c r="BD34" s="62" t="n">
        <v>100</v>
      </c>
      <c r="BE34" s="62" t="n">
        <v>100</v>
      </c>
      <c r="BF34" s="62" t="n">
        <v>0</v>
      </c>
      <c r="BG34" s="85"/>
      <c r="BH34" s="85"/>
      <c r="BI34" s="61" t="n">
        <f aca="false">IFERROR(AVERAGE(AW34:BH34),0)</f>
        <v>68.9</v>
      </c>
      <c r="BJ34" s="62" t="n">
        <v>100</v>
      </c>
      <c r="BK34" s="62" t="n">
        <v>100</v>
      </c>
      <c r="BL34" s="62" t="n">
        <v>100</v>
      </c>
      <c r="BM34" s="62" t="n">
        <v>100</v>
      </c>
      <c r="BN34" s="64" t="n">
        <v>100</v>
      </c>
      <c r="BO34" s="62" t="n">
        <v>100</v>
      </c>
      <c r="BP34" s="62" t="n">
        <v>100</v>
      </c>
      <c r="BQ34" s="62" t="n">
        <v>100</v>
      </c>
      <c r="BR34" s="54" t="n">
        <v>100</v>
      </c>
      <c r="BS34" s="54" t="n">
        <v>100</v>
      </c>
      <c r="BT34" s="61" t="n">
        <f aca="false">IFERROR(AVERAGE(BJ34:BS34),0)</f>
        <v>100</v>
      </c>
      <c r="BU34" s="63" t="n">
        <v>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2"/>
      <c r="CD34" s="61" t="n">
        <f aca="false">IFERROR(AVERAGE(BU34:CC34),0)</f>
        <v>87.5</v>
      </c>
    </row>
    <row r="35" customFormat="false" ht="15.75" hidden="false" customHeight="true" outlineLevel="0" collapsed="false">
      <c r="A35" s="13" t="str">
        <f aca="false">$E35&amp;"-"&amp;$F35</f>
        <v>202087013-6</v>
      </c>
      <c r="B35" s="18" t="n">
        <f aca="false">$W35</f>
        <v>55</v>
      </c>
      <c r="C35" s="13"/>
      <c r="D35" s="54" t="n">
        <v>31</v>
      </c>
      <c r="E35" s="56" t="s">
        <v>2121</v>
      </c>
      <c r="F35" s="56" t="s">
        <v>140</v>
      </c>
      <c r="G35" s="56" t="s">
        <v>2122</v>
      </c>
      <c r="H35" s="56" t="s">
        <v>58</v>
      </c>
      <c r="I35" s="113" t="s">
        <v>2123</v>
      </c>
      <c r="J35" s="56" t="s">
        <v>2124</v>
      </c>
      <c r="K35" s="56" t="s">
        <v>2125</v>
      </c>
      <c r="L35" s="56" t="s">
        <v>64</v>
      </c>
      <c r="M35" s="56" t="s">
        <v>1051</v>
      </c>
      <c r="N35" s="56" t="s">
        <v>2126</v>
      </c>
      <c r="O35" s="57" t="n">
        <f aca="false">$AB35</f>
        <v>40</v>
      </c>
      <c r="P35" s="57" t="n">
        <f aca="false">$AF35</f>
        <v>0</v>
      </c>
      <c r="Q35" s="57" t="n">
        <f aca="false">IFERROR(IF($V35&lt;&gt;0,ROUND((MAX(O35:P35)*0.5+$V35*0.5),0),ROUND(($O35*0.5+$P35*0.5),0)),)</f>
        <v>53</v>
      </c>
      <c r="R35" s="57" t="n">
        <f aca="false">$AV35</f>
        <v>79.5</v>
      </c>
      <c r="S35" s="57" t="n">
        <f aca="false">$BI35</f>
        <v>62.44444444</v>
      </c>
      <c r="T35" s="57" t="n">
        <f aca="false">$BT35</f>
        <v>98</v>
      </c>
      <c r="U35" s="57" t="n">
        <f aca="false">$CD35</f>
        <v>35</v>
      </c>
      <c r="V35" s="58" t="n">
        <f aca="false">$AJ35</f>
        <v>65</v>
      </c>
      <c r="W35" s="59" t="n">
        <v>55</v>
      </c>
      <c r="X35" s="75" t="n">
        <v>15</v>
      </c>
      <c r="Y35" s="74" t="n">
        <v>25</v>
      </c>
      <c r="Z35" s="74" t="n">
        <v>0</v>
      </c>
      <c r="AA35" s="74" t="n">
        <v>0</v>
      </c>
      <c r="AB35" s="61" t="n">
        <f aca="false">IFERROR(X35+Y35+Z35*AA35/100,0)</f>
        <v>40</v>
      </c>
      <c r="AC35" s="60" t="s">
        <v>145</v>
      </c>
      <c r="AD35" s="60" t="s">
        <v>145</v>
      </c>
      <c r="AE35" s="57" t="s">
        <v>145</v>
      </c>
      <c r="AF35" s="61" t="n">
        <f aca="false">IFERROR(AC35+AD35*AE35/100,0)</f>
        <v>0</v>
      </c>
      <c r="AG35" s="109" t="n">
        <v>30</v>
      </c>
      <c r="AH35" s="109" t="n">
        <v>35</v>
      </c>
      <c r="AI35" s="57" t="n">
        <v>100</v>
      </c>
      <c r="AJ35" s="61" t="n">
        <f aca="false">IFERROR(AG35+AH35*AI35/100,0)</f>
        <v>65</v>
      </c>
      <c r="AK35" s="62" t="n">
        <v>100</v>
      </c>
      <c r="AL35" s="63" t="n">
        <v>60</v>
      </c>
      <c r="AM35" s="62" t="n">
        <v>30</v>
      </c>
      <c r="AN35" s="62" t="n">
        <v>75</v>
      </c>
      <c r="AO35" s="62" t="n">
        <v>100</v>
      </c>
      <c r="AP35" s="62" t="n">
        <v>100</v>
      </c>
      <c r="AQ35" s="62" t="n">
        <v>80</v>
      </c>
      <c r="AR35" s="62" t="n">
        <v>50</v>
      </c>
      <c r="AS35" s="90" t="n">
        <v>100</v>
      </c>
      <c r="AT35" s="62" t="n">
        <v>100</v>
      </c>
      <c r="AU35" s="62"/>
      <c r="AV35" s="61" t="n">
        <f aca="false">IFERROR(AVERAGE(AK35:AU35),0)</f>
        <v>79.5</v>
      </c>
      <c r="AW35" s="64" t="n">
        <v>0</v>
      </c>
      <c r="AX35" s="64" t="n">
        <v>100</v>
      </c>
      <c r="AY35" s="64" t="n">
        <v>0</v>
      </c>
      <c r="AZ35" s="64" t="n">
        <v>100</v>
      </c>
      <c r="BA35" s="64" t="n">
        <v>99</v>
      </c>
      <c r="BB35" s="64" t="n">
        <v>100</v>
      </c>
      <c r="BC35" s="62" t="n">
        <v>0</v>
      </c>
      <c r="BD35" s="64" t="n">
        <v>100</v>
      </c>
      <c r="BE35" s="64" t="n">
        <v>63</v>
      </c>
      <c r="BF35" s="62" t="n">
        <v>100</v>
      </c>
      <c r="BG35" s="54"/>
      <c r="BH35" s="54"/>
      <c r="BI35" s="89" t="n">
        <f aca="false">IFERROR(AVERAGE(AW35:BE35),0)</f>
        <v>62.44444444</v>
      </c>
      <c r="BJ35" s="62" t="n">
        <v>100</v>
      </c>
      <c r="BK35" s="62" t="n">
        <v>90</v>
      </c>
      <c r="BL35" s="62" t="n">
        <v>100</v>
      </c>
      <c r="BM35" s="62" t="n">
        <v>100</v>
      </c>
      <c r="BN35" s="62" t="n">
        <v>100</v>
      </c>
      <c r="BO35" s="62" t="n">
        <v>90</v>
      </c>
      <c r="BP35" s="62" t="n">
        <v>100</v>
      </c>
      <c r="BQ35" s="62" t="n">
        <v>100</v>
      </c>
      <c r="BR35" s="67" t="n">
        <v>100</v>
      </c>
      <c r="BS35" s="67" t="n">
        <v>100</v>
      </c>
      <c r="BT35" s="61" t="n">
        <f aca="false">IFERROR(AVERAGE(BJ35:BS35),0)</f>
        <v>98</v>
      </c>
      <c r="BU35" s="63" t="n">
        <v>0</v>
      </c>
      <c r="BV35" s="63" t="n">
        <v>80</v>
      </c>
      <c r="BW35" s="63" t="n">
        <v>0</v>
      </c>
      <c r="BX35" s="62" t="n">
        <v>0</v>
      </c>
      <c r="BY35" s="62" t="n">
        <v>100</v>
      </c>
      <c r="BZ35" s="62" t="n">
        <v>0</v>
      </c>
      <c r="CA35" s="62" t="n">
        <v>0</v>
      </c>
      <c r="CB35" s="62" t="n">
        <v>100</v>
      </c>
      <c r="CC35" s="62"/>
      <c r="CD35" s="61" t="n">
        <f aca="false">IFERROR(AVERAGE(BU35:CC35),0)</f>
        <v>35</v>
      </c>
    </row>
    <row r="36" customFormat="false" ht="15.75" hidden="false" customHeight="true" outlineLevel="0" collapsed="false">
      <c r="A36" s="13" t="str">
        <f aca="false">$E36&amp;"-"&amp;$F36</f>
        <v>202073080-6</v>
      </c>
      <c r="B36" s="18" t="n">
        <f aca="false">$W36</f>
        <v>78</v>
      </c>
      <c r="C36" s="13"/>
      <c r="D36" s="54" t="n">
        <v>32</v>
      </c>
      <c r="E36" s="56" t="s">
        <v>2127</v>
      </c>
      <c r="F36" s="56" t="s">
        <v>140</v>
      </c>
      <c r="G36" s="56" t="s">
        <v>2128</v>
      </c>
      <c r="H36" s="56" t="s">
        <v>89</v>
      </c>
      <c r="I36" s="56" t="s">
        <v>2129</v>
      </c>
      <c r="J36" s="56" t="s">
        <v>2130</v>
      </c>
      <c r="K36" s="56" t="s">
        <v>2131</v>
      </c>
      <c r="L36" s="56" t="s">
        <v>64</v>
      </c>
      <c r="M36" s="56" t="s">
        <v>1306</v>
      </c>
      <c r="N36" s="56" t="s">
        <v>2132</v>
      </c>
      <c r="O36" s="57" t="n">
        <f aca="false">$AB36</f>
        <v>85</v>
      </c>
      <c r="P36" s="57" t="n">
        <f aca="false">$AF36</f>
        <v>75</v>
      </c>
      <c r="Q36" s="57" t="n">
        <f aca="false">IFERROR(IF($V36&lt;&gt;0,ROUND((MAX(O36:P36)*0.5+$V36*0.5),0),ROUND(($O36*0.5+$P36*0.5),0)),)</f>
        <v>80</v>
      </c>
      <c r="R36" s="57" t="n">
        <f aca="false">$AV36</f>
        <v>64.3</v>
      </c>
      <c r="S36" s="57" t="n">
        <f aca="false">$BI36</f>
        <v>80</v>
      </c>
      <c r="T36" s="57" t="n">
        <f aca="false">$BT36</f>
        <v>89.5</v>
      </c>
      <c r="U36" s="57" t="n">
        <f aca="false">$CD36</f>
        <v>62.5</v>
      </c>
      <c r="V36" s="58" t="n">
        <f aca="false">$AJ36</f>
        <v>0</v>
      </c>
      <c r="W36" s="59" t="n">
        <f aca="false">IF($Q36&gt;=55,ROUND($Q36*$Q$3+$R36*$R$3+$S36*$S$3+$T36*$T$3+$U36*$U$3,0),$Q36)</f>
        <v>78</v>
      </c>
      <c r="X36" s="57" t="n">
        <v>20</v>
      </c>
      <c r="Y36" s="60" t="n">
        <v>25</v>
      </c>
      <c r="Z36" s="60" t="n">
        <v>40</v>
      </c>
      <c r="AA36" s="60" t="n">
        <v>100</v>
      </c>
      <c r="AB36" s="61" t="n">
        <f aca="false">IFERROR(X36+Y36+Z36*AA36/100,0)</f>
        <v>85</v>
      </c>
      <c r="AC36" s="60" t="n">
        <v>30</v>
      </c>
      <c r="AD36" s="60" t="n">
        <v>45</v>
      </c>
      <c r="AE36" s="57" t="n">
        <v>100</v>
      </c>
      <c r="AF36" s="61" t="n">
        <f aca="false">IFERROR(AC36+AD36*AE36/100,0)</f>
        <v>75</v>
      </c>
      <c r="AG36" s="60"/>
      <c r="AH36" s="60"/>
      <c r="AI36" s="57"/>
      <c r="AJ36" s="61" t="n">
        <f aca="false">IFERROR(AG36+AH36*AI36/100,0)</f>
        <v>0</v>
      </c>
      <c r="AK36" s="62" t="n">
        <v>0</v>
      </c>
      <c r="AL36" s="63" t="n">
        <v>0</v>
      </c>
      <c r="AM36" s="62" t="n">
        <v>100</v>
      </c>
      <c r="AN36" s="62" t="n">
        <v>100</v>
      </c>
      <c r="AO36" s="62" t="n">
        <v>0</v>
      </c>
      <c r="AP36" s="62" t="n">
        <v>100</v>
      </c>
      <c r="AQ36" s="62" t="n">
        <v>100</v>
      </c>
      <c r="AR36" s="62" t="n">
        <v>83</v>
      </c>
      <c r="AS36" s="62" t="n">
        <v>60</v>
      </c>
      <c r="AT36" s="62" t="n">
        <v>100</v>
      </c>
      <c r="AU36" s="62"/>
      <c r="AV36" s="61" t="n">
        <f aca="false">IFERROR(AVERAGE(AK36:AU36),0)</f>
        <v>64.3</v>
      </c>
      <c r="AW36" s="62" t="n">
        <v>0</v>
      </c>
      <c r="AX36" s="62" t="n">
        <v>100</v>
      </c>
      <c r="AY36" s="62" t="n">
        <v>100</v>
      </c>
      <c r="AZ36" s="62" t="n">
        <v>100</v>
      </c>
      <c r="BA36" s="62" t="n">
        <v>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 t="n">
        <v>100</v>
      </c>
      <c r="BG36" s="67"/>
      <c r="BH36" s="67"/>
      <c r="BI36" s="61" t="n">
        <f aca="false">IFERROR(AVERAGE(AW36:BH36),0)</f>
        <v>80</v>
      </c>
      <c r="BJ36" s="62" t="n">
        <v>0</v>
      </c>
      <c r="BK36" s="62" t="n">
        <v>100</v>
      </c>
      <c r="BL36" s="62" t="n">
        <v>100</v>
      </c>
      <c r="BM36" s="62" t="n">
        <v>95</v>
      </c>
      <c r="BN36" s="62" t="n">
        <v>100</v>
      </c>
      <c r="BO36" s="85" t="n">
        <v>100</v>
      </c>
      <c r="BP36" s="85" t="n">
        <v>100</v>
      </c>
      <c r="BQ36" s="85" t="n">
        <v>100</v>
      </c>
      <c r="BR36" s="62" t="n">
        <v>100</v>
      </c>
      <c r="BS36" s="62" t="n">
        <v>100</v>
      </c>
      <c r="BT36" s="61" t="n">
        <f aca="false">IFERROR(AVERAGE(BJ36:BS36),0)</f>
        <v>89.5</v>
      </c>
      <c r="BU36" s="63" t="n">
        <v>0</v>
      </c>
      <c r="BV36" s="63" t="n">
        <v>0</v>
      </c>
      <c r="BW36" s="63" t="n">
        <v>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62.5</v>
      </c>
    </row>
    <row r="37" customFormat="false" ht="15.75" hidden="false" customHeight="true" outlineLevel="0" collapsed="false">
      <c r="A37" s="13" t="str">
        <f aca="false">$E37&amp;"-"&amp;$F37</f>
        <v>202085005-4</v>
      </c>
      <c r="B37" s="18" t="n">
        <f aca="false">$W37</f>
        <v>90</v>
      </c>
      <c r="C37" s="13"/>
      <c r="D37" s="54" t="n">
        <v>33</v>
      </c>
      <c r="E37" s="56" t="s">
        <v>2133</v>
      </c>
      <c r="F37" s="56" t="s">
        <v>178</v>
      </c>
      <c r="G37" s="56" t="s">
        <v>2134</v>
      </c>
      <c r="H37" s="56" t="s">
        <v>121</v>
      </c>
      <c r="I37" s="56" t="s">
        <v>960</v>
      </c>
      <c r="J37" s="56" t="s">
        <v>2135</v>
      </c>
      <c r="K37" s="56" t="s">
        <v>2136</v>
      </c>
      <c r="L37" s="56" t="s">
        <v>64</v>
      </c>
      <c r="M37" s="56" t="s">
        <v>1075</v>
      </c>
      <c r="N37" s="56" t="s">
        <v>2137</v>
      </c>
      <c r="O37" s="57" t="n">
        <f aca="false">$AB37</f>
        <v>90</v>
      </c>
      <c r="P37" s="57" t="n">
        <f aca="false">$AF37</f>
        <v>95</v>
      </c>
      <c r="Q37" s="57" t="n">
        <f aca="false">IFERROR(IF($V37&lt;&gt;0,ROUND((MAX(O37:P37)*0.5+$V37*0.5),0),ROUND(($O37*0.5+$P37*0.5),0)),)</f>
        <v>93</v>
      </c>
      <c r="R37" s="57" t="n">
        <f aca="false">$AV37</f>
        <v>92.3</v>
      </c>
      <c r="S37" s="57" t="n">
        <f aca="false">$BI37</f>
        <v>69.8</v>
      </c>
      <c r="T37" s="57" t="n">
        <f aca="false">$BT37</f>
        <v>100</v>
      </c>
      <c r="U37" s="57" t="n">
        <f aca="false">$CD37</f>
        <v>35.875</v>
      </c>
      <c r="V37" s="58" t="n">
        <f aca="false">$AJ37</f>
        <v>0</v>
      </c>
      <c r="W37" s="59" t="n">
        <f aca="false">IF($Q37&gt;=55,ROUND($Q37*$Q$3+$R37*$R$3+$S37*$S$3+$T37*$T$3+$U37*$U$3,0),$Q37)</f>
        <v>90</v>
      </c>
      <c r="X37" s="57" t="n">
        <v>20</v>
      </c>
      <c r="Y37" s="60" t="n">
        <v>30</v>
      </c>
      <c r="Z37" s="60" t="n">
        <v>40</v>
      </c>
      <c r="AA37" s="60" t="n">
        <v>100</v>
      </c>
      <c r="AB37" s="61" t="n">
        <f aca="false">IFERROR(X37+Y37+Z37*AA37/100,0)</f>
        <v>90</v>
      </c>
      <c r="AC37" s="60" t="n">
        <v>30</v>
      </c>
      <c r="AD37" s="60" t="n">
        <v>65</v>
      </c>
      <c r="AE37" s="57" t="n">
        <v>100</v>
      </c>
      <c r="AF37" s="61" t="n">
        <f aca="false">IFERROR(AC37+AD37*AE37/100,0)</f>
        <v>95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60</v>
      </c>
      <c r="AQ37" s="62" t="n">
        <v>100</v>
      </c>
      <c r="AR37" s="62" t="n">
        <v>83</v>
      </c>
      <c r="AS37" s="62" t="n">
        <v>80</v>
      </c>
      <c r="AT37" s="62" t="n">
        <v>100</v>
      </c>
      <c r="AU37" s="62"/>
      <c r="AV37" s="61" t="n">
        <f aca="false">IFERROR(AVERAGE(AK37:AU37),0)</f>
        <v>92.3</v>
      </c>
      <c r="AW37" s="62" t="n">
        <v>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0</v>
      </c>
      <c r="BC37" s="62" t="n">
        <v>98</v>
      </c>
      <c r="BD37" s="62" t="n">
        <v>0</v>
      </c>
      <c r="BE37" s="62" t="n">
        <v>100</v>
      </c>
      <c r="BF37" s="64" t="n">
        <v>100</v>
      </c>
      <c r="BG37" s="62"/>
      <c r="BH37" s="62"/>
      <c r="BI37" s="61" t="n">
        <f aca="false">IFERROR(AVERAGE(AW37:BH37),0)</f>
        <v>69.8</v>
      </c>
      <c r="BJ37" s="62" t="n">
        <v>100</v>
      </c>
      <c r="BK37" s="62" t="n">
        <v>100</v>
      </c>
      <c r="BL37" s="62" t="n">
        <v>100</v>
      </c>
      <c r="BM37" s="62" t="n">
        <v>100</v>
      </c>
      <c r="BN37" s="62" t="n">
        <v>100</v>
      </c>
      <c r="BO37" s="54" t="n">
        <v>100</v>
      </c>
      <c r="BP37" s="54" t="n">
        <v>100</v>
      </c>
      <c r="BQ37" s="54" t="n">
        <v>100</v>
      </c>
      <c r="BR37" s="62" t="n">
        <v>100</v>
      </c>
      <c r="BS37" s="62" t="n">
        <v>100</v>
      </c>
      <c r="BT37" s="61" t="n">
        <f aca="false">IFERROR(AVERAGE(BJ37:BS37),0)</f>
        <v>100</v>
      </c>
      <c r="BU37" s="63" t="n">
        <v>0</v>
      </c>
      <c r="BV37" s="63" t="n">
        <v>100</v>
      </c>
      <c r="BW37" s="63" t="n">
        <v>100</v>
      </c>
      <c r="BX37" s="62" t="n">
        <v>0</v>
      </c>
      <c r="BY37" s="62" t="n">
        <v>87</v>
      </c>
      <c r="BZ37" s="62" t="n">
        <v>0</v>
      </c>
      <c r="CA37" s="62" t="n">
        <v>0</v>
      </c>
      <c r="CB37" s="62" t="n">
        <v>0</v>
      </c>
      <c r="CC37" s="62"/>
      <c r="CD37" s="61" t="n">
        <f aca="false">IFERROR(AVERAGE(BU37:CC37),0)</f>
        <v>35.875</v>
      </c>
    </row>
    <row r="38" customFormat="false" ht="15.75" hidden="false" customHeight="true" outlineLevel="0" collapsed="false">
      <c r="A38" s="13" t="str">
        <f aca="false">$E38&amp;"-"&amp;$F38</f>
        <v>202087011-k</v>
      </c>
      <c r="B38" s="18" t="n">
        <f aca="false">$W38</f>
        <v>87</v>
      </c>
      <c r="C38" s="13"/>
      <c r="D38" s="54" t="n">
        <v>34</v>
      </c>
      <c r="E38" s="56" t="s">
        <v>2138</v>
      </c>
      <c r="F38" s="56" t="s">
        <v>76</v>
      </c>
      <c r="G38" s="56" t="s">
        <v>2139</v>
      </c>
      <c r="H38" s="56" t="s">
        <v>140</v>
      </c>
      <c r="I38" s="56" t="s">
        <v>2140</v>
      </c>
      <c r="J38" s="56" t="s">
        <v>2141</v>
      </c>
      <c r="K38" s="56" t="s">
        <v>2142</v>
      </c>
      <c r="L38" s="56" t="s">
        <v>64</v>
      </c>
      <c r="M38" s="56" t="s">
        <v>1051</v>
      </c>
      <c r="N38" s="56" t="s">
        <v>2143</v>
      </c>
      <c r="O38" s="57" t="n">
        <f aca="false">$AB38</f>
        <v>90</v>
      </c>
      <c r="P38" s="57" t="n">
        <f aca="false">$AF38</f>
        <v>70</v>
      </c>
      <c r="Q38" s="57" t="n">
        <f aca="false">IFERROR(IF($V38&lt;&gt;0,ROUND((MAX(O38:P38)*0.5+$V38*0.5),0),ROUND(($O38*0.5+$P38*0.5),0)),)</f>
        <v>80</v>
      </c>
      <c r="R38" s="57" t="n">
        <f aca="false">$AV38</f>
        <v>90.7</v>
      </c>
      <c r="S38" s="57" t="n">
        <f aca="false">$BI38</f>
        <v>79.8</v>
      </c>
      <c r="T38" s="57" t="n">
        <f aca="false">$BT38</f>
        <v>100</v>
      </c>
      <c r="U38" s="57" t="n">
        <f aca="false">$CD38</f>
        <v>87.5</v>
      </c>
      <c r="V38" s="58" t="n">
        <f aca="false">$AJ38</f>
        <v>0</v>
      </c>
      <c r="W38" s="59" t="n">
        <f aca="false">IF($Q38&gt;=55,ROUND($Q38*$Q$3+$R38*$R$3+$S38*$S$3+$T38*$T$3+$U38*$U$3,0),$Q38)</f>
        <v>87</v>
      </c>
      <c r="X38" s="57" t="n">
        <v>20</v>
      </c>
      <c r="Y38" s="60" t="n">
        <v>30</v>
      </c>
      <c r="Z38" s="60" t="n">
        <v>40</v>
      </c>
      <c r="AA38" s="60" t="n">
        <v>100</v>
      </c>
      <c r="AB38" s="61" t="n">
        <f aca="false">IFERROR(X38+Y38+Z38*AA38/100,0)</f>
        <v>90</v>
      </c>
      <c r="AC38" s="60" t="n">
        <v>30</v>
      </c>
      <c r="AD38" s="60" t="n">
        <v>40</v>
      </c>
      <c r="AE38" s="57" t="n">
        <v>100</v>
      </c>
      <c r="AF38" s="61" t="n">
        <f aca="false">IFERROR(AC38+AD38*AE38/100,0)</f>
        <v>70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60</v>
      </c>
      <c r="AQ38" s="62" t="n">
        <v>100</v>
      </c>
      <c r="AR38" s="62" t="n">
        <v>67</v>
      </c>
      <c r="AS38" s="62" t="n">
        <v>80</v>
      </c>
      <c r="AT38" s="62" t="n">
        <v>100</v>
      </c>
      <c r="AU38" s="62"/>
      <c r="AV38" s="61" t="n">
        <f aca="false">IFERROR(AVERAGE(AK38:AU38),0)</f>
        <v>90.7</v>
      </c>
      <c r="AW38" s="62" t="n">
        <v>100</v>
      </c>
      <c r="AX38" s="62" t="n">
        <v>98</v>
      </c>
      <c r="AY38" s="62" t="n">
        <v>100</v>
      </c>
      <c r="AZ38" s="62" t="n">
        <v>100</v>
      </c>
      <c r="BA38" s="62" t="n">
        <v>0</v>
      </c>
      <c r="BB38" s="62" t="n">
        <v>0</v>
      </c>
      <c r="BC38" s="64" t="n">
        <v>100</v>
      </c>
      <c r="BD38" s="62" t="n">
        <v>100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79.8</v>
      </c>
      <c r="BJ38" s="62" t="n">
        <v>100</v>
      </c>
      <c r="BK38" s="62" t="n">
        <v>100</v>
      </c>
      <c r="BL38" s="62" t="n">
        <v>100</v>
      </c>
      <c r="BM38" s="62" t="n">
        <v>100</v>
      </c>
      <c r="BN38" s="62" t="n">
        <v>100</v>
      </c>
      <c r="BO38" s="67" t="n">
        <v>100</v>
      </c>
      <c r="BP38" s="67" t="n">
        <v>100</v>
      </c>
      <c r="BQ38" s="67" t="n">
        <v>100</v>
      </c>
      <c r="BR38" s="62" t="n">
        <v>100</v>
      </c>
      <c r="BS38" s="62" t="n">
        <v>100</v>
      </c>
      <c r="BT38" s="61" t="n">
        <f aca="false">IFERROR(AVERAGE(BJ38:BS38),0)</f>
        <v>100</v>
      </c>
      <c r="BU38" s="63" t="n">
        <v>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87.5</v>
      </c>
    </row>
    <row r="39" customFormat="false" ht="15.75" hidden="false" customHeight="true" outlineLevel="0" collapsed="false">
      <c r="A39" s="13" t="str">
        <f aca="false">$E39&amp;"-"&amp;$F39</f>
        <v>202085011-9</v>
      </c>
      <c r="B39" s="18" t="n">
        <f aca="false">$W39</f>
        <v>87</v>
      </c>
      <c r="C39" s="13"/>
      <c r="D39" s="54" t="n">
        <v>35</v>
      </c>
      <c r="E39" s="56" t="s">
        <v>2144</v>
      </c>
      <c r="F39" s="56" t="s">
        <v>102</v>
      </c>
      <c r="G39" s="56" t="s">
        <v>2145</v>
      </c>
      <c r="H39" s="56" t="s">
        <v>140</v>
      </c>
      <c r="I39" s="56" t="s">
        <v>2146</v>
      </c>
      <c r="J39" s="56" t="s">
        <v>1040</v>
      </c>
      <c r="K39" s="56" t="s">
        <v>2147</v>
      </c>
      <c r="L39" s="56" t="s">
        <v>64</v>
      </c>
      <c r="M39" s="56" t="s">
        <v>1075</v>
      </c>
      <c r="N39" s="56" t="s">
        <v>2148</v>
      </c>
      <c r="O39" s="57" t="n">
        <f aca="false">$AB39</f>
        <v>100</v>
      </c>
      <c r="P39" s="57" t="n">
        <f aca="false">$AF39</f>
        <v>52</v>
      </c>
      <c r="Q39" s="57" t="n">
        <f aca="false">IFERROR(IF($V39&lt;&gt;0,ROUND((MAX(O39:P39)*0.5+$V39*0.5),0),ROUND(($O39*0.5+$P39*0.5),0)),)</f>
        <v>76</v>
      </c>
      <c r="R39" s="57" t="n">
        <f aca="false">$AV39</f>
        <v>100</v>
      </c>
      <c r="S39" s="57" t="n">
        <f aca="false">$BI39</f>
        <v>90</v>
      </c>
      <c r="T39" s="57" t="n">
        <f aca="false">$BT39</f>
        <v>99.5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87</v>
      </c>
      <c r="X39" s="57" t="n">
        <v>20</v>
      </c>
      <c r="Y39" s="60" t="n">
        <v>30</v>
      </c>
      <c r="Z39" s="60" t="n">
        <v>50</v>
      </c>
      <c r="AA39" s="60" t="n">
        <v>100</v>
      </c>
      <c r="AB39" s="61" t="n">
        <f aca="false">IFERROR(X39+Y39+Z39*AA39/100,0)</f>
        <v>100</v>
      </c>
      <c r="AC39" s="60" t="n">
        <v>10</v>
      </c>
      <c r="AD39" s="60" t="n">
        <v>60</v>
      </c>
      <c r="AE39" s="57" t="n">
        <v>70</v>
      </c>
      <c r="AF39" s="61" t="n">
        <f aca="false">IFERROR(AC39+AD39*AE39/100,0)</f>
        <v>52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100</v>
      </c>
      <c r="AW39" s="62" t="n">
        <v>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90</v>
      </c>
      <c r="BJ39" s="62" t="n">
        <v>100</v>
      </c>
      <c r="BK39" s="62" t="n">
        <v>100</v>
      </c>
      <c r="BL39" s="62" t="n">
        <v>95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99.5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201903019-1</v>
      </c>
      <c r="B40" s="18" t="n">
        <f aca="false">$W40</f>
        <v>99</v>
      </c>
      <c r="C40" s="13"/>
      <c r="D40" s="54" t="n">
        <v>36</v>
      </c>
      <c r="E40" s="56" t="s">
        <v>2149</v>
      </c>
      <c r="F40" s="56" t="s">
        <v>64</v>
      </c>
      <c r="G40" s="56" t="s">
        <v>2150</v>
      </c>
      <c r="H40" s="56" t="s">
        <v>121</v>
      </c>
      <c r="I40" s="56" t="s">
        <v>725</v>
      </c>
      <c r="J40" s="56" t="s">
        <v>385</v>
      </c>
      <c r="K40" s="56" t="s">
        <v>2151</v>
      </c>
      <c r="L40" s="56" t="s">
        <v>64</v>
      </c>
      <c r="M40" s="56" t="s">
        <v>572</v>
      </c>
      <c r="N40" s="56" t="s">
        <v>2152</v>
      </c>
      <c r="O40" s="57" t="n">
        <f aca="false">$AB40</f>
        <v>100</v>
      </c>
      <c r="P40" s="57" t="n">
        <f aca="false">$AF40</f>
        <v>95</v>
      </c>
      <c r="Q40" s="57" t="n">
        <f aca="false">IFERROR(IF($V40&lt;&gt;0,ROUND((MAX(O40:P40)*0.5+$V40*0.5),0),ROUND(($O40*0.5+$P40*0.5),0)),)</f>
        <v>98</v>
      </c>
      <c r="R40" s="57" t="n">
        <f aca="false">$AV40</f>
        <v>98.3</v>
      </c>
      <c r="S40" s="57" t="n">
        <f aca="false">$BI40</f>
        <v>100</v>
      </c>
      <c r="T40" s="57" t="n">
        <f aca="false">$BT40</f>
        <v>99.5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99</v>
      </c>
      <c r="X40" s="57" t="n">
        <v>20</v>
      </c>
      <c r="Y40" s="60" t="n">
        <v>30</v>
      </c>
      <c r="Z40" s="60" t="n">
        <v>50</v>
      </c>
      <c r="AA40" s="60" t="n">
        <v>100</v>
      </c>
      <c r="AB40" s="61" t="n">
        <f aca="false">IFERROR(X40+Y40+Z40*AA40/100,0)</f>
        <v>100</v>
      </c>
      <c r="AC40" s="60" t="n">
        <v>30</v>
      </c>
      <c r="AD40" s="60" t="n">
        <v>65</v>
      </c>
      <c r="AE40" s="57" t="n">
        <v>100</v>
      </c>
      <c r="AF40" s="61" t="n">
        <f aca="false">IFERROR(AC40+AD40*AE40/100,0)</f>
        <v>95</v>
      </c>
      <c r="AG40" s="60"/>
      <c r="AH40" s="60"/>
      <c r="AI40" s="57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100</v>
      </c>
      <c r="AO40" s="62" t="n">
        <v>100</v>
      </c>
      <c r="AP40" s="62" t="n">
        <v>100</v>
      </c>
      <c r="AQ40" s="62" t="n">
        <v>100</v>
      </c>
      <c r="AR40" s="62" t="n">
        <v>83</v>
      </c>
      <c r="AS40" s="62" t="n">
        <v>100</v>
      </c>
      <c r="AT40" s="62" t="n">
        <v>100</v>
      </c>
      <c r="AU40" s="62"/>
      <c r="AV40" s="61" t="n">
        <f aca="false">IFERROR(AVERAGE(AK40:AU40),0)</f>
        <v>98.3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100</v>
      </c>
      <c r="BJ40" s="62" t="n">
        <v>100</v>
      </c>
      <c r="BK40" s="62" t="n">
        <v>100</v>
      </c>
      <c r="BL40" s="62" t="n">
        <v>100</v>
      </c>
      <c r="BM40" s="62" t="n">
        <v>95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100</v>
      </c>
      <c r="BT40" s="61" t="n">
        <f aca="false">IFERROR(AVERAGE(BJ40:BS40),0)</f>
        <v>99.5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202054034-9</v>
      </c>
      <c r="B41" s="18" t="n">
        <f aca="false">$W41</f>
        <v>10</v>
      </c>
      <c r="C41" s="13"/>
      <c r="D41" s="54" t="n">
        <v>37</v>
      </c>
      <c r="E41" s="56" t="s">
        <v>2153</v>
      </c>
      <c r="F41" s="56" t="s">
        <v>102</v>
      </c>
      <c r="G41" s="56" t="s">
        <v>2154</v>
      </c>
      <c r="H41" s="56" t="s">
        <v>89</v>
      </c>
      <c r="I41" s="56" t="s">
        <v>111</v>
      </c>
      <c r="J41" s="56" t="s">
        <v>703</v>
      </c>
      <c r="K41" s="56" t="s">
        <v>2155</v>
      </c>
      <c r="L41" s="56" t="s">
        <v>64</v>
      </c>
      <c r="M41" s="56" t="s">
        <v>635</v>
      </c>
      <c r="N41" s="56" t="s">
        <v>2156</v>
      </c>
      <c r="O41" s="57" t="n">
        <f aca="false">$AB41</f>
        <v>20</v>
      </c>
      <c r="P41" s="57" t="n">
        <f aca="false">$AF41</f>
        <v>0</v>
      </c>
      <c r="Q41" s="57" t="n">
        <f aca="false">IFERROR(IF($V41&lt;&gt;0,ROUND((MAX(O41:P41)*0.5+$V41*0.5),0),ROUND(($O41*0.5+$P41*0.5),0)),)</f>
        <v>10</v>
      </c>
      <c r="R41" s="57" t="n">
        <f aca="false">$AV41</f>
        <v>62.8</v>
      </c>
      <c r="S41" s="57" t="n">
        <f aca="false">$BI41</f>
        <v>59.1</v>
      </c>
      <c r="T41" s="57" t="n">
        <f aca="false">$BT41</f>
        <v>55</v>
      </c>
      <c r="U41" s="57" t="n">
        <f aca="false">$CD41</f>
        <v>25</v>
      </c>
      <c r="V41" s="58" t="n">
        <f aca="false">$AJ41</f>
        <v>0</v>
      </c>
      <c r="W41" s="59" t="n">
        <f aca="false">IF($Q41&gt;=55,ROUND($Q41*$Q$3+$R41*$R$3+$S41*$S$3+$T41*$T$3+$U41*$U$3,0),$Q41)</f>
        <v>10</v>
      </c>
      <c r="X41" s="57" t="n">
        <v>20</v>
      </c>
      <c r="Y41" s="60" t="n">
        <v>0</v>
      </c>
      <c r="Z41" s="60" t="n">
        <v>0</v>
      </c>
      <c r="AA41" s="60" t="n">
        <v>0</v>
      </c>
      <c r="AB41" s="61" t="n">
        <f aca="false">IFERROR(X41+Y41+Z41*AA41/100,0)</f>
        <v>20</v>
      </c>
      <c r="AC41" s="60" t="s">
        <v>145</v>
      </c>
      <c r="AD41" s="60" t="s">
        <v>145</v>
      </c>
      <c r="AE41" s="57" t="s">
        <v>145</v>
      </c>
      <c r="AF41" s="61" t="n">
        <f aca="false">IFERROR(AC41+AD41*AE41/100,0)</f>
        <v>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90</v>
      </c>
      <c r="AN41" s="62" t="n">
        <v>75</v>
      </c>
      <c r="AO41" s="62" t="n">
        <v>0</v>
      </c>
      <c r="AP41" s="62" t="n">
        <v>60</v>
      </c>
      <c r="AQ41" s="62" t="n">
        <v>0</v>
      </c>
      <c r="AR41" s="62" t="n">
        <v>83</v>
      </c>
      <c r="AS41" s="62" t="n">
        <v>20</v>
      </c>
      <c r="AT41" s="62" t="n">
        <v>100</v>
      </c>
      <c r="AU41" s="62"/>
      <c r="AV41" s="61" t="n">
        <f aca="false">IFERROR(AVERAGE(AK41:AU41),0)</f>
        <v>62.8</v>
      </c>
      <c r="AW41" s="62" t="n">
        <v>100</v>
      </c>
      <c r="AX41" s="62" t="n">
        <v>0</v>
      </c>
      <c r="AY41" s="62" t="n">
        <v>100</v>
      </c>
      <c r="AZ41" s="62" t="n">
        <v>91</v>
      </c>
      <c r="BA41" s="62" t="n">
        <v>0</v>
      </c>
      <c r="BB41" s="62" t="n">
        <v>100</v>
      </c>
      <c r="BC41" s="62" t="n">
        <v>0</v>
      </c>
      <c r="BD41" s="62" t="n">
        <v>100</v>
      </c>
      <c r="BE41" s="62" t="n">
        <v>100</v>
      </c>
      <c r="BF41" s="62" t="n">
        <v>0</v>
      </c>
      <c r="BG41" s="62"/>
      <c r="BH41" s="62"/>
      <c r="BI41" s="61" t="n">
        <f aca="false">IFERROR(AVERAGE(AW41:BH41),0)</f>
        <v>59.1</v>
      </c>
      <c r="BJ41" s="62" t="n">
        <v>100</v>
      </c>
      <c r="BK41" s="62" t="n">
        <v>100</v>
      </c>
      <c r="BL41" s="62" t="n">
        <v>100</v>
      </c>
      <c r="BM41" s="62" t="n">
        <v>100</v>
      </c>
      <c r="BN41" s="62" t="n">
        <v>0</v>
      </c>
      <c r="BO41" s="62" t="n">
        <v>0</v>
      </c>
      <c r="BP41" s="62" t="n">
        <v>50</v>
      </c>
      <c r="BQ41" s="62" t="n">
        <v>100</v>
      </c>
      <c r="BR41" s="62" t="n">
        <v>0</v>
      </c>
      <c r="BS41" s="62" t="n">
        <v>0</v>
      </c>
      <c r="BT41" s="61" t="n">
        <f aca="false">IFERROR(AVERAGE(BJ41:BS41),0)</f>
        <v>55</v>
      </c>
      <c r="BU41" s="63" t="n">
        <v>100</v>
      </c>
      <c r="BV41" s="63" t="n">
        <v>100</v>
      </c>
      <c r="BW41" s="63" t="n">
        <v>0</v>
      </c>
      <c r="BX41" s="62" t="n">
        <v>0</v>
      </c>
      <c r="BY41" s="62" t="n">
        <v>0</v>
      </c>
      <c r="BZ41" s="62" t="n">
        <v>0</v>
      </c>
      <c r="CA41" s="62" t="n">
        <v>0</v>
      </c>
      <c r="CB41" s="62" t="n">
        <v>0</v>
      </c>
      <c r="CC41" s="62"/>
      <c r="CD41" s="61" t="n">
        <f aca="false">IFERROR(AVERAGE(BU41:CC41),0)</f>
        <v>25</v>
      </c>
    </row>
    <row r="42" customFormat="false" ht="15.75" hidden="false" customHeight="true" outlineLevel="0" collapsed="false">
      <c r="A42" s="13" t="str">
        <f aca="false">$E42&amp;"-"&amp;$F42</f>
        <v>202085016-k</v>
      </c>
      <c r="B42" s="18" t="n">
        <f aca="false">$W42</f>
        <v>81</v>
      </c>
      <c r="C42" s="13"/>
      <c r="D42" s="54" t="n">
        <v>38</v>
      </c>
      <c r="E42" s="56" t="s">
        <v>2157</v>
      </c>
      <c r="F42" s="56" t="s">
        <v>76</v>
      </c>
      <c r="G42" s="56" t="s">
        <v>2158</v>
      </c>
      <c r="H42" s="56" t="s">
        <v>102</v>
      </c>
      <c r="I42" s="56" t="s">
        <v>736</v>
      </c>
      <c r="J42" s="56" t="s">
        <v>2159</v>
      </c>
      <c r="K42" s="56" t="s">
        <v>2160</v>
      </c>
      <c r="L42" s="56" t="s">
        <v>64</v>
      </c>
      <c r="M42" s="56" t="s">
        <v>1075</v>
      </c>
      <c r="N42" s="56" t="s">
        <v>2161</v>
      </c>
      <c r="O42" s="57" t="n">
        <f aca="false">$AB42</f>
        <v>65</v>
      </c>
      <c r="P42" s="57" t="n">
        <f aca="false">$AF42</f>
        <v>40</v>
      </c>
      <c r="Q42" s="57" t="n">
        <f aca="false">IFERROR(IF($V42&lt;&gt;0,ROUND((MAX(O42:P42)*0.5+$V42*0.5),0),ROUND(($O42*0.5+$P42*0.5),0)),)</f>
        <v>71</v>
      </c>
      <c r="R42" s="57" t="n">
        <f aca="false">$AV42</f>
        <v>96</v>
      </c>
      <c r="S42" s="57" t="n">
        <f aca="false">$BI42</f>
        <v>70</v>
      </c>
      <c r="T42" s="57" t="n">
        <f aca="false">$BT42</f>
        <v>100</v>
      </c>
      <c r="U42" s="57" t="n">
        <f aca="false">$CD42</f>
        <v>50</v>
      </c>
      <c r="V42" s="58" t="n">
        <f aca="false">$AJ42</f>
        <v>77</v>
      </c>
      <c r="W42" s="59" t="n">
        <f aca="false">IF($Q42&gt;=55,ROUND($Q42*$Q$3+$R42*$R$3+$S42*$S$3+$T42*$T$3+$U42*$U$3,0),$Q42)</f>
        <v>81</v>
      </c>
      <c r="X42" s="57" t="n">
        <v>20</v>
      </c>
      <c r="Y42" s="60" t="n">
        <v>15</v>
      </c>
      <c r="Z42" s="60" t="n">
        <v>30</v>
      </c>
      <c r="AA42" s="60" t="n">
        <v>100</v>
      </c>
      <c r="AB42" s="61" t="n">
        <f aca="false">IFERROR(X42+Y42+Z42*AA42/100,0)</f>
        <v>65</v>
      </c>
      <c r="AC42" s="60" t="n">
        <v>15</v>
      </c>
      <c r="AD42" s="60" t="n">
        <v>25</v>
      </c>
      <c r="AE42" s="57" t="n">
        <v>100</v>
      </c>
      <c r="AF42" s="61" t="n">
        <f aca="false">IFERROR(AC42+AD42*AE42/100,0)</f>
        <v>40</v>
      </c>
      <c r="AG42" s="60" t="n">
        <v>7</v>
      </c>
      <c r="AH42" s="60" t="n">
        <v>70</v>
      </c>
      <c r="AI42" s="57" t="n">
        <v>100</v>
      </c>
      <c r="AJ42" s="61" t="n">
        <f aca="false">IFERROR(AG42+AH42*AI42/100,0)</f>
        <v>77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80</v>
      </c>
      <c r="AQ42" s="62" t="n">
        <v>80</v>
      </c>
      <c r="AR42" s="62" t="n">
        <v>100</v>
      </c>
      <c r="AS42" s="62" t="n">
        <v>100</v>
      </c>
      <c r="AT42" s="62" t="n">
        <v>100</v>
      </c>
      <c r="AU42" s="62"/>
      <c r="AV42" s="61" t="n">
        <f aca="false">IFERROR(AVERAGE(AK42:AU42),0)</f>
        <v>96</v>
      </c>
      <c r="AW42" s="62" t="n">
        <v>0</v>
      </c>
      <c r="AX42" s="62" t="n">
        <v>100</v>
      </c>
      <c r="AY42" s="62" t="n">
        <v>100</v>
      </c>
      <c r="AZ42" s="62" t="n">
        <v>100</v>
      </c>
      <c r="BA42" s="62" t="n">
        <v>0</v>
      </c>
      <c r="BB42" s="62" t="n">
        <v>100</v>
      </c>
      <c r="BC42" s="62" t="n">
        <v>100</v>
      </c>
      <c r="BD42" s="62" t="n">
        <v>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70</v>
      </c>
      <c r="BJ42" s="62" t="n">
        <v>100</v>
      </c>
      <c r="BK42" s="62" t="n">
        <v>100</v>
      </c>
      <c r="BL42" s="62" t="n">
        <v>100</v>
      </c>
      <c r="BM42" s="62" t="n">
        <v>100</v>
      </c>
      <c r="BN42" s="62" t="n">
        <v>100</v>
      </c>
      <c r="BO42" s="62" t="n">
        <v>100</v>
      </c>
      <c r="BP42" s="62" t="n">
        <v>100</v>
      </c>
      <c r="BQ42" s="62" t="n">
        <v>100</v>
      </c>
      <c r="BR42" s="62" t="n">
        <v>100</v>
      </c>
      <c r="BS42" s="62" t="n">
        <v>100</v>
      </c>
      <c r="BT42" s="61" t="n">
        <f aca="false">IFERROR(AVERAGE(BJ42:BS42),0)</f>
        <v>100</v>
      </c>
      <c r="BU42" s="63" t="n">
        <v>0</v>
      </c>
      <c r="BV42" s="63" t="n">
        <v>100</v>
      </c>
      <c r="BW42" s="63" t="n">
        <v>100</v>
      </c>
      <c r="BX42" s="62" t="n">
        <v>100</v>
      </c>
      <c r="BY42" s="62" t="n">
        <v>0</v>
      </c>
      <c r="BZ42" s="62" t="n">
        <v>100</v>
      </c>
      <c r="CA42" s="62" t="n">
        <v>0</v>
      </c>
      <c r="CB42" s="62" t="n">
        <v>0</v>
      </c>
      <c r="CC42" s="62"/>
      <c r="CD42" s="61" t="n">
        <f aca="false">IFERROR(AVERAGE(BU42:CC42),0)</f>
        <v>50</v>
      </c>
    </row>
    <row r="43" customFormat="false" ht="15.75" hidden="false" customHeight="true" outlineLevel="0" collapsed="false">
      <c r="A43" s="13" t="str">
        <f aca="false">$E43&amp;"-"&amp;$F43</f>
        <v>201903023-K</v>
      </c>
      <c r="B43" s="18" t="n">
        <f aca="false">$W43</f>
        <v>94</v>
      </c>
      <c r="C43" s="13"/>
      <c r="D43" s="54" t="n">
        <v>39</v>
      </c>
      <c r="E43" s="56" t="s">
        <v>2162</v>
      </c>
      <c r="F43" s="56" t="s">
        <v>60</v>
      </c>
      <c r="G43" s="56" t="s">
        <v>2163</v>
      </c>
      <c r="H43" s="56" t="s">
        <v>159</v>
      </c>
      <c r="I43" s="56" t="s">
        <v>765</v>
      </c>
      <c r="J43" s="56" t="s">
        <v>2164</v>
      </c>
      <c r="K43" s="56" t="s">
        <v>2165</v>
      </c>
      <c r="L43" s="56" t="s">
        <v>64</v>
      </c>
      <c r="M43" s="56" t="s">
        <v>1051</v>
      </c>
      <c r="N43" s="56" t="s">
        <v>2166</v>
      </c>
      <c r="O43" s="57" t="n">
        <f aca="false">$AB43</f>
        <v>95</v>
      </c>
      <c r="P43" s="57" t="n">
        <f aca="false">$AF43</f>
        <v>90</v>
      </c>
      <c r="Q43" s="57" t="n">
        <f aca="false">IFERROR(IF($V43&lt;&gt;0,ROUND((MAX(O43:P43)*0.5+$V43*0.5),0),ROUND(($O43*0.5+$P43*0.5),0)),)</f>
        <v>93</v>
      </c>
      <c r="R43" s="57" t="n">
        <f aca="false">$AV43</f>
        <v>94</v>
      </c>
      <c r="S43" s="57" t="n">
        <f aca="false">$BI43</f>
        <v>100</v>
      </c>
      <c r="T43" s="57" t="n">
        <f aca="false">$BT43</f>
        <v>98</v>
      </c>
      <c r="U43" s="57" t="n">
        <f aca="false">$CD43</f>
        <v>87.5</v>
      </c>
      <c r="V43" s="58" t="n">
        <f aca="false">$AJ43</f>
        <v>0</v>
      </c>
      <c r="W43" s="59" t="n">
        <f aca="false">IF($Q43&gt;=55,ROUND($Q43*$Q$3+$R43*$R$3+$S43*$S$3+$T43*$T$3+$U43*$U$3,0),$Q43)</f>
        <v>94</v>
      </c>
      <c r="X43" s="57" t="n">
        <v>20</v>
      </c>
      <c r="Y43" s="60" t="n">
        <v>25</v>
      </c>
      <c r="Z43" s="60" t="n">
        <v>50</v>
      </c>
      <c r="AA43" s="60" t="n">
        <v>100</v>
      </c>
      <c r="AB43" s="61" t="n">
        <f aca="false">IFERROR(X43+Y43+Z43*AA43/100,0)</f>
        <v>95</v>
      </c>
      <c r="AC43" s="60" t="n">
        <v>30</v>
      </c>
      <c r="AD43" s="60" t="n">
        <v>60</v>
      </c>
      <c r="AE43" s="57" t="n">
        <v>100</v>
      </c>
      <c r="AF43" s="61" t="n">
        <f aca="false">IFERROR(AC43+AD43*AE43/100,0)</f>
        <v>90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100</v>
      </c>
      <c r="AP43" s="62" t="n">
        <v>40</v>
      </c>
      <c r="AQ43" s="62" t="n">
        <v>100</v>
      </c>
      <c r="AR43" s="62" t="n">
        <v>100</v>
      </c>
      <c r="AS43" s="62" t="n">
        <v>100</v>
      </c>
      <c r="AT43" s="62" t="n">
        <v>100</v>
      </c>
      <c r="AU43" s="62"/>
      <c r="AV43" s="61" t="n">
        <f aca="false">IFERROR(AVERAGE(AK43:AU43),0)</f>
        <v>94</v>
      </c>
      <c r="AW43" s="62" t="n">
        <v>100</v>
      </c>
      <c r="AX43" s="62" t="n">
        <v>100</v>
      </c>
      <c r="AY43" s="62" t="n">
        <v>100</v>
      </c>
      <c r="AZ43" s="62" t="n">
        <v>100</v>
      </c>
      <c r="BA43" s="62" t="n">
        <v>100</v>
      </c>
      <c r="BB43" s="62" t="n">
        <v>100</v>
      </c>
      <c r="BC43" s="62" t="n">
        <v>100</v>
      </c>
      <c r="BD43" s="62" t="n">
        <v>100</v>
      </c>
      <c r="BE43" s="62" t="n">
        <v>100</v>
      </c>
      <c r="BF43" s="62" t="n">
        <v>100</v>
      </c>
      <c r="BG43" s="62"/>
      <c r="BH43" s="62"/>
      <c r="BI43" s="61" t="n">
        <f aca="false">IFERROR(AVERAGE(AW43:BH43),0)</f>
        <v>100</v>
      </c>
      <c r="BJ43" s="62" t="n">
        <v>100</v>
      </c>
      <c r="BK43" s="62" t="n">
        <v>100</v>
      </c>
      <c r="BL43" s="62" t="n">
        <v>100</v>
      </c>
      <c r="BM43" s="62" t="n">
        <v>100</v>
      </c>
      <c r="BN43" s="62" t="n">
        <v>85</v>
      </c>
      <c r="BO43" s="62" t="n">
        <v>100</v>
      </c>
      <c r="BP43" s="62" t="n">
        <v>100</v>
      </c>
      <c r="BQ43" s="62" t="n">
        <v>100</v>
      </c>
      <c r="BR43" s="62" t="n">
        <v>100</v>
      </c>
      <c r="BS43" s="62" t="n">
        <v>95</v>
      </c>
      <c r="BT43" s="61" t="n">
        <f aca="false">IFERROR(AVERAGE(BJ43:BS43),0)</f>
        <v>98</v>
      </c>
      <c r="BU43" s="63" t="n">
        <v>0</v>
      </c>
      <c r="BV43" s="63" t="n">
        <v>100</v>
      </c>
      <c r="BW43" s="63" t="n">
        <v>100</v>
      </c>
      <c r="BX43" s="62" t="n">
        <v>100</v>
      </c>
      <c r="BY43" s="62" t="n">
        <v>100</v>
      </c>
      <c r="BZ43" s="62" t="n">
        <v>100</v>
      </c>
      <c r="CA43" s="62" t="n">
        <v>100</v>
      </c>
      <c r="CB43" s="62" t="n">
        <v>100</v>
      </c>
      <c r="CC43" s="62"/>
      <c r="CD43" s="61" t="n">
        <f aca="false">IFERROR(AVERAGE(BU43:CC43),0)</f>
        <v>87.5</v>
      </c>
    </row>
    <row r="44" customFormat="false" ht="15.75" hidden="false" customHeight="true" outlineLevel="0" collapsed="false">
      <c r="A44" s="13" t="str">
        <f aca="false">$E44&amp;"-"&amp;$F44</f>
        <v>201903024-8</v>
      </c>
      <c r="B44" s="18" t="n">
        <f aca="false">$W44</f>
        <v>94</v>
      </c>
      <c r="C44" s="13"/>
      <c r="D44" s="54" t="n">
        <v>40</v>
      </c>
      <c r="E44" s="56" t="s">
        <v>2167</v>
      </c>
      <c r="F44" s="56" t="s">
        <v>89</v>
      </c>
      <c r="G44" s="56" t="s">
        <v>2168</v>
      </c>
      <c r="H44" s="56" t="s">
        <v>159</v>
      </c>
      <c r="I44" s="56" t="s">
        <v>609</v>
      </c>
      <c r="J44" s="56" t="s">
        <v>2169</v>
      </c>
      <c r="K44" s="56" t="s">
        <v>2170</v>
      </c>
      <c r="L44" s="56" t="s">
        <v>64</v>
      </c>
      <c r="M44" s="56" t="s">
        <v>1075</v>
      </c>
      <c r="N44" s="56" t="s">
        <v>2171</v>
      </c>
      <c r="O44" s="57" t="n">
        <f aca="false">$AB44</f>
        <v>90</v>
      </c>
      <c r="P44" s="57" t="n">
        <f aca="false">$AF44</f>
        <v>90</v>
      </c>
      <c r="Q44" s="57" t="n">
        <f aca="false">IFERROR(IF($V44&lt;&gt;0,ROUND((MAX(O44:P44)*0.5+$V44*0.5),0),ROUND(($O44*0.5+$P44*0.5),0)),)</f>
        <v>90</v>
      </c>
      <c r="R44" s="57" t="n">
        <f aca="false">$AV44</f>
        <v>100</v>
      </c>
      <c r="S44" s="57" t="n">
        <f aca="false">$BI44</f>
        <v>88.6</v>
      </c>
      <c r="T44" s="57" t="n">
        <f aca="false">$BT44</f>
        <v>99</v>
      </c>
      <c r="U44" s="57" t="n">
        <f aca="false">$CD44</f>
        <v>100</v>
      </c>
      <c r="V44" s="58" t="n">
        <f aca="false">$AJ44</f>
        <v>0</v>
      </c>
      <c r="W44" s="59" t="n">
        <f aca="false">IF($Q44&gt;=55,ROUND($Q44*$Q$3+$R44*$R$3+$S44*$S$3+$T44*$T$3+$U44*$U$3,0),$Q44)</f>
        <v>94</v>
      </c>
      <c r="X44" s="57" t="n">
        <v>20</v>
      </c>
      <c r="Y44" s="60" t="n">
        <v>30</v>
      </c>
      <c r="Z44" s="60" t="n">
        <v>40</v>
      </c>
      <c r="AA44" s="60" t="n">
        <v>100</v>
      </c>
      <c r="AB44" s="61" t="n">
        <f aca="false">IFERROR(X44+Y44+Z44*AA44/100,0)</f>
        <v>90</v>
      </c>
      <c r="AC44" s="60" t="n">
        <v>30</v>
      </c>
      <c r="AD44" s="60" t="n">
        <v>60</v>
      </c>
      <c r="AE44" s="57" t="n">
        <v>100</v>
      </c>
      <c r="AF44" s="61" t="n">
        <f aca="false">IFERROR(AC44+AD44*AE44/100,0)</f>
        <v>90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2" t="n">
        <v>100</v>
      </c>
      <c r="AP44" s="62" t="n">
        <v>100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100</v>
      </c>
      <c r="AW44" s="62" t="n">
        <v>0</v>
      </c>
      <c r="AX44" s="62" t="n">
        <v>93</v>
      </c>
      <c r="AY44" s="62" t="n">
        <v>95</v>
      </c>
      <c r="AZ44" s="62" t="n">
        <v>100</v>
      </c>
      <c r="BA44" s="62" t="n">
        <v>100</v>
      </c>
      <c r="BB44" s="62" t="n">
        <v>100</v>
      </c>
      <c r="BC44" s="62" t="n">
        <v>98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88.6</v>
      </c>
      <c r="BJ44" s="62" t="n">
        <v>100</v>
      </c>
      <c r="BK44" s="62" t="n">
        <v>100</v>
      </c>
      <c r="BL44" s="62" t="n">
        <v>100</v>
      </c>
      <c r="BM44" s="62" t="n">
        <v>100</v>
      </c>
      <c r="BN44" s="62" t="n">
        <v>100</v>
      </c>
      <c r="BO44" s="62" t="n">
        <v>100</v>
      </c>
      <c r="BP44" s="62" t="n">
        <v>90</v>
      </c>
      <c r="BQ44" s="62" t="n">
        <v>100</v>
      </c>
      <c r="BR44" s="62" t="n">
        <v>100</v>
      </c>
      <c r="BS44" s="62" t="n">
        <v>100</v>
      </c>
      <c r="BT44" s="61" t="n">
        <f aca="false">IFERROR(AVERAGE(BJ44:BS44),0)</f>
        <v>99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202087019-5</v>
      </c>
      <c r="B45" s="18" t="n">
        <f aca="false">$W45</f>
        <v>74</v>
      </c>
      <c r="C45" s="13"/>
      <c r="D45" s="54" t="n">
        <v>41</v>
      </c>
      <c r="E45" s="56" t="s">
        <v>2172</v>
      </c>
      <c r="F45" s="56" t="s">
        <v>70</v>
      </c>
      <c r="G45" s="56" t="s">
        <v>2173</v>
      </c>
      <c r="H45" s="56" t="s">
        <v>70</v>
      </c>
      <c r="I45" s="56" t="s">
        <v>609</v>
      </c>
      <c r="J45" s="56" t="s">
        <v>2174</v>
      </c>
      <c r="K45" s="56" t="s">
        <v>2175</v>
      </c>
      <c r="L45" s="56" t="s">
        <v>64</v>
      </c>
      <c r="M45" s="56" t="s">
        <v>1051</v>
      </c>
      <c r="N45" s="56" t="s">
        <v>2176</v>
      </c>
      <c r="O45" s="57" t="n">
        <f aca="false">$AB45</f>
        <v>100</v>
      </c>
      <c r="P45" s="57" t="n">
        <f aca="false">$AF45</f>
        <v>0</v>
      </c>
      <c r="Q45" s="57" t="n">
        <f aca="false">IFERROR(IF($V45&lt;&gt;0,ROUND((O45+P45+V45)/3,0),ROUND(($O45*0.5+$P45*0.5),0)),)</f>
        <v>60</v>
      </c>
      <c r="R45" s="57" t="n">
        <f aca="false">$AV45</f>
        <v>84.3</v>
      </c>
      <c r="S45" s="57" t="n">
        <f aca="false">$BI45</f>
        <v>70</v>
      </c>
      <c r="T45" s="57" t="n">
        <f aca="false">$BT45</f>
        <v>92</v>
      </c>
      <c r="U45" s="57" t="n">
        <f aca="false">$CD45</f>
        <v>100</v>
      </c>
      <c r="V45" s="58" t="n">
        <f aca="false">$AJ45</f>
        <v>80</v>
      </c>
      <c r="W45" s="59" t="n">
        <f aca="false">IF($Q45&gt;=55,ROUND($Q45*$Q$3+$R45*$R$3+$S45*$S$3+$T45*$T$3+$U45*$U$3,0),$Q45)</f>
        <v>74</v>
      </c>
      <c r="X45" s="57" t="n">
        <v>20</v>
      </c>
      <c r="Y45" s="60" t="n">
        <v>30</v>
      </c>
      <c r="Z45" s="60" t="n">
        <v>50</v>
      </c>
      <c r="AA45" s="60" t="n">
        <v>100</v>
      </c>
      <c r="AB45" s="61" t="n">
        <f aca="false">IFERROR(X45+Y45+Z45*AA45/100,0)</f>
        <v>100</v>
      </c>
      <c r="AC45" s="60" t="s">
        <v>145</v>
      </c>
      <c r="AD45" s="60" t="n">
        <v>0</v>
      </c>
      <c r="AE45" s="57" t="s">
        <v>145</v>
      </c>
      <c r="AF45" s="61" t="n">
        <f aca="false">IFERROR(AC45+AD45*AE45/100,0)</f>
        <v>0</v>
      </c>
      <c r="AG45" s="60" t="n">
        <v>30</v>
      </c>
      <c r="AH45" s="60" t="n">
        <v>50</v>
      </c>
      <c r="AI45" s="57" t="n">
        <v>100</v>
      </c>
      <c r="AJ45" s="61" t="n">
        <f aca="false">IFERROR(AG45+AH45*AI45/100,0)</f>
        <v>80</v>
      </c>
      <c r="AK45" s="62" t="n">
        <v>100</v>
      </c>
      <c r="AL45" s="63" t="n">
        <v>100</v>
      </c>
      <c r="AM45" s="62" t="n">
        <v>100</v>
      </c>
      <c r="AN45" s="62" t="n">
        <v>100</v>
      </c>
      <c r="AO45" s="62" t="n">
        <v>100</v>
      </c>
      <c r="AP45" s="62" t="n">
        <v>80</v>
      </c>
      <c r="AQ45" s="62" t="n">
        <v>100</v>
      </c>
      <c r="AR45" s="62" t="n">
        <v>83</v>
      </c>
      <c r="AS45" s="62" t="n">
        <v>80</v>
      </c>
      <c r="AT45" s="62" t="n">
        <v>0</v>
      </c>
      <c r="AU45" s="62"/>
      <c r="AV45" s="61" t="n">
        <f aca="false">IFERROR(AVERAGE(AK45:AU45),0)</f>
        <v>84.3</v>
      </c>
      <c r="AW45" s="62" t="n">
        <v>0</v>
      </c>
      <c r="AX45" s="62" t="n">
        <v>100</v>
      </c>
      <c r="AY45" s="62" t="n">
        <v>100</v>
      </c>
      <c r="AZ45" s="62" t="n">
        <v>100</v>
      </c>
      <c r="BA45" s="62" t="n">
        <v>0</v>
      </c>
      <c r="BB45" s="62" t="n">
        <v>0</v>
      </c>
      <c r="BC45" s="62" t="n">
        <v>100</v>
      </c>
      <c r="BD45" s="62" t="n">
        <v>100</v>
      </c>
      <c r="BE45" s="62" t="n">
        <v>100</v>
      </c>
      <c r="BF45" s="62" t="n">
        <v>100</v>
      </c>
      <c r="BG45" s="62"/>
      <c r="BH45" s="62"/>
      <c r="BI45" s="61" t="n">
        <f aca="false">IFERROR(AVERAGE(AW45:BH45),0)</f>
        <v>70</v>
      </c>
      <c r="BJ45" s="62" t="n">
        <v>100</v>
      </c>
      <c r="BK45" s="62" t="n">
        <v>100</v>
      </c>
      <c r="BL45" s="62" t="n">
        <v>100</v>
      </c>
      <c r="BM45" s="62" t="n">
        <v>100</v>
      </c>
      <c r="BN45" s="62" t="n">
        <v>100</v>
      </c>
      <c r="BO45" s="62" t="n">
        <v>100</v>
      </c>
      <c r="BP45" s="62" t="n">
        <v>95</v>
      </c>
      <c r="BQ45" s="62" t="n">
        <v>100</v>
      </c>
      <c r="BR45" s="62" t="n">
        <v>100</v>
      </c>
      <c r="BS45" s="62" t="n">
        <v>25</v>
      </c>
      <c r="BT45" s="61" t="n">
        <f aca="false">IFERROR(AVERAGE(BJ45:BS45),0)</f>
        <v>92</v>
      </c>
      <c r="BU45" s="63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100</v>
      </c>
      <c r="CC45" s="62"/>
      <c r="CD45" s="61" t="n">
        <f aca="false">IFERROR(AVERAGE(BU45:CC45),0)</f>
        <v>100</v>
      </c>
    </row>
    <row r="46" customFormat="false" ht="15.75" hidden="false" customHeight="true" outlineLevel="0" collapsed="false">
      <c r="A46" s="13" t="str">
        <f aca="false">$E46&amp;"-"&amp;$F46</f>
        <v>202085018-6</v>
      </c>
      <c r="B46" s="18" t="n">
        <f aca="false">$W46</f>
        <v>95</v>
      </c>
      <c r="C46" s="13"/>
      <c r="D46" s="54" t="n">
        <f aca="false">D45+1</f>
        <v>42</v>
      </c>
      <c r="E46" s="56" t="s">
        <v>2177</v>
      </c>
      <c r="F46" s="56" t="s">
        <v>140</v>
      </c>
      <c r="G46" s="56" t="s">
        <v>2178</v>
      </c>
      <c r="H46" s="56" t="s">
        <v>68</v>
      </c>
      <c r="I46" s="56" t="s">
        <v>2179</v>
      </c>
      <c r="J46" s="56" t="s">
        <v>2180</v>
      </c>
      <c r="K46" s="56" t="s">
        <v>210</v>
      </c>
      <c r="L46" s="56" t="s">
        <v>64</v>
      </c>
      <c r="M46" s="56" t="s">
        <v>1075</v>
      </c>
      <c r="N46" s="56" t="s">
        <v>2181</v>
      </c>
      <c r="O46" s="57" t="n">
        <f aca="false">$AB46</f>
        <v>100</v>
      </c>
      <c r="P46" s="57" t="n">
        <f aca="false">$AF46</f>
        <v>80</v>
      </c>
      <c r="Q46" s="57" t="n">
        <f aca="false">IFERROR(IF($V46&lt;&gt;0,ROUND((MAX(O46:P46)*0.5+$V46*0.5),0),ROUND(($O46*0.5+$P46*0.5),0)),)</f>
        <v>90</v>
      </c>
      <c r="R46" s="57" t="n">
        <f aca="false">$AV46</f>
        <v>98</v>
      </c>
      <c r="S46" s="57" t="n">
        <f aca="false">$BI46</f>
        <v>100</v>
      </c>
      <c r="T46" s="57" t="n">
        <f aca="false">$BT46</f>
        <v>100</v>
      </c>
      <c r="U46" s="57" t="n">
        <f aca="false">$CD46</f>
        <v>100</v>
      </c>
      <c r="V46" s="58" t="n">
        <f aca="false">$AJ46</f>
        <v>0</v>
      </c>
      <c r="W46" s="59" t="n">
        <f aca="false">IF($Q46&gt;=55,ROUND($Q46*$Q$3+$R46*$R$3+$S46*$S$3+$T46*$T$3+$U46*$U$3,0),$Q46)</f>
        <v>95</v>
      </c>
      <c r="X46" s="57" t="n">
        <v>20</v>
      </c>
      <c r="Y46" s="60" t="n">
        <v>30</v>
      </c>
      <c r="Z46" s="60" t="n">
        <v>50</v>
      </c>
      <c r="AA46" s="60" t="n">
        <v>100</v>
      </c>
      <c r="AB46" s="61" t="n">
        <f aca="false">IFERROR(X46+Y46+Z46*AA46/100,0)</f>
        <v>100</v>
      </c>
      <c r="AC46" s="60" t="n">
        <v>25</v>
      </c>
      <c r="AD46" s="60" t="n">
        <v>55</v>
      </c>
      <c r="AE46" s="57" t="n">
        <v>100</v>
      </c>
      <c r="AF46" s="61" t="n">
        <f aca="false">IFERROR(AC46+AD46*AE46/100,0)</f>
        <v>80</v>
      </c>
      <c r="AG46" s="60"/>
      <c r="AH46" s="60"/>
      <c r="AI46" s="57"/>
      <c r="AJ46" s="61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2" t="n">
        <v>100</v>
      </c>
      <c r="AP46" s="62" t="n">
        <v>80</v>
      </c>
      <c r="AQ46" s="62" t="n">
        <v>100</v>
      </c>
      <c r="AR46" s="62" t="n">
        <v>100</v>
      </c>
      <c r="AS46" s="62" t="n">
        <v>100</v>
      </c>
      <c r="AT46" s="62" t="n">
        <v>100</v>
      </c>
      <c r="AU46" s="62"/>
      <c r="AV46" s="61" t="n">
        <f aca="false">IFERROR(AVERAGE(AK46:AU46),0)</f>
        <v>98</v>
      </c>
      <c r="AW46" s="62" t="n">
        <v>100</v>
      </c>
      <c r="AX46" s="62" t="n">
        <v>100</v>
      </c>
      <c r="AY46" s="62" t="n">
        <v>100</v>
      </c>
      <c r="AZ46" s="62" t="n">
        <v>100</v>
      </c>
      <c r="BA46" s="62" t="n">
        <v>100</v>
      </c>
      <c r="BB46" s="62" t="n">
        <v>100</v>
      </c>
      <c r="BC46" s="62" t="n">
        <v>100</v>
      </c>
      <c r="BD46" s="62" t="n">
        <v>100</v>
      </c>
      <c r="BE46" s="62" t="n">
        <v>100</v>
      </c>
      <c r="BF46" s="62" t="n">
        <v>100</v>
      </c>
      <c r="BG46" s="62"/>
      <c r="BH46" s="62"/>
      <c r="BI46" s="61" t="n">
        <f aca="false">IFERROR(AVERAGE(AW46:BH46),0)</f>
        <v>100</v>
      </c>
      <c r="BJ46" s="62" t="n">
        <v>100</v>
      </c>
      <c r="BK46" s="62" t="n">
        <v>100</v>
      </c>
      <c r="BL46" s="62" t="n">
        <v>100</v>
      </c>
      <c r="BM46" s="62" t="n">
        <v>100</v>
      </c>
      <c r="BN46" s="62" t="n">
        <v>100</v>
      </c>
      <c r="BO46" s="62" t="n">
        <v>100</v>
      </c>
      <c r="BP46" s="62" t="n">
        <v>100</v>
      </c>
      <c r="BQ46" s="62" t="n">
        <v>100</v>
      </c>
      <c r="BR46" s="62" t="n">
        <v>100</v>
      </c>
      <c r="BS46" s="62" t="n">
        <v>100</v>
      </c>
      <c r="BT46" s="61" t="n">
        <f aca="false">IFERROR(AVERAGE(BJ46:BS46),0)</f>
        <v>100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100</v>
      </c>
      <c r="BZ46" s="62" t="n">
        <v>100</v>
      </c>
      <c r="CA46" s="62" t="n">
        <v>100</v>
      </c>
      <c r="CB46" s="62" t="n">
        <v>100</v>
      </c>
      <c r="CC46" s="62"/>
      <c r="CD46" s="61" t="n">
        <f aca="false">IFERROR(AVERAGE(BU46:CC46),0)</f>
        <v>100</v>
      </c>
    </row>
    <row r="47" customFormat="false" ht="15.75" hidden="false" customHeight="true" outlineLevel="0" collapsed="false">
      <c r="A47" s="13" t="str">
        <f aca="false">$E47&amp;"-"&amp;$F47</f>
        <v>202073119-5</v>
      </c>
      <c r="B47" s="18" t="n">
        <f aca="false">$W47</f>
        <v>55</v>
      </c>
      <c r="C47" s="13"/>
      <c r="D47" s="54" t="n">
        <f aca="false">D46+1</f>
        <v>43</v>
      </c>
      <c r="E47" s="56" t="s">
        <v>2182</v>
      </c>
      <c r="F47" s="56" t="s">
        <v>70</v>
      </c>
      <c r="G47" s="56" t="s">
        <v>2183</v>
      </c>
      <c r="H47" s="56" t="s">
        <v>58</v>
      </c>
      <c r="I47" s="56" t="s">
        <v>1637</v>
      </c>
      <c r="J47" s="56" t="s">
        <v>385</v>
      </c>
      <c r="K47" s="56" t="s">
        <v>2184</v>
      </c>
      <c r="L47" s="56" t="s">
        <v>64</v>
      </c>
      <c r="M47" s="56" t="s">
        <v>1306</v>
      </c>
      <c r="N47" s="56" t="s">
        <v>2185</v>
      </c>
      <c r="O47" s="57" t="n">
        <f aca="false">$AB47</f>
        <v>65</v>
      </c>
      <c r="P47" s="57" t="n">
        <f aca="false">$AF47</f>
        <v>15</v>
      </c>
      <c r="Q47" s="57" t="n">
        <f aca="false">IFERROR(IF($V47&lt;&gt;0,ROUND((MAX(O47:P47)*0.5+$V47*0.5),0),ROUND(($O47*0.5+$P47*0.5),0)),)</f>
        <v>53</v>
      </c>
      <c r="R47" s="57" t="n">
        <f aca="false">$AV47</f>
        <v>81.5</v>
      </c>
      <c r="S47" s="57" t="n">
        <f aca="false">$BI47</f>
        <v>95.1</v>
      </c>
      <c r="T47" s="57" t="n">
        <f aca="false">$BT47</f>
        <v>93</v>
      </c>
      <c r="U47" s="57" t="n">
        <f aca="false">$CD47</f>
        <v>37.5</v>
      </c>
      <c r="V47" s="58" t="n">
        <f aca="false">$AJ47</f>
        <v>40</v>
      </c>
      <c r="W47" s="59" t="n">
        <v>55</v>
      </c>
      <c r="X47" s="57" t="n">
        <v>10</v>
      </c>
      <c r="Y47" s="60" t="n">
        <v>25</v>
      </c>
      <c r="Z47" s="60" t="n">
        <v>30</v>
      </c>
      <c r="AA47" s="60" t="n">
        <v>100</v>
      </c>
      <c r="AB47" s="61" t="n">
        <f aca="false">IFERROR(X47+Y47+Z47*AA47/100,0)</f>
        <v>65</v>
      </c>
      <c r="AC47" s="60" t="n">
        <v>15</v>
      </c>
      <c r="AD47" s="60" t="n">
        <v>0</v>
      </c>
      <c r="AE47" s="57" t="n">
        <v>0</v>
      </c>
      <c r="AF47" s="61" t="n">
        <f aca="false">IFERROR(AC47+AD47*AE47/100,0)</f>
        <v>15</v>
      </c>
      <c r="AG47" s="60" t="n">
        <v>10</v>
      </c>
      <c r="AH47" s="60" t="n">
        <v>30</v>
      </c>
      <c r="AI47" s="57" t="n">
        <v>100</v>
      </c>
      <c r="AJ47" s="61" t="n">
        <f aca="false">IFERROR(AG47+AH47*AI47/100,0)</f>
        <v>40</v>
      </c>
      <c r="AK47" s="62" t="n">
        <v>100</v>
      </c>
      <c r="AL47" s="63" t="n">
        <v>100</v>
      </c>
      <c r="AM47" s="62" t="n">
        <v>100</v>
      </c>
      <c r="AN47" s="62" t="n">
        <v>75</v>
      </c>
      <c r="AO47" s="62" t="n">
        <v>100</v>
      </c>
      <c r="AP47" s="62" t="n">
        <v>60</v>
      </c>
      <c r="AQ47" s="62" t="n">
        <v>80</v>
      </c>
      <c r="AR47" s="62" t="n">
        <v>100</v>
      </c>
      <c r="AS47" s="62" t="n">
        <v>0</v>
      </c>
      <c r="AT47" s="62" t="n">
        <v>100</v>
      </c>
      <c r="AU47" s="62"/>
      <c r="AV47" s="61" t="n">
        <f aca="false">IFERROR(AVERAGE(AK47:AU47),0)</f>
        <v>81.5</v>
      </c>
      <c r="AW47" s="62" t="n">
        <v>94</v>
      </c>
      <c r="AX47" s="62" t="n">
        <v>100</v>
      </c>
      <c r="AY47" s="62" t="n">
        <v>100</v>
      </c>
      <c r="AZ47" s="62" t="n">
        <v>95</v>
      </c>
      <c r="BA47" s="62" t="n">
        <v>99</v>
      </c>
      <c r="BB47" s="62" t="n">
        <v>100</v>
      </c>
      <c r="BC47" s="62" t="n">
        <v>98</v>
      </c>
      <c r="BD47" s="62" t="n">
        <v>100</v>
      </c>
      <c r="BE47" s="62" t="n">
        <v>91</v>
      </c>
      <c r="BF47" s="62" t="n">
        <v>74</v>
      </c>
      <c r="BG47" s="62"/>
      <c r="BH47" s="62"/>
      <c r="BI47" s="61" t="n">
        <f aca="false">IFERROR(AVERAGE(AW47:BH47),0)</f>
        <v>95.1</v>
      </c>
      <c r="BJ47" s="62" t="n">
        <v>100</v>
      </c>
      <c r="BK47" s="62" t="n">
        <v>100</v>
      </c>
      <c r="BL47" s="62" t="n">
        <v>100</v>
      </c>
      <c r="BM47" s="62" t="n">
        <v>95</v>
      </c>
      <c r="BN47" s="62" t="n">
        <v>100</v>
      </c>
      <c r="BO47" s="62" t="n">
        <v>95</v>
      </c>
      <c r="BP47" s="62" t="n">
        <v>100</v>
      </c>
      <c r="BQ47" s="62" t="n">
        <v>90</v>
      </c>
      <c r="BR47" s="62" t="n">
        <v>100</v>
      </c>
      <c r="BS47" s="62" t="n">
        <v>50</v>
      </c>
      <c r="BT47" s="61" t="n">
        <f aca="false">IFERROR(AVERAGE(BJ47:BS47),0)</f>
        <v>93</v>
      </c>
      <c r="BU47" s="63" t="n">
        <v>0</v>
      </c>
      <c r="BV47" s="63" t="n">
        <v>0</v>
      </c>
      <c r="BW47" s="63" t="n">
        <v>100</v>
      </c>
      <c r="BX47" s="62" t="n">
        <v>0</v>
      </c>
      <c r="BY47" s="62" t="n">
        <v>0</v>
      </c>
      <c r="BZ47" s="62" t="n">
        <v>0</v>
      </c>
      <c r="CA47" s="62" t="n">
        <v>100</v>
      </c>
      <c r="CB47" s="62" t="n">
        <v>100</v>
      </c>
      <c r="CC47" s="62"/>
      <c r="CD47" s="61" t="n">
        <f aca="false">IFERROR(AVERAGE(BU47:CC47),0)</f>
        <v>37.5</v>
      </c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76"/>
      <c r="M48" s="76"/>
      <c r="N48" s="76"/>
      <c r="O48" s="77" t="n">
        <f aca="false">IF(COUNT(O5:O47)&gt;0,ROUND(SUM(O5:O47)/COUNTIF(O5:O47,"&lt;&gt;"),0),0)</f>
        <v>74</v>
      </c>
      <c r="P48" s="77" t="n">
        <f aca="false">IF(COUNT(P5:P47)&gt;0,ROUND(SUM(P5:P47)/COUNTIF(P5:P47,"&lt;&gt;"),0),0)</f>
        <v>51</v>
      </c>
      <c r="Q48" s="77" t="n">
        <f aca="false">IF(COUNT(Q5:Q47)&gt;0,ROUND(SUM(Q5:Q47)/COUNTIF(Q5:Q47,"&lt;&gt;"),0),0)</f>
        <v>65</v>
      </c>
      <c r="R48" s="77" t="n">
        <f aca="false">IF(COUNT(R5:R47)&gt;0,ROUND(SUM(R5:R47)/COUNTIF(R5:R47,"&lt;&gt;"),0),0)</f>
        <v>82</v>
      </c>
      <c r="S48" s="77"/>
      <c r="T48" s="77" t="n">
        <f aca="false">IF(COUNT(T5:T47)&gt;0,ROUND(SUM(T5:T47)/COUNTIF(T5:T47,"&lt;&gt;"),0),0)</f>
        <v>87</v>
      </c>
      <c r="U48" s="77"/>
      <c r="V48" s="77" t="n">
        <f aca="false">IF(COUNT(V5:V47)&gt;0,ROUND(SUM(V5:V47)/COUNTIF(V5:V47,"&lt;&gt;"),0),0)</f>
        <v>12</v>
      </c>
      <c r="W48" s="77" t="n">
        <f aca="false">IF(COUNT(W5:W47)&gt;0,ROUND(SUM(W5:W47)/COUNTIF(W5:W47,"&lt;&gt;"),0),0)</f>
        <v>69</v>
      </c>
      <c r="X48" s="78" t="n">
        <f aca="false">IF(COUNT(X5:X47)&gt;0,ROUND(SUM(X5:X47)/COUNTIF(X5:X47,"&lt;&gt;"),0),0)</f>
        <v>19</v>
      </c>
      <c r="Y48" s="78" t="n">
        <f aca="false">IF(COUNT(Y5:Y47)&gt;0,ROUND(SUM(Y5:Y47)/COUNTIF(Y5:Y47,"&lt;&gt;"),0),0)</f>
        <v>25</v>
      </c>
      <c r="Z48" s="78" t="n">
        <f aca="false">IF(COUNT(Z5:Z47)&gt;0,ROUND(SUM(Z5:Z47)/COUNTIF(Z5:Z47,"&lt;&gt;"),0),0)</f>
        <v>34</v>
      </c>
      <c r="AA48" s="78"/>
      <c r="AB48" s="78" t="n">
        <f aca="false">IF(COUNT(AB5:AB47)&gt;0,ROUND(SUM(AB5:AB47)/COUNTIF(AB5:AB47,"&lt;&gt;"),0),0)</f>
        <v>74</v>
      </c>
      <c r="AC48" s="78" t="n">
        <f aca="false">IF(COUNT(AC5:AC47)&gt;0,ROUND(SUM(AC5:AC47)/COUNTIF(AC5:AC47,"&lt;&gt;"),0),0)</f>
        <v>19</v>
      </c>
      <c r="AD48" s="78" t="n">
        <f aca="false">IF(COUNT(AD5:AD47)&gt;0,ROUND(SUM(AD5:AD47)/COUNTIF(AD5:AD47,"&lt;&gt;"),0),0)</f>
        <v>38</v>
      </c>
      <c r="AE48" s="78" t="n">
        <f aca="false">IF(COUNT(AE5:AE47)&gt;0,ROUND(SUM(AE5:AE47)/COUNTIF(AE5:AE47,"&lt;&gt;"),0),0)</f>
        <v>70</v>
      </c>
      <c r="AF48" s="78" t="n">
        <f aca="false">IF(COUNT(AF5:AF47)&gt;0,ROUND(SUM(AF5:AF47)/COUNTIF(AF5:AF47,"&lt;&gt;"),0),0)</f>
        <v>51</v>
      </c>
      <c r="AG48" s="78" t="n">
        <f aca="false">IF(COUNT(AG5:AG47)&gt;0,ROUND(SUM(AG5:AG47)/COUNTIF(AG5:AG47,"&lt;&gt;"),0),0)</f>
        <v>19</v>
      </c>
      <c r="AH48" s="78" t="n">
        <f aca="false">IF(COUNT(AH5:AH47)&gt;0,ROUND(SUM(AH5:AH47)/COUNTIF(AH5:AH47,"&lt;&gt;"),0),0)</f>
        <v>39</v>
      </c>
      <c r="AI48" s="78" t="n">
        <f aca="false">IF(COUNT(AI5:AI47)&gt;0,ROUND(SUM(AI5:AI47)/COUNTIF(AI5:AI47,"&lt;&gt;"),0),0)</f>
        <v>86</v>
      </c>
      <c r="AJ48" s="78" t="n">
        <f aca="false">IF(COUNT(AJ5:AJ47)&gt;0,ROUND(SUM(AJ5:AJ47)/COUNTIF(AJ5:AJ47,"&lt;&gt;"),0),0)</f>
        <v>12</v>
      </c>
      <c r="AK48" s="78" t="n">
        <f aca="false">IF(COUNT(AK5:AK47)&gt;0,ROUND(SUM(AK5:AK47)/COUNTIF(AK5:AK47,"&lt;&gt;"),0),0)</f>
        <v>86</v>
      </c>
      <c r="AL48" s="78" t="n">
        <f aca="false">IF(COUNT(AL5:AL47)&gt;0,ROUND(SUM(AL5:AL47)/COUNTIF(AL5:AL47,"&lt;&gt;"),0),0)</f>
        <v>91</v>
      </c>
      <c r="AM48" s="78" t="n">
        <f aca="false">IF(COUNT(AM5:AM47)&gt;0,ROUND(SUM(AM5:AM47)/COUNTIF(AM5:AM47,"&lt;&gt;"),0),0)</f>
        <v>88</v>
      </c>
      <c r="AN48" s="78" t="n">
        <f aca="false">IF(COUNT(AN5:AN47)&gt;0,ROUND(SUM(AN5:AN47)/COUNTIF(AN5:AN47,"&lt;&gt;"),0),0)</f>
        <v>87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82</v>
      </c>
      <c r="AW48" s="78" t="n">
        <f aca="false">IF(COUNT(AW5:AW47)&gt;0,ROUND(SUM(AW5:AW47)/COUNTIF(AW5:AW47,"&lt;&gt;"),0),0)</f>
        <v>40</v>
      </c>
      <c r="AX48" s="78" t="n">
        <f aca="false">IF(COUNT(AX5:AX47)&gt;0,ROUND(SUM(AX5:AX47)/COUNTIF(AX5:AX47,"&lt;&gt;"),0),0)</f>
        <v>84</v>
      </c>
      <c r="AY48" s="78"/>
      <c r="AZ48" s="78"/>
      <c r="BA48" s="78"/>
      <c r="BB48" s="78"/>
      <c r="BC48" s="78" t="n">
        <f aca="false">IF(COUNT(BC5:BC47)&gt;0,ROUND(SUM(BC5:BC47)/COUNTIF(BC5:BC47,"&lt;&gt;"),0),0)</f>
        <v>65</v>
      </c>
      <c r="BD48" s="78"/>
      <c r="BE48" s="78"/>
      <c r="BF48" s="78" t="n">
        <f aca="false">IF(COUNT(BF5:BF47)&gt;0,ROUND(SUM(BF5:BF47)/COUNTIF(BF5:BF47,"&lt;&gt;"),0),0)</f>
        <v>73</v>
      </c>
      <c r="BG48" s="78"/>
      <c r="BH48" s="78"/>
      <c r="BI48" s="78" t="n">
        <f aca="false">IF(COUNT(BI5:BI47)&gt;0,ROUND(SUM(BI5:BI47)/COUNTIF(BI5:BI47,"&lt;&gt;"),0),0)</f>
        <v>73</v>
      </c>
      <c r="BJ48" s="78" t="n">
        <f aca="false">IF(COUNT(BJ5:BJ47)&gt;0,ROUND(SUM(BJ5:BJ47)/COUNTIF(BJ5:BJ47,"&lt;&gt;"),0),0)</f>
        <v>90</v>
      </c>
      <c r="BK48" s="78" t="n">
        <f aca="false">IF(COUNT(BK5:BK47)&gt;0,ROUND(SUM(BK5:BK47)/COUNTIF(BK5:BK47,"&lt;&gt;"),0),0)</f>
        <v>93</v>
      </c>
      <c r="BL48" s="78"/>
      <c r="BM48" s="78"/>
      <c r="BN48" s="78"/>
      <c r="BO48" s="78"/>
      <c r="BP48" s="78" t="n">
        <f aca="false">IF(COUNT(BP5:BP47)&gt;0,ROUND(SUM(BP5:BP47)/COUNTIF(BP5:BP47,"&lt;&gt;"),0),0)</f>
        <v>83</v>
      </c>
      <c r="BQ48" s="78"/>
      <c r="BR48" s="78"/>
      <c r="BS48" s="78" t="n">
        <f aca="false">IF(COUNT(BS5:BS47)&gt;0,ROUND(SUM(BS5:BS47)/COUNTIF(BS5:BS47,"&lt;&gt;"),0),0)</f>
        <v>74</v>
      </c>
      <c r="BT48" s="78" t="n">
        <f aca="false">IF(COUNT(BT5:BT47)&gt;0,ROUND(SUM(BT5:BT47)/COUNTIF(BT5:BT47,"&lt;&gt;"),0),0)</f>
        <v>87</v>
      </c>
      <c r="BU48" s="78" t="n">
        <f aca="false">IF(COUNT(BU5:BU47)&gt;0,ROUND(SUM(BU5:BU47)/COUNTIF(BU5:BU47,"&lt;&gt;"),0),0)</f>
        <v>47</v>
      </c>
      <c r="BV48" s="78" t="n">
        <f aca="false">IF(COUNT(BV5:BV47)&gt;0,ROUND(SUM(BV5:BV47)/COUNTIF(BV5:BV47,"&lt;&gt;"),0),0)</f>
        <v>73</v>
      </c>
      <c r="BW48" s="78" t="n">
        <f aca="false">IF(COUNT(BW5:BW47)&gt;0,ROUND(SUM(BW5:BW47)/COUNTIF(BW5:BW47,"&lt;&gt;"),0),0)</f>
        <v>76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70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98</v>
      </c>
      <c r="R49" s="78" t="n">
        <f aca="false">MAX(R5:R47)</f>
        <v>100</v>
      </c>
      <c r="S49" s="78"/>
      <c r="T49" s="78" t="n">
        <f aca="false">MAX(T5:T47)</f>
        <v>100</v>
      </c>
      <c r="U49" s="78"/>
      <c r="V49" s="78" t="n">
        <f aca="false">MAX(V5:V47)</f>
        <v>97</v>
      </c>
      <c r="W49" s="78" t="n">
        <f aca="false">MAX(W5:W47)</f>
        <v>99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97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100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0</v>
      </c>
      <c r="AH50" s="78" t="n">
        <f aca="false">MIN(AH5:AH47)</f>
        <v>0</v>
      </c>
      <c r="AI50" s="78" t="n">
        <f aca="false">MIN(AI5:AI47)</f>
        <v>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34</v>
      </c>
      <c r="P51" s="81" t="n">
        <f aca="false">COUNTIF(P5:P47,"&gt;=55")</f>
        <v>24</v>
      </c>
      <c r="Q51" s="81" t="n">
        <f aca="false">COUNTIF(Q5:Q47,"&gt;=55")</f>
        <v>31</v>
      </c>
      <c r="R51" s="81" t="n">
        <f aca="false">COUNTIF(R5:R47,"&gt;=55")</f>
        <v>41</v>
      </c>
      <c r="S51" s="81"/>
      <c r="T51" s="81" t="n">
        <f aca="false">COUNTIF(T5:T47,"&gt;=55")</f>
        <v>40</v>
      </c>
      <c r="U51" s="81"/>
      <c r="V51" s="81" t="n">
        <f aca="false">COUNTIF(V5:V47,"&gt;=55")</f>
        <v>6</v>
      </c>
      <c r="W51" s="81" t="n">
        <f aca="false">COUNTIF(W5:W47,"&gt;=55")</f>
        <v>34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34</v>
      </c>
      <c r="AC51" s="81" t="n">
        <f aca="false">COUNTIF(AC5:AC47,"&gt;=55")</f>
        <v>0</v>
      </c>
      <c r="AD51" s="81" t="n">
        <f aca="false">COUNTIF(AD5:AD47,"&gt;=55")</f>
        <v>16</v>
      </c>
      <c r="AE51" s="81" t="n">
        <f aca="false">COUNTIF(AE5:AE47,"&gt;=55")</f>
        <v>29</v>
      </c>
      <c r="AF51" s="81" t="n">
        <f aca="false">COUNTIF(AF5:AF47,"&gt;=55")</f>
        <v>24</v>
      </c>
      <c r="AG51" s="81" t="n">
        <f aca="false">COUNTIF(AG5:AG47,"&gt;=55")</f>
        <v>0</v>
      </c>
      <c r="AH51" s="81" t="n">
        <f aca="false">COUNTIF(AH5:AH47,"&gt;=55")</f>
        <v>2</v>
      </c>
      <c r="AI51" s="81" t="n">
        <f aca="false">COUNTIF(AI5:AI47,"&gt;=55")</f>
        <v>8</v>
      </c>
      <c r="AJ51" s="81" t="n">
        <f aca="false">COUNTIF(AJ5:AJ47,"&gt;=55")</f>
        <v>6</v>
      </c>
      <c r="AK51" s="81" t="n">
        <f aca="false">COUNTIF(AK5:AK47,"&gt;=55")</f>
        <v>38</v>
      </c>
      <c r="AL51" s="81" t="n">
        <f aca="false">COUNTIF(AL5:AL47,"&gt;=55")</f>
        <v>40</v>
      </c>
      <c r="AM51" s="81" t="n">
        <f aca="false">COUNTIF(AM5:AM47,"&gt;=55")</f>
        <v>37</v>
      </c>
      <c r="AN51" s="81" t="n">
        <f aca="false">COUNTIF(AN5:AN47,"&gt;=55")</f>
        <v>40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41</v>
      </c>
      <c r="AW51" s="81" t="n">
        <f aca="false">COUNTIF(AW5:AW47,"&gt;=55")</f>
        <v>18</v>
      </c>
      <c r="AX51" s="81" t="n">
        <f aca="false">COUNTIF(AX5:AX47,"&gt;=55")</f>
        <v>37</v>
      </c>
      <c r="AY51" s="81"/>
      <c r="AZ51" s="81"/>
      <c r="BA51" s="81"/>
      <c r="BB51" s="81"/>
      <c r="BC51" s="81" t="n">
        <f aca="false">COUNTIF(BC5:BC47,"&gt;=55")</f>
        <v>28</v>
      </c>
      <c r="BD51" s="81"/>
      <c r="BE51" s="81"/>
      <c r="BF51" s="81" t="n">
        <f aca="false">COUNTIF(BF5:BF47,"&gt;=55")</f>
        <v>32</v>
      </c>
      <c r="BG51" s="81"/>
      <c r="BH51" s="81"/>
      <c r="BI51" s="80" t="n">
        <f aca="false">COUNTIF(BI5:BI47,"&gt;=55")</f>
        <v>36</v>
      </c>
      <c r="BJ51" s="81" t="n">
        <f aca="false">COUNTIF(BJ5:BJ47,"&gt;=55")</f>
        <v>39</v>
      </c>
      <c r="BK51" s="81" t="n">
        <f aca="false">COUNTIF(BK5:BK47,"&gt;=55")</f>
        <v>41</v>
      </c>
      <c r="BL51" s="81"/>
      <c r="BM51" s="81"/>
      <c r="BN51" s="81"/>
      <c r="BO51" s="81"/>
      <c r="BP51" s="81" t="n">
        <f aca="false">COUNTIF(BP5:BP47,"&gt;=55")</f>
        <v>36</v>
      </c>
      <c r="BQ51" s="81"/>
      <c r="BR51" s="81"/>
      <c r="BS51" s="81" t="n">
        <f aca="false">COUNTIF(BS5:BS47,"&gt;=55")</f>
        <v>30</v>
      </c>
      <c r="BT51" s="80" t="n">
        <f aca="false">COUNTIF(BT5:BT47,"&gt;=55")</f>
        <v>40</v>
      </c>
      <c r="BU51" s="81" t="n">
        <f aca="false">COUNTIF(BU5:BU47,"&gt;=55")</f>
        <v>20</v>
      </c>
      <c r="BV51" s="81" t="n">
        <f aca="false">COUNTIF(BV5:BV47,"&gt;=55")</f>
        <v>32</v>
      </c>
      <c r="BW51" s="81" t="n">
        <f aca="false">COUNTIF(BW5:BW47,"&gt;=55")</f>
        <v>33</v>
      </c>
      <c r="BX51" s="81"/>
      <c r="BY51" s="81"/>
      <c r="BZ51" s="81"/>
      <c r="CA51" s="81"/>
      <c r="CB51" s="81"/>
      <c r="CC51" s="81"/>
      <c r="CD51" s="80" t="n">
        <f aca="false">COUNTIF(CD5:CD47,"&gt;=55")</f>
        <v>30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9</v>
      </c>
      <c r="P52" s="81" t="n">
        <f aca="false">+$K$53-P51</f>
        <v>19</v>
      </c>
      <c r="Q52" s="81" t="n">
        <f aca="false">+$K$53-Q51</f>
        <v>12</v>
      </c>
      <c r="R52" s="81" t="n">
        <f aca="false">+$K$53-R51</f>
        <v>2</v>
      </c>
      <c r="S52" s="81"/>
      <c r="T52" s="81" t="n">
        <f aca="false">+$K$53-T51</f>
        <v>3</v>
      </c>
      <c r="U52" s="81"/>
      <c r="V52" s="81" t="n">
        <f aca="false">+$K$53-V51</f>
        <v>37</v>
      </c>
      <c r="W52" s="81" t="n">
        <f aca="false">+$K$53-W51</f>
        <v>9</v>
      </c>
      <c r="X52" s="81" t="n">
        <f aca="false">+$K$53-X51</f>
        <v>43</v>
      </c>
      <c r="Y52" s="81" t="n">
        <f aca="false">+$K$53-Y51</f>
        <v>43</v>
      </c>
      <c r="Z52" s="81" t="n">
        <f aca="false">+$K$53-Z51</f>
        <v>43</v>
      </c>
      <c r="AA52" s="81"/>
      <c r="AB52" s="81" t="n">
        <f aca="false">+$K$53-AB51</f>
        <v>9</v>
      </c>
      <c r="AC52" s="81" t="n">
        <f aca="false">+$K$53-AC51</f>
        <v>43</v>
      </c>
      <c r="AD52" s="81" t="n">
        <f aca="false">+$K$53-AD51</f>
        <v>27</v>
      </c>
      <c r="AE52" s="81" t="n">
        <f aca="false">+$K$53-AE51</f>
        <v>14</v>
      </c>
      <c r="AF52" s="81" t="n">
        <f aca="false">+$K$53-AF51</f>
        <v>19</v>
      </c>
      <c r="AG52" s="81" t="n">
        <f aca="false">+$K$53-AG51</f>
        <v>43</v>
      </c>
      <c r="AH52" s="81" t="n">
        <f aca="false">+$K$53-AH51</f>
        <v>41</v>
      </c>
      <c r="AI52" s="81" t="n">
        <f aca="false">+$K$53-AI51</f>
        <v>35</v>
      </c>
      <c r="AJ52" s="81" t="n">
        <f aca="false">+$K$53-AJ51</f>
        <v>37</v>
      </c>
      <c r="AK52" s="81" t="n">
        <f aca="false">+$K$53-AK51</f>
        <v>5</v>
      </c>
      <c r="AL52" s="81" t="n">
        <f aca="false">+$K$53-AL51</f>
        <v>3</v>
      </c>
      <c r="AM52" s="81" t="n">
        <f aca="false">+$K$53-AM51</f>
        <v>6</v>
      </c>
      <c r="AN52" s="81" t="n">
        <f aca="false">+$K$53-AN51</f>
        <v>3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2</v>
      </c>
      <c r="AW52" s="81" t="n">
        <f aca="false">+$K$53-AW51</f>
        <v>25</v>
      </c>
      <c r="AX52" s="81" t="n">
        <f aca="false">+$K$53-AX51</f>
        <v>6</v>
      </c>
      <c r="AY52" s="81"/>
      <c r="AZ52" s="81"/>
      <c r="BA52" s="81"/>
      <c r="BB52" s="81"/>
      <c r="BC52" s="81" t="n">
        <f aca="false">+$K$53-BC51</f>
        <v>15</v>
      </c>
      <c r="BD52" s="81"/>
      <c r="BE52" s="81"/>
      <c r="BF52" s="81" t="n">
        <f aca="false">+$K$53-BF51</f>
        <v>11</v>
      </c>
      <c r="BG52" s="81"/>
      <c r="BH52" s="81"/>
      <c r="BI52" s="80" t="n">
        <f aca="false">+$K$53-BI51</f>
        <v>7</v>
      </c>
      <c r="BJ52" s="81" t="n">
        <f aca="false">+$K$53-BJ51</f>
        <v>4</v>
      </c>
      <c r="BK52" s="81" t="n">
        <f aca="false">+$K$53-BK51</f>
        <v>2</v>
      </c>
      <c r="BL52" s="81"/>
      <c r="BM52" s="81"/>
      <c r="BN52" s="81"/>
      <c r="BO52" s="81"/>
      <c r="BP52" s="81" t="n">
        <f aca="false">+$K$53-BP51</f>
        <v>7</v>
      </c>
      <c r="BQ52" s="81"/>
      <c r="BR52" s="81"/>
      <c r="BS52" s="81" t="n">
        <f aca="false">+$K$53-BS51</f>
        <v>13</v>
      </c>
      <c r="BT52" s="80" t="n">
        <f aca="false">+$K$53-BT51</f>
        <v>3</v>
      </c>
      <c r="BU52" s="81" t="n">
        <f aca="false">+$K$53-BU51</f>
        <v>23</v>
      </c>
      <c r="BV52" s="81" t="n">
        <f aca="false">+$K$53-BV51</f>
        <v>11</v>
      </c>
      <c r="BW52" s="81" t="n">
        <f aca="false">+$K$53-BW51</f>
        <v>10</v>
      </c>
      <c r="BX52" s="81"/>
      <c r="BY52" s="81"/>
      <c r="BZ52" s="81"/>
      <c r="CA52" s="81"/>
      <c r="CB52" s="81"/>
      <c r="CC52" s="81"/>
      <c r="CD52" s="80" t="n">
        <f aca="false">+$K$53-CD51</f>
        <v>13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43</v>
      </c>
      <c r="AA53" s="13"/>
    </row>
    <row r="54" customFormat="false" ht="15.75" hidden="false" customHeight="true" outlineLevel="0" collapsed="false">
      <c r="W54" s="105" t="n">
        <f aca="false">COUNTIFS(W5:W47,"&gt;=50",W5:W47,"&lt;=54")</f>
        <v>0</v>
      </c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>
      <c r="AA254" s="13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F47 BG5:BH34 BG36:BH47 BI52 BT52:CD52">
    <cfRule type="cellIs" priority="2" operator="lessThan" aboveAverage="0" equalAverage="0" bottom="0" percent="0" rank="0" text="" dxfId="1">
      <formula>54.5</formula>
    </cfRule>
  </conditionalFormatting>
  <conditionalFormatting sqref="O5:V47 AB5:AB47 AJ5:AJ47 BT5:CD47">
    <cfRule type="cellIs" priority="3" operator="lessThan" aboveAverage="0" equalAverage="0" bottom="0" percent="0" rank="0" text="" dxfId="1">
      <formula>54.5</formula>
    </cfRule>
  </conditionalFormatting>
  <conditionalFormatting sqref="AB5:AB47 AJ5:AJ47 AK5:AO17 AP5:AP19 AQ5:BF47 BG5:BH34 BJ5:BN20 BO5:BQ16 BR5:BS15 BU5:CC47 BR17:BS33 BO18:BQ36 AK19:AO19 AK21:AP47 BJ22:BN22 BJ24:BN47 BR35:BS47 BG36:BH47 BO38:BQ47">
    <cfRule type="containsText" priority="4" operator="containsText" aboveAverage="0" equalAverage="0" bottom="0" percent="0" rank="0" text="A" dxfId="2">
      <formula>NOT(ISERROR(SEARCH("A",AB5)))</formula>
    </cfRule>
  </conditionalFormatting>
  <conditionalFormatting sqref="BI5:BI47">
    <cfRule type="cellIs" priority="5" operator="lessThan" aboveAverage="0" equalAverage="0" bottom="0" percent="0" rank="0" text="" dxfId="1">
      <formula>54.5</formula>
    </cfRule>
  </conditionalFormatting>
  <conditionalFormatting sqref="BI5:BI47">
    <cfRule type="containsText" priority="6" operator="containsText" aboveAverage="0" equalAverage="0" bottom="0" percent="0" rank="0" text="A" dxfId="2">
      <formula>NOT(ISERROR(SEARCH("A",BI5)))</formula>
    </cfRule>
  </conditionalFormatting>
  <conditionalFormatting sqref="AF5:AF47 AJ5:AJ47">
    <cfRule type="cellIs" priority="7" operator="lessThan" aboveAverage="0" equalAverage="0" bottom="0" percent="0" rank="0" text="" dxfId="1">
      <formula>54.5</formula>
    </cfRule>
  </conditionalFormatting>
  <conditionalFormatting sqref="AF5:AF47 AJ5:AJ47">
    <cfRule type="containsText" priority="8" operator="containsText" aboveAverage="0" equalAverage="0" bottom="0" percent="0" rank="0" text="A" dxfId="2">
      <formula>NOT(ISERROR(SEARCH("A",AF5)))</formula>
    </cfRule>
  </conditionalFormatting>
  <dataValidations count="1">
    <dataValidation allowBlank="true" operator="between" showDropDown="false" showErrorMessage="true" showInputMessage="false" sqref="AS35" type="list">
      <formula1>$D$50:$D$53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3.98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10.43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0.71"/>
    <col collapsed="false" customWidth="true" hidden="false" outlineLevel="0" max="11" min="11" style="0" width="18.58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5.86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114" t="s">
        <v>32</v>
      </c>
      <c r="AC4" s="27" t="s">
        <v>40</v>
      </c>
      <c r="AD4" s="27" t="s">
        <v>41</v>
      </c>
      <c r="AE4" s="27" t="s">
        <v>43</v>
      </c>
      <c r="AF4" s="115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53" t="s">
        <v>54</v>
      </c>
      <c r="AV4" s="50" t="s">
        <v>35</v>
      </c>
      <c r="AW4" s="116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53" t="s">
        <v>56</v>
      </c>
      <c r="BI4" s="51" t="s">
        <v>36</v>
      </c>
      <c r="BJ4" s="116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117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106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202054050-0</v>
      </c>
      <c r="B5" s="18" t="n">
        <f aca="false">$W5</f>
        <v>97</v>
      </c>
      <c r="C5" s="13"/>
      <c r="D5" s="56" t="n">
        <v>1</v>
      </c>
      <c r="E5" s="56" t="s">
        <v>2186</v>
      </c>
      <c r="F5" s="56" t="s">
        <v>68</v>
      </c>
      <c r="G5" s="56" t="s">
        <v>2187</v>
      </c>
      <c r="H5" s="56" t="s">
        <v>102</v>
      </c>
      <c r="I5" s="56" t="s">
        <v>903</v>
      </c>
      <c r="J5" s="56" t="s">
        <v>2188</v>
      </c>
      <c r="K5" s="56" t="s">
        <v>2189</v>
      </c>
      <c r="L5" s="56" t="s">
        <v>64</v>
      </c>
      <c r="M5" s="56" t="s">
        <v>635</v>
      </c>
      <c r="N5" s="56" t="s">
        <v>2190</v>
      </c>
      <c r="O5" s="57" t="n">
        <f aca="false">$AB5</f>
        <v>90</v>
      </c>
      <c r="P5" s="57" t="n">
        <f aca="false">$AF5</f>
        <v>100</v>
      </c>
      <c r="Q5" s="57" t="n">
        <f aca="false">IFERROR(IF($V5&lt;&gt;0,ROUND((MAX(O5:P5)*0.5+$V5*0.5),0),ROUND(($O5*0.5+$P5*0.5),0)),)</f>
        <v>95</v>
      </c>
      <c r="R5" s="57" t="n">
        <f aca="false">$AV5</f>
        <v>98</v>
      </c>
      <c r="S5" s="57" t="n">
        <f aca="false">$BI5</f>
        <v>100</v>
      </c>
      <c r="T5" s="57" t="n">
        <f aca="false">$BT5</f>
        <v>100</v>
      </c>
      <c r="U5" s="57" t="n">
        <f aca="false">$CD5</f>
        <v>100</v>
      </c>
      <c r="V5" s="58" t="n">
        <f aca="false">$AJ5</f>
        <v>0</v>
      </c>
      <c r="W5" s="59" t="n">
        <f aca="false">IF($Q5&gt;=55,ROUND($Q5*$Q$3+$R5*$R$3+$S5*$S$3+$T5*$T$3+$U5*$U$3,0),$Q5)</f>
        <v>97</v>
      </c>
      <c r="X5" s="57" t="n">
        <v>20</v>
      </c>
      <c r="Y5" s="60" t="n">
        <v>30</v>
      </c>
      <c r="Z5" s="60" t="n">
        <v>40</v>
      </c>
      <c r="AA5" s="118" t="n">
        <v>100</v>
      </c>
      <c r="AB5" s="61" t="n">
        <f aca="false">IFERROR(X5+Y5+Z5*AA5/100,0)</f>
        <v>90</v>
      </c>
      <c r="AC5" s="104" t="n">
        <v>30</v>
      </c>
      <c r="AD5" s="60" t="n">
        <v>70</v>
      </c>
      <c r="AE5" s="119" t="n">
        <v>100</v>
      </c>
      <c r="AF5" s="61" t="n">
        <f aca="false">IFERROR(AC5+AD5*AE5/100,0)</f>
        <v>100</v>
      </c>
      <c r="AG5" s="104"/>
      <c r="AH5" s="60"/>
      <c r="AI5" s="119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80</v>
      </c>
      <c r="AQ5" s="62" t="n">
        <v>100</v>
      </c>
      <c r="AR5" s="62" t="n">
        <v>100</v>
      </c>
      <c r="AS5" s="62" t="n">
        <v>100</v>
      </c>
      <c r="AT5" s="62" t="n">
        <v>100</v>
      </c>
      <c r="AU5" s="64"/>
      <c r="AV5" s="61" t="n">
        <f aca="false">IFERROR(AVERAGE(AK5:AU5),0)</f>
        <v>98</v>
      </c>
      <c r="AW5" s="65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4"/>
      <c r="BI5" s="61" t="n">
        <f aca="false">IFERROR(AVERAGE(AW5:BH5),0)</f>
        <v>100</v>
      </c>
      <c r="BJ5" s="65" t="n">
        <v>100</v>
      </c>
      <c r="BK5" s="62" t="n">
        <v>100</v>
      </c>
      <c r="BL5" s="62" t="n">
        <v>100</v>
      </c>
      <c r="BM5" s="62" t="n">
        <v>100</v>
      </c>
      <c r="BN5" s="62" t="n">
        <v>100</v>
      </c>
      <c r="BO5" s="62" t="n">
        <v>100</v>
      </c>
      <c r="BP5" s="62" t="n">
        <v>100</v>
      </c>
      <c r="BQ5" s="62" t="n">
        <v>100</v>
      </c>
      <c r="BR5" s="62" t="n">
        <v>100</v>
      </c>
      <c r="BS5" s="64" t="n">
        <v>100</v>
      </c>
      <c r="BT5" s="61" t="n">
        <f aca="false">IFERROR(AVERAGE(BJ5:BS5),0)</f>
        <v>100</v>
      </c>
      <c r="BU5" s="120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100</v>
      </c>
      <c r="CC5" s="121"/>
      <c r="CD5" s="61" t="n">
        <f aca="false">IFERROR(AVERAGE(BU5:CC5),0)</f>
        <v>100</v>
      </c>
    </row>
    <row r="6" customFormat="false" ht="15.75" hidden="false" customHeight="true" outlineLevel="0" collapsed="false">
      <c r="A6" s="13" t="str">
        <f aca="false">$E6&amp;"-"&amp;$F6</f>
        <v>202054026-8</v>
      </c>
      <c r="B6" s="18" t="n">
        <f aca="false">$W6</f>
        <v>99</v>
      </c>
      <c r="C6" s="13"/>
      <c r="D6" s="68" t="n">
        <f aca="false">D5+1</f>
        <v>2</v>
      </c>
      <c r="E6" s="56" t="s">
        <v>2191</v>
      </c>
      <c r="F6" s="56" t="s">
        <v>89</v>
      </c>
      <c r="G6" s="56" t="s">
        <v>2192</v>
      </c>
      <c r="H6" s="56" t="s">
        <v>102</v>
      </c>
      <c r="I6" s="56" t="s">
        <v>2193</v>
      </c>
      <c r="J6" s="56" t="s">
        <v>2194</v>
      </c>
      <c r="K6" s="56" t="s">
        <v>2170</v>
      </c>
      <c r="L6" s="56" t="s">
        <v>64</v>
      </c>
      <c r="M6" s="56" t="s">
        <v>635</v>
      </c>
      <c r="N6" s="56" t="s">
        <v>2195</v>
      </c>
      <c r="O6" s="57" t="n">
        <f aca="false">$AB6</f>
        <v>99</v>
      </c>
      <c r="P6" s="57" t="n">
        <f aca="false">$AF6</f>
        <v>100</v>
      </c>
      <c r="Q6" s="57" t="n">
        <f aca="false">IFERROR(IF($V6&lt;&gt;0,ROUND((MAX(O6:P6)*0.5+$V6*0.5),0),ROUND(($O6*0.5+$P6*0.5),0)),)</f>
        <v>100</v>
      </c>
      <c r="R6" s="57" t="n">
        <f aca="false">$AV6</f>
        <v>96</v>
      </c>
      <c r="S6" s="57" t="n">
        <f aca="false">$BI6</f>
        <v>100</v>
      </c>
      <c r="T6" s="57" t="n">
        <f aca="false">$BT6</f>
        <v>100</v>
      </c>
      <c r="U6" s="57" t="n">
        <f aca="false">$CD6</f>
        <v>100</v>
      </c>
      <c r="V6" s="58" t="n">
        <f aca="false">$AJ6</f>
        <v>0</v>
      </c>
      <c r="W6" s="59" t="n">
        <f aca="false">IF($Q6&gt;=55,ROUND($Q6*$Q$3+$R6*$R$3+$S6*$S$3+$T6*$T$3+$U6*$U$3,0),$Q6)</f>
        <v>99</v>
      </c>
      <c r="X6" s="57" t="n">
        <v>20</v>
      </c>
      <c r="Y6" s="60" t="n">
        <v>29</v>
      </c>
      <c r="Z6" s="60" t="n">
        <v>50</v>
      </c>
      <c r="AA6" s="118" t="n">
        <v>100</v>
      </c>
      <c r="AB6" s="61" t="n">
        <f aca="false">IFERROR(X6+Y6+Z6*AA6/100,0)</f>
        <v>99</v>
      </c>
      <c r="AC6" s="104" t="n">
        <v>30</v>
      </c>
      <c r="AD6" s="60" t="n">
        <v>70</v>
      </c>
      <c r="AE6" s="119" t="n">
        <v>100</v>
      </c>
      <c r="AF6" s="61" t="n">
        <f aca="false">IFERROR(AC6+AD6*AE6/100,0)</f>
        <v>100</v>
      </c>
      <c r="AG6" s="104"/>
      <c r="AH6" s="60"/>
      <c r="AI6" s="119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100</v>
      </c>
      <c r="AO6" s="62" t="n">
        <v>100</v>
      </c>
      <c r="AP6" s="62" t="n">
        <v>100</v>
      </c>
      <c r="AQ6" s="62" t="n">
        <v>100</v>
      </c>
      <c r="AR6" s="62" t="n">
        <v>100</v>
      </c>
      <c r="AS6" s="62" t="n">
        <v>60</v>
      </c>
      <c r="AT6" s="62" t="n">
        <v>100</v>
      </c>
      <c r="AU6" s="64"/>
      <c r="AV6" s="61" t="n">
        <f aca="false">IFERROR(AVERAGE(AK6:AU6),0)</f>
        <v>96</v>
      </c>
      <c r="AW6" s="65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 t="n">
        <v>100</v>
      </c>
      <c r="BG6" s="62"/>
      <c r="BH6" s="64"/>
      <c r="BI6" s="61" t="n">
        <f aca="false">IFERROR(AVERAGE(AW6:BH6),0)</f>
        <v>100</v>
      </c>
      <c r="BJ6" s="65" t="n">
        <v>100</v>
      </c>
      <c r="BK6" s="62" t="n">
        <v>100</v>
      </c>
      <c r="BL6" s="62" t="n">
        <v>100</v>
      </c>
      <c r="BM6" s="62" t="n">
        <v>100</v>
      </c>
      <c r="BN6" s="62" t="n">
        <v>100</v>
      </c>
      <c r="BO6" s="62" t="n">
        <v>100</v>
      </c>
      <c r="BP6" s="62" t="n">
        <v>100</v>
      </c>
      <c r="BQ6" s="62" t="n">
        <v>100</v>
      </c>
      <c r="BR6" s="62" t="n">
        <v>100</v>
      </c>
      <c r="BS6" s="64" t="n">
        <v>100</v>
      </c>
      <c r="BT6" s="61" t="n">
        <f aca="false">IFERROR(AVERAGE(BJ6:BS6),0)</f>
        <v>100</v>
      </c>
      <c r="BU6" s="120" t="n">
        <v>100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100</v>
      </c>
      <c r="CB6" s="62" t="n">
        <v>100</v>
      </c>
      <c r="CC6" s="64"/>
      <c r="CD6" s="61" t="n">
        <f aca="false">IFERROR(AVERAGE(BU6:CC6),0)</f>
        <v>100</v>
      </c>
    </row>
    <row r="7" customFormat="false" ht="15.75" hidden="false" customHeight="true" outlineLevel="0" collapsed="false">
      <c r="A7" s="13" t="str">
        <f aca="false">$E7&amp;"-"&amp;$F7</f>
        <v>202054042-k</v>
      </c>
      <c r="B7" s="18" t="n">
        <f aca="false">$W7</f>
        <v>91</v>
      </c>
      <c r="C7" s="13"/>
      <c r="D7" s="68" t="n">
        <f aca="false">D6+1</f>
        <v>3</v>
      </c>
      <c r="E7" s="56" t="s">
        <v>2196</v>
      </c>
      <c r="F7" s="56" t="s">
        <v>76</v>
      </c>
      <c r="G7" s="56" t="s">
        <v>2197</v>
      </c>
      <c r="H7" s="56" t="s">
        <v>58</v>
      </c>
      <c r="I7" s="56" t="s">
        <v>2198</v>
      </c>
      <c r="J7" s="56" t="s">
        <v>2199</v>
      </c>
      <c r="K7" s="56" t="s">
        <v>2200</v>
      </c>
      <c r="L7" s="56" t="s">
        <v>64</v>
      </c>
      <c r="M7" s="56" t="s">
        <v>635</v>
      </c>
      <c r="N7" s="56" t="s">
        <v>2201</v>
      </c>
      <c r="O7" s="57" t="n">
        <f aca="false">$AB7</f>
        <v>90</v>
      </c>
      <c r="P7" s="57" t="n">
        <f aca="false">$AF7</f>
        <v>90</v>
      </c>
      <c r="Q7" s="57" t="n">
        <f aca="false">IFERROR(IF($V7&lt;&gt;0,ROUND((MAX(O7:P7)*0.5+$V7*0.5),0),ROUND(($O7*0.5+$P7*0.5),0)),)</f>
        <v>90</v>
      </c>
      <c r="R7" s="57" t="n">
        <f aca="false">$AV7</f>
        <v>98</v>
      </c>
      <c r="S7" s="57" t="n">
        <f aca="false">$BI7</f>
        <v>90</v>
      </c>
      <c r="T7" s="57" t="n">
        <f aca="false">$BT7</f>
        <v>91.5</v>
      </c>
      <c r="U7" s="57" t="n">
        <f aca="false">$CD7</f>
        <v>71.25</v>
      </c>
      <c r="V7" s="58" t="n">
        <f aca="false">$AJ7</f>
        <v>0</v>
      </c>
      <c r="W7" s="59" t="n">
        <f aca="false">IF($Q7&gt;=55,ROUND($Q7*$Q$3+$R7*$R$3+$S7*$S$3+$T7*$T$3+$U7*$U$3,0),$Q7)</f>
        <v>91</v>
      </c>
      <c r="X7" s="57" t="n">
        <v>20</v>
      </c>
      <c r="Y7" s="60" t="n">
        <v>30</v>
      </c>
      <c r="Z7" s="60" t="n">
        <v>40</v>
      </c>
      <c r="AA7" s="118" t="n">
        <v>100</v>
      </c>
      <c r="AB7" s="61" t="n">
        <f aca="false">IFERROR(X7+Y7+Z7*AA7/100,0)</f>
        <v>90</v>
      </c>
      <c r="AC7" s="104" t="n">
        <v>25</v>
      </c>
      <c r="AD7" s="60" t="n">
        <v>65</v>
      </c>
      <c r="AE7" s="119" t="n">
        <v>100</v>
      </c>
      <c r="AF7" s="61" t="n">
        <f aca="false">IFERROR(AC7+AD7*AE7/100,0)</f>
        <v>90</v>
      </c>
      <c r="AG7" s="104"/>
      <c r="AH7" s="60"/>
      <c r="AI7" s="119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100</v>
      </c>
      <c r="AP7" s="62" t="n">
        <v>100</v>
      </c>
      <c r="AQ7" s="62" t="n">
        <v>80</v>
      </c>
      <c r="AR7" s="62" t="n">
        <v>100</v>
      </c>
      <c r="AS7" s="62" t="n">
        <v>100</v>
      </c>
      <c r="AT7" s="62" t="n">
        <v>100</v>
      </c>
      <c r="AU7" s="64"/>
      <c r="AV7" s="61" t="n">
        <f aca="false">IFERROR(AVERAGE(AK7:AU7),0)</f>
        <v>98</v>
      </c>
      <c r="AW7" s="65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0</v>
      </c>
      <c r="BD7" s="62" t="n">
        <v>100</v>
      </c>
      <c r="BE7" s="62" t="n">
        <v>100</v>
      </c>
      <c r="BF7" s="62" t="n">
        <v>100</v>
      </c>
      <c r="BG7" s="62"/>
      <c r="BH7" s="64"/>
      <c r="BI7" s="61" t="n">
        <f aca="false">IFERROR(AVERAGE(AW7:BH7),0)</f>
        <v>90</v>
      </c>
      <c r="BJ7" s="65" t="n">
        <v>100</v>
      </c>
      <c r="BK7" s="62" t="n">
        <v>90</v>
      </c>
      <c r="BL7" s="62" t="n">
        <v>100</v>
      </c>
      <c r="BM7" s="62" t="n">
        <v>80</v>
      </c>
      <c r="BN7" s="62" t="n">
        <v>100</v>
      </c>
      <c r="BO7" s="62" t="n">
        <v>95</v>
      </c>
      <c r="BP7" s="62" t="n">
        <v>100</v>
      </c>
      <c r="BQ7" s="62" t="n">
        <v>100</v>
      </c>
      <c r="BR7" s="62" t="n">
        <v>80</v>
      </c>
      <c r="BS7" s="64" t="n">
        <v>70</v>
      </c>
      <c r="BT7" s="61" t="n">
        <f aca="false">IFERROR(AVERAGE(BJ7:BS7),0)</f>
        <v>91.5</v>
      </c>
      <c r="BU7" s="120" t="n">
        <v>100</v>
      </c>
      <c r="BV7" s="63" t="n">
        <v>100</v>
      </c>
      <c r="BW7" s="63" t="n">
        <v>100</v>
      </c>
      <c r="BX7" s="62" t="n">
        <v>100</v>
      </c>
      <c r="BY7" s="62" t="n">
        <v>70</v>
      </c>
      <c r="BZ7" s="62" t="n">
        <v>100</v>
      </c>
      <c r="CA7" s="62" t="n">
        <v>0</v>
      </c>
      <c r="CB7" s="62" t="n">
        <v>0</v>
      </c>
      <c r="CC7" s="64"/>
      <c r="CD7" s="61" t="n">
        <f aca="false">IFERROR(AVERAGE(BU7:CC7),0)</f>
        <v>71.25</v>
      </c>
    </row>
    <row r="8" customFormat="false" ht="15.75" hidden="false" customHeight="true" outlineLevel="0" collapsed="false">
      <c r="A8" s="13" t="str">
        <f aca="false">$E8&amp;"-"&amp;$F8</f>
        <v>202054036-5</v>
      </c>
      <c r="B8" s="18" t="n">
        <f aca="false">$W8</f>
        <v>62</v>
      </c>
      <c r="C8" s="13"/>
      <c r="D8" s="68" t="n">
        <f aca="false">D7+1</f>
        <v>4</v>
      </c>
      <c r="E8" s="56" t="s">
        <v>2202</v>
      </c>
      <c r="F8" s="56" t="s">
        <v>70</v>
      </c>
      <c r="G8" s="56" t="s">
        <v>2203</v>
      </c>
      <c r="H8" s="56" t="s">
        <v>159</v>
      </c>
      <c r="I8" s="56" t="s">
        <v>2204</v>
      </c>
      <c r="J8" s="56" t="s">
        <v>2205</v>
      </c>
      <c r="K8" s="56" t="s">
        <v>2206</v>
      </c>
      <c r="L8" s="56" t="s">
        <v>64</v>
      </c>
      <c r="M8" s="56" t="s">
        <v>635</v>
      </c>
      <c r="N8" s="56" t="s">
        <v>2207</v>
      </c>
      <c r="O8" s="57" t="n">
        <f aca="false">$AB8</f>
        <v>0</v>
      </c>
      <c r="P8" s="57" t="n">
        <f aca="false">$AF8</f>
        <v>95</v>
      </c>
      <c r="Q8" s="57" t="n">
        <f aca="false">IFERROR(IF($V8&lt;&gt;0,ROUND(($O8+$P8+$V8)/3,0),ROUND(($O8*0.5+$P8*0.5),0)),)</f>
        <v>58</v>
      </c>
      <c r="R8" s="57" t="n">
        <f aca="false">$AV8</f>
        <v>80</v>
      </c>
      <c r="S8" s="57" t="n">
        <f aca="false">$BI8</f>
        <v>90.9</v>
      </c>
      <c r="T8" s="57" t="n">
        <f aca="false">$BT8</f>
        <v>48.5</v>
      </c>
      <c r="U8" s="57" t="n">
        <f aca="false">$CD8</f>
        <v>50</v>
      </c>
      <c r="V8" s="58" t="n">
        <f aca="false">$AJ8</f>
        <v>80</v>
      </c>
      <c r="W8" s="59" t="n">
        <f aca="false">IF($Q8&gt;=55,ROUND($Q8*$Q$3+$R8*$R$3+$S8*$S$3+$T8*$T$3+$U8*$U$3,0),$Q8)</f>
        <v>62</v>
      </c>
      <c r="X8" s="57" t="n">
        <v>0</v>
      </c>
      <c r="Y8" s="60" t="n">
        <v>0</v>
      </c>
      <c r="Z8" s="60" t="n">
        <v>0</v>
      </c>
      <c r="AA8" s="118" t="n">
        <v>0</v>
      </c>
      <c r="AB8" s="61" t="n">
        <f aca="false">IFERROR(X8+Y8+Z8*AA8/100,0)</f>
        <v>0</v>
      </c>
      <c r="AC8" s="104" t="n">
        <v>25</v>
      </c>
      <c r="AD8" s="60" t="n">
        <v>70</v>
      </c>
      <c r="AE8" s="119" t="n">
        <v>100</v>
      </c>
      <c r="AF8" s="61" t="n">
        <f aca="false">IFERROR(AC8+AD8*AE8/100,0)</f>
        <v>95</v>
      </c>
      <c r="AG8" s="104" t="n">
        <v>20</v>
      </c>
      <c r="AH8" s="60" t="n">
        <v>60</v>
      </c>
      <c r="AI8" s="119" t="n">
        <v>100</v>
      </c>
      <c r="AJ8" s="61" t="n">
        <f aca="false">IFERROR(AG8+AH8*AI8/100,0)</f>
        <v>80</v>
      </c>
      <c r="AK8" s="62" t="n">
        <v>100</v>
      </c>
      <c r="AL8" s="63" t="n">
        <v>100</v>
      </c>
      <c r="AM8" s="62" t="n">
        <v>100</v>
      </c>
      <c r="AN8" s="62" t="n">
        <v>0</v>
      </c>
      <c r="AO8" s="62" t="n">
        <v>100</v>
      </c>
      <c r="AP8" s="62" t="n">
        <v>100</v>
      </c>
      <c r="AQ8" s="62" t="n">
        <v>100</v>
      </c>
      <c r="AR8" s="62" t="n">
        <v>100</v>
      </c>
      <c r="AS8" s="62" t="n">
        <v>100</v>
      </c>
      <c r="AT8" s="62" t="n">
        <v>0</v>
      </c>
      <c r="AU8" s="64"/>
      <c r="AV8" s="61" t="n">
        <f aca="false">IFERROR(AVERAGE(AK8:AU8),0)</f>
        <v>80</v>
      </c>
      <c r="AW8" s="65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94</v>
      </c>
      <c r="BC8" s="62" t="n">
        <v>65</v>
      </c>
      <c r="BD8" s="62" t="n">
        <v>100</v>
      </c>
      <c r="BE8" s="62" t="n">
        <v>50</v>
      </c>
      <c r="BF8" s="62" t="n">
        <v>100</v>
      </c>
      <c r="BG8" s="62"/>
      <c r="BH8" s="64"/>
      <c r="BI8" s="61" t="n">
        <f aca="false">IFERROR(AVERAGE(AW8:BH8),0)</f>
        <v>90.9</v>
      </c>
      <c r="BJ8" s="65" t="n">
        <v>90</v>
      </c>
      <c r="BK8" s="62" t="n">
        <v>100</v>
      </c>
      <c r="BL8" s="62" t="n">
        <v>100</v>
      </c>
      <c r="BM8" s="62" t="n">
        <v>95</v>
      </c>
      <c r="BN8" s="62" t="n">
        <v>100</v>
      </c>
      <c r="BO8" s="62" t="n">
        <v>0</v>
      </c>
      <c r="BP8" s="62" t="n">
        <v>0</v>
      </c>
      <c r="BQ8" s="62" t="n">
        <v>0</v>
      </c>
      <c r="BR8" s="62" t="n">
        <v>0</v>
      </c>
      <c r="BS8" s="64" t="n">
        <v>0</v>
      </c>
      <c r="BT8" s="61" t="n">
        <f aca="false">IFERROR(AVERAGE(BJ8:BS8),0)</f>
        <v>48.5</v>
      </c>
      <c r="BU8" s="120" t="n">
        <v>100</v>
      </c>
      <c r="BV8" s="63" t="n">
        <v>100</v>
      </c>
      <c r="BW8" s="63" t="n">
        <v>100</v>
      </c>
      <c r="BX8" s="62" t="n">
        <v>100</v>
      </c>
      <c r="BY8" s="62" t="n">
        <v>0</v>
      </c>
      <c r="BZ8" s="62" t="n">
        <v>0</v>
      </c>
      <c r="CA8" s="62" t="n">
        <v>0</v>
      </c>
      <c r="CB8" s="62" t="n">
        <v>0</v>
      </c>
      <c r="CC8" s="64"/>
      <c r="CD8" s="61" t="n">
        <f aca="false">IFERROR(AVERAGE(BU8:CC8),0)</f>
        <v>50</v>
      </c>
    </row>
    <row r="9" customFormat="false" ht="15.75" hidden="false" customHeight="true" outlineLevel="0" collapsed="false">
      <c r="A9" s="13" t="str">
        <f aca="false">$E9&amp;"-"&amp;$F9</f>
        <v>202054022-5</v>
      </c>
      <c r="B9" s="18" t="n">
        <f aca="false">$W9</f>
        <v>71</v>
      </c>
      <c r="C9" s="13"/>
      <c r="D9" s="68" t="n">
        <f aca="false">D8+1</f>
        <v>5</v>
      </c>
      <c r="E9" s="56" t="s">
        <v>2208</v>
      </c>
      <c r="F9" s="56" t="s">
        <v>70</v>
      </c>
      <c r="G9" s="56" t="s">
        <v>2209</v>
      </c>
      <c r="H9" s="56" t="s">
        <v>68</v>
      </c>
      <c r="I9" s="56" t="s">
        <v>1928</v>
      </c>
      <c r="J9" s="56" t="s">
        <v>111</v>
      </c>
      <c r="K9" s="56" t="s">
        <v>2210</v>
      </c>
      <c r="L9" s="56" t="s">
        <v>64</v>
      </c>
      <c r="M9" s="56" t="s">
        <v>635</v>
      </c>
      <c r="N9" s="56" t="s">
        <v>2211</v>
      </c>
      <c r="O9" s="57" t="n">
        <f aca="false">$AB9</f>
        <v>74</v>
      </c>
      <c r="P9" s="57" t="n">
        <f aca="false">$AF9</f>
        <v>0</v>
      </c>
      <c r="Q9" s="57" t="n">
        <f aca="false">IFERROR(IF($V9&lt;&gt;0,ROUND(($O9+$P9+$V9)/3,0),ROUND(($O9*0.5+$P9*0.5),0)),)</f>
        <v>56</v>
      </c>
      <c r="R9" s="57" t="n">
        <f aca="false">$AV9</f>
        <v>100</v>
      </c>
      <c r="S9" s="57" t="n">
        <f aca="false">$BI9</f>
        <v>90</v>
      </c>
      <c r="T9" s="57" t="n">
        <f aca="false">$BT9</f>
        <v>68</v>
      </c>
      <c r="U9" s="57" t="n">
        <f aca="false">$CD9</f>
        <v>100</v>
      </c>
      <c r="V9" s="58" t="n">
        <f aca="false">$AJ9</f>
        <v>95</v>
      </c>
      <c r="W9" s="59" t="n">
        <f aca="false">IF($Q9&gt;=55,ROUND($Q9*$Q$3+$R9*$R$3+$S9*$S$3+$T9*$T$3+$U9*$U$3,0),$Q9)</f>
        <v>71</v>
      </c>
      <c r="X9" s="57" t="n">
        <v>20</v>
      </c>
      <c r="Y9" s="60" t="n">
        <v>19</v>
      </c>
      <c r="Z9" s="60" t="n">
        <v>35</v>
      </c>
      <c r="AA9" s="118" t="n">
        <v>100</v>
      </c>
      <c r="AB9" s="61" t="n">
        <f aca="false">IFERROR(X9+Y9+Z9*AA9/100,0)</f>
        <v>74</v>
      </c>
      <c r="AC9" s="104" t="n">
        <v>0</v>
      </c>
      <c r="AD9" s="60" t="n">
        <v>0</v>
      </c>
      <c r="AE9" s="118" t="n">
        <v>0</v>
      </c>
      <c r="AF9" s="61" t="n">
        <f aca="false">IFERROR(AC9+AD9*AE9/100,0)</f>
        <v>0</v>
      </c>
      <c r="AG9" s="104" t="n">
        <v>30</v>
      </c>
      <c r="AH9" s="60" t="n">
        <v>65</v>
      </c>
      <c r="AI9" s="119" t="n">
        <v>100</v>
      </c>
      <c r="AJ9" s="61" t="n">
        <f aca="false">IFERROR(AG9+AH9*AI9/100,0)</f>
        <v>95</v>
      </c>
      <c r="AK9" s="62" t="n">
        <v>100</v>
      </c>
      <c r="AL9" s="63" t="n">
        <v>100</v>
      </c>
      <c r="AM9" s="62" t="n">
        <v>100</v>
      </c>
      <c r="AN9" s="62" t="n">
        <v>100</v>
      </c>
      <c r="AO9" s="62" t="n">
        <v>100</v>
      </c>
      <c r="AP9" s="62" t="n">
        <v>100</v>
      </c>
      <c r="AQ9" s="62" t="n">
        <v>100</v>
      </c>
      <c r="AR9" s="62" t="n">
        <v>100</v>
      </c>
      <c r="AS9" s="62" t="n">
        <v>100</v>
      </c>
      <c r="AT9" s="62" t="n">
        <v>100</v>
      </c>
      <c r="AU9" s="64"/>
      <c r="AV9" s="61" t="n">
        <f aca="false">IFERROR(AVERAGE(AK9:AU9),0)</f>
        <v>100</v>
      </c>
      <c r="AW9" s="65" t="n">
        <v>100</v>
      </c>
      <c r="AX9" s="62" t="n">
        <v>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4"/>
      <c r="BI9" s="61" t="n">
        <f aca="false">IFERROR(AVERAGE(AW9:BH9),0)</f>
        <v>90</v>
      </c>
      <c r="BJ9" s="65" t="n">
        <v>100</v>
      </c>
      <c r="BK9" s="62" t="n">
        <v>100</v>
      </c>
      <c r="BL9" s="62" t="n">
        <v>100</v>
      </c>
      <c r="BM9" s="62" t="n">
        <v>100</v>
      </c>
      <c r="BN9" s="62" t="n">
        <v>80</v>
      </c>
      <c r="BO9" s="62" t="n">
        <v>0</v>
      </c>
      <c r="BP9" s="62" t="n">
        <v>100</v>
      </c>
      <c r="BQ9" s="62" t="n">
        <v>100</v>
      </c>
      <c r="BR9" s="62" t="n">
        <v>0</v>
      </c>
      <c r="BS9" s="64" t="n">
        <v>0</v>
      </c>
      <c r="BT9" s="61" t="n">
        <f aca="false">IFERROR(AVERAGE(BJ9:BS9),0)</f>
        <v>68</v>
      </c>
      <c r="BU9" s="120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4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202054008-k</v>
      </c>
      <c r="B10" s="18" t="n">
        <f aca="false">$W10</f>
        <v>73</v>
      </c>
      <c r="C10" s="13"/>
      <c r="D10" s="68" t="n">
        <f aca="false">D9+1</f>
        <v>6</v>
      </c>
      <c r="E10" s="56" t="s">
        <v>2212</v>
      </c>
      <c r="F10" s="56" t="s">
        <v>76</v>
      </c>
      <c r="G10" s="56" t="s">
        <v>2213</v>
      </c>
      <c r="H10" s="56" t="s">
        <v>121</v>
      </c>
      <c r="I10" s="56" t="s">
        <v>130</v>
      </c>
      <c r="J10" s="56" t="s">
        <v>558</v>
      </c>
      <c r="K10" s="56" t="s">
        <v>131</v>
      </c>
      <c r="L10" s="56" t="s">
        <v>64</v>
      </c>
      <c r="M10" s="56" t="s">
        <v>635</v>
      </c>
      <c r="N10" s="56" t="s">
        <v>2214</v>
      </c>
      <c r="O10" s="57" t="n">
        <f aca="false">$AB10</f>
        <v>59</v>
      </c>
      <c r="P10" s="57" t="n">
        <f aca="false">$AF10</f>
        <v>38</v>
      </c>
      <c r="Q10" s="57" t="n">
        <f aca="false">IFERROR(IF($V10&lt;&gt;0,ROUND((MAX(O10:P10)*0.5+$V10*0.5),0),ROUND(($O10*0.5+$P10*0.5),0)),)</f>
        <v>62</v>
      </c>
      <c r="R10" s="57" t="n">
        <f aca="false">$AV10</f>
        <v>88.3</v>
      </c>
      <c r="S10" s="57" t="n">
        <f aca="false">$BI10</f>
        <v>49.091</v>
      </c>
      <c r="T10" s="57" t="n">
        <f aca="false">$BT10</f>
        <v>84.5</v>
      </c>
      <c r="U10" s="57" t="n">
        <f aca="false">$CD10</f>
        <v>100</v>
      </c>
      <c r="V10" s="58" t="n">
        <f aca="false">$AJ10</f>
        <v>65</v>
      </c>
      <c r="W10" s="59" t="n">
        <f aca="false">IF($Q10&gt;=55,ROUND($Q10*$Q$3+$R10*$R$3+$S10*$S$3+$T10*$T$3+$U10*$U$3,0),$Q10)</f>
        <v>73</v>
      </c>
      <c r="X10" s="57" t="n">
        <v>15</v>
      </c>
      <c r="Y10" s="60" t="n">
        <v>24</v>
      </c>
      <c r="Z10" s="60" t="n">
        <v>20</v>
      </c>
      <c r="AA10" s="118" t="n">
        <v>100</v>
      </c>
      <c r="AB10" s="61" t="n">
        <f aca="false">IFERROR(X10+Y10+Z10*AA10/100,0)</f>
        <v>59</v>
      </c>
      <c r="AC10" s="104" t="n">
        <v>10</v>
      </c>
      <c r="AD10" s="60" t="n">
        <v>40</v>
      </c>
      <c r="AE10" s="119" t="n">
        <v>70</v>
      </c>
      <c r="AF10" s="61" t="n">
        <f aca="false">IFERROR(AC10+AD10*AE10/100,0)</f>
        <v>38</v>
      </c>
      <c r="AG10" s="104" t="n">
        <v>25</v>
      </c>
      <c r="AH10" s="60" t="n">
        <v>40</v>
      </c>
      <c r="AI10" s="119" t="n">
        <v>100</v>
      </c>
      <c r="AJ10" s="61" t="n">
        <f aca="false">IFERROR(AG10+AH10*AI10/100,0)</f>
        <v>65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50</v>
      </c>
      <c r="AP10" s="62" t="n">
        <v>100</v>
      </c>
      <c r="AQ10" s="62" t="n">
        <v>100</v>
      </c>
      <c r="AR10" s="62" t="n">
        <v>33</v>
      </c>
      <c r="AS10" s="62" t="n">
        <v>100</v>
      </c>
      <c r="AT10" s="62" t="n">
        <v>100</v>
      </c>
      <c r="AU10" s="64"/>
      <c r="AV10" s="61" t="n">
        <f aca="false">IFERROR(AVERAGE(AK10:AU10),0)</f>
        <v>88.3</v>
      </c>
      <c r="AW10" s="65" t="n">
        <v>0</v>
      </c>
      <c r="AX10" s="62" t="n">
        <v>0</v>
      </c>
      <c r="AY10" s="62" t="n">
        <v>100</v>
      </c>
      <c r="AZ10" s="62" t="n">
        <v>100</v>
      </c>
      <c r="BA10" s="62" t="n">
        <v>0</v>
      </c>
      <c r="BB10" s="62" t="n">
        <v>0</v>
      </c>
      <c r="BC10" s="62" t="n">
        <v>0</v>
      </c>
      <c r="BD10" s="62" t="n">
        <v>90.91</v>
      </c>
      <c r="BE10" s="62" t="n">
        <v>100</v>
      </c>
      <c r="BF10" s="62" t="n">
        <v>100</v>
      </c>
      <c r="BG10" s="62"/>
      <c r="BH10" s="64"/>
      <c r="BI10" s="61" t="n">
        <f aca="false">IFERROR(AVERAGE(AW10:BH10),0)</f>
        <v>49.091</v>
      </c>
      <c r="BJ10" s="65" t="n">
        <v>100</v>
      </c>
      <c r="BK10" s="62" t="n">
        <v>100</v>
      </c>
      <c r="BL10" s="62" t="n">
        <v>95</v>
      </c>
      <c r="BM10" s="62" t="n">
        <v>90</v>
      </c>
      <c r="BN10" s="62" t="n">
        <v>70</v>
      </c>
      <c r="BO10" s="62" t="n">
        <v>0</v>
      </c>
      <c r="BP10" s="62" t="n">
        <v>100</v>
      </c>
      <c r="BQ10" s="62" t="n">
        <v>100</v>
      </c>
      <c r="BR10" s="62" t="n">
        <v>100</v>
      </c>
      <c r="BS10" s="64" t="n">
        <v>90</v>
      </c>
      <c r="BT10" s="61" t="n">
        <f aca="false">IFERROR(AVERAGE(BJ10:BS10),0)</f>
        <v>84.5</v>
      </c>
      <c r="BU10" s="120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4"/>
      <c r="CD10" s="61" t="n">
        <f aca="false">IFERROR(AVERAGE(BU10:CC10),0)</f>
        <v>100</v>
      </c>
    </row>
    <row r="11" customFormat="false" ht="15.75" hidden="false" customHeight="true" outlineLevel="0" collapsed="false">
      <c r="A11" s="13" t="str">
        <f aca="false">$E11&amp;"-"&amp;$F11</f>
        <v>202054049-7</v>
      </c>
      <c r="B11" s="18" t="n">
        <f aca="false">$W11</f>
        <v>81</v>
      </c>
      <c r="C11" s="13"/>
      <c r="D11" s="68" t="n">
        <f aca="false">D10+1</f>
        <v>7</v>
      </c>
      <c r="E11" s="56" t="s">
        <v>2215</v>
      </c>
      <c r="F11" s="56" t="s">
        <v>121</v>
      </c>
      <c r="G11" s="56" t="s">
        <v>2216</v>
      </c>
      <c r="H11" s="56" t="s">
        <v>64</v>
      </c>
      <c r="I11" s="56" t="s">
        <v>1249</v>
      </c>
      <c r="J11" s="56" t="s">
        <v>2174</v>
      </c>
      <c r="K11" s="56" t="s">
        <v>971</v>
      </c>
      <c r="L11" s="56" t="s">
        <v>64</v>
      </c>
      <c r="M11" s="56" t="s">
        <v>635</v>
      </c>
      <c r="N11" s="56" t="s">
        <v>2217</v>
      </c>
      <c r="O11" s="57" t="n">
        <f aca="false">$AB11</f>
        <v>35</v>
      </c>
      <c r="P11" s="57" t="n">
        <f aca="false">$AF11</f>
        <v>100</v>
      </c>
      <c r="Q11" s="57" t="n">
        <f aca="false">IFERROR(IF($V11&lt;&gt;0,ROUND((MAX(O11:P11)*0.5+$V11*0.5),0),ROUND(($O11*0.5+$P11*0.5),0)),)</f>
        <v>68</v>
      </c>
      <c r="R11" s="57" t="n">
        <f aca="false">$AV11</f>
        <v>100</v>
      </c>
      <c r="S11" s="57" t="n">
        <f aca="false">$BI11</f>
        <v>100</v>
      </c>
      <c r="T11" s="57" t="n">
        <f aca="false">$BT11</f>
        <v>83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81</v>
      </c>
      <c r="X11" s="57" t="n">
        <v>20</v>
      </c>
      <c r="Y11" s="60" t="n">
        <v>15</v>
      </c>
      <c r="Z11" s="60" t="n">
        <v>0</v>
      </c>
      <c r="AA11" s="118" t="n">
        <v>0</v>
      </c>
      <c r="AB11" s="61" t="n">
        <f aca="false">IFERROR(X11+Y11+Z11*AA11/100,0)</f>
        <v>35</v>
      </c>
      <c r="AC11" s="104" t="n">
        <v>30</v>
      </c>
      <c r="AD11" s="60" t="n">
        <v>70</v>
      </c>
      <c r="AE11" s="119" t="n">
        <v>100</v>
      </c>
      <c r="AF11" s="61" t="n">
        <f aca="false">IFERROR(AC11+AD11*AE11/100,0)</f>
        <v>100</v>
      </c>
      <c r="AG11" s="104"/>
      <c r="AH11" s="60"/>
      <c r="AI11" s="119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100</v>
      </c>
      <c r="AQ11" s="62" t="n">
        <v>100</v>
      </c>
      <c r="AR11" s="62" t="n">
        <v>100</v>
      </c>
      <c r="AS11" s="62" t="n">
        <v>100</v>
      </c>
      <c r="AT11" s="62" t="n">
        <v>100</v>
      </c>
      <c r="AU11" s="64"/>
      <c r="AV11" s="61" t="n">
        <f aca="false">IFERROR(AVERAGE(AK11:AU11),0)</f>
        <v>100</v>
      </c>
      <c r="AW11" s="65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100</v>
      </c>
      <c r="BD11" s="62" t="n">
        <v>100</v>
      </c>
      <c r="BE11" s="62" t="n">
        <v>100</v>
      </c>
      <c r="BF11" s="62" t="n">
        <v>100</v>
      </c>
      <c r="BG11" s="62"/>
      <c r="BH11" s="64"/>
      <c r="BI11" s="61" t="n">
        <f aca="false">IFERROR(AVERAGE(AW11:BH11),0)</f>
        <v>100</v>
      </c>
      <c r="BJ11" s="65" t="n">
        <v>100</v>
      </c>
      <c r="BK11" s="62" t="n">
        <v>100</v>
      </c>
      <c r="BL11" s="62" t="n">
        <v>100</v>
      </c>
      <c r="BM11" s="62" t="n">
        <v>100</v>
      </c>
      <c r="BN11" s="62" t="n">
        <v>100</v>
      </c>
      <c r="BO11" s="62" t="n">
        <v>80</v>
      </c>
      <c r="BP11" s="62" t="n">
        <v>50</v>
      </c>
      <c r="BQ11" s="62" t="n">
        <v>100</v>
      </c>
      <c r="BR11" s="62" t="n">
        <v>100</v>
      </c>
      <c r="BS11" s="64" t="n">
        <v>0</v>
      </c>
      <c r="BT11" s="61" t="n">
        <f aca="false">IFERROR(AVERAGE(BJ11:BS11),0)</f>
        <v>83</v>
      </c>
      <c r="BU11" s="120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4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202054009-8</v>
      </c>
      <c r="B12" s="18" t="n">
        <f aca="false">$W12</f>
        <v>84</v>
      </c>
      <c r="C12" s="13"/>
      <c r="D12" s="68" t="n">
        <f aca="false">D11+1</f>
        <v>8</v>
      </c>
      <c r="E12" s="56" t="s">
        <v>2218</v>
      </c>
      <c r="F12" s="56" t="s">
        <v>89</v>
      </c>
      <c r="G12" s="56" t="s">
        <v>2219</v>
      </c>
      <c r="H12" s="56" t="s">
        <v>58</v>
      </c>
      <c r="I12" s="56" t="s">
        <v>2220</v>
      </c>
      <c r="J12" s="56" t="s">
        <v>2113</v>
      </c>
      <c r="K12" s="56" t="s">
        <v>2221</v>
      </c>
      <c r="L12" s="56" t="s">
        <v>64</v>
      </c>
      <c r="M12" s="56" t="s">
        <v>635</v>
      </c>
      <c r="N12" s="56" t="s">
        <v>2222</v>
      </c>
      <c r="O12" s="57" t="n">
        <f aca="false">$AB12</f>
        <v>64</v>
      </c>
      <c r="P12" s="57" t="n">
        <f aca="false">$AF12</f>
        <v>90</v>
      </c>
      <c r="Q12" s="57" t="n">
        <f aca="false">IFERROR(IF($V12&lt;&gt;0,ROUND((MAX(O12:P12)*0.5+$V12*0.5),0),ROUND(($O12*0.5+$P12*0.5),0)),)</f>
        <v>77</v>
      </c>
      <c r="R12" s="57" t="n">
        <f aca="false">$AV12</f>
        <v>100</v>
      </c>
      <c r="S12" s="57" t="n">
        <f aca="false">$BI12</f>
        <v>94.382</v>
      </c>
      <c r="T12" s="57" t="n">
        <f aca="false">$BT12</f>
        <v>76.5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84</v>
      </c>
      <c r="X12" s="57" t="n">
        <v>20</v>
      </c>
      <c r="Y12" s="60" t="n">
        <v>9</v>
      </c>
      <c r="Z12" s="60" t="n">
        <v>35</v>
      </c>
      <c r="AA12" s="118" t="n">
        <v>100</v>
      </c>
      <c r="AB12" s="61" t="n">
        <f aca="false">IFERROR(X12+Y12+Z12*AA12/100,0)</f>
        <v>64</v>
      </c>
      <c r="AC12" s="104" t="n">
        <v>20</v>
      </c>
      <c r="AD12" s="60" t="n">
        <v>70</v>
      </c>
      <c r="AE12" s="119" t="n">
        <v>100</v>
      </c>
      <c r="AF12" s="61" t="n">
        <f aca="false">IFERROR(AC12+AD12*AE12/100,0)</f>
        <v>90</v>
      </c>
      <c r="AG12" s="104"/>
      <c r="AH12" s="60"/>
      <c r="AI12" s="119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100</v>
      </c>
      <c r="AS12" s="62" t="n">
        <v>100</v>
      </c>
      <c r="AT12" s="62" t="n">
        <v>100</v>
      </c>
      <c r="AU12" s="64"/>
      <c r="AV12" s="61" t="n">
        <f aca="false">IFERROR(AVERAGE(AK12:AU12),0)</f>
        <v>100</v>
      </c>
      <c r="AW12" s="65" t="n">
        <v>82</v>
      </c>
      <c r="AX12" s="62" t="n">
        <v>100</v>
      </c>
      <c r="AY12" s="62" t="n">
        <v>100</v>
      </c>
      <c r="AZ12" s="62" t="n">
        <v>100</v>
      </c>
      <c r="BA12" s="62" t="n">
        <v>80</v>
      </c>
      <c r="BB12" s="62" t="n">
        <v>100</v>
      </c>
      <c r="BC12" s="62" t="n">
        <v>100</v>
      </c>
      <c r="BD12" s="62" t="n">
        <v>81.82</v>
      </c>
      <c r="BE12" s="62" t="n">
        <v>100</v>
      </c>
      <c r="BF12" s="62" t="n">
        <v>100</v>
      </c>
      <c r="BG12" s="62"/>
      <c r="BH12" s="64"/>
      <c r="BI12" s="61" t="n">
        <f aca="false">IFERROR(AVERAGE(AW12:BH12),0)</f>
        <v>94.382</v>
      </c>
      <c r="BJ12" s="65" t="n">
        <v>100</v>
      </c>
      <c r="BK12" s="62" t="n">
        <v>100</v>
      </c>
      <c r="BL12" s="62" t="n">
        <v>100</v>
      </c>
      <c r="BM12" s="62" t="n">
        <v>40</v>
      </c>
      <c r="BN12" s="62" t="n">
        <v>0</v>
      </c>
      <c r="BO12" s="62" t="n">
        <v>90</v>
      </c>
      <c r="BP12" s="62" t="n">
        <v>100</v>
      </c>
      <c r="BQ12" s="62" t="n">
        <v>50</v>
      </c>
      <c r="BR12" s="62" t="n">
        <v>100</v>
      </c>
      <c r="BS12" s="64" t="n">
        <v>85</v>
      </c>
      <c r="BT12" s="61" t="n">
        <f aca="false">IFERROR(AVERAGE(BJ12:BS12),0)</f>
        <v>76.5</v>
      </c>
      <c r="BU12" s="120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4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202054043-8</v>
      </c>
      <c r="B13" s="18" t="n">
        <f aca="false">$W13</f>
        <v>0</v>
      </c>
      <c r="C13" s="13"/>
      <c r="D13" s="68" t="n">
        <f aca="false">D12+1</f>
        <v>9</v>
      </c>
      <c r="E13" s="56" t="s">
        <v>2223</v>
      </c>
      <c r="F13" s="56" t="s">
        <v>89</v>
      </c>
      <c r="G13" s="56" t="s">
        <v>2224</v>
      </c>
      <c r="H13" s="56" t="s">
        <v>58</v>
      </c>
      <c r="I13" s="56" t="s">
        <v>356</v>
      </c>
      <c r="J13" s="56" t="s">
        <v>887</v>
      </c>
      <c r="K13" s="56" t="s">
        <v>2018</v>
      </c>
      <c r="L13" s="56" t="s">
        <v>64</v>
      </c>
      <c r="M13" s="56" t="s">
        <v>635</v>
      </c>
      <c r="N13" s="56" t="s">
        <v>2225</v>
      </c>
      <c r="O13" s="57" t="n">
        <f aca="false">$AB13</f>
        <v>0</v>
      </c>
      <c r="P13" s="57" t="n">
        <f aca="false">$AF13</f>
        <v>0</v>
      </c>
      <c r="Q13" s="57" t="n">
        <f aca="false">IFERROR(IF($V13&lt;&gt;0,ROUND((MAX(O13:P13)*0.5+$V13*0.5),0),ROUND(($O13*0.5+$P13*0.5),0)),)</f>
        <v>0</v>
      </c>
      <c r="R13" s="57" t="n">
        <f aca="false">$AV13</f>
        <v>73.3</v>
      </c>
      <c r="S13" s="57" t="n">
        <f aca="false">$BI13</f>
        <v>14.2</v>
      </c>
      <c r="T13" s="57" t="n">
        <f aca="false">$BT13</f>
        <v>12</v>
      </c>
      <c r="U13" s="57" t="n">
        <f aca="false">$CD13</f>
        <v>0</v>
      </c>
      <c r="V13" s="58" t="n">
        <f aca="false">$AJ13</f>
        <v>0</v>
      </c>
      <c r="W13" s="59" t="n">
        <f aca="false">IF($Q13&gt;=55,ROUND($Q13*$Q$3+$R13*$R$3+$S13*$S$3+$T13*$T$3+$U13*$U$3,0),$Q13)</f>
        <v>0</v>
      </c>
      <c r="X13" s="57" t="n">
        <v>0</v>
      </c>
      <c r="Y13" s="60" t="n">
        <v>0</v>
      </c>
      <c r="Z13" s="60" t="n">
        <v>0</v>
      </c>
      <c r="AA13" s="118" t="n">
        <v>100</v>
      </c>
      <c r="AB13" s="61" t="n">
        <f aca="false">IFERROR(X13+Y13+Z13*AA13/100,0)</f>
        <v>0</v>
      </c>
      <c r="AC13" s="104" t="n">
        <v>0</v>
      </c>
      <c r="AD13" s="60" t="n">
        <v>0</v>
      </c>
      <c r="AE13" s="119" t="n">
        <v>0</v>
      </c>
      <c r="AF13" s="61" t="n">
        <f aca="false">IFERROR(AC13+AD13*AE13/100,0)</f>
        <v>0</v>
      </c>
      <c r="AG13" s="104"/>
      <c r="AH13" s="60" t="s">
        <v>145</v>
      </c>
      <c r="AI13" s="119"/>
      <c r="AJ13" s="61" t="n">
        <f aca="false">IFERROR(AG13+AH13*AI13/100,0)</f>
        <v>0</v>
      </c>
      <c r="AK13" s="62" t="n">
        <v>20</v>
      </c>
      <c r="AL13" s="63" t="n">
        <v>100</v>
      </c>
      <c r="AM13" s="62" t="n">
        <v>100</v>
      </c>
      <c r="AN13" s="62" t="n">
        <v>100</v>
      </c>
      <c r="AO13" s="62" t="n">
        <v>50</v>
      </c>
      <c r="AP13" s="62" t="n">
        <v>80</v>
      </c>
      <c r="AQ13" s="62" t="n">
        <v>100</v>
      </c>
      <c r="AR13" s="62" t="n">
        <v>83</v>
      </c>
      <c r="AS13" s="62" t="n">
        <v>0</v>
      </c>
      <c r="AT13" s="62" t="n">
        <v>100</v>
      </c>
      <c r="AU13" s="64"/>
      <c r="AV13" s="61" t="n">
        <f aca="false">IFERROR(AVERAGE(AK13:AU13),0)</f>
        <v>73.3</v>
      </c>
      <c r="AW13" s="65" t="n">
        <v>0</v>
      </c>
      <c r="AX13" s="62" t="n">
        <v>0</v>
      </c>
      <c r="AY13" s="62" t="n">
        <v>0</v>
      </c>
      <c r="AZ13" s="62" t="n">
        <v>37</v>
      </c>
      <c r="BA13" s="62" t="n">
        <v>27</v>
      </c>
      <c r="BB13" s="62" t="n">
        <v>50</v>
      </c>
      <c r="BC13" s="62" t="n">
        <v>0</v>
      </c>
      <c r="BD13" s="62" t="n">
        <v>0</v>
      </c>
      <c r="BE13" s="62" t="n">
        <v>28</v>
      </c>
      <c r="BF13" s="62" t="n">
        <v>0</v>
      </c>
      <c r="BG13" s="62"/>
      <c r="BH13" s="64"/>
      <c r="BI13" s="61" t="n">
        <f aca="false">IFERROR(AVERAGE(AW13:BH13),0)</f>
        <v>14.2</v>
      </c>
      <c r="BJ13" s="65" t="n">
        <v>10</v>
      </c>
      <c r="BK13" s="62" t="n">
        <v>45</v>
      </c>
      <c r="BL13" s="62" t="n">
        <v>65</v>
      </c>
      <c r="BM13" s="62" t="n">
        <v>0</v>
      </c>
      <c r="BN13" s="62" t="n">
        <v>0</v>
      </c>
      <c r="BO13" s="62" t="n">
        <v>0</v>
      </c>
      <c r="BP13" s="62" t="n">
        <v>0</v>
      </c>
      <c r="BQ13" s="62" t="n">
        <v>0</v>
      </c>
      <c r="BR13" s="62" t="n">
        <v>0</v>
      </c>
      <c r="BS13" s="64" t="n">
        <v>0</v>
      </c>
      <c r="BT13" s="61" t="n">
        <f aca="false">IFERROR(AVERAGE(BJ13:BS13),0)</f>
        <v>12</v>
      </c>
      <c r="BU13" s="120" t="n">
        <v>0</v>
      </c>
      <c r="BV13" s="63" t="n">
        <v>0</v>
      </c>
      <c r="BW13" s="63" t="n">
        <v>0</v>
      </c>
      <c r="BX13" s="62" t="n">
        <v>0</v>
      </c>
      <c r="BY13" s="62" t="n">
        <v>0</v>
      </c>
      <c r="BZ13" s="62" t="n">
        <v>0</v>
      </c>
      <c r="CA13" s="62" t="n">
        <v>0</v>
      </c>
      <c r="CB13" s="62" t="n">
        <v>0</v>
      </c>
      <c r="CC13" s="64"/>
      <c r="CD13" s="61" t="n">
        <f aca="false">IFERROR(AVERAGE(BU13:CC13),0)</f>
        <v>0</v>
      </c>
    </row>
    <row r="14" customFormat="false" ht="15.75" hidden="false" customHeight="true" outlineLevel="0" collapsed="false">
      <c r="A14" s="13" t="str">
        <f aca="false">$E14&amp;"-"&amp;$F14</f>
        <v>202054020-9</v>
      </c>
      <c r="B14" s="18" t="n">
        <f aca="false">$W14</f>
        <v>20</v>
      </c>
      <c r="C14" s="13"/>
      <c r="D14" s="68" t="n">
        <f aca="false">D13+1</f>
        <v>10</v>
      </c>
      <c r="E14" s="56" t="s">
        <v>2226</v>
      </c>
      <c r="F14" s="56" t="s">
        <v>102</v>
      </c>
      <c r="G14" s="56" t="s">
        <v>2227</v>
      </c>
      <c r="H14" s="56" t="s">
        <v>159</v>
      </c>
      <c r="I14" s="56" t="s">
        <v>2228</v>
      </c>
      <c r="J14" s="56" t="s">
        <v>765</v>
      </c>
      <c r="K14" s="56" t="s">
        <v>2229</v>
      </c>
      <c r="L14" s="56" t="s">
        <v>64</v>
      </c>
      <c r="M14" s="56" t="s">
        <v>635</v>
      </c>
      <c r="N14" s="56" t="s">
        <v>2230</v>
      </c>
      <c r="O14" s="57" t="n">
        <f aca="false">$AB14</f>
        <v>40</v>
      </c>
      <c r="P14" s="57" t="n">
        <f aca="false">$AF14</f>
        <v>0</v>
      </c>
      <c r="Q14" s="57" t="n">
        <f aca="false">IFERROR(IF($V14&lt;&gt;0,ROUND((MAX(O14:P14)*0.5+$V14*0.5),0),ROUND(($O14*0.5+$P14*0.5),0)),)</f>
        <v>20</v>
      </c>
      <c r="R14" s="57" t="n">
        <f aca="false">$AV14</f>
        <v>50</v>
      </c>
      <c r="S14" s="57" t="n">
        <f aca="false">$BI14</f>
        <v>77.6</v>
      </c>
      <c r="T14" s="57" t="n">
        <f aca="false">$BT14</f>
        <v>50</v>
      </c>
      <c r="U14" s="57" t="n">
        <f aca="false">$CD14</f>
        <v>62.5</v>
      </c>
      <c r="V14" s="58" t="n">
        <f aca="false">$AJ14</f>
        <v>0</v>
      </c>
      <c r="W14" s="59" t="n">
        <f aca="false">IF($Q14&gt;=55,ROUND($Q14*$Q$3+$R14*$R$3+$S14*$S$3+$T14*$T$3+$U14*$U$3,0),$Q14)</f>
        <v>20</v>
      </c>
      <c r="X14" s="57" t="n">
        <v>15</v>
      </c>
      <c r="Y14" s="60" t="n">
        <v>0</v>
      </c>
      <c r="Z14" s="60" t="n">
        <v>25</v>
      </c>
      <c r="AA14" s="118" t="n">
        <v>100</v>
      </c>
      <c r="AB14" s="61" t="n">
        <f aca="false">IFERROR(X14+Y14+Z14*AA14/100,0)</f>
        <v>40</v>
      </c>
      <c r="AC14" s="104" t="n">
        <v>0</v>
      </c>
      <c r="AD14" s="60" t="n">
        <v>0</v>
      </c>
      <c r="AE14" s="119" t="n">
        <v>0</v>
      </c>
      <c r="AF14" s="61" t="n">
        <f aca="false">IFERROR(AC14+AD14*AE14/100,0)</f>
        <v>0</v>
      </c>
      <c r="AG14" s="104"/>
      <c r="AH14" s="60"/>
      <c r="AI14" s="119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0</v>
      </c>
      <c r="AP14" s="62" t="n">
        <v>100</v>
      </c>
      <c r="AQ14" s="62" t="n">
        <v>0</v>
      </c>
      <c r="AR14" s="62" t="n">
        <v>0</v>
      </c>
      <c r="AS14" s="62" t="n">
        <v>0</v>
      </c>
      <c r="AT14" s="62" t="n">
        <v>0</v>
      </c>
      <c r="AU14" s="64"/>
      <c r="AV14" s="61" t="n">
        <f aca="false">IFERROR(AVERAGE(AK14:AU14),0)</f>
        <v>50</v>
      </c>
      <c r="AW14" s="65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76</v>
      </c>
      <c r="BD14" s="62" t="n">
        <v>0</v>
      </c>
      <c r="BE14" s="62" t="n">
        <v>100</v>
      </c>
      <c r="BF14" s="62" t="n">
        <v>0</v>
      </c>
      <c r="BG14" s="62"/>
      <c r="BH14" s="64"/>
      <c r="BI14" s="61" t="n">
        <f aca="false">IFERROR(AVERAGE(AW14:BH14),0)</f>
        <v>77.6</v>
      </c>
      <c r="BJ14" s="65" t="n">
        <v>100</v>
      </c>
      <c r="BK14" s="62" t="n">
        <v>100</v>
      </c>
      <c r="BL14" s="62" t="n">
        <v>100</v>
      </c>
      <c r="BM14" s="62" t="n">
        <v>0</v>
      </c>
      <c r="BN14" s="62" t="n">
        <v>100</v>
      </c>
      <c r="BO14" s="62" t="n">
        <v>100</v>
      </c>
      <c r="BP14" s="62" t="n">
        <v>0</v>
      </c>
      <c r="BQ14" s="62" t="n">
        <v>0</v>
      </c>
      <c r="BR14" s="62" t="n">
        <v>0</v>
      </c>
      <c r="BS14" s="64" t="n">
        <v>0</v>
      </c>
      <c r="BT14" s="61" t="n">
        <f aca="false">IFERROR(AVERAGE(BJ14:BS14),0)</f>
        <v>50</v>
      </c>
      <c r="BU14" s="120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0</v>
      </c>
      <c r="CA14" s="62" t="n">
        <v>0</v>
      </c>
      <c r="CB14" s="62" t="n">
        <v>0</v>
      </c>
      <c r="CC14" s="64"/>
      <c r="CD14" s="61" t="n">
        <f aca="false">IFERROR(AVERAGE(BU14:CC14),0)</f>
        <v>62.5</v>
      </c>
    </row>
    <row r="15" customFormat="false" ht="15.75" hidden="false" customHeight="true" outlineLevel="0" collapsed="false">
      <c r="A15" s="13" t="str">
        <f aca="false">$E15&amp;"-"&amp;$F15</f>
        <v>202054035-7</v>
      </c>
      <c r="B15" s="18" t="n">
        <f aca="false">$W15</f>
        <v>68</v>
      </c>
      <c r="C15" s="13"/>
      <c r="D15" s="68" t="n">
        <f aca="false">D14+1</f>
        <v>11</v>
      </c>
      <c r="E15" s="56" t="s">
        <v>2231</v>
      </c>
      <c r="F15" s="56" t="s">
        <v>121</v>
      </c>
      <c r="G15" s="56" t="s">
        <v>2232</v>
      </c>
      <c r="H15" s="56" t="s">
        <v>68</v>
      </c>
      <c r="I15" s="56" t="s">
        <v>1286</v>
      </c>
      <c r="J15" s="56" t="s">
        <v>2233</v>
      </c>
      <c r="K15" s="56" t="s">
        <v>2234</v>
      </c>
      <c r="L15" s="56" t="s">
        <v>64</v>
      </c>
      <c r="M15" s="56" t="s">
        <v>635</v>
      </c>
      <c r="N15" s="56" t="s">
        <v>2235</v>
      </c>
      <c r="O15" s="57" t="n">
        <f aca="false">$AB15</f>
        <v>0</v>
      </c>
      <c r="P15" s="57" t="n">
        <f aca="false">$AF15</f>
        <v>80</v>
      </c>
      <c r="Q15" s="57" t="n">
        <f aca="false">IFERROR(IF($V15&lt;&gt;0,ROUND(($O15+$P15+$V15)/3,0),ROUND(($O15*0.5+$P15*0.5),0)),)</f>
        <v>57</v>
      </c>
      <c r="R15" s="57" t="n">
        <f aca="false">$AV15</f>
        <v>90</v>
      </c>
      <c r="S15" s="57" t="n">
        <f aca="false">$BI15</f>
        <v>76.2</v>
      </c>
      <c r="T15" s="57" t="n">
        <f aca="false">$BT15</f>
        <v>80</v>
      </c>
      <c r="U15" s="57" t="n">
        <f aca="false">$CD15</f>
        <v>25</v>
      </c>
      <c r="V15" s="58" t="n">
        <f aca="false">$AJ15</f>
        <v>90</v>
      </c>
      <c r="W15" s="59" t="n">
        <f aca="false">IF($Q15&gt;=55,ROUND($Q15*$Q$3+$R15*$R$3+$S15*$S$3+$T15*$T$3+$U15*$U$3,0),$Q15)</f>
        <v>68</v>
      </c>
      <c r="X15" s="57" t="n">
        <v>0</v>
      </c>
      <c r="Y15" s="60" t="n">
        <v>0</v>
      </c>
      <c r="Z15" s="60" t="n">
        <v>0</v>
      </c>
      <c r="AA15" s="118" t="n">
        <v>0</v>
      </c>
      <c r="AB15" s="61" t="n">
        <f aca="false">IFERROR(X15+Y15+Z15*AA15/100,0)</f>
        <v>0</v>
      </c>
      <c r="AC15" s="104" t="n">
        <v>10</v>
      </c>
      <c r="AD15" s="60" t="n">
        <v>70</v>
      </c>
      <c r="AE15" s="119" t="n">
        <v>100</v>
      </c>
      <c r="AF15" s="61" t="n">
        <f aca="false">IFERROR(AC15+AD15*AE15/100,0)</f>
        <v>80</v>
      </c>
      <c r="AG15" s="104" t="n">
        <v>25</v>
      </c>
      <c r="AH15" s="60" t="n">
        <v>65</v>
      </c>
      <c r="AI15" s="119" t="n">
        <v>100</v>
      </c>
      <c r="AJ15" s="61" t="n">
        <f aca="false">IFERROR(AG15+AH15*AI15/100,0)</f>
        <v>90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0</v>
      </c>
      <c r="AP15" s="62" t="n">
        <v>100</v>
      </c>
      <c r="AQ15" s="62" t="n">
        <v>100</v>
      </c>
      <c r="AR15" s="62" t="n">
        <v>100</v>
      </c>
      <c r="AS15" s="62" t="n">
        <v>100</v>
      </c>
      <c r="AT15" s="62" t="n">
        <v>100</v>
      </c>
      <c r="AU15" s="64"/>
      <c r="AV15" s="61" t="n">
        <f aca="false">IFERROR(AVERAGE(AK15:AU15),0)</f>
        <v>90</v>
      </c>
      <c r="AW15" s="65" t="n">
        <v>100</v>
      </c>
      <c r="AX15" s="62" t="n">
        <v>94</v>
      </c>
      <c r="AY15" s="62" t="n">
        <v>100</v>
      </c>
      <c r="AZ15" s="62" t="n">
        <v>70</v>
      </c>
      <c r="BA15" s="62" t="n">
        <v>100</v>
      </c>
      <c r="BB15" s="62" t="n">
        <v>98</v>
      </c>
      <c r="BC15" s="62" t="n">
        <v>0</v>
      </c>
      <c r="BD15" s="62" t="n">
        <v>0</v>
      </c>
      <c r="BE15" s="62" t="n">
        <v>100</v>
      </c>
      <c r="BF15" s="62" t="n">
        <v>100</v>
      </c>
      <c r="BG15" s="62"/>
      <c r="BH15" s="64"/>
      <c r="BI15" s="61" t="n">
        <f aca="false">IFERROR(AVERAGE(AW15:BH15),0)</f>
        <v>76.2</v>
      </c>
      <c r="BJ15" s="65" t="n">
        <v>100</v>
      </c>
      <c r="BK15" s="62" t="n">
        <v>100</v>
      </c>
      <c r="BL15" s="62" t="n">
        <v>100</v>
      </c>
      <c r="BM15" s="62" t="n">
        <v>0</v>
      </c>
      <c r="BN15" s="62" t="n">
        <v>100</v>
      </c>
      <c r="BO15" s="62" t="n">
        <v>100</v>
      </c>
      <c r="BP15" s="62" t="n">
        <v>100</v>
      </c>
      <c r="BQ15" s="62" t="n">
        <v>100</v>
      </c>
      <c r="BR15" s="62" t="n">
        <v>0</v>
      </c>
      <c r="BS15" s="64" t="n">
        <v>100</v>
      </c>
      <c r="BT15" s="61" t="n">
        <f aca="false">IFERROR(AVERAGE(BJ15:BS15),0)</f>
        <v>80</v>
      </c>
      <c r="BU15" s="120" t="n">
        <v>0</v>
      </c>
      <c r="BV15" s="63" t="n">
        <v>0</v>
      </c>
      <c r="BW15" s="63" t="n">
        <v>100</v>
      </c>
      <c r="BX15" s="62" t="n">
        <v>100</v>
      </c>
      <c r="BY15" s="62" t="n">
        <v>0</v>
      </c>
      <c r="BZ15" s="62" t="n">
        <v>0</v>
      </c>
      <c r="CA15" s="62" t="n">
        <v>0</v>
      </c>
      <c r="CB15" s="62" t="n">
        <v>0</v>
      </c>
      <c r="CC15" s="64"/>
      <c r="CD15" s="61" t="n">
        <f aca="false">IFERROR(AVERAGE(BU15:CC15),0)</f>
        <v>25</v>
      </c>
    </row>
    <row r="16" customFormat="false" ht="15.75" hidden="false" customHeight="true" outlineLevel="0" collapsed="false">
      <c r="A16" s="13" t="str">
        <f aca="false">$E16&amp;"-"&amp;$F16</f>
        <v>202054029-2</v>
      </c>
      <c r="B16" s="18" t="n">
        <f aca="false">$W16</f>
        <v>66</v>
      </c>
      <c r="C16" s="13"/>
      <c r="D16" s="68" t="n">
        <f aca="false">D15+1</f>
        <v>12</v>
      </c>
      <c r="E16" s="56" t="s">
        <v>2236</v>
      </c>
      <c r="F16" s="56" t="s">
        <v>58</v>
      </c>
      <c r="G16" s="56" t="s">
        <v>2237</v>
      </c>
      <c r="H16" s="56" t="s">
        <v>178</v>
      </c>
      <c r="I16" s="56" t="s">
        <v>467</v>
      </c>
      <c r="J16" s="56" t="s">
        <v>2238</v>
      </c>
      <c r="K16" s="56" t="s">
        <v>2239</v>
      </c>
      <c r="L16" s="56" t="s">
        <v>64</v>
      </c>
      <c r="M16" s="56" t="s">
        <v>635</v>
      </c>
      <c r="N16" s="56" t="s">
        <v>2240</v>
      </c>
      <c r="O16" s="57" t="n">
        <f aca="false">$AB16</f>
        <v>30.5</v>
      </c>
      <c r="P16" s="57" t="n">
        <f aca="false">$AF16</f>
        <v>20</v>
      </c>
      <c r="Q16" s="57" t="n">
        <f aca="false">IFERROR(IF($V16&lt;&gt;0,ROUND((MAX(O16:P16)*0.5+$V16*0.5),0),ROUND(($O16*0.5+$P16*0.5),0)),)</f>
        <v>61</v>
      </c>
      <c r="R16" s="57" t="n">
        <f aca="false">$AV16</f>
        <v>94.7</v>
      </c>
      <c r="S16" s="57" t="n">
        <f aca="false">$BI16</f>
        <v>85.9</v>
      </c>
      <c r="T16" s="57" t="n">
        <f aca="false">$BT16</f>
        <v>52.5</v>
      </c>
      <c r="U16" s="57" t="n">
        <f aca="false">$CD16</f>
        <v>37.5</v>
      </c>
      <c r="V16" s="58" t="n">
        <f aca="false">$AJ16</f>
        <v>92</v>
      </c>
      <c r="W16" s="59" t="n">
        <f aca="false">IF($Q16&gt;=55,ROUND($Q16*$Q$3+$R16*$R$3+$S16*$S$3+$T16*$T$3+$U16*$U$3,0),$Q16)</f>
        <v>66</v>
      </c>
      <c r="X16" s="57" t="n">
        <v>20</v>
      </c>
      <c r="Y16" s="60" t="n">
        <v>0</v>
      </c>
      <c r="Z16" s="60" t="n">
        <v>15</v>
      </c>
      <c r="AA16" s="118" t="n">
        <v>70</v>
      </c>
      <c r="AB16" s="61" t="n">
        <f aca="false">IFERROR(X16+Y16+Z16*AA16/100,0)</f>
        <v>30.5</v>
      </c>
      <c r="AC16" s="104" t="n">
        <v>5</v>
      </c>
      <c r="AD16" s="60" t="n">
        <v>15</v>
      </c>
      <c r="AE16" s="119" t="n">
        <v>100</v>
      </c>
      <c r="AF16" s="61" t="n">
        <f aca="false">IFERROR(AC16+AD16*AE16/100,0)</f>
        <v>20</v>
      </c>
      <c r="AG16" s="104" t="n">
        <v>27</v>
      </c>
      <c r="AH16" s="60" t="n">
        <v>65</v>
      </c>
      <c r="AI16" s="119" t="n">
        <v>100</v>
      </c>
      <c r="AJ16" s="61" t="n">
        <f aca="false">IFERROR(AG16+AH16*AI16/100,0)</f>
        <v>92</v>
      </c>
      <c r="AK16" s="62" t="n">
        <v>80</v>
      </c>
      <c r="AL16" s="63" t="n">
        <v>100</v>
      </c>
      <c r="AM16" s="62" t="n">
        <v>100</v>
      </c>
      <c r="AN16" s="62" t="n">
        <v>100</v>
      </c>
      <c r="AO16" s="62" t="n">
        <v>100</v>
      </c>
      <c r="AP16" s="62" t="n">
        <v>100</v>
      </c>
      <c r="AQ16" s="62" t="n">
        <v>100</v>
      </c>
      <c r="AR16" s="62" t="n">
        <v>67</v>
      </c>
      <c r="AS16" s="62" t="n">
        <v>100</v>
      </c>
      <c r="AT16" s="62" t="n">
        <v>100</v>
      </c>
      <c r="AU16" s="64"/>
      <c r="AV16" s="61" t="n">
        <f aca="false">IFERROR(AVERAGE(AK16:AU16),0)</f>
        <v>94.7</v>
      </c>
      <c r="AW16" s="65" t="n">
        <v>92</v>
      </c>
      <c r="AX16" s="62" t="n">
        <v>100</v>
      </c>
      <c r="AY16" s="62" t="n">
        <v>85</v>
      </c>
      <c r="AZ16" s="62" t="n">
        <v>93</v>
      </c>
      <c r="BA16" s="62" t="n">
        <v>99</v>
      </c>
      <c r="BB16" s="62" t="n">
        <v>100</v>
      </c>
      <c r="BC16" s="62" t="n">
        <v>94</v>
      </c>
      <c r="BD16" s="62" t="n">
        <v>0</v>
      </c>
      <c r="BE16" s="62" t="n">
        <v>100</v>
      </c>
      <c r="BF16" s="62" t="n">
        <v>96</v>
      </c>
      <c r="BG16" s="62"/>
      <c r="BH16" s="64"/>
      <c r="BI16" s="61" t="n">
        <f aca="false">IFERROR(AVERAGE(AW16:BH16),0)</f>
        <v>85.9</v>
      </c>
      <c r="BJ16" s="65" t="n">
        <v>100</v>
      </c>
      <c r="BK16" s="62" t="n">
        <v>80</v>
      </c>
      <c r="BL16" s="62" t="n">
        <v>100</v>
      </c>
      <c r="BM16" s="62" t="n">
        <v>50</v>
      </c>
      <c r="BN16" s="62" t="n">
        <v>10</v>
      </c>
      <c r="BO16" s="62" t="n">
        <v>5</v>
      </c>
      <c r="BP16" s="62" t="n">
        <v>60</v>
      </c>
      <c r="BQ16" s="62" t="n">
        <v>20</v>
      </c>
      <c r="BR16" s="62" t="n">
        <v>100</v>
      </c>
      <c r="BS16" s="64" t="n">
        <v>0</v>
      </c>
      <c r="BT16" s="61" t="n">
        <f aca="false">IFERROR(AVERAGE(BJ16:BS16),0)</f>
        <v>52.5</v>
      </c>
      <c r="BU16" s="120" t="n">
        <v>100</v>
      </c>
      <c r="BV16" s="63" t="n">
        <v>0</v>
      </c>
      <c r="BW16" s="63" t="n">
        <v>0</v>
      </c>
      <c r="BX16" s="62" t="n">
        <v>100</v>
      </c>
      <c r="BY16" s="62" t="n">
        <v>0</v>
      </c>
      <c r="BZ16" s="62" t="n">
        <v>0</v>
      </c>
      <c r="CA16" s="62" t="n">
        <v>0</v>
      </c>
      <c r="CB16" s="62" t="n">
        <v>100</v>
      </c>
      <c r="CC16" s="64"/>
      <c r="CD16" s="61" t="n">
        <f aca="false">IFERROR(AVERAGE(BU16:CC16),0)</f>
        <v>37.5</v>
      </c>
    </row>
    <row r="17" customFormat="false" ht="15.75" hidden="false" customHeight="true" outlineLevel="0" collapsed="false">
      <c r="A17" s="13" t="str">
        <f aca="false">$E17&amp;"-"&amp;$F17</f>
        <v>202054013-6</v>
      </c>
      <c r="B17" s="18" t="n">
        <f aca="false">$W17</f>
        <v>91</v>
      </c>
      <c r="C17" s="13"/>
      <c r="D17" s="68" t="n">
        <f aca="false">D16+1</f>
        <v>13</v>
      </c>
      <c r="E17" s="56" t="s">
        <v>2241</v>
      </c>
      <c r="F17" s="56" t="s">
        <v>140</v>
      </c>
      <c r="G17" s="56" t="s">
        <v>2242</v>
      </c>
      <c r="H17" s="56" t="s">
        <v>159</v>
      </c>
      <c r="I17" s="56" t="s">
        <v>483</v>
      </c>
      <c r="J17" s="56" t="s">
        <v>2243</v>
      </c>
      <c r="K17" s="56" t="s">
        <v>2244</v>
      </c>
      <c r="L17" s="56" t="s">
        <v>64</v>
      </c>
      <c r="M17" s="56" t="s">
        <v>635</v>
      </c>
      <c r="N17" s="56" t="s">
        <v>2245</v>
      </c>
      <c r="O17" s="57" t="n">
        <f aca="false">$AB17</f>
        <v>99</v>
      </c>
      <c r="P17" s="57" t="n">
        <f aca="false">$AF17</f>
        <v>65</v>
      </c>
      <c r="Q17" s="57" t="n">
        <f aca="false">IFERROR(IF($V17&lt;&gt;0,ROUND((MAX(O17:P17)*0.5+$V17*0.5),0),ROUND(($O17*0.5+$P17*0.5),0)),)</f>
        <v>82</v>
      </c>
      <c r="R17" s="57" t="n">
        <f aca="false">$AV17</f>
        <v>100</v>
      </c>
      <c r="S17" s="57" t="n">
        <f aca="false">$BI17</f>
        <v>100</v>
      </c>
      <c r="T17" s="57" t="n">
        <f aca="false">$BT17</f>
        <v>100</v>
      </c>
      <c r="U17" s="57" t="n">
        <f aca="false">$CD17</f>
        <v>100</v>
      </c>
      <c r="V17" s="58" t="n">
        <f aca="false">$AJ17</f>
        <v>0</v>
      </c>
      <c r="W17" s="59" t="n">
        <f aca="false">IF($Q17&gt;=55,ROUND($Q17*$Q$3+$R17*$R$3+$S17*$S$3+$T17*$T$3+$U17*$U$3,0),$Q17)</f>
        <v>91</v>
      </c>
      <c r="X17" s="57" t="n">
        <v>20</v>
      </c>
      <c r="Y17" s="60" t="n">
        <v>29</v>
      </c>
      <c r="Z17" s="60" t="n">
        <v>50</v>
      </c>
      <c r="AA17" s="118" t="n">
        <v>100</v>
      </c>
      <c r="AB17" s="61" t="n">
        <f aca="false">IFERROR(X17+Y17+Z17*AA17/100,0)</f>
        <v>99</v>
      </c>
      <c r="AC17" s="104" t="n">
        <v>30</v>
      </c>
      <c r="AD17" s="60" t="n">
        <v>35</v>
      </c>
      <c r="AE17" s="119" t="n">
        <v>100</v>
      </c>
      <c r="AF17" s="61" t="n">
        <f aca="false">IFERROR(AC17+AD17*AE17/100,0)</f>
        <v>65</v>
      </c>
      <c r="AG17" s="104"/>
      <c r="AH17" s="60"/>
      <c r="AI17" s="119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100</v>
      </c>
      <c r="AP17" s="62" t="n">
        <v>100</v>
      </c>
      <c r="AQ17" s="62" t="n">
        <v>100</v>
      </c>
      <c r="AR17" s="62" t="n">
        <v>100</v>
      </c>
      <c r="AS17" s="62" t="n">
        <v>100</v>
      </c>
      <c r="AT17" s="62" t="n">
        <v>100</v>
      </c>
      <c r="AU17" s="64"/>
      <c r="AV17" s="61" t="n">
        <f aca="false">IFERROR(AVERAGE(AK17:AU17),0)</f>
        <v>100</v>
      </c>
      <c r="AW17" s="65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4"/>
      <c r="BI17" s="61" t="n">
        <f aca="false">IFERROR(AVERAGE(AW17:BH17),0)</f>
        <v>100</v>
      </c>
      <c r="BJ17" s="65" t="n">
        <v>100</v>
      </c>
      <c r="BK17" s="62" t="n">
        <v>100</v>
      </c>
      <c r="BL17" s="62" t="n">
        <v>100</v>
      </c>
      <c r="BM17" s="62" t="n">
        <v>100</v>
      </c>
      <c r="BN17" s="62" t="n">
        <v>100</v>
      </c>
      <c r="BO17" s="62" t="n">
        <v>100</v>
      </c>
      <c r="BP17" s="62" t="n">
        <v>100</v>
      </c>
      <c r="BQ17" s="62" t="n">
        <v>100</v>
      </c>
      <c r="BR17" s="62" t="n">
        <v>100</v>
      </c>
      <c r="BS17" s="64" t="n">
        <v>100</v>
      </c>
      <c r="BT17" s="61" t="n">
        <f aca="false">IFERROR(AVERAGE(BJ17:BS17),0)</f>
        <v>100</v>
      </c>
      <c r="BU17" s="120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4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202054005-5</v>
      </c>
      <c r="B18" s="18" t="n">
        <f aca="false">$W18</f>
        <v>100</v>
      </c>
      <c r="C18" s="13"/>
      <c r="D18" s="68" t="n">
        <f aca="false">D17+1</f>
        <v>14</v>
      </c>
      <c r="E18" s="56" t="s">
        <v>2246</v>
      </c>
      <c r="F18" s="56" t="s">
        <v>70</v>
      </c>
      <c r="G18" s="56" t="s">
        <v>2247</v>
      </c>
      <c r="H18" s="56" t="s">
        <v>64</v>
      </c>
      <c r="I18" s="56" t="s">
        <v>79</v>
      </c>
      <c r="J18" s="56" t="s">
        <v>2248</v>
      </c>
      <c r="K18" s="56" t="s">
        <v>294</v>
      </c>
      <c r="L18" s="56" t="s">
        <v>64</v>
      </c>
      <c r="M18" s="56" t="s">
        <v>635</v>
      </c>
      <c r="N18" s="56" t="s">
        <v>2249</v>
      </c>
      <c r="O18" s="57" t="n">
        <f aca="false">$AB18</f>
        <v>99</v>
      </c>
      <c r="P18" s="57" t="n">
        <f aca="false">$AF18</f>
        <v>100</v>
      </c>
      <c r="Q18" s="57" t="n">
        <f aca="false">IFERROR(IF($V18&lt;&gt;0,ROUND((MAX(O18:P18)*0.5+$V18*0.5),0),ROUND(($O18*0.5+$P18*0.5),0)),)</f>
        <v>100</v>
      </c>
      <c r="R18" s="57" t="n">
        <f aca="false">$AV18</f>
        <v>100</v>
      </c>
      <c r="S18" s="57" t="n">
        <f aca="false">$BI18</f>
        <v>99.9</v>
      </c>
      <c r="T18" s="57" t="n">
        <f aca="false">$BT18</f>
        <v>99</v>
      </c>
      <c r="U18" s="57" t="n">
        <f aca="false">$CD18</f>
        <v>100</v>
      </c>
      <c r="V18" s="58" t="n">
        <f aca="false">$AJ18</f>
        <v>0</v>
      </c>
      <c r="W18" s="59" t="n">
        <f aca="false">IF($Q18&gt;=55,ROUND($Q18*$Q$3+$R18*$R$3+$S18*$S$3+$T18*$T$3+$U18*$U$3,0),$Q18)</f>
        <v>100</v>
      </c>
      <c r="X18" s="57" t="n">
        <v>20</v>
      </c>
      <c r="Y18" s="60" t="n">
        <v>29</v>
      </c>
      <c r="Z18" s="60" t="n">
        <v>50</v>
      </c>
      <c r="AA18" s="118" t="n">
        <v>100</v>
      </c>
      <c r="AB18" s="61" t="n">
        <f aca="false">IFERROR(X18+Y18+Z18*AA18/100,0)</f>
        <v>99</v>
      </c>
      <c r="AC18" s="104" t="n">
        <v>30</v>
      </c>
      <c r="AD18" s="60" t="n">
        <v>70</v>
      </c>
      <c r="AE18" s="119" t="n">
        <v>100</v>
      </c>
      <c r="AF18" s="61" t="n">
        <f aca="false">IFERROR(AC18+AD18*AE18/100,0)</f>
        <v>100</v>
      </c>
      <c r="AG18" s="104"/>
      <c r="AH18" s="60"/>
      <c r="AI18" s="119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2" t="n">
        <v>100</v>
      </c>
      <c r="AP18" s="62" t="n">
        <v>100</v>
      </c>
      <c r="AQ18" s="62" t="n">
        <v>100</v>
      </c>
      <c r="AR18" s="62" t="n">
        <v>100</v>
      </c>
      <c r="AS18" s="62" t="n">
        <v>100</v>
      </c>
      <c r="AT18" s="62" t="n">
        <v>100</v>
      </c>
      <c r="AU18" s="64"/>
      <c r="AV18" s="61" t="n">
        <f aca="false">IFERROR(AVERAGE(AK18:AU18),0)</f>
        <v>100</v>
      </c>
      <c r="AW18" s="65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99</v>
      </c>
      <c r="BD18" s="62" t="n">
        <v>100</v>
      </c>
      <c r="BE18" s="62" t="n">
        <v>100</v>
      </c>
      <c r="BF18" s="62" t="n">
        <v>100</v>
      </c>
      <c r="BG18" s="62"/>
      <c r="BH18" s="64"/>
      <c r="BI18" s="61" t="n">
        <f aca="false">IFERROR(AVERAGE(AW18:BH18),0)</f>
        <v>99.9</v>
      </c>
      <c r="BJ18" s="65" t="n">
        <v>100</v>
      </c>
      <c r="BK18" s="62" t="n">
        <v>100</v>
      </c>
      <c r="BL18" s="62" t="n">
        <v>100</v>
      </c>
      <c r="BM18" s="62" t="n">
        <v>100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64" t="n">
        <v>90</v>
      </c>
      <c r="BT18" s="61" t="n">
        <f aca="false">IFERROR(AVERAGE(BJ18:BS18),0)</f>
        <v>99</v>
      </c>
      <c r="BU18" s="120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4"/>
      <c r="CD18" s="61" t="n">
        <f aca="false">IFERROR(AVERAGE(BU18:CC18),0)</f>
        <v>100</v>
      </c>
    </row>
    <row r="19" customFormat="false" ht="15.75" hidden="false" customHeight="true" outlineLevel="0" collapsed="false">
      <c r="A19" s="13" t="str">
        <f aca="false">$E19&amp;"-"&amp;$F19</f>
        <v>202054053-5</v>
      </c>
      <c r="B19" s="18" t="n">
        <f aca="false">$W19</f>
        <v>76</v>
      </c>
      <c r="C19" s="13"/>
      <c r="D19" s="68" t="n">
        <f aca="false">D18+1</f>
        <v>15</v>
      </c>
      <c r="E19" s="56" t="s">
        <v>2250</v>
      </c>
      <c r="F19" s="56" t="s">
        <v>70</v>
      </c>
      <c r="G19" s="56" t="s">
        <v>2251</v>
      </c>
      <c r="H19" s="56" t="s">
        <v>159</v>
      </c>
      <c r="I19" s="56" t="s">
        <v>515</v>
      </c>
      <c r="J19" s="56" t="s">
        <v>173</v>
      </c>
      <c r="K19" s="56" t="s">
        <v>2252</v>
      </c>
      <c r="L19" s="56" t="s">
        <v>64</v>
      </c>
      <c r="M19" s="56" t="s">
        <v>635</v>
      </c>
      <c r="N19" s="56" t="s">
        <v>2253</v>
      </c>
      <c r="O19" s="57" t="n">
        <f aca="false">$AB19</f>
        <v>50</v>
      </c>
      <c r="P19" s="57" t="n">
        <f aca="false">$AF19</f>
        <v>60</v>
      </c>
      <c r="Q19" s="57" t="n">
        <f aca="false">IFERROR(IF($V19&lt;&gt;0,ROUND((MAX(O19:P19)*0.5+$V19*0.5),0),ROUND(($O19*0.5+$P19*0.5),0)),)</f>
        <v>55</v>
      </c>
      <c r="R19" s="57" t="n">
        <f aca="false">$AV19</f>
        <v>100</v>
      </c>
      <c r="S19" s="57" t="n">
        <f aca="false">$BI19</f>
        <v>97.1</v>
      </c>
      <c r="T19" s="57" t="n">
        <f aca="false">$BT19</f>
        <v>93.3333333333333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76</v>
      </c>
      <c r="X19" s="57" t="n">
        <v>15</v>
      </c>
      <c r="Y19" s="60" t="n">
        <v>20</v>
      </c>
      <c r="Z19" s="60" t="n">
        <v>15</v>
      </c>
      <c r="AA19" s="118" t="n">
        <v>100</v>
      </c>
      <c r="AB19" s="61" t="n">
        <f aca="false">IFERROR(X19+Y19+Z19*AA19/100,0)</f>
        <v>50</v>
      </c>
      <c r="AC19" s="104" t="n">
        <v>5</v>
      </c>
      <c r="AD19" s="60" t="n">
        <v>55</v>
      </c>
      <c r="AE19" s="119" t="n">
        <v>100</v>
      </c>
      <c r="AF19" s="61" t="n">
        <f aca="false">IFERROR(AC19+AD19*AE19/100,0)</f>
        <v>60</v>
      </c>
      <c r="AG19" s="104"/>
      <c r="AH19" s="60"/>
      <c r="AI19" s="119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100</v>
      </c>
      <c r="AO19" s="62" t="n">
        <v>100</v>
      </c>
      <c r="AP19" s="62" t="s">
        <v>145</v>
      </c>
      <c r="AQ19" s="62" t="n">
        <v>100</v>
      </c>
      <c r="AR19" s="62" t="n">
        <v>100</v>
      </c>
      <c r="AS19" s="62" t="n">
        <v>100</v>
      </c>
      <c r="AT19" s="62" t="n">
        <v>100</v>
      </c>
      <c r="AU19" s="64"/>
      <c r="AV19" s="61" t="n">
        <f aca="false">(SUM(AK19:AU19)-MIN(AK19:AU19))/(COUNT(AK19:AU19)-1)</f>
        <v>100</v>
      </c>
      <c r="AW19" s="65" t="n">
        <v>100</v>
      </c>
      <c r="AX19" s="62" t="n">
        <v>100</v>
      </c>
      <c r="AY19" s="62" t="n">
        <v>100</v>
      </c>
      <c r="AZ19" s="62" t="n">
        <v>100</v>
      </c>
      <c r="BA19" s="62" t="n">
        <v>100</v>
      </c>
      <c r="BB19" s="62" t="n">
        <v>100</v>
      </c>
      <c r="BC19" s="62" t="n">
        <v>71</v>
      </c>
      <c r="BD19" s="62" t="n">
        <v>100</v>
      </c>
      <c r="BE19" s="62" t="n">
        <v>100</v>
      </c>
      <c r="BF19" s="62" t="n">
        <v>100</v>
      </c>
      <c r="BG19" s="62"/>
      <c r="BH19" s="64"/>
      <c r="BI19" s="61" t="n">
        <f aca="false">IFERROR(AVERAGE(AW19:BH19),0)</f>
        <v>97.1</v>
      </c>
      <c r="BJ19" s="65" t="n">
        <v>90</v>
      </c>
      <c r="BK19" s="62" t="n">
        <v>100</v>
      </c>
      <c r="BL19" s="62" t="n">
        <v>65</v>
      </c>
      <c r="BM19" s="62" t="n">
        <v>95</v>
      </c>
      <c r="BN19" s="62" t="n">
        <v>100</v>
      </c>
      <c r="BO19" s="62" t="s">
        <v>145</v>
      </c>
      <c r="BP19" s="62" t="n">
        <v>100</v>
      </c>
      <c r="BQ19" s="62" t="n">
        <v>100</v>
      </c>
      <c r="BR19" s="62" t="n">
        <v>100</v>
      </c>
      <c r="BS19" s="64" t="n">
        <v>90</v>
      </c>
      <c r="BT19" s="61" t="n">
        <f aca="false">IFERROR(AVERAGE(BJ19:BS19),0)</f>
        <v>93.3333333333333</v>
      </c>
      <c r="BU19" s="120" t="n">
        <v>100</v>
      </c>
      <c r="BV19" s="63" t="n">
        <v>100</v>
      </c>
      <c r="BW19" s="63" t="n">
        <v>100</v>
      </c>
      <c r="BX19" s="62" t="n">
        <v>100</v>
      </c>
      <c r="BY19" s="62" t="s">
        <v>145</v>
      </c>
      <c r="BZ19" s="62" t="n">
        <v>100</v>
      </c>
      <c r="CA19" s="62" t="n">
        <v>100</v>
      </c>
      <c r="CB19" s="62" t="n">
        <v>100</v>
      </c>
      <c r="CC19" s="64"/>
      <c r="CD19" s="61" t="n">
        <f aca="false">(SUM(BU19:CC19)-MIN(BU19:CC19))/(COUNT(BU19:CC19)-1)</f>
        <v>100</v>
      </c>
    </row>
    <row r="20" customFormat="false" ht="15.75" hidden="false" customHeight="true" outlineLevel="0" collapsed="false">
      <c r="A20" s="13" t="str">
        <f aca="false">$E20&amp;"-"&amp;$F20</f>
        <v>202054024-1</v>
      </c>
      <c r="B20" s="18" t="n">
        <f aca="false">$W20</f>
        <v>25</v>
      </c>
      <c r="C20" s="13"/>
      <c r="D20" s="68" t="n">
        <f aca="false">D19+1</f>
        <v>16</v>
      </c>
      <c r="E20" s="56" t="s">
        <v>2254</v>
      </c>
      <c r="F20" s="56" t="s">
        <v>64</v>
      </c>
      <c r="G20" s="56" t="s">
        <v>2255</v>
      </c>
      <c r="H20" s="56" t="s">
        <v>178</v>
      </c>
      <c r="I20" s="56" t="s">
        <v>829</v>
      </c>
      <c r="J20" s="56" t="s">
        <v>2256</v>
      </c>
      <c r="K20" s="56" t="s">
        <v>2257</v>
      </c>
      <c r="L20" s="56" t="s">
        <v>64</v>
      </c>
      <c r="M20" s="56" t="s">
        <v>635</v>
      </c>
      <c r="N20" s="56" t="s">
        <v>2258</v>
      </c>
      <c r="O20" s="57" t="n">
        <f aca="false">$AB20</f>
        <v>50</v>
      </c>
      <c r="P20" s="57" t="n">
        <f aca="false">$AF20</f>
        <v>0</v>
      </c>
      <c r="Q20" s="57" t="n">
        <f aca="false">IFERROR(IF($V20&lt;&gt;0,ROUND((MAX(O20:P20)*0.5+$V20*0.5),0),ROUND(($O20*0.5+$P20*0.5),0)),)</f>
        <v>25</v>
      </c>
      <c r="R20" s="57" t="n">
        <f aca="false">$AV20</f>
        <v>92</v>
      </c>
      <c r="S20" s="57" t="n">
        <f aca="false">$BI20</f>
        <v>62.391</v>
      </c>
      <c r="T20" s="57" t="n">
        <f aca="false">$BT20</f>
        <v>75.5</v>
      </c>
      <c r="U20" s="57" t="n">
        <f aca="false">$CD20</f>
        <v>62.5</v>
      </c>
      <c r="V20" s="58" t="n">
        <f aca="false">$AJ20</f>
        <v>0</v>
      </c>
      <c r="W20" s="59" t="n">
        <f aca="false">IF($Q20&gt;=55,ROUND($Q20*$Q$3+$R20*$R$3+$S20*$S$3+$T20*$T$3+$U20*$U$3,0),$Q20)</f>
        <v>25</v>
      </c>
      <c r="X20" s="57" t="n">
        <v>15</v>
      </c>
      <c r="Y20" s="60" t="n">
        <v>0</v>
      </c>
      <c r="Z20" s="60" t="n">
        <v>35</v>
      </c>
      <c r="AA20" s="118" t="n">
        <v>100</v>
      </c>
      <c r="AB20" s="61" t="n">
        <f aca="false">IFERROR(X20+Y20+Z20*AA20/100,0)</f>
        <v>50</v>
      </c>
      <c r="AC20" s="104" t="n">
        <v>0</v>
      </c>
      <c r="AD20" s="60" t="n">
        <v>0</v>
      </c>
      <c r="AE20" s="118" t="n">
        <v>0</v>
      </c>
      <c r="AF20" s="61" t="n">
        <f aca="false">IFERROR(AC20+AD20*AE20/100,0)</f>
        <v>0</v>
      </c>
      <c r="AG20" s="104"/>
      <c r="AH20" s="60"/>
      <c r="AI20" s="119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20</v>
      </c>
      <c r="AR20" s="62" t="n">
        <v>100</v>
      </c>
      <c r="AS20" s="62" t="n">
        <v>100</v>
      </c>
      <c r="AT20" s="62" t="n">
        <v>100</v>
      </c>
      <c r="AU20" s="64"/>
      <c r="AV20" s="61" t="n">
        <f aca="false">IFERROR(AVERAGE(AK20:AU20),0)</f>
        <v>92</v>
      </c>
      <c r="AW20" s="65" t="n">
        <v>100</v>
      </c>
      <c r="AX20" s="62" t="n">
        <v>100</v>
      </c>
      <c r="AY20" s="62" t="n">
        <v>91</v>
      </c>
      <c r="AZ20" s="62" t="n">
        <v>0</v>
      </c>
      <c r="BA20" s="62" t="n">
        <v>87</v>
      </c>
      <c r="BB20" s="62" t="n">
        <v>100</v>
      </c>
      <c r="BC20" s="62" t="n">
        <v>55</v>
      </c>
      <c r="BD20" s="62" t="n">
        <v>90.91</v>
      </c>
      <c r="BE20" s="62" t="n">
        <v>0</v>
      </c>
      <c r="BF20" s="62" t="n">
        <v>0</v>
      </c>
      <c r="BG20" s="62"/>
      <c r="BH20" s="64"/>
      <c r="BI20" s="61" t="n">
        <f aca="false">IFERROR(AVERAGE(AW20:BH20),0)</f>
        <v>62.391</v>
      </c>
      <c r="BJ20" s="65" t="n">
        <v>100</v>
      </c>
      <c r="BK20" s="62" t="n">
        <v>100</v>
      </c>
      <c r="BL20" s="62" t="n">
        <v>100</v>
      </c>
      <c r="BM20" s="62" t="n">
        <v>55</v>
      </c>
      <c r="BN20" s="62" t="n">
        <v>0</v>
      </c>
      <c r="BO20" s="62" t="n">
        <v>0</v>
      </c>
      <c r="BP20" s="62" t="n">
        <v>100</v>
      </c>
      <c r="BQ20" s="62" t="n">
        <v>100</v>
      </c>
      <c r="BR20" s="62" t="n">
        <v>100</v>
      </c>
      <c r="BS20" s="64" t="n">
        <v>100</v>
      </c>
      <c r="BT20" s="61" t="n">
        <f aca="false">IFERROR(AVERAGE(BJ20:BS20),0)</f>
        <v>75.5</v>
      </c>
      <c r="BU20" s="120" t="n">
        <v>100</v>
      </c>
      <c r="BV20" s="63" t="n">
        <v>100</v>
      </c>
      <c r="BW20" s="63" t="n">
        <v>100</v>
      </c>
      <c r="BX20" s="62" t="n">
        <v>0</v>
      </c>
      <c r="BY20" s="62" t="n">
        <v>0</v>
      </c>
      <c r="BZ20" s="62" t="n">
        <v>100</v>
      </c>
      <c r="CA20" s="62" t="n">
        <v>0</v>
      </c>
      <c r="CB20" s="62" t="n">
        <v>100</v>
      </c>
      <c r="CC20" s="64"/>
      <c r="CD20" s="61" t="n">
        <f aca="false">IFERROR(AVERAGE(BU20:CC20),0)</f>
        <v>62.5</v>
      </c>
    </row>
    <row r="21" customFormat="false" ht="15.75" hidden="false" customHeight="true" outlineLevel="0" collapsed="false">
      <c r="A21" s="13" t="str">
        <f aca="false">$E21&amp;"-"&amp;$F21</f>
        <v>202054025-k</v>
      </c>
      <c r="B21" s="18" t="n">
        <f aca="false">$W21</f>
        <v>94</v>
      </c>
      <c r="C21" s="13"/>
      <c r="D21" s="68" t="n">
        <f aca="false">D20+1</f>
        <v>17</v>
      </c>
      <c r="E21" s="56" t="s">
        <v>2259</v>
      </c>
      <c r="F21" s="56" t="s">
        <v>76</v>
      </c>
      <c r="G21" s="56" t="s">
        <v>2260</v>
      </c>
      <c r="H21" s="56" t="s">
        <v>64</v>
      </c>
      <c r="I21" s="56" t="s">
        <v>2261</v>
      </c>
      <c r="J21" s="56" t="s">
        <v>2262</v>
      </c>
      <c r="K21" s="56" t="s">
        <v>1865</v>
      </c>
      <c r="L21" s="56" t="s">
        <v>64</v>
      </c>
      <c r="M21" s="56" t="s">
        <v>635</v>
      </c>
      <c r="N21" s="56" t="s">
        <v>2263</v>
      </c>
      <c r="O21" s="57" t="n">
        <f aca="false">$AB21</f>
        <v>89</v>
      </c>
      <c r="P21" s="57" t="n">
        <f aca="false">$AF21</f>
        <v>100</v>
      </c>
      <c r="Q21" s="57" t="n">
        <f aca="false">IFERROR(IF($V21&lt;&gt;0,ROUND((MAX(O21:P21)*0.5+$V21*0.5),0),ROUND(($O21*0.5+$P21*0.5),0)),)</f>
        <v>95</v>
      </c>
      <c r="R21" s="57" t="n">
        <f aca="false">$AV21</f>
        <v>96</v>
      </c>
      <c r="S21" s="57" t="n">
        <f aca="false">$BI21</f>
        <v>49.3</v>
      </c>
      <c r="T21" s="57" t="n">
        <f aca="false">$BT21</f>
        <v>99.5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94</v>
      </c>
      <c r="X21" s="57" t="n">
        <v>20</v>
      </c>
      <c r="Y21" s="60" t="n">
        <v>19</v>
      </c>
      <c r="Z21" s="60" t="n">
        <v>50</v>
      </c>
      <c r="AA21" s="118" t="n">
        <v>100</v>
      </c>
      <c r="AB21" s="61" t="n">
        <f aca="false">IFERROR(X21+Y21+Z21*AA21/100,0)</f>
        <v>89</v>
      </c>
      <c r="AC21" s="104" t="n">
        <v>30</v>
      </c>
      <c r="AD21" s="60" t="n">
        <v>70</v>
      </c>
      <c r="AE21" s="119" t="n">
        <v>100</v>
      </c>
      <c r="AF21" s="61" t="n">
        <f aca="false">IFERROR(AC21+AD21*AE21/100,0)</f>
        <v>100</v>
      </c>
      <c r="AG21" s="104"/>
      <c r="AH21" s="60"/>
      <c r="AI21" s="119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100</v>
      </c>
      <c r="AQ21" s="62" t="n">
        <v>100</v>
      </c>
      <c r="AR21" s="62" t="n">
        <v>100</v>
      </c>
      <c r="AS21" s="62" t="n">
        <v>60</v>
      </c>
      <c r="AT21" s="62" t="n">
        <v>100</v>
      </c>
      <c r="AU21" s="64"/>
      <c r="AV21" s="61" t="n">
        <f aca="false">IFERROR(AVERAGE(AK21:AU21),0)</f>
        <v>96</v>
      </c>
      <c r="AW21" s="65" t="n">
        <v>95</v>
      </c>
      <c r="AX21" s="62" t="n">
        <v>100</v>
      </c>
      <c r="AY21" s="62" t="n">
        <v>100</v>
      </c>
      <c r="AZ21" s="62" t="n">
        <v>100</v>
      </c>
      <c r="BA21" s="62" t="n">
        <v>0</v>
      </c>
      <c r="BB21" s="62" t="n">
        <v>0</v>
      </c>
      <c r="BC21" s="62" t="n">
        <v>98</v>
      </c>
      <c r="BD21" s="62" t="n">
        <v>0</v>
      </c>
      <c r="BE21" s="62" t="n">
        <v>0</v>
      </c>
      <c r="BF21" s="62" t="n">
        <v>0</v>
      </c>
      <c r="BG21" s="62"/>
      <c r="BH21" s="64"/>
      <c r="BI21" s="61" t="n">
        <f aca="false">IFERROR(AVERAGE(AW21:BH21),0)</f>
        <v>49.3</v>
      </c>
      <c r="BJ21" s="65" t="n">
        <v>100</v>
      </c>
      <c r="BK21" s="62" t="n">
        <v>100</v>
      </c>
      <c r="BL21" s="62" t="n">
        <v>100</v>
      </c>
      <c r="BM21" s="62" t="n">
        <v>100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64" t="n">
        <v>95</v>
      </c>
      <c r="BT21" s="61" t="n">
        <f aca="false">IFERROR(AVERAGE(BJ21:BS21),0)</f>
        <v>99.5</v>
      </c>
      <c r="BU21" s="120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4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202054031-4</v>
      </c>
      <c r="B22" s="18" t="n">
        <f aca="false">$W22</f>
        <v>74</v>
      </c>
      <c r="C22" s="13"/>
      <c r="D22" s="68" t="n">
        <f aca="false">D21+1</f>
        <v>18</v>
      </c>
      <c r="E22" s="56" t="s">
        <v>2264</v>
      </c>
      <c r="F22" s="56" t="s">
        <v>178</v>
      </c>
      <c r="G22" s="56" t="s">
        <v>2265</v>
      </c>
      <c r="H22" s="56" t="s">
        <v>159</v>
      </c>
      <c r="I22" s="56" t="s">
        <v>871</v>
      </c>
      <c r="J22" s="56" t="s">
        <v>2266</v>
      </c>
      <c r="K22" s="56" t="s">
        <v>2267</v>
      </c>
      <c r="L22" s="56" t="s">
        <v>64</v>
      </c>
      <c r="M22" s="56" t="s">
        <v>635</v>
      </c>
      <c r="N22" s="56" t="s">
        <v>2268</v>
      </c>
      <c r="O22" s="57" t="n">
        <f aca="false">$AB22</f>
        <v>95</v>
      </c>
      <c r="P22" s="57" t="n">
        <f aca="false">$AF22</f>
        <v>60</v>
      </c>
      <c r="Q22" s="57" t="n">
        <f aca="false">IFERROR(IF($V22&lt;&gt;0,ROUND((MAX(O22:P22)*0.5+$V22*0.5),0),ROUND(($O22*0.5+$P22*0.5),0)),)</f>
        <v>78</v>
      </c>
      <c r="R22" s="57" t="n">
        <f aca="false">$AV22</f>
        <v>76.8</v>
      </c>
      <c r="S22" s="57" t="n">
        <f aca="false">$BI22</f>
        <v>72.7</v>
      </c>
      <c r="T22" s="57" t="n">
        <f aca="false">$BT22</f>
        <v>63</v>
      </c>
      <c r="U22" s="57" t="n">
        <f aca="false">$CD22</f>
        <v>75</v>
      </c>
      <c r="V22" s="58" t="n">
        <f aca="false">$AJ22</f>
        <v>0</v>
      </c>
      <c r="W22" s="59" t="n">
        <f aca="false">IF($Q22&gt;=55,ROUND($Q22*$Q$3+$R22*$R$3+$S22*$S$3+$T22*$T$3+$U22*$U$3,0),$Q22)</f>
        <v>74</v>
      </c>
      <c r="X22" s="57" t="n">
        <v>20</v>
      </c>
      <c r="Y22" s="60" t="n">
        <v>30</v>
      </c>
      <c r="Z22" s="60" t="n">
        <v>45</v>
      </c>
      <c r="AA22" s="118" t="n">
        <v>100</v>
      </c>
      <c r="AB22" s="61" t="n">
        <f aca="false">IFERROR(X22+Y22+Z22*AA22/100,0)</f>
        <v>95</v>
      </c>
      <c r="AC22" s="104" t="n">
        <v>30</v>
      </c>
      <c r="AD22" s="60" t="n">
        <v>30</v>
      </c>
      <c r="AE22" s="119" t="n">
        <v>100</v>
      </c>
      <c r="AF22" s="61" t="n">
        <f aca="false">IFERROR(AC22+AD22*AE22/100,0)</f>
        <v>60</v>
      </c>
      <c r="AG22" s="104"/>
      <c r="AH22" s="60"/>
      <c r="AI22" s="119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30</v>
      </c>
      <c r="AN22" s="62" t="n">
        <v>75</v>
      </c>
      <c r="AO22" s="62" t="n">
        <v>100</v>
      </c>
      <c r="AP22" s="62" t="n">
        <v>60</v>
      </c>
      <c r="AQ22" s="62" t="n">
        <v>100</v>
      </c>
      <c r="AR22" s="62" t="n">
        <v>83</v>
      </c>
      <c r="AS22" s="62" t="n">
        <v>20</v>
      </c>
      <c r="AT22" s="62" t="n">
        <v>100</v>
      </c>
      <c r="AU22" s="64"/>
      <c r="AV22" s="61" t="n">
        <f aca="false">IFERROR(AVERAGE(AK22:AU22),0)</f>
        <v>76.8</v>
      </c>
      <c r="AW22" s="65" t="n">
        <v>100</v>
      </c>
      <c r="AX22" s="62" t="n">
        <v>100</v>
      </c>
      <c r="AY22" s="62" t="n">
        <v>100</v>
      </c>
      <c r="AZ22" s="62" t="n">
        <v>76</v>
      </c>
      <c r="BA22" s="62" t="n">
        <v>91</v>
      </c>
      <c r="BB22" s="62" t="n">
        <v>95</v>
      </c>
      <c r="BC22" s="62" t="n">
        <v>84</v>
      </c>
      <c r="BD22" s="62" t="n">
        <v>0</v>
      </c>
      <c r="BE22" s="62" t="n">
        <v>81</v>
      </c>
      <c r="BF22" s="62" t="n">
        <v>0</v>
      </c>
      <c r="BG22" s="62"/>
      <c r="BH22" s="64"/>
      <c r="BI22" s="61" t="n">
        <f aca="false">IFERROR(AVERAGE(AW22:BH22),0)</f>
        <v>72.7</v>
      </c>
      <c r="BJ22" s="65" t="n">
        <v>100</v>
      </c>
      <c r="BK22" s="62" t="n">
        <v>100</v>
      </c>
      <c r="BL22" s="62" t="n">
        <v>100</v>
      </c>
      <c r="BM22" s="62" t="n">
        <v>90</v>
      </c>
      <c r="BN22" s="62" t="n">
        <v>80</v>
      </c>
      <c r="BO22" s="62" t="n">
        <v>0</v>
      </c>
      <c r="BP22" s="62" t="n">
        <v>100</v>
      </c>
      <c r="BQ22" s="62" t="n">
        <v>60</v>
      </c>
      <c r="BR22" s="62" t="n">
        <v>0</v>
      </c>
      <c r="BS22" s="64" t="n">
        <v>0</v>
      </c>
      <c r="BT22" s="61" t="n">
        <f aca="false">IFERROR(AVERAGE(BJ22:BS22),0)</f>
        <v>63</v>
      </c>
      <c r="BU22" s="120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0</v>
      </c>
      <c r="CA22" s="62" t="n">
        <v>100</v>
      </c>
      <c r="CB22" s="62" t="n">
        <v>0</v>
      </c>
      <c r="CC22" s="64"/>
      <c r="CD22" s="61" t="n">
        <f aca="false">IFERROR(AVERAGE(BU22:CC22),0)</f>
        <v>75</v>
      </c>
    </row>
    <row r="23" customFormat="false" ht="15.75" hidden="false" customHeight="true" outlineLevel="0" collapsed="false">
      <c r="A23" s="13" t="str">
        <f aca="false">$E23&amp;"-"&amp;$F23</f>
        <v>201954049-1</v>
      </c>
      <c r="B23" s="18" t="n">
        <f aca="false">$W23</f>
        <v>22</v>
      </c>
      <c r="C23" s="13"/>
      <c r="D23" s="68" t="n">
        <f aca="false">D22+1</f>
        <v>19</v>
      </c>
      <c r="E23" s="56" t="s">
        <v>2269</v>
      </c>
      <c r="F23" s="56" t="s">
        <v>64</v>
      </c>
      <c r="G23" s="56" t="s">
        <v>2270</v>
      </c>
      <c r="H23" s="56" t="s">
        <v>64</v>
      </c>
      <c r="I23" s="56" t="s">
        <v>2271</v>
      </c>
      <c r="J23" s="56" t="s">
        <v>483</v>
      </c>
      <c r="K23" s="56" t="s">
        <v>125</v>
      </c>
      <c r="L23" s="56" t="s">
        <v>64</v>
      </c>
      <c r="M23" s="56" t="s">
        <v>635</v>
      </c>
      <c r="N23" s="56" t="s">
        <v>2272</v>
      </c>
      <c r="O23" s="57" t="n">
        <f aca="false">$AB23</f>
        <v>44</v>
      </c>
      <c r="P23" s="57" t="n">
        <f aca="false">$AF23</f>
        <v>0</v>
      </c>
      <c r="Q23" s="57" t="n">
        <f aca="false">IFERROR(IF($V23&lt;&gt;0,ROUND((MAX(O23:P23)*0.5+$V23*0.5),0),ROUND(($O23*0.5+$P23*0.5),0)),)</f>
        <v>22</v>
      </c>
      <c r="R23" s="57" t="n">
        <f aca="false">$AV23</f>
        <v>79.3</v>
      </c>
      <c r="S23" s="57" t="n">
        <f aca="false">$BI23</f>
        <v>76.791</v>
      </c>
      <c r="T23" s="57" t="n">
        <f aca="false">$BT23</f>
        <v>28.5</v>
      </c>
      <c r="U23" s="57" t="n">
        <f aca="false">$CD23</f>
        <v>8.75</v>
      </c>
      <c r="V23" s="58" t="n">
        <f aca="false">$AJ23</f>
        <v>0</v>
      </c>
      <c r="W23" s="59" t="n">
        <f aca="false">IF($Q23&gt;=55,ROUND($Q23*$Q$3+$R23*$R$3+$S23*$S$3+$T23*$T$3+$U23*$U$3,0),$Q23)</f>
        <v>22</v>
      </c>
      <c r="X23" s="57" t="n">
        <v>20</v>
      </c>
      <c r="Y23" s="60" t="n">
        <v>24</v>
      </c>
      <c r="Z23" s="60" t="n">
        <v>0</v>
      </c>
      <c r="AA23" s="118" t="n">
        <v>0</v>
      </c>
      <c r="AB23" s="61" t="n">
        <f aca="false">IFERROR(X23+Y23+Z23*AA23/100,0)</f>
        <v>44</v>
      </c>
      <c r="AC23" s="104" t="n">
        <v>0</v>
      </c>
      <c r="AD23" s="60" t="n">
        <v>0</v>
      </c>
      <c r="AE23" s="119" t="n">
        <v>0</v>
      </c>
      <c r="AF23" s="61" t="n">
        <f aca="false">IFERROR(AC23+AD23*AE23/100,0)</f>
        <v>0</v>
      </c>
      <c r="AG23" s="104"/>
      <c r="AH23" s="60"/>
      <c r="AI23" s="119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2" t="n">
        <v>100</v>
      </c>
      <c r="AP23" s="62" t="n">
        <v>100</v>
      </c>
      <c r="AQ23" s="62" t="n">
        <v>0</v>
      </c>
      <c r="AR23" s="62" t="n">
        <v>33</v>
      </c>
      <c r="AS23" s="62" t="n">
        <v>60</v>
      </c>
      <c r="AT23" s="62" t="n">
        <v>100</v>
      </c>
      <c r="AU23" s="64"/>
      <c r="AV23" s="61" t="n">
        <f aca="false">IFERROR(AVERAGE(AK23:AU23),0)</f>
        <v>79.3</v>
      </c>
      <c r="AW23" s="65" t="n">
        <v>100</v>
      </c>
      <c r="AX23" s="62" t="n">
        <v>100</v>
      </c>
      <c r="AY23" s="62" t="n">
        <v>100</v>
      </c>
      <c r="AZ23" s="62" t="n">
        <v>0</v>
      </c>
      <c r="BA23" s="62" t="n">
        <v>84</v>
      </c>
      <c r="BB23" s="62" t="n">
        <v>97</v>
      </c>
      <c r="BC23" s="62" t="n">
        <v>99</v>
      </c>
      <c r="BD23" s="62" t="n">
        <v>90.91</v>
      </c>
      <c r="BE23" s="62" t="n">
        <v>97</v>
      </c>
      <c r="BF23" s="62" t="n">
        <v>0</v>
      </c>
      <c r="BG23" s="62"/>
      <c r="BH23" s="64"/>
      <c r="BI23" s="61" t="n">
        <f aca="false">IFERROR(AVERAGE(AW23:BH23),0)</f>
        <v>76.791</v>
      </c>
      <c r="BJ23" s="65" t="n">
        <v>0</v>
      </c>
      <c r="BK23" s="62" t="n">
        <v>90</v>
      </c>
      <c r="BL23" s="62" t="n">
        <v>100</v>
      </c>
      <c r="BM23" s="62" t="n">
        <v>55</v>
      </c>
      <c r="BN23" s="62" t="n">
        <v>0</v>
      </c>
      <c r="BO23" s="62" t="n">
        <v>0</v>
      </c>
      <c r="BP23" s="62" t="n">
        <v>40</v>
      </c>
      <c r="BQ23" s="62" t="n">
        <v>0</v>
      </c>
      <c r="BR23" s="62" t="n">
        <v>0</v>
      </c>
      <c r="BS23" s="64" t="n">
        <v>0</v>
      </c>
      <c r="BT23" s="61" t="n">
        <f aca="false">IFERROR(AVERAGE(BJ23:BS23),0)</f>
        <v>28.5</v>
      </c>
      <c r="BU23" s="120" t="n">
        <v>0</v>
      </c>
      <c r="BV23" s="63" t="n">
        <v>70</v>
      </c>
      <c r="BW23" s="63" t="n">
        <v>0</v>
      </c>
      <c r="BX23" s="62" t="n">
        <v>0</v>
      </c>
      <c r="BY23" s="62" t="n">
        <v>0</v>
      </c>
      <c r="BZ23" s="62" t="n">
        <v>0</v>
      </c>
      <c r="CA23" s="62" t="n">
        <v>0</v>
      </c>
      <c r="CB23" s="62" t="n">
        <v>0</v>
      </c>
      <c r="CC23" s="64"/>
      <c r="CD23" s="61" t="n">
        <f aca="false">IFERROR(AVERAGE(BU23:CC23),0)</f>
        <v>8.75</v>
      </c>
    </row>
    <row r="24" customFormat="false" ht="15.75" hidden="false" customHeight="true" outlineLevel="0" collapsed="false">
      <c r="A24" s="13" t="str">
        <f aca="false">$E24&amp;"-"&amp;$F24</f>
        <v>202054038-1</v>
      </c>
      <c r="B24" s="18" t="n">
        <f aca="false">$W24</f>
        <v>84</v>
      </c>
      <c r="C24" s="13"/>
      <c r="D24" s="68" t="n">
        <f aca="false">D23+1</f>
        <v>20</v>
      </c>
      <c r="E24" s="56" t="s">
        <v>2273</v>
      </c>
      <c r="F24" s="56" t="s">
        <v>64</v>
      </c>
      <c r="G24" s="56" t="s">
        <v>2274</v>
      </c>
      <c r="H24" s="56" t="s">
        <v>58</v>
      </c>
      <c r="I24" s="56" t="s">
        <v>651</v>
      </c>
      <c r="J24" s="56" t="s">
        <v>1040</v>
      </c>
      <c r="K24" s="56" t="s">
        <v>2275</v>
      </c>
      <c r="L24" s="56" t="s">
        <v>64</v>
      </c>
      <c r="M24" s="56" t="s">
        <v>635</v>
      </c>
      <c r="N24" s="56" t="s">
        <v>2276</v>
      </c>
      <c r="O24" s="57" t="n">
        <f aca="false">$AB24</f>
        <v>65</v>
      </c>
      <c r="P24" s="57" t="n">
        <f aca="false">$AF24</f>
        <v>75</v>
      </c>
      <c r="Q24" s="57" t="n">
        <f aca="false">IFERROR(IF($V24&lt;&gt;0,ROUND((MAX(O24:P24)*0.5+$V24*0.5),0),ROUND(($O24*0.5+$P24*0.5),0)),)</f>
        <v>70</v>
      </c>
      <c r="R24" s="57" t="n">
        <f aca="false">$AV24</f>
        <v>96.3</v>
      </c>
      <c r="S24" s="57" t="n">
        <f aca="false">$BI24</f>
        <v>98.891</v>
      </c>
      <c r="T24" s="57" t="n">
        <f aca="false">$BT24</f>
        <v>99</v>
      </c>
      <c r="U24" s="57" t="n">
        <f aca="false">$CD24</f>
        <v>100</v>
      </c>
      <c r="V24" s="58" t="n">
        <f aca="false">$AJ24</f>
        <v>0</v>
      </c>
      <c r="W24" s="59" t="n">
        <f aca="false">IF($Q24&gt;=55,ROUND($Q24*$Q$3+$R24*$R$3+$S24*$S$3+$T24*$T$3+$U24*$U$3,0),$Q24)</f>
        <v>84</v>
      </c>
      <c r="X24" s="57" t="n">
        <v>20</v>
      </c>
      <c r="Y24" s="60" t="n">
        <v>20</v>
      </c>
      <c r="Z24" s="60" t="n">
        <v>25</v>
      </c>
      <c r="AA24" s="118" t="n">
        <v>100</v>
      </c>
      <c r="AB24" s="61" t="n">
        <f aca="false">IFERROR(X24+Y24+Z24*AA24/100,0)</f>
        <v>65</v>
      </c>
      <c r="AC24" s="104" t="n">
        <v>15</v>
      </c>
      <c r="AD24" s="60" t="n">
        <v>60</v>
      </c>
      <c r="AE24" s="119" t="n">
        <v>100</v>
      </c>
      <c r="AF24" s="61" t="n">
        <f aca="false">IFERROR(AC24+AD24*AE24/100,0)</f>
        <v>75</v>
      </c>
      <c r="AG24" s="104"/>
      <c r="AH24" s="60"/>
      <c r="AI24" s="119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100</v>
      </c>
      <c r="AO24" s="62" t="n">
        <v>100</v>
      </c>
      <c r="AP24" s="62" t="n">
        <v>100</v>
      </c>
      <c r="AQ24" s="62" t="n">
        <v>100</v>
      </c>
      <c r="AR24" s="62" t="n">
        <v>83</v>
      </c>
      <c r="AS24" s="62" t="n">
        <v>80</v>
      </c>
      <c r="AT24" s="62" t="n">
        <v>100</v>
      </c>
      <c r="AU24" s="64"/>
      <c r="AV24" s="61" t="n">
        <f aca="false">IFERROR(AVERAGE(AK24:AU24),0)</f>
        <v>96.3</v>
      </c>
      <c r="AW24" s="65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98</v>
      </c>
      <c r="BD24" s="62" t="n">
        <v>90.91</v>
      </c>
      <c r="BE24" s="62" t="n">
        <v>100</v>
      </c>
      <c r="BF24" s="62" t="n">
        <v>100</v>
      </c>
      <c r="BG24" s="62"/>
      <c r="BH24" s="64"/>
      <c r="BI24" s="61" t="n">
        <f aca="false">IFERROR(AVERAGE(AW24:BH24),0)</f>
        <v>98.891</v>
      </c>
      <c r="BJ24" s="65" t="n">
        <v>100</v>
      </c>
      <c r="BK24" s="62" t="n">
        <v>100</v>
      </c>
      <c r="BL24" s="62" t="n">
        <v>100</v>
      </c>
      <c r="BM24" s="62" t="n">
        <v>100</v>
      </c>
      <c r="BN24" s="62" t="n">
        <v>100</v>
      </c>
      <c r="BO24" s="62" t="n">
        <v>100</v>
      </c>
      <c r="BP24" s="62" t="n">
        <v>100</v>
      </c>
      <c r="BQ24" s="62" t="n">
        <v>100</v>
      </c>
      <c r="BR24" s="62" t="n">
        <v>100</v>
      </c>
      <c r="BS24" s="64" t="n">
        <v>90</v>
      </c>
      <c r="BT24" s="61" t="n">
        <f aca="false">IFERROR(AVERAGE(BJ24:BS24),0)</f>
        <v>99</v>
      </c>
      <c r="BU24" s="120" t="n">
        <v>100</v>
      </c>
      <c r="BV24" s="63" t="n">
        <v>100</v>
      </c>
      <c r="BW24" s="63" t="n">
        <v>100</v>
      </c>
      <c r="BX24" s="62" t="n">
        <v>100</v>
      </c>
      <c r="BY24" s="62" t="n">
        <v>100</v>
      </c>
      <c r="BZ24" s="62" t="n">
        <v>100</v>
      </c>
      <c r="CA24" s="62" t="n">
        <v>100</v>
      </c>
      <c r="CB24" s="62" t="n">
        <v>100</v>
      </c>
      <c r="CC24" s="64"/>
      <c r="CD24" s="61" t="n">
        <f aca="false">IFERROR(AVERAGE(BU24:CC24),0)</f>
        <v>100</v>
      </c>
    </row>
    <row r="25" customFormat="false" ht="15.75" hidden="false" customHeight="true" outlineLevel="0" collapsed="false">
      <c r="A25" s="13" t="str">
        <f aca="false">$E25&amp;"-"&amp;$F25</f>
        <v>202054010-1</v>
      </c>
      <c r="B25" s="18" t="n">
        <f aca="false">$W25</f>
        <v>94</v>
      </c>
      <c r="C25" s="13"/>
      <c r="D25" s="68" t="n">
        <f aca="false">D24+1</f>
        <v>21</v>
      </c>
      <c r="E25" s="56" t="s">
        <v>2277</v>
      </c>
      <c r="F25" s="56" t="s">
        <v>64</v>
      </c>
      <c r="G25" s="56" t="s">
        <v>2278</v>
      </c>
      <c r="H25" s="56" t="s">
        <v>102</v>
      </c>
      <c r="I25" s="56" t="s">
        <v>918</v>
      </c>
      <c r="J25" s="56" t="s">
        <v>2279</v>
      </c>
      <c r="K25" s="56" t="s">
        <v>2280</v>
      </c>
      <c r="L25" s="56" t="s">
        <v>64</v>
      </c>
      <c r="M25" s="56" t="s">
        <v>635</v>
      </c>
      <c r="N25" s="56" t="s">
        <v>2281</v>
      </c>
      <c r="O25" s="57" t="n">
        <f aca="false">$AB25</f>
        <v>99</v>
      </c>
      <c r="P25" s="57" t="n">
        <f aca="false">$AF25</f>
        <v>100</v>
      </c>
      <c r="Q25" s="57" t="n">
        <f aca="false">IFERROR(IF($V25&lt;&gt;0,ROUND((MAX(O25:P25)*0.5+$V25*0.5),0),ROUND(($O25*0.5+$P25*0.5),0)),)</f>
        <v>100</v>
      </c>
      <c r="R25" s="57" t="n">
        <f aca="false">$AV25</f>
        <v>93</v>
      </c>
      <c r="S25" s="57" t="n">
        <f aca="false">$BI25</f>
        <v>81.191</v>
      </c>
      <c r="T25" s="57" t="n">
        <f aca="false">$BT25</f>
        <v>83</v>
      </c>
      <c r="U25" s="57" t="n">
        <f aca="false">$CD25</f>
        <v>100</v>
      </c>
      <c r="V25" s="58" t="n">
        <f aca="false">$AJ25</f>
        <v>0</v>
      </c>
      <c r="W25" s="59" t="n">
        <f aca="false">IF($Q25&gt;=55,ROUND($Q25*$Q$3+$R25*$R$3+$S25*$S$3+$T25*$T$3+$U25*$U$3,0),$Q25)</f>
        <v>94</v>
      </c>
      <c r="X25" s="57" t="n">
        <v>20</v>
      </c>
      <c r="Y25" s="60" t="n">
        <v>29</v>
      </c>
      <c r="Z25" s="60" t="n">
        <v>50</v>
      </c>
      <c r="AA25" s="118" t="n">
        <v>100</v>
      </c>
      <c r="AB25" s="61" t="n">
        <f aca="false">IFERROR(X25+Y25+Z25*AA25/100,0)</f>
        <v>99</v>
      </c>
      <c r="AC25" s="104" t="n">
        <v>30</v>
      </c>
      <c r="AD25" s="60" t="n">
        <v>70</v>
      </c>
      <c r="AE25" s="119" t="n">
        <v>100</v>
      </c>
      <c r="AF25" s="61" t="n">
        <f aca="false">IFERROR(AC25+AD25*AE25/100,0)</f>
        <v>100</v>
      </c>
      <c r="AG25" s="104"/>
      <c r="AH25" s="60"/>
      <c r="AI25" s="119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50</v>
      </c>
      <c r="AP25" s="62" t="n">
        <v>80</v>
      </c>
      <c r="AQ25" s="62" t="n">
        <v>100</v>
      </c>
      <c r="AR25" s="62" t="n">
        <v>100</v>
      </c>
      <c r="AS25" s="62" t="n">
        <v>100</v>
      </c>
      <c r="AT25" s="62" t="n">
        <v>100</v>
      </c>
      <c r="AU25" s="64"/>
      <c r="AV25" s="61" t="n">
        <f aca="false">IFERROR(AVERAGE(AK25:AU25),0)</f>
        <v>93</v>
      </c>
      <c r="AW25" s="65" t="n">
        <v>100</v>
      </c>
      <c r="AX25" s="62" t="n">
        <v>100</v>
      </c>
      <c r="AY25" s="62" t="n">
        <v>100</v>
      </c>
      <c r="AZ25" s="62" t="n">
        <v>0</v>
      </c>
      <c r="BA25" s="62" t="n">
        <v>100</v>
      </c>
      <c r="BB25" s="62" t="n">
        <v>26</v>
      </c>
      <c r="BC25" s="62" t="n">
        <v>96</v>
      </c>
      <c r="BD25" s="62" t="n">
        <v>90.91</v>
      </c>
      <c r="BE25" s="62" t="n">
        <v>99</v>
      </c>
      <c r="BF25" s="62" t="n">
        <v>100</v>
      </c>
      <c r="BG25" s="62"/>
      <c r="BH25" s="64"/>
      <c r="BI25" s="61" t="n">
        <f aca="false">IFERROR(AVERAGE(AW25:BH25),0)</f>
        <v>81.191</v>
      </c>
      <c r="BJ25" s="65" t="n">
        <v>95</v>
      </c>
      <c r="BK25" s="62" t="n">
        <v>100</v>
      </c>
      <c r="BL25" s="62" t="n">
        <v>100</v>
      </c>
      <c r="BM25" s="62" t="n">
        <v>100</v>
      </c>
      <c r="BN25" s="62" t="n">
        <v>80</v>
      </c>
      <c r="BO25" s="62" t="n">
        <v>100</v>
      </c>
      <c r="BP25" s="62" t="n">
        <v>100</v>
      </c>
      <c r="BQ25" s="62" t="n">
        <v>0</v>
      </c>
      <c r="BR25" s="62" t="n">
        <v>55</v>
      </c>
      <c r="BS25" s="64" t="n">
        <v>100</v>
      </c>
      <c r="BT25" s="61" t="n">
        <f aca="false">IFERROR(AVERAGE(BJ25:BS25),0)</f>
        <v>83</v>
      </c>
      <c r="BU25" s="120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100</v>
      </c>
      <c r="CC25" s="64"/>
      <c r="CD25" s="61" t="n">
        <f aca="false">IFERROR(AVERAGE(BU25:CC25),0)</f>
        <v>100</v>
      </c>
    </row>
    <row r="26" customFormat="false" ht="15.75" hidden="false" customHeight="true" outlineLevel="0" collapsed="false">
      <c r="A26" s="13" t="str">
        <f aca="false">$E26&amp;"-"&amp;$F26</f>
        <v>202054027-6</v>
      </c>
      <c r="B26" s="18" t="n">
        <f aca="false">$W26</f>
        <v>78</v>
      </c>
      <c r="C26" s="13"/>
      <c r="D26" s="68" t="n">
        <f aca="false">D25+1</f>
        <v>22</v>
      </c>
      <c r="E26" s="56" t="s">
        <v>2282</v>
      </c>
      <c r="F26" s="56" t="s">
        <v>140</v>
      </c>
      <c r="G26" s="56" t="s">
        <v>2283</v>
      </c>
      <c r="H26" s="56" t="s">
        <v>121</v>
      </c>
      <c r="I26" s="56" t="s">
        <v>268</v>
      </c>
      <c r="J26" s="56" t="s">
        <v>2284</v>
      </c>
      <c r="K26" s="56" t="s">
        <v>2285</v>
      </c>
      <c r="L26" s="56" t="s">
        <v>64</v>
      </c>
      <c r="M26" s="56" t="s">
        <v>635</v>
      </c>
      <c r="N26" s="56" t="s">
        <v>2286</v>
      </c>
      <c r="O26" s="57" t="n">
        <f aca="false">$AB26</f>
        <v>54</v>
      </c>
      <c r="P26" s="57" t="n">
        <f aca="false">$AF26</f>
        <v>70</v>
      </c>
      <c r="Q26" s="57" t="n">
        <f aca="false">IFERROR(IF($V26&lt;&gt;0,ROUND((MAX(O26:P26)*0.5+$V26*0.5),0),ROUND(($O26*0.5+$P26*0.5),0)),)</f>
        <v>62</v>
      </c>
      <c r="R26" s="57" t="n">
        <f aca="false">$AV26</f>
        <v>100</v>
      </c>
      <c r="S26" s="57" t="n">
        <f aca="false">$BI26</f>
        <v>100</v>
      </c>
      <c r="T26" s="57" t="n">
        <f aca="false">$BT26</f>
        <v>87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78</v>
      </c>
      <c r="X26" s="57" t="n">
        <v>20</v>
      </c>
      <c r="Y26" s="60" t="n">
        <v>14</v>
      </c>
      <c r="Z26" s="60" t="n">
        <v>20</v>
      </c>
      <c r="AA26" s="118" t="n">
        <v>100</v>
      </c>
      <c r="AB26" s="61" t="n">
        <f aca="false">IFERROR(X26+Y26+Z26*AA26/100,0)</f>
        <v>54</v>
      </c>
      <c r="AC26" s="104" t="n">
        <v>0</v>
      </c>
      <c r="AD26" s="60" t="n">
        <v>70</v>
      </c>
      <c r="AE26" s="119" t="n">
        <v>100</v>
      </c>
      <c r="AF26" s="61" t="n">
        <f aca="false">IFERROR(AC26+AD26*AE26/100,0)</f>
        <v>70</v>
      </c>
      <c r="AG26" s="104"/>
      <c r="AH26" s="60"/>
      <c r="AI26" s="119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100</v>
      </c>
      <c r="AQ26" s="62" t="n">
        <v>100</v>
      </c>
      <c r="AR26" s="62" t="n">
        <v>100</v>
      </c>
      <c r="AS26" s="62" t="n">
        <v>100</v>
      </c>
      <c r="AT26" s="62" t="n">
        <v>100</v>
      </c>
      <c r="AU26" s="64"/>
      <c r="AV26" s="61" t="n">
        <f aca="false">IFERROR(AVERAGE(AK26:AU26),0)</f>
        <v>100</v>
      </c>
      <c r="AW26" s="65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100</v>
      </c>
      <c r="BE26" s="62" t="n">
        <v>100</v>
      </c>
      <c r="BF26" s="62" t="n">
        <v>100</v>
      </c>
      <c r="BG26" s="62"/>
      <c r="BH26" s="64"/>
      <c r="BI26" s="61" t="n">
        <f aca="false">IFERROR(AVERAGE(AW26:BH26),0)</f>
        <v>100</v>
      </c>
      <c r="BJ26" s="65" t="n">
        <v>100</v>
      </c>
      <c r="BK26" s="62" t="n">
        <v>100</v>
      </c>
      <c r="BL26" s="62" t="n">
        <v>100</v>
      </c>
      <c r="BM26" s="62" t="n">
        <v>100</v>
      </c>
      <c r="BN26" s="62" t="n">
        <v>80</v>
      </c>
      <c r="BO26" s="62" t="n">
        <v>100</v>
      </c>
      <c r="BP26" s="62" t="n">
        <v>100</v>
      </c>
      <c r="BQ26" s="62" t="n">
        <v>100</v>
      </c>
      <c r="BR26" s="62" t="n">
        <v>90</v>
      </c>
      <c r="BS26" s="64" t="n">
        <v>0</v>
      </c>
      <c r="BT26" s="61" t="n">
        <f aca="false">IFERROR(AVERAGE(BJ26:BS26),0)</f>
        <v>87</v>
      </c>
      <c r="BU26" s="120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4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202054018-7</v>
      </c>
      <c r="B27" s="18" t="n">
        <f aca="false">$W27</f>
        <v>72</v>
      </c>
      <c r="C27" s="13"/>
      <c r="D27" s="68" t="n">
        <f aca="false">D26+1</f>
        <v>23</v>
      </c>
      <c r="E27" s="56" t="s">
        <v>2287</v>
      </c>
      <c r="F27" s="56" t="s">
        <v>121</v>
      </c>
      <c r="G27" s="56" t="s">
        <v>2288</v>
      </c>
      <c r="H27" s="56" t="s">
        <v>58</v>
      </c>
      <c r="I27" s="56" t="s">
        <v>2289</v>
      </c>
      <c r="J27" s="56" t="s">
        <v>1286</v>
      </c>
      <c r="K27" s="56" t="s">
        <v>925</v>
      </c>
      <c r="L27" s="56" t="s">
        <v>64</v>
      </c>
      <c r="M27" s="56" t="s">
        <v>635</v>
      </c>
      <c r="N27" s="56" t="s">
        <v>2290</v>
      </c>
      <c r="O27" s="57" t="n">
        <f aca="false">$AB27</f>
        <v>15</v>
      </c>
      <c r="P27" s="57" t="n">
        <f aca="false">$AF27</f>
        <v>25</v>
      </c>
      <c r="Q27" s="57" t="n">
        <f aca="false">IFERROR(IF($V27&lt;&gt;0,ROUND((MAX(O27:P27)*0.5+$V27*0.5),0),ROUND(($O27*0.5+$P27*0.5),0)),)</f>
        <v>58</v>
      </c>
      <c r="R27" s="57" t="n">
        <f aca="false">$AV27</f>
        <v>100</v>
      </c>
      <c r="S27" s="57" t="n">
        <f aca="false">$BI27</f>
        <v>100</v>
      </c>
      <c r="T27" s="57" t="n">
        <f aca="false">$BT27</f>
        <v>63.5</v>
      </c>
      <c r="U27" s="57" t="n">
        <f aca="false">$CD27</f>
        <v>100</v>
      </c>
      <c r="V27" s="58" t="n">
        <f aca="false">$AJ27</f>
        <v>90</v>
      </c>
      <c r="W27" s="59" t="n">
        <f aca="false">IF($Q27&gt;=55,ROUND($Q27*$Q$3+$R27*$R$3+$S27*$S$3+$T27*$T$3+$U27*$U$3,0),$Q27)</f>
        <v>72</v>
      </c>
      <c r="X27" s="57" t="n">
        <v>15</v>
      </c>
      <c r="Y27" s="60" t="n">
        <v>0</v>
      </c>
      <c r="Z27" s="60" t="n">
        <v>0</v>
      </c>
      <c r="AA27" s="118" t="n">
        <v>0</v>
      </c>
      <c r="AB27" s="61" t="n">
        <f aca="false">IFERROR(X27+Y27+Z27*AA27/100,0)</f>
        <v>15</v>
      </c>
      <c r="AC27" s="104" t="n">
        <v>0</v>
      </c>
      <c r="AD27" s="60" t="n">
        <v>25</v>
      </c>
      <c r="AE27" s="119" t="n">
        <v>100</v>
      </c>
      <c r="AF27" s="61" t="n">
        <f aca="false">IFERROR(AC27+AD27*AE27/100,0)</f>
        <v>25</v>
      </c>
      <c r="AG27" s="104" t="n">
        <v>30</v>
      </c>
      <c r="AH27" s="60" t="n">
        <v>60</v>
      </c>
      <c r="AI27" s="119" t="n">
        <v>100</v>
      </c>
      <c r="AJ27" s="61" t="n">
        <f aca="false">IFERROR(AG27+AH27*AI27/100,0)</f>
        <v>90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100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4"/>
      <c r="AV27" s="61" t="n">
        <f aca="false">IFERROR(AVERAGE(AK27:AU27),0)</f>
        <v>100</v>
      </c>
      <c r="AW27" s="65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4"/>
      <c r="BI27" s="61" t="n">
        <f aca="false">IFERROR(AVERAGE(AW27:BH27),0)</f>
        <v>100</v>
      </c>
      <c r="BJ27" s="65" t="n">
        <v>100</v>
      </c>
      <c r="BK27" s="62" t="n">
        <v>90</v>
      </c>
      <c r="BL27" s="62" t="n">
        <v>60</v>
      </c>
      <c r="BM27" s="62" t="n">
        <v>80</v>
      </c>
      <c r="BN27" s="62" t="n">
        <v>70</v>
      </c>
      <c r="BO27" s="62" t="n">
        <v>100</v>
      </c>
      <c r="BP27" s="62" t="n">
        <v>55</v>
      </c>
      <c r="BQ27" s="62" t="n">
        <v>35</v>
      </c>
      <c r="BR27" s="62" t="n">
        <v>30</v>
      </c>
      <c r="BS27" s="64" t="n">
        <v>15</v>
      </c>
      <c r="BT27" s="61" t="n">
        <f aca="false">IFERROR(AVERAGE(BJ27:BS27),0)</f>
        <v>63.5</v>
      </c>
      <c r="BU27" s="120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4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202054019-5</v>
      </c>
      <c r="B28" s="18" t="n">
        <f aca="false">$W28</f>
        <v>95</v>
      </c>
      <c r="C28" s="13"/>
      <c r="D28" s="68" t="n">
        <f aca="false">D27+1</f>
        <v>24</v>
      </c>
      <c r="E28" s="56" t="s">
        <v>2291</v>
      </c>
      <c r="F28" s="56" t="s">
        <v>70</v>
      </c>
      <c r="G28" s="56" t="s">
        <v>2292</v>
      </c>
      <c r="H28" s="56" t="s">
        <v>89</v>
      </c>
      <c r="I28" s="56" t="s">
        <v>2293</v>
      </c>
      <c r="J28" s="56" t="s">
        <v>1434</v>
      </c>
      <c r="K28" s="56" t="s">
        <v>2294</v>
      </c>
      <c r="L28" s="56" t="s">
        <v>64</v>
      </c>
      <c r="M28" s="56" t="s">
        <v>635</v>
      </c>
      <c r="N28" s="56" t="s">
        <v>2295</v>
      </c>
      <c r="O28" s="57" t="n">
        <f aca="false">$AB28</f>
        <v>95</v>
      </c>
      <c r="P28" s="57" t="n">
        <f aca="false">$AF28</f>
        <v>100</v>
      </c>
      <c r="Q28" s="57" t="n">
        <f aca="false">IFERROR(IF($V28&lt;&gt;0,ROUND((MAX(O28:P28)*0.5+$V28*0.5),0),ROUND(($O28*0.5+$P28*0.5),0)),)</f>
        <v>98</v>
      </c>
      <c r="R28" s="57" t="n">
        <f aca="false">$AV28</f>
        <v>98.3</v>
      </c>
      <c r="S28" s="57" t="n">
        <f aca="false">$BI28</f>
        <v>89.7</v>
      </c>
      <c r="T28" s="57" t="n">
        <f aca="false">$BT28</f>
        <v>82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95</v>
      </c>
      <c r="X28" s="57" t="n">
        <v>15</v>
      </c>
      <c r="Y28" s="60" t="n">
        <v>30</v>
      </c>
      <c r="Z28" s="60" t="n">
        <v>50</v>
      </c>
      <c r="AA28" s="118" t="n">
        <v>100</v>
      </c>
      <c r="AB28" s="61" t="n">
        <f aca="false">IFERROR(X28+Y28+Z28*AA28/100,0)</f>
        <v>95</v>
      </c>
      <c r="AC28" s="104" t="n">
        <v>30</v>
      </c>
      <c r="AD28" s="60" t="n">
        <v>70</v>
      </c>
      <c r="AE28" s="119" t="n">
        <v>100</v>
      </c>
      <c r="AF28" s="61" t="n">
        <f aca="false">IFERROR(AC28+AD28*AE28/100,0)</f>
        <v>100</v>
      </c>
      <c r="AG28" s="104"/>
      <c r="AH28" s="60"/>
      <c r="AI28" s="119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100</v>
      </c>
      <c r="AP28" s="62" t="n">
        <v>100</v>
      </c>
      <c r="AQ28" s="62" t="n">
        <v>100</v>
      </c>
      <c r="AR28" s="62" t="n">
        <v>83</v>
      </c>
      <c r="AS28" s="62" t="n">
        <v>100</v>
      </c>
      <c r="AT28" s="62" t="n">
        <v>100</v>
      </c>
      <c r="AU28" s="64"/>
      <c r="AV28" s="61" t="n">
        <f aca="false">IFERROR(AVERAGE(AK28:AU28),0)</f>
        <v>98.3</v>
      </c>
      <c r="AW28" s="65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97</v>
      </c>
      <c r="BF28" s="62" t="n">
        <v>0</v>
      </c>
      <c r="BG28" s="62"/>
      <c r="BH28" s="64"/>
      <c r="BI28" s="61" t="n">
        <f aca="false">IFERROR(AVERAGE(AW28:BH28),0)</f>
        <v>89.7</v>
      </c>
      <c r="BJ28" s="65" t="n">
        <v>0</v>
      </c>
      <c r="BK28" s="62" t="n">
        <v>100</v>
      </c>
      <c r="BL28" s="62" t="n">
        <v>100</v>
      </c>
      <c r="BM28" s="62" t="n">
        <v>80</v>
      </c>
      <c r="BN28" s="62" t="n">
        <v>100</v>
      </c>
      <c r="BO28" s="62" t="n">
        <v>100</v>
      </c>
      <c r="BP28" s="62" t="n">
        <v>100</v>
      </c>
      <c r="BQ28" s="62" t="n">
        <v>40</v>
      </c>
      <c r="BR28" s="62" t="n">
        <v>100</v>
      </c>
      <c r="BS28" s="64" t="n">
        <v>100</v>
      </c>
      <c r="BT28" s="61" t="n">
        <f aca="false">IFERROR(AVERAGE(BJ28:BS28),0)</f>
        <v>82</v>
      </c>
      <c r="BU28" s="120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4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202054046-2</v>
      </c>
      <c r="B29" s="18" t="n">
        <f aca="false">$W29</f>
        <v>0</v>
      </c>
      <c r="C29" s="13"/>
      <c r="D29" s="68" t="n">
        <f aca="false">D28+1</f>
        <v>25</v>
      </c>
      <c r="E29" s="56" t="s">
        <v>2296</v>
      </c>
      <c r="F29" s="56" t="s">
        <v>58</v>
      </c>
      <c r="G29" s="56" t="s">
        <v>2297</v>
      </c>
      <c r="H29" s="56" t="s">
        <v>68</v>
      </c>
      <c r="I29" s="56" t="s">
        <v>238</v>
      </c>
      <c r="J29" s="56" t="s">
        <v>198</v>
      </c>
      <c r="K29" s="56" t="s">
        <v>2298</v>
      </c>
      <c r="L29" s="56" t="s">
        <v>64</v>
      </c>
      <c r="M29" s="56" t="s">
        <v>635</v>
      </c>
      <c r="N29" s="56" t="s">
        <v>2299</v>
      </c>
      <c r="O29" s="57" t="n">
        <f aca="false">$AB29</f>
        <v>0</v>
      </c>
      <c r="P29" s="57" t="n">
        <f aca="false">$AF29</f>
        <v>0</v>
      </c>
      <c r="Q29" s="57" t="n">
        <f aca="false">IFERROR(IF($V29&lt;&gt;0,ROUND((MAX(O29:P29)*0.5+$V29*0.5),0),ROUND(($O29*0.5+$P29*0.5),0)),)</f>
        <v>0</v>
      </c>
      <c r="R29" s="57" t="n">
        <f aca="false">$AV29</f>
        <v>100</v>
      </c>
      <c r="S29" s="57" t="n">
        <f aca="false">$BI29</f>
        <v>54.3</v>
      </c>
      <c r="T29" s="57" t="n">
        <f aca="false">$BT29</f>
        <v>9.5</v>
      </c>
      <c r="U29" s="57" t="n">
        <f aca="false">$CD29</f>
        <v>37.5</v>
      </c>
      <c r="V29" s="58" t="n">
        <f aca="false">$AJ29</f>
        <v>0</v>
      </c>
      <c r="W29" s="59" t="n">
        <f aca="false">IF($Q29&gt;=55,ROUND($Q29*$Q$3+$R29*$R$3+$S29*$S$3+$T29*$T$3+$U29*$U$3,0),$Q29)</f>
        <v>0</v>
      </c>
      <c r="X29" s="57" t="n">
        <v>0</v>
      </c>
      <c r="Y29" s="60" t="n">
        <v>0</v>
      </c>
      <c r="Z29" s="60" t="n">
        <v>0</v>
      </c>
      <c r="AA29" s="118" t="n">
        <v>0</v>
      </c>
      <c r="AB29" s="61" t="n">
        <f aca="false">IFERROR(X29+Y29+Z29*AA29/100,0)</f>
        <v>0</v>
      </c>
      <c r="AC29" s="104" t="n">
        <v>0</v>
      </c>
      <c r="AD29" s="60" t="n">
        <v>0</v>
      </c>
      <c r="AE29" s="119" t="n">
        <v>0</v>
      </c>
      <c r="AF29" s="61" t="n">
        <f aca="false">IFERROR(AC29+AD29*AE29/100,0)</f>
        <v>0</v>
      </c>
      <c r="AG29" s="104"/>
      <c r="AH29" s="60"/>
      <c r="AI29" s="119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100</v>
      </c>
      <c r="AQ29" s="62" t="n">
        <v>100</v>
      </c>
      <c r="AR29" s="62" t="n">
        <v>100</v>
      </c>
      <c r="AS29" s="62" t="n">
        <v>100</v>
      </c>
      <c r="AT29" s="62" t="n">
        <v>100</v>
      </c>
      <c r="AU29" s="64"/>
      <c r="AV29" s="61" t="n">
        <f aca="false">IFERROR(AVERAGE(AK29:AU29),0)</f>
        <v>100</v>
      </c>
      <c r="AW29" s="65" t="n">
        <v>100</v>
      </c>
      <c r="AX29" s="62" t="n">
        <v>100</v>
      </c>
      <c r="AY29" s="62" t="n">
        <v>100</v>
      </c>
      <c r="AZ29" s="62" t="n">
        <v>97</v>
      </c>
      <c r="BA29" s="62" t="n">
        <v>37</v>
      </c>
      <c r="BB29" s="62" t="n">
        <v>60</v>
      </c>
      <c r="BC29" s="62" t="n">
        <v>49</v>
      </c>
      <c r="BD29" s="62" t="n">
        <v>0</v>
      </c>
      <c r="BE29" s="62" t="n">
        <v>0</v>
      </c>
      <c r="BF29" s="62" t="n">
        <v>0</v>
      </c>
      <c r="BG29" s="62"/>
      <c r="BH29" s="64"/>
      <c r="BI29" s="61" t="n">
        <f aca="false">IFERROR(AVERAGE(AW29:BH29),0)</f>
        <v>54.3</v>
      </c>
      <c r="BJ29" s="65" t="n">
        <v>95</v>
      </c>
      <c r="BK29" s="62" t="n">
        <v>0</v>
      </c>
      <c r="BL29" s="62" t="n">
        <v>0</v>
      </c>
      <c r="BM29" s="62" t="n">
        <v>0</v>
      </c>
      <c r="BN29" s="62" t="n">
        <v>0</v>
      </c>
      <c r="BO29" s="62" t="n">
        <v>0</v>
      </c>
      <c r="BP29" s="62" t="n">
        <v>0</v>
      </c>
      <c r="BQ29" s="62" t="n">
        <v>0</v>
      </c>
      <c r="BR29" s="62" t="n">
        <v>0</v>
      </c>
      <c r="BS29" s="64" t="n">
        <v>0</v>
      </c>
      <c r="BT29" s="61" t="n">
        <f aca="false">IFERROR(AVERAGE(BJ29:BS29),0)</f>
        <v>9.5</v>
      </c>
      <c r="BU29" s="120" t="n">
        <v>100</v>
      </c>
      <c r="BV29" s="63" t="n">
        <v>100</v>
      </c>
      <c r="BW29" s="63" t="n">
        <v>100</v>
      </c>
      <c r="BX29" s="62" t="n">
        <v>0</v>
      </c>
      <c r="BY29" s="62" t="n">
        <v>0</v>
      </c>
      <c r="BZ29" s="62" t="n">
        <v>0</v>
      </c>
      <c r="CA29" s="62" t="n">
        <v>0</v>
      </c>
      <c r="CB29" s="62" t="n">
        <v>0</v>
      </c>
      <c r="CC29" s="64"/>
      <c r="CD29" s="61" t="n">
        <f aca="false">IFERROR(AVERAGE(BU29:CC29),0)</f>
        <v>37.5</v>
      </c>
    </row>
    <row r="30" customFormat="false" ht="15.75" hidden="false" customHeight="true" outlineLevel="0" collapsed="false">
      <c r="A30" s="13" t="str">
        <f aca="false">$E30&amp;"-"&amp;$F30</f>
        <v>202054017-9</v>
      </c>
      <c r="B30" s="18" t="n">
        <f aca="false">$W30</f>
        <v>78</v>
      </c>
      <c r="C30" s="13"/>
      <c r="D30" s="68" t="n">
        <f aca="false">D29+1</f>
        <v>26</v>
      </c>
      <c r="E30" s="56" t="s">
        <v>2300</v>
      </c>
      <c r="F30" s="56" t="s">
        <v>102</v>
      </c>
      <c r="G30" s="56" t="s">
        <v>2301</v>
      </c>
      <c r="H30" s="56" t="s">
        <v>58</v>
      </c>
      <c r="I30" s="56" t="s">
        <v>2302</v>
      </c>
      <c r="J30" s="56" t="s">
        <v>1928</v>
      </c>
      <c r="K30" s="56" t="s">
        <v>2303</v>
      </c>
      <c r="L30" s="56" t="s">
        <v>64</v>
      </c>
      <c r="M30" s="56" t="s">
        <v>635</v>
      </c>
      <c r="N30" s="56" t="s">
        <v>2304</v>
      </c>
      <c r="O30" s="57" t="n">
        <f aca="false">$AB30</f>
        <v>0</v>
      </c>
      <c r="P30" s="57" t="n">
        <f aca="false">$AF30</f>
        <v>95</v>
      </c>
      <c r="Q30" s="57" t="n">
        <f aca="false">IFERROR(IF($V30&lt;&gt;0,ROUND(($O30+$P30+$V30)/3,0),ROUND(($O30*0.5+$P30*0.5),0)),)</f>
        <v>63</v>
      </c>
      <c r="R30" s="57" t="n">
        <f aca="false">$AV30</f>
        <v>100</v>
      </c>
      <c r="S30" s="57" t="n">
        <f aca="false">$BI30</f>
        <v>90</v>
      </c>
      <c r="T30" s="57" t="n">
        <f aca="false">$BT30</f>
        <v>90.5</v>
      </c>
      <c r="U30" s="57" t="n">
        <f aca="false">$CD30</f>
        <v>87.5</v>
      </c>
      <c r="V30" s="58" t="n">
        <f aca="false">$AJ30</f>
        <v>95</v>
      </c>
      <c r="W30" s="59" t="n">
        <f aca="false">IF($Q30&gt;=55,ROUND($Q30*$Q$3+$R30*$R$3+$S30*$S$3+$T30*$T$3+$U30*$U$3,0),$Q30)</f>
        <v>78</v>
      </c>
      <c r="X30" s="57" t="n">
        <v>0</v>
      </c>
      <c r="Y30" s="60" t="n">
        <v>0</v>
      </c>
      <c r="Z30" s="60" t="n">
        <v>0</v>
      </c>
      <c r="AA30" s="118" t="n">
        <v>0</v>
      </c>
      <c r="AB30" s="61" t="n">
        <f aca="false">IFERROR(X30+Y30+Z30*AA30/100,0)</f>
        <v>0</v>
      </c>
      <c r="AC30" s="104" t="n">
        <v>30</v>
      </c>
      <c r="AD30" s="60" t="n">
        <v>65</v>
      </c>
      <c r="AE30" s="119" t="n">
        <v>100</v>
      </c>
      <c r="AF30" s="61" t="n">
        <f aca="false">IFERROR(AC30+AD30*AE30/100,0)</f>
        <v>95</v>
      </c>
      <c r="AG30" s="104" t="n">
        <v>25</v>
      </c>
      <c r="AH30" s="60" t="n">
        <v>70</v>
      </c>
      <c r="AI30" s="119" t="n">
        <v>100</v>
      </c>
      <c r="AJ30" s="61" t="n">
        <f aca="false">IFERROR(AG30+AH30*AI30/100,0)</f>
        <v>95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100</v>
      </c>
      <c r="AQ30" s="62" t="n">
        <v>100</v>
      </c>
      <c r="AR30" s="62" t="n">
        <v>100</v>
      </c>
      <c r="AS30" s="62" t="n">
        <v>100</v>
      </c>
      <c r="AT30" s="62" t="n">
        <v>100</v>
      </c>
      <c r="AU30" s="64"/>
      <c r="AV30" s="61" t="n">
        <f aca="false">IFERROR(AVERAGE(AK30:AU30),0)</f>
        <v>100</v>
      </c>
      <c r="AW30" s="65" t="n">
        <v>100</v>
      </c>
      <c r="AX30" s="62" t="n">
        <v>100</v>
      </c>
      <c r="AY30" s="62" t="n">
        <v>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4"/>
      <c r="BI30" s="61" t="n">
        <f aca="false">IFERROR(AVERAGE(AW30:BH30),0)</f>
        <v>90</v>
      </c>
      <c r="BJ30" s="65" t="n">
        <v>100</v>
      </c>
      <c r="BK30" s="62" t="n">
        <v>100</v>
      </c>
      <c r="BL30" s="62" t="n">
        <v>80</v>
      </c>
      <c r="BM30" s="62" t="n">
        <v>45</v>
      </c>
      <c r="BN30" s="62" t="n">
        <v>100</v>
      </c>
      <c r="BO30" s="62" t="n">
        <v>100</v>
      </c>
      <c r="BP30" s="62" t="n">
        <v>80</v>
      </c>
      <c r="BQ30" s="62" t="n">
        <v>100</v>
      </c>
      <c r="BR30" s="62" t="n">
        <v>100</v>
      </c>
      <c r="BS30" s="64" t="n">
        <v>100</v>
      </c>
      <c r="BT30" s="61" t="n">
        <f aca="false">IFERROR(AVERAGE(BJ30:BS30),0)</f>
        <v>90.5</v>
      </c>
      <c r="BU30" s="120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0</v>
      </c>
      <c r="CC30" s="64"/>
      <c r="CD30" s="61" t="n">
        <f aca="false">IFERROR(AVERAGE(BU30:CC30),0)</f>
        <v>87.5</v>
      </c>
    </row>
    <row r="31" customFormat="false" ht="15.75" hidden="false" customHeight="true" outlineLevel="0" collapsed="false">
      <c r="A31" s="13" t="str">
        <f aca="false">$E31&amp;"-"&amp;$F31</f>
        <v>202054016-0</v>
      </c>
      <c r="B31" s="18" t="n">
        <f aca="false">$W31</f>
        <v>97</v>
      </c>
      <c r="C31" s="13"/>
      <c r="D31" s="68" t="n">
        <f aca="false">D30+1</f>
        <v>27</v>
      </c>
      <c r="E31" s="56" t="s">
        <v>2305</v>
      </c>
      <c r="F31" s="56" t="s">
        <v>68</v>
      </c>
      <c r="G31" s="56" t="s">
        <v>2306</v>
      </c>
      <c r="H31" s="56" t="s">
        <v>60</v>
      </c>
      <c r="I31" s="56" t="s">
        <v>1026</v>
      </c>
      <c r="J31" s="56" t="s">
        <v>2307</v>
      </c>
      <c r="K31" s="56" t="s">
        <v>2308</v>
      </c>
      <c r="L31" s="56" t="s">
        <v>64</v>
      </c>
      <c r="M31" s="56" t="s">
        <v>635</v>
      </c>
      <c r="N31" s="56" t="s">
        <v>2309</v>
      </c>
      <c r="O31" s="57" t="n">
        <f aca="false">$AB31</f>
        <v>95</v>
      </c>
      <c r="P31" s="57" t="n">
        <f aca="false">$AF31</f>
        <v>95</v>
      </c>
      <c r="Q31" s="57" t="n">
        <f aca="false">IFERROR(IF($V31&lt;&gt;0,ROUND((MAX(O31:P31)*0.5+$V31*0.5),0),ROUND(($O31*0.5+$P31*0.5),0)),)</f>
        <v>95</v>
      </c>
      <c r="R31" s="57" t="n">
        <f aca="false">$AV31</f>
        <v>96.7</v>
      </c>
      <c r="S31" s="57" t="n">
        <f aca="false">$BI31</f>
        <v>100</v>
      </c>
      <c r="T31" s="57" t="n">
        <f aca="false">$BT31</f>
        <v>99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97</v>
      </c>
      <c r="X31" s="57" t="n">
        <v>20</v>
      </c>
      <c r="Y31" s="60" t="n">
        <v>25</v>
      </c>
      <c r="Z31" s="60" t="n">
        <v>50</v>
      </c>
      <c r="AA31" s="118" t="n">
        <v>100</v>
      </c>
      <c r="AB31" s="61" t="n">
        <f aca="false">IFERROR(X31+Y31+Z31*AA31/100,0)</f>
        <v>95</v>
      </c>
      <c r="AC31" s="104" t="n">
        <v>25</v>
      </c>
      <c r="AD31" s="60" t="n">
        <v>70</v>
      </c>
      <c r="AE31" s="119" t="n">
        <v>100</v>
      </c>
      <c r="AF31" s="61" t="n">
        <f aca="false">IFERROR(AC31+AD31*AE31/100,0)</f>
        <v>95</v>
      </c>
      <c r="AG31" s="104"/>
      <c r="AH31" s="60"/>
      <c r="AI31" s="119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100</v>
      </c>
      <c r="AP31" s="62" t="n">
        <v>100</v>
      </c>
      <c r="AQ31" s="62" t="n">
        <v>100</v>
      </c>
      <c r="AR31" s="62" t="n">
        <v>67</v>
      </c>
      <c r="AS31" s="62" t="n">
        <v>100</v>
      </c>
      <c r="AT31" s="62" t="n">
        <v>100</v>
      </c>
      <c r="AU31" s="64"/>
      <c r="AV31" s="61" t="n">
        <f aca="false">IFERROR(AVERAGE(AK31:AU31),0)</f>
        <v>96.7</v>
      </c>
      <c r="AW31" s="65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 t="n">
        <v>100</v>
      </c>
      <c r="BG31" s="62"/>
      <c r="BH31" s="64"/>
      <c r="BI31" s="61" t="n">
        <f aca="false">IFERROR(AVERAGE(AW31:BH31),0)</f>
        <v>100</v>
      </c>
      <c r="BJ31" s="65" t="n">
        <v>100</v>
      </c>
      <c r="BK31" s="62" t="n">
        <v>100</v>
      </c>
      <c r="BL31" s="62" t="n">
        <v>100</v>
      </c>
      <c r="BM31" s="62" t="n">
        <v>100</v>
      </c>
      <c r="BN31" s="62" t="n">
        <v>100</v>
      </c>
      <c r="BO31" s="62" t="n">
        <v>90</v>
      </c>
      <c r="BP31" s="62" t="n">
        <v>100</v>
      </c>
      <c r="BQ31" s="62" t="n">
        <v>100</v>
      </c>
      <c r="BR31" s="62" t="n">
        <v>100</v>
      </c>
      <c r="BS31" s="64" t="n">
        <v>100</v>
      </c>
      <c r="BT31" s="61" t="n">
        <f aca="false">IFERROR(AVERAGE(BJ31:BS31),0)</f>
        <v>99</v>
      </c>
      <c r="BU31" s="120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4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202054040-3</v>
      </c>
      <c r="B32" s="18" t="n">
        <f aca="false">$W32</f>
        <v>0</v>
      </c>
      <c r="C32" s="13"/>
      <c r="D32" s="68" t="n">
        <f aca="false">D31+1</f>
        <v>28</v>
      </c>
      <c r="E32" s="56" t="s">
        <v>2310</v>
      </c>
      <c r="F32" s="56" t="s">
        <v>159</v>
      </c>
      <c r="G32" s="56" t="s">
        <v>2311</v>
      </c>
      <c r="H32" s="56" t="s">
        <v>140</v>
      </c>
      <c r="I32" s="56" t="s">
        <v>492</v>
      </c>
      <c r="J32" s="56" t="s">
        <v>92</v>
      </c>
      <c r="K32" s="56" t="s">
        <v>2312</v>
      </c>
      <c r="L32" s="56" t="s">
        <v>64</v>
      </c>
      <c r="M32" s="56" t="s">
        <v>635</v>
      </c>
      <c r="N32" s="56" t="s">
        <v>2313</v>
      </c>
      <c r="O32" s="57" t="n">
        <f aca="false">$AB32</f>
        <v>0</v>
      </c>
      <c r="P32" s="57" t="n">
        <f aca="false">$AF32</f>
        <v>0</v>
      </c>
      <c r="Q32" s="57" t="n">
        <f aca="false">IFERROR(IF($V32&lt;&gt;0,ROUND((MAX(O32:P32)*0.5+$V32*0.5),0),ROUND(($O32*0.5+$P32*0.5),0)),)</f>
        <v>0</v>
      </c>
      <c r="R32" s="57" t="n">
        <f aca="false">$AV32</f>
        <v>10</v>
      </c>
      <c r="S32" s="57" t="n">
        <f aca="false">$BI32</f>
        <v>0</v>
      </c>
      <c r="T32" s="57" t="n">
        <f aca="false">$BT32</f>
        <v>9</v>
      </c>
      <c r="U32" s="57" t="n">
        <f aca="false">$CD32</f>
        <v>0</v>
      </c>
      <c r="V32" s="58" t="n">
        <f aca="false">$AJ32</f>
        <v>0</v>
      </c>
      <c r="W32" s="59" t="n">
        <f aca="false">IF($Q32&gt;=55,ROUND($Q32*$Q$3+$R32*$R$3+$S32*$S$3+$T32*$T$3+$U32*$U$3,0),$Q32)</f>
        <v>0</v>
      </c>
      <c r="X32" s="57" t="n">
        <v>0</v>
      </c>
      <c r="Y32" s="60" t="n">
        <v>0</v>
      </c>
      <c r="Z32" s="60" t="n">
        <v>0</v>
      </c>
      <c r="AA32" s="118" t="n">
        <v>0</v>
      </c>
      <c r="AB32" s="61" t="n">
        <f aca="false">IFERROR(X32+Y32+Z32*AA32/100,0)</f>
        <v>0</v>
      </c>
      <c r="AC32" s="104" t="n">
        <v>0</v>
      </c>
      <c r="AD32" s="60" t="n">
        <v>0</v>
      </c>
      <c r="AE32" s="119" t="n">
        <v>0</v>
      </c>
      <c r="AF32" s="61" t="n">
        <f aca="false">IFERROR(AC32+AD32*AE32/100,0)</f>
        <v>0</v>
      </c>
      <c r="AG32" s="104"/>
      <c r="AH32" s="60"/>
      <c r="AI32" s="119"/>
      <c r="AJ32" s="61" t="n">
        <f aca="false">IFERROR(AG32+AH32*AI32/100,0)</f>
        <v>0</v>
      </c>
      <c r="AK32" s="62" t="n">
        <v>100</v>
      </c>
      <c r="AL32" s="63" t="n">
        <v>0</v>
      </c>
      <c r="AM32" s="62" t="n">
        <v>0</v>
      </c>
      <c r="AN32" s="62" t="n">
        <v>0</v>
      </c>
      <c r="AO32" s="62" t="n">
        <v>0</v>
      </c>
      <c r="AP32" s="62" t="n">
        <v>0</v>
      </c>
      <c r="AQ32" s="62" t="n">
        <v>0</v>
      </c>
      <c r="AR32" s="62" t="n">
        <v>0</v>
      </c>
      <c r="AS32" s="62" t="n">
        <v>0</v>
      </c>
      <c r="AT32" s="62" t="n">
        <v>0</v>
      </c>
      <c r="AU32" s="64"/>
      <c r="AV32" s="61" t="n">
        <f aca="false">IFERROR(AVERAGE(AK32:AU32),0)</f>
        <v>10</v>
      </c>
      <c r="AW32" s="65" t="n">
        <v>0</v>
      </c>
      <c r="AX32" s="62" t="n">
        <v>0</v>
      </c>
      <c r="AY32" s="62" t="n">
        <v>0</v>
      </c>
      <c r="AZ32" s="62" t="n">
        <v>0</v>
      </c>
      <c r="BA32" s="62" t="n">
        <v>0</v>
      </c>
      <c r="BB32" s="62" t="n">
        <v>0</v>
      </c>
      <c r="BC32" s="62" t="n">
        <v>0</v>
      </c>
      <c r="BD32" s="62" t="n">
        <v>0</v>
      </c>
      <c r="BE32" s="62" t="n">
        <v>0</v>
      </c>
      <c r="BF32" s="62" t="n">
        <v>0</v>
      </c>
      <c r="BG32" s="62"/>
      <c r="BH32" s="64"/>
      <c r="BI32" s="61" t="n">
        <f aca="false">IFERROR(AVERAGE(AW32:BH32),0)</f>
        <v>0</v>
      </c>
      <c r="BJ32" s="65" t="n">
        <v>90</v>
      </c>
      <c r="BK32" s="62" t="n">
        <v>0</v>
      </c>
      <c r="BL32" s="62" t="n">
        <v>0</v>
      </c>
      <c r="BM32" s="62" t="n">
        <v>0</v>
      </c>
      <c r="BN32" s="62" t="n">
        <v>0</v>
      </c>
      <c r="BO32" s="62" t="n">
        <v>0</v>
      </c>
      <c r="BP32" s="62" t="n">
        <v>0</v>
      </c>
      <c r="BQ32" s="62" t="n">
        <v>0</v>
      </c>
      <c r="BR32" s="62" t="n">
        <v>0</v>
      </c>
      <c r="BS32" s="64" t="n">
        <v>0</v>
      </c>
      <c r="BT32" s="61" t="n">
        <f aca="false">IFERROR(AVERAGE(BJ32:BS32),0)</f>
        <v>9</v>
      </c>
      <c r="BU32" s="120" t="n">
        <v>0</v>
      </c>
      <c r="BV32" s="63" t="n">
        <v>0</v>
      </c>
      <c r="BW32" s="63" t="n">
        <v>0</v>
      </c>
      <c r="BX32" s="62" t="n">
        <v>0</v>
      </c>
      <c r="BY32" s="62" t="n">
        <v>0</v>
      </c>
      <c r="BZ32" s="62" t="n">
        <v>0</v>
      </c>
      <c r="CA32" s="62" t="n">
        <v>0</v>
      </c>
      <c r="CB32" s="62" t="n">
        <v>0</v>
      </c>
      <c r="CC32" s="64"/>
      <c r="CD32" s="61" t="n">
        <f aca="false">IFERROR(AVERAGE(BU32:CC32),0)</f>
        <v>0</v>
      </c>
    </row>
    <row r="33" customFormat="false" ht="15.75" hidden="false" customHeight="true" outlineLevel="0" collapsed="false">
      <c r="A33" s="13" t="str">
        <f aca="false">$E33&amp;"-"&amp;$F33</f>
        <v>202054048-9</v>
      </c>
      <c r="B33" s="18" t="n">
        <f aca="false">$W33</f>
        <v>20</v>
      </c>
      <c r="C33" s="13"/>
      <c r="D33" s="68" t="n">
        <f aca="false">D32+1</f>
        <v>29</v>
      </c>
      <c r="E33" s="56" t="s">
        <v>2314</v>
      </c>
      <c r="F33" s="56" t="s">
        <v>102</v>
      </c>
      <c r="G33" s="56" t="s">
        <v>2315</v>
      </c>
      <c r="H33" s="56" t="s">
        <v>89</v>
      </c>
      <c r="I33" s="56" t="s">
        <v>2316</v>
      </c>
      <c r="J33" s="56" t="s">
        <v>2012</v>
      </c>
      <c r="K33" s="56" t="s">
        <v>2317</v>
      </c>
      <c r="L33" s="56" t="s">
        <v>64</v>
      </c>
      <c r="M33" s="56" t="s">
        <v>635</v>
      </c>
      <c r="N33" s="56" t="s">
        <v>2318</v>
      </c>
      <c r="O33" s="57" t="n">
        <f aca="false">$AB33</f>
        <v>0</v>
      </c>
      <c r="P33" s="57" t="n">
        <f aca="false">$AF33</f>
        <v>25</v>
      </c>
      <c r="Q33" s="57" t="n">
        <f aca="false">IFERROR(IF($V33&lt;&gt;0,ROUND((MAX(O33:P33)*0.5+$V33*0.5),0),ROUND(($O33*0.5+$P33*0.5),0)),)</f>
        <v>20</v>
      </c>
      <c r="R33" s="57" t="n">
        <f aca="false">$AV33</f>
        <v>95</v>
      </c>
      <c r="S33" s="57" t="n">
        <f aca="false">$BI33</f>
        <v>88.6</v>
      </c>
      <c r="T33" s="57" t="n">
        <f aca="false">$BT33</f>
        <v>69.5</v>
      </c>
      <c r="U33" s="57" t="n">
        <f aca="false">$CD33</f>
        <v>50</v>
      </c>
      <c r="V33" s="58" t="n">
        <f aca="false">$AJ33</f>
        <v>15</v>
      </c>
      <c r="W33" s="59" t="n">
        <f aca="false">IF($Q33&gt;=55,ROUND($Q33*$Q$3+$R33*$R$3+$S33*$S$3+$T33*$T$3+$U33*$U$3,0),$Q33)</f>
        <v>20</v>
      </c>
      <c r="X33" s="57" t="n">
        <v>0</v>
      </c>
      <c r="Y33" s="60" t="n">
        <v>0</v>
      </c>
      <c r="Z33" s="60" t="n">
        <v>0</v>
      </c>
      <c r="AA33" s="118" t="n">
        <v>0</v>
      </c>
      <c r="AB33" s="61" t="n">
        <f aca="false">IFERROR(X33+Y33+Z33*AA33/100,0)</f>
        <v>0</v>
      </c>
      <c r="AC33" s="104" t="n">
        <v>10</v>
      </c>
      <c r="AD33" s="60" t="n">
        <v>15</v>
      </c>
      <c r="AE33" s="119" t="n">
        <v>100</v>
      </c>
      <c r="AF33" s="61" t="n">
        <f aca="false">IFERROR(AC33+AD33*AE33/100,0)</f>
        <v>25</v>
      </c>
      <c r="AG33" s="104" t="n">
        <v>5</v>
      </c>
      <c r="AH33" s="60" t="n">
        <v>10</v>
      </c>
      <c r="AI33" s="119" t="n">
        <v>100</v>
      </c>
      <c r="AJ33" s="61" t="n">
        <f aca="false">IFERROR(AG33+AH33*AI33/100,0)</f>
        <v>15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100</v>
      </c>
      <c r="AQ33" s="62" t="n">
        <v>100</v>
      </c>
      <c r="AR33" s="62" t="n">
        <v>50</v>
      </c>
      <c r="AS33" s="62" t="n">
        <v>100</v>
      </c>
      <c r="AT33" s="62" t="n">
        <v>100</v>
      </c>
      <c r="AU33" s="64"/>
      <c r="AV33" s="61" t="n">
        <f aca="false">IFERROR(AVERAGE(AK33:AU33),0)</f>
        <v>95</v>
      </c>
      <c r="AW33" s="65" t="n">
        <v>86</v>
      </c>
      <c r="AX33" s="62" t="n">
        <v>100</v>
      </c>
      <c r="AY33" s="62" t="n">
        <v>100</v>
      </c>
      <c r="AZ33" s="62" t="n">
        <v>100</v>
      </c>
      <c r="BA33" s="62" t="n">
        <v>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 t="n">
        <v>100</v>
      </c>
      <c r="BG33" s="62"/>
      <c r="BH33" s="64"/>
      <c r="BI33" s="61" t="n">
        <f aca="false">IFERROR(AVERAGE(AW33:BH33),0)</f>
        <v>88.6</v>
      </c>
      <c r="BJ33" s="65" t="n">
        <v>80</v>
      </c>
      <c r="BK33" s="62" t="n">
        <v>95</v>
      </c>
      <c r="BL33" s="62" t="n">
        <v>50</v>
      </c>
      <c r="BM33" s="62" t="n">
        <v>10</v>
      </c>
      <c r="BN33" s="62" t="n">
        <v>40</v>
      </c>
      <c r="BO33" s="62" t="n">
        <v>20</v>
      </c>
      <c r="BP33" s="62" t="n">
        <v>100</v>
      </c>
      <c r="BQ33" s="62" t="n">
        <v>100</v>
      </c>
      <c r="BR33" s="62" t="n">
        <v>100</v>
      </c>
      <c r="BS33" s="64" t="n">
        <v>100</v>
      </c>
      <c r="BT33" s="61" t="n">
        <f aca="false">IFERROR(AVERAGE(BJ33:BS33),0)</f>
        <v>69.5</v>
      </c>
      <c r="BU33" s="120" t="n">
        <v>100</v>
      </c>
      <c r="BV33" s="63" t="n">
        <v>100</v>
      </c>
      <c r="BW33" s="63" t="n">
        <v>100</v>
      </c>
      <c r="BX33" s="62" t="n">
        <v>0</v>
      </c>
      <c r="BY33" s="62" t="n">
        <v>0</v>
      </c>
      <c r="BZ33" s="62" t="n">
        <v>0</v>
      </c>
      <c r="CA33" s="62" t="n">
        <v>0</v>
      </c>
      <c r="CB33" s="62" t="n">
        <v>100</v>
      </c>
      <c r="CC33" s="64"/>
      <c r="CD33" s="61" t="n">
        <f aca="false">IFERROR(AVERAGE(BU33:CC33),0)</f>
        <v>50</v>
      </c>
    </row>
    <row r="34" customFormat="false" ht="15.75" hidden="false" customHeight="true" outlineLevel="0" collapsed="false">
      <c r="A34" s="13" t="str">
        <f aca="false">$E34&amp;"-"&amp;$F34</f>
        <v>202054033-0</v>
      </c>
      <c r="B34" s="18" t="n">
        <f aca="false">$W34</f>
        <v>97</v>
      </c>
      <c r="C34" s="13"/>
      <c r="D34" s="68" t="n">
        <f aca="false">D33+1</f>
        <v>30</v>
      </c>
      <c r="E34" s="56" t="s">
        <v>2319</v>
      </c>
      <c r="F34" s="56" t="s">
        <v>68</v>
      </c>
      <c r="G34" s="56" t="s">
        <v>2320</v>
      </c>
      <c r="H34" s="56" t="s">
        <v>178</v>
      </c>
      <c r="I34" s="56" t="s">
        <v>2321</v>
      </c>
      <c r="J34" s="56" t="s">
        <v>2322</v>
      </c>
      <c r="K34" s="56" t="s">
        <v>2323</v>
      </c>
      <c r="L34" s="56" t="s">
        <v>64</v>
      </c>
      <c r="M34" s="56" t="s">
        <v>635</v>
      </c>
      <c r="N34" s="56" t="s">
        <v>2324</v>
      </c>
      <c r="O34" s="57" t="n">
        <f aca="false">$AB34</f>
        <v>100</v>
      </c>
      <c r="P34" s="57" t="n">
        <f aca="false">$AF34</f>
        <v>95</v>
      </c>
      <c r="Q34" s="57" t="n">
        <f aca="false">IFERROR(IF($V34&lt;&gt;0,ROUND((MAX(O34:P34)*0.5+$V34*0.5),0),ROUND(($O34*0.5+$P34*0.5),0)),)</f>
        <v>98</v>
      </c>
      <c r="R34" s="57" t="n">
        <f aca="false">$AV34</f>
        <v>95</v>
      </c>
      <c r="S34" s="57" t="n">
        <f aca="false">$BI34</f>
        <v>100</v>
      </c>
      <c r="T34" s="57" t="n">
        <f aca="false">$BT34</f>
        <v>95</v>
      </c>
      <c r="U34" s="57" t="n">
        <f aca="false">$CD34</f>
        <v>100</v>
      </c>
      <c r="V34" s="58" t="n">
        <f aca="false">$AJ34</f>
        <v>0</v>
      </c>
      <c r="W34" s="59" t="n">
        <f aca="false">IF($Q34&gt;=55,ROUND($Q34*$Q$3+$R34*$R$3+$S34*$S$3+$T34*$T$3+$U34*$U$3,0),$Q34)</f>
        <v>97</v>
      </c>
      <c r="X34" s="57" t="n">
        <v>20</v>
      </c>
      <c r="Y34" s="60" t="n">
        <v>30</v>
      </c>
      <c r="Z34" s="60" t="n">
        <v>50</v>
      </c>
      <c r="AA34" s="118" t="n">
        <v>100</v>
      </c>
      <c r="AB34" s="61" t="n">
        <f aca="false">IFERROR(X34+Y34+Z34*AA34/100,0)</f>
        <v>100</v>
      </c>
      <c r="AC34" s="104" t="n">
        <v>30</v>
      </c>
      <c r="AD34" s="60" t="n">
        <v>65</v>
      </c>
      <c r="AE34" s="119" t="n">
        <v>100</v>
      </c>
      <c r="AF34" s="61" t="n">
        <f aca="false">IFERROR(AC34+AD34*AE34/100,0)</f>
        <v>95</v>
      </c>
      <c r="AG34" s="104"/>
      <c r="AH34" s="60"/>
      <c r="AI34" s="119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50</v>
      </c>
      <c r="AP34" s="62" t="n">
        <v>100</v>
      </c>
      <c r="AQ34" s="62" t="n">
        <v>100</v>
      </c>
      <c r="AR34" s="62" t="n">
        <v>100</v>
      </c>
      <c r="AS34" s="62" t="n">
        <v>100</v>
      </c>
      <c r="AT34" s="62" t="n">
        <v>100</v>
      </c>
      <c r="AU34" s="64"/>
      <c r="AV34" s="61" t="n">
        <f aca="false">IFERROR(AVERAGE(AK34:AU34),0)</f>
        <v>95</v>
      </c>
      <c r="AW34" s="65" t="n">
        <v>100</v>
      </c>
      <c r="AX34" s="62" t="n">
        <v>100</v>
      </c>
      <c r="AY34" s="62" t="n">
        <v>100</v>
      </c>
      <c r="AZ34" s="62" t="n">
        <v>100</v>
      </c>
      <c r="BA34" s="62" t="n">
        <v>100</v>
      </c>
      <c r="BB34" s="62" t="n">
        <v>100</v>
      </c>
      <c r="BC34" s="62" t="n">
        <v>100</v>
      </c>
      <c r="BD34" s="62" t="n">
        <v>100</v>
      </c>
      <c r="BE34" s="62" t="n">
        <v>100</v>
      </c>
      <c r="BF34" s="62" t="n">
        <v>100</v>
      </c>
      <c r="BG34" s="62"/>
      <c r="BH34" s="64"/>
      <c r="BI34" s="61" t="n">
        <f aca="false">IFERROR(AVERAGE(AW34:BH34),0)</f>
        <v>100</v>
      </c>
      <c r="BJ34" s="65" t="n">
        <v>100</v>
      </c>
      <c r="BK34" s="62" t="n">
        <v>100</v>
      </c>
      <c r="BL34" s="62" t="n">
        <v>100</v>
      </c>
      <c r="BM34" s="62" t="n">
        <v>100</v>
      </c>
      <c r="BN34" s="62" t="n">
        <v>100</v>
      </c>
      <c r="BO34" s="62" t="n">
        <v>50</v>
      </c>
      <c r="BP34" s="62" t="n">
        <v>100</v>
      </c>
      <c r="BQ34" s="62" t="n">
        <v>100</v>
      </c>
      <c r="BR34" s="62" t="n">
        <v>100</v>
      </c>
      <c r="BS34" s="64" t="n">
        <v>100</v>
      </c>
      <c r="BT34" s="61" t="n">
        <f aca="false">IFERROR(AVERAGE(BJ34:BS34),0)</f>
        <v>95</v>
      </c>
      <c r="BU34" s="120" t="n">
        <v>100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4"/>
      <c r="CD34" s="61" t="n">
        <f aca="false">IFERROR(AVERAGE(BU34:CC34),0)</f>
        <v>100</v>
      </c>
    </row>
    <row r="35" customFormat="false" ht="15.75" hidden="false" customHeight="true" outlineLevel="0" collapsed="false">
      <c r="A35" s="13" t="str">
        <f aca="false">$E35&amp;"-"&amp;$F35</f>
        <v>202054030-6</v>
      </c>
      <c r="B35" s="18" t="n">
        <f aca="false">$W35</f>
        <v>89</v>
      </c>
      <c r="C35" s="13"/>
      <c r="D35" s="68" t="n">
        <f aca="false">D34+1</f>
        <v>31</v>
      </c>
      <c r="E35" s="56" t="s">
        <v>2325</v>
      </c>
      <c r="F35" s="56" t="s">
        <v>140</v>
      </c>
      <c r="G35" s="56" t="s">
        <v>2326</v>
      </c>
      <c r="H35" s="56" t="s">
        <v>60</v>
      </c>
      <c r="I35" s="56" t="s">
        <v>1726</v>
      </c>
      <c r="J35" s="56" t="s">
        <v>558</v>
      </c>
      <c r="K35" s="56" t="s">
        <v>2327</v>
      </c>
      <c r="L35" s="56" t="s">
        <v>64</v>
      </c>
      <c r="M35" s="56" t="s">
        <v>635</v>
      </c>
      <c r="N35" s="56" t="s">
        <v>2328</v>
      </c>
      <c r="O35" s="57" t="n">
        <f aca="false">$AB35</f>
        <v>15</v>
      </c>
      <c r="P35" s="57" t="n">
        <f aca="false">$AF35</f>
        <v>85</v>
      </c>
      <c r="Q35" s="57" t="n">
        <f aca="false">IFERROR(IF($V35&lt;&gt;0,ROUND((MAX(O35:P35)*0.5+$V35*0.5),0),ROUND(($O35*0.5+$P35*0.5),0)),)</f>
        <v>83</v>
      </c>
      <c r="R35" s="57" t="n">
        <f aca="false">$AV35</f>
        <v>100</v>
      </c>
      <c r="S35" s="57" t="n">
        <f aca="false">$BI35</f>
        <v>73.8</v>
      </c>
      <c r="T35" s="57" t="n">
        <f aca="false">$BT35</f>
        <v>94.5</v>
      </c>
      <c r="U35" s="57" t="n">
        <f aca="false">$CD35</f>
        <v>100</v>
      </c>
      <c r="V35" s="58" t="n">
        <f aca="false">$AJ35</f>
        <v>80</v>
      </c>
      <c r="W35" s="59" t="n">
        <f aca="false">IF($Q35&gt;=55,ROUND($Q35*$Q$3+$R35*$R$3+$S35*$S$3+$T35*$T$3+$U35*$U$3,0),$Q35)</f>
        <v>89</v>
      </c>
      <c r="X35" s="57" t="n">
        <v>15</v>
      </c>
      <c r="Y35" s="60" t="n">
        <v>0</v>
      </c>
      <c r="Z35" s="60" t="n">
        <v>0</v>
      </c>
      <c r="AA35" s="118" t="n">
        <v>0</v>
      </c>
      <c r="AB35" s="61" t="n">
        <f aca="false">IFERROR(X35+Y35+Z35*AA35/100,0)</f>
        <v>15</v>
      </c>
      <c r="AC35" s="104" t="n">
        <v>30</v>
      </c>
      <c r="AD35" s="60" t="n">
        <v>55</v>
      </c>
      <c r="AE35" s="119" t="n">
        <v>100</v>
      </c>
      <c r="AF35" s="61" t="n">
        <f aca="false">IFERROR(AC35+AD35*AE35/100,0)</f>
        <v>85</v>
      </c>
      <c r="AG35" s="104" t="n">
        <v>30</v>
      </c>
      <c r="AH35" s="60" t="n">
        <v>50</v>
      </c>
      <c r="AI35" s="119" t="n">
        <v>100</v>
      </c>
      <c r="AJ35" s="61" t="n">
        <f aca="false">IFERROR(AG35+AH35*AI35/100,0)</f>
        <v>80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100</v>
      </c>
      <c r="AQ35" s="62" t="n">
        <v>100</v>
      </c>
      <c r="AR35" s="62" t="n">
        <v>100</v>
      </c>
      <c r="AS35" s="62" t="n">
        <v>100</v>
      </c>
      <c r="AT35" s="62" t="n">
        <v>100</v>
      </c>
      <c r="AU35" s="64"/>
      <c r="AV35" s="61" t="n">
        <f aca="false">IFERROR(AVERAGE(AK35:AU35),0)</f>
        <v>100</v>
      </c>
      <c r="AW35" s="65" t="n">
        <v>100</v>
      </c>
      <c r="AX35" s="62" t="n">
        <v>100</v>
      </c>
      <c r="AY35" s="62" t="n">
        <v>100</v>
      </c>
      <c r="AZ35" s="62" t="n">
        <v>58</v>
      </c>
      <c r="BA35" s="62" t="n">
        <v>0</v>
      </c>
      <c r="BB35" s="62" t="n">
        <v>82</v>
      </c>
      <c r="BC35" s="62" t="n">
        <v>98</v>
      </c>
      <c r="BD35" s="62" t="n">
        <v>100</v>
      </c>
      <c r="BE35" s="62" t="n">
        <v>0</v>
      </c>
      <c r="BF35" s="62" t="n">
        <v>100</v>
      </c>
      <c r="BG35" s="62"/>
      <c r="BH35" s="64"/>
      <c r="BI35" s="61" t="n">
        <f aca="false">IFERROR(AVERAGE(AW35:BH35),0)</f>
        <v>73.8</v>
      </c>
      <c r="BJ35" s="65" t="n">
        <v>100</v>
      </c>
      <c r="BK35" s="62" t="n">
        <v>100</v>
      </c>
      <c r="BL35" s="62" t="n">
        <v>100</v>
      </c>
      <c r="BM35" s="62" t="n">
        <v>90</v>
      </c>
      <c r="BN35" s="62" t="n">
        <v>90</v>
      </c>
      <c r="BO35" s="62" t="n">
        <v>65</v>
      </c>
      <c r="BP35" s="62" t="n">
        <v>100</v>
      </c>
      <c r="BQ35" s="62" t="n">
        <v>100</v>
      </c>
      <c r="BR35" s="62" t="n">
        <v>100</v>
      </c>
      <c r="BS35" s="64" t="n">
        <v>100</v>
      </c>
      <c r="BT35" s="61" t="n">
        <f aca="false">IFERROR(AVERAGE(BJ35:BS35),0)</f>
        <v>94.5</v>
      </c>
      <c r="BU35" s="120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4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202054021-7</v>
      </c>
      <c r="B36" s="18" t="n">
        <f aca="false">$W36</f>
        <v>78</v>
      </c>
      <c r="C36" s="13"/>
      <c r="D36" s="68" t="n">
        <f aca="false">D35+1</f>
        <v>32</v>
      </c>
      <c r="E36" s="56" t="s">
        <v>2329</v>
      </c>
      <c r="F36" s="56" t="s">
        <v>121</v>
      </c>
      <c r="G36" s="56" t="s">
        <v>2330</v>
      </c>
      <c r="H36" s="56" t="s">
        <v>58</v>
      </c>
      <c r="I36" s="56" t="s">
        <v>725</v>
      </c>
      <c r="J36" s="56" t="s">
        <v>197</v>
      </c>
      <c r="K36" s="56" t="s">
        <v>2331</v>
      </c>
      <c r="L36" s="56" t="s">
        <v>64</v>
      </c>
      <c r="M36" s="56" t="s">
        <v>635</v>
      </c>
      <c r="N36" s="56" t="s">
        <v>2332</v>
      </c>
      <c r="O36" s="57" t="n">
        <f aca="false">$AB36</f>
        <v>66</v>
      </c>
      <c r="P36" s="57" t="n">
        <f aca="false">$AF36</f>
        <v>60</v>
      </c>
      <c r="Q36" s="57" t="n">
        <f aca="false">IFERROR(IF($V36&lt;&gt;0,ROUND((MAX(O36:P36)*0.5+$V36*0.5),0),ROUND(($O36*0.5+$P36*0.5),0)),)</f>
        <v>63</v>
      </c>
      <c r="R36" s="57" t="n">
        <f aca="false">$AV36</f>
        <v>98.3</v>
      </c>
      <c r="S36" s="57" t="n">
        <f aca="false">$BI36</f>
        <v>89.8</v>
      </c>
      <c r="T36" s="57" t="n">
        <f aca="false">$BT36</f>
        <v>87.5</v>
      </c>
      <c r="U36" s="57" t="n">
        <f aca="false">$CD36</f>
        <v>100</v>
      </c>
      <c r="V36" s="58" t="n">
        <f aca="false">$AJ36</f>
        <v>0</v>
      </c>
      <c r="W36" s="59" t="n">
        <f aca="false">IF($Q36&gt;=55,ROUND($Q36*$Q$3+$R36*$R$3+$S36*$S$3+$T36*$T$3+$U36*$U$3,0),$Q36)</f>
        <v>78</v>
      </c>
      <c r="X36" s="57" t="n">
        <v>15</v>
      </c>
      <c r="Y36" s="60" t="n">
        <v>30</v>
      </c>
      <c r="Z36" s="60" t="n">
        <v>30</v>
      </c>
      <c r="AA36" s="118" t="n">
        <v>70</v>
      </c>
      <c r="AB36" s="61" t="n">
        <f aca="false">IFERROR(X36+Y36+Z36*AA36/100,0)</f>
        <v>66</v>
      </c>
      <c r="AC36" s="104" t="n">
        <v>10</v>
      </c>
      <c r="AD36" s="60" t="n">
        <v>50</v>
      </c>
      <c r="AE36" s="119" t="n">
        <v>100</v>
      </c>
      <c r="AF36" s="61" t="n">
        <f aca="false">IFERROR(AC36+AD36*AE36/100,0)</f>
        <v>60</v>
      </c>
      <c r="AG36" s="104"/>
      <c r="AH36" s="60"/>
      <c r="AI36" s="119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100</v>
      </c>
      <c r="AQ36" s="62" t="n">
        <v>100</v>
      </c>
      <c r="AR36" s="62" t="n">
        <v>83</v>
      </c>
      <c r="AS36" s="62" t="n">
        <v>100</v>
      </c>
      <c r="AT36" s="62" t="n">
        <v>100</v>
      </c>
      <c r="AU36" s="64"/>
      <c r="AV36" s="61" t="n">
        <f aca="false">IFERROR(AVERAGE(AK36:AU36),0)</f>
        <v>98.3</v>
      </c>
      <c r="AW36" s="65" t="n">
        <v>100</v>
      </c>
      <c r="AX36" s="62" t="n">
        <v>100</v>
      </c>
      <c r="AY36" s="62" t="n">
        <v>100</v>
      </c>
      <c r="AZ36" s="62" t="n">
        <v>100</v>
      </c>
      <c r="BA36" s="62" t="n">
        <v>0</v>
      </c>
      <c r="BB36" s="62" t="n">
        <v>100</v>
      </c>
      <c r="BC36" s="62" t="n">
        <v>98</v>
      </c>
      <c r="BD36" s="62" t="n">
        <v>100</v>
      </c>
      <c r="BE36" s="62" t="n">
        <v>100</v>
      </c>
      <c r="BF36" s="62" t="n">
        <v>100</v>
      </c>
      <c r="BG36" s="62"/>
      <c r="BH36" s="64"/>
      <c r="BI36" s="61" t="n">
        <f aca="false">IFERROR(AVERAGE(AW36:BH36),0)</f>
        <v>89.8</v>
      </c>
      <c r="BJ36" s="65" t="n">
        <v>100</v>
      </c>
      <c r="BK36" s="62" t="n">
        <v>100</v>
      </c>
      <c r="BL36" s="62" t="n">
        <v>100</v>
      </c>
      <c r="BM36" s="62" t="n">
        <v>75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64" t="n">
        <v>0</v>
      </c>
      <c r="BT36" s="61" t="n">
        <f aca="false">IFERROR(AVERAGE(BJ36:BS36),0)</f>
        <v>87.5</v>
      </c>
      <c r="BU36" s="120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4"/>
      <c r="CD36" s="61" t="n">
        <f aca="false">IFERROR(AVERAGE(BU36:CC36),0)</f>
        <v>100</v>
      </c>
    </row>
    <row r="37" customFormat="false" ht="15.75" hidden="false" customHeight="true" outlineLevel="0" collapsed="false">
      <c r="A37" s="13" t="str">
        <f aca="false">$E37&amp;"-"&amp;$F37</f>
        <v>202054054-3</v>
      </c>
      <c r="B37" s="18" t="n">
        <f aca="false">$W37</f>
        <v>77</v>
      </c>
      <c r="C37" s="13"/>
      <c r="D37" s="68" t="n">
        <f aca="false">D36+1</f>
        <v>33</v>
      </c>
      <c r="E37" s="56" t="s">
        <v>2333</v>
      </c>
      <c r="F37" s="56" t="s">
        <v>159</v>
      </c>
      <c r="G37" s="56" t="s">
        <v>2334</v>
      </c>
      <c r="H37" s="56" t="s">
        <v>159</v>
      </c>
      <c r="I37" s="56" t="s">
        <v>351</v>
      </c>
      <c r="J37" s="56" t="s">
        <v>2335</v>
      </c>
      <c r="K37" s="56" t="s">
        <v>2336</v>
      </c>
      <c r="L37" s="56" t="s">
        <v>64</v>
      </c>
      <c r="M37" s="56" t="s">
        <v>635</v>
      </c>
      <c r="N37" s="56" t="s">
        <v>2337</v>
      </c>
      <c r="O37" s="57" t="n">
        <f aca="false">$AB37</f>
        <v>50</v>
      </c>
      <c r="P37" s="57" t="n">
        <f aca="false">$AF37</f>
        <v>60</v>
      </c>
      <c r="Q37" s="57" t="n">
        <f aca="false">IFERROR(IF($V37&lt;&gt;0,ROUND((MAX(O37:P37)*0.5+$V37*0.5),0),ROUND(($O37*0.5+$P37*0.5),0)),)</f>
        <v>55</v>
      </c>
      <c r="R37" s="57" t="n">
        <f aca="false">$AV37</f>
        <v>100</v>
      </c>
      <c r="S37" s="57" t="n">
        <f aca="false">$BI37</f>
        <v>100</v>
      </c>
      <c r="T37" s="57" t="n">
        <f aca="false">$BT37</f>
        <v>95.5</v>
      </c>
      <c r="U37" s="57" t="n">
        <f aca="false">$CD37</f>
        <v>100</v>
      </c>
      <c r="V37" s="58" t="n">
        <f aca="false">$AJ37</f>
        <v>0</v>
      </c>
      <c r="W37" s="59" t="n">
        <f aca="false">IF($Q37&gt;=55,ROUND($Q37*$Q$3+$R37*$R$3+$S37*$S$3+$T37*$T$3+$U37*$U$3,0),$Q37)</f>
        <v>77</v>
      </c>
      <c r="X37" s="57" t="n">
        <v>10</v>
      </c>
      <c r="Y37" s="60" t="n">
        <v>10</v>
      </c>
      <c r="Z37" s="60" t="n">
        <v>30</v>
      </c>
      <c r="AA37" s="118" t="n">
        <v>100</v>
      </c>
      <c r="AB37" s="61" t="n">
        <f aca="false">IFERROR(X37+Y37+Z37*AA37/100,0)</f>
        <v>50</v>
      </c>
      <c r="AC37" s="104" t="n">
        <v>10</v>
      </c>
      <c r="AD37" s="60" t="n">
        <v>50</v>
      </c>
      <c r="AE37" s="119" t="n">
        <v>100</v>
      </c>
      <c r="AF37" s="61" t="n">
        <f aca="false">IFERROR(AC37+AD37*AE37/100,0)</f>
        <v>60</v>
      </c>
      <c r="AG37" s="104"/>
      <c r="AH37" s="60"/>
      <c r="AI37" s="119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100</v>
      </c>
      <c r="AQ37" s="62" t="n">
        <v>100</v>
      </c>
      <c r="AR37" s="62" t="n">
        <v>100</v>
      </c>
      <c r="AS37" s="62" t="n">
        <v>100</v>
      </c>
      <c r="AT37" s="62" t="n">
        <v>100</v>
      </c>
      <c r="AU37" s="64"/>
      <c r="AV37" s="61" t="n">
        <f aca="false">IFERROR(AVERAGE(AK37:AU37),0)</f>
        <v>100</v>
      </c>
      <c r="AW37" s="65" t="n">
        <v>100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 t="n">
        <v>100</v>
      </c>
      <c r="BG37" s="62"/>
      <c r="BH37" s="64"/>
      <c r="BI37" s="61" t="n">
        <f aca="false">IFERROR(AVERAGE(AW37:BH37),0)</f>
        <v>100</v>
      </c>
      <c r="BJ37" s="65" t="n">
        <v>100</v>
      </c>
      <c r="BK37" s="62" t="n">
        <v>100</v>
      </c>
      <c r="BL37" s="62" t="n">
        <v>100</v>
      </c>
      <c r="BM37" s="62" t="n">
        <v>85</v>
      </c>
      <c r="BN37" s="62" t="n">
        <v>80</v>
      </c>
      <c r="BO37" s="62" t="n">
        <v>90</v>
      </c>
      <c r="BP37" s="62" t="n">
        <v>100</v>
      </c>
      <c r="BQ37" s="62" t="n">
        <v>100</v>
      </c>
      <c r="BR37" s="62" t="n">
        <v>100</v>
      </c>
      <c r="BS37" s="64" t="n">
        <v>100</v>
      </c>
      <c r="BT37" s="61" t="n">
        <f aca="false">IFERROR(AVERAGE(BJ37:BS37),0)</f>
        <v>95.5</v>
      </c>
      <c r="BU37" s="120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100</v>
      </c>
      <c r="CB37" s="62" t="n">
        <v>100</v>
      </c>
      <c r="CC37" s="64"/>
      <c r="CD37" s="61" t="n">
        <f aca="false">IFERROR(AVERAGE(BU37:CC37),0)</f>
        <v>100</v>
      </c>
    </row>
    <row r="38" customFormat="false" ht="15.75" hidden="false" customHeight="true" outlineLevel="0" collapsed="false">
      <c r="A38" s="13" t="str">
        <f aca="false">$E38&amp;"-"&amp;$F38</f>
        <v>202054023-3</v>
      </c>
      <c r="B38" s="18" t="n">
        <f aca="false">$W38</f>
        <v>80</v>
      </c>
      <c r="C38" s="13"/>
      <c r="D38" s="68" t="n">
        <f aca="false">D37+1</f>
        <v>34</v>
      </c>
      <c r="E38" s="56" t="s">
        <v>2338</v>
      </c>
      <c r="F38" s="56" t="s">
        <v>159</v>
      </c>
      <c r="G38" s="56" t="s">
        <v>2339</v>
      </c>
      <c r="H38" s="56" t="s">
        <v>140</v>
      </c>
      <c r="I38" s="56" t="s">
        <v>111</v>
      </c>
      <c r="J38" s="56" t="s">
        <v>72</v>
      </c>
      <c r="K38" s="56" t="s">
        <v>2340</v>
      </c>
      <c r="L38" s="56" t="s">
        <v>64</v>
      </c>
      <c r="M38" s="56" t="s">
        <v>635</v>
      </c>
      <c r="N38" s="56" t="s">
        <v>2341</v>
      </c>
      <c r="O38" s="57" t="n">
        <f aca="false">$AB38</f>
        <v>79</v>
      </c>
      <c r="P38" s="57" t="n">
        <f aca="false">$AF38</f>
        <v>45</v>
      </c>
      <c r="Q38" s="57" t="n">
        <f aca="false">IFERROR(IF($V38&lt;&gt;0,ROUND((MAX(O38:P38)*0.5+$V38*0.5),0),ROUND(($O38*0.5+$P38*0.5),0)),)</f>
        <v>62</v>
      </c>
      <c r="R38" s="57" t="n">
        <f aca="false">$AV38</f>
        <v>100</v>
      </c>
      <c r="S38" s="57" t="n">
        <f aca="false">$BI38</f>
        <v>100</v>
      </c>
      <c r="T38" s="57" t="n">
        <f aca="false">$BT38</f>
        <v>95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80</v>
      </c>
      <c r="X38" s="57" t="n">
        <v>15</v>
      </c>
      <c r="Y38" s="60" t="n">
        <v>19</v>
      </c>
      <c r="Z38" s="60" t="n">
        <v>45</v>
      </c>
      <c r="AA38" s="118" t="n">
        <v>100</v>
      </c>
      <c r="AB38" s="61" t="n">
        <f aca="false">IFERROR(X38+Y38+Z38*AA38/100,0)</f>
        <v>79</v>
      </c>
      <c r="AC38" s="104" t="n">
        <v>25</v>
      </c>
      <c r="AD38" s="60" t="n">
        <v>20</v>
      </c>
      <c r="AE38" s="119" t="n">
        <v>100</v>
      </c>
      <c r="AF38" s="61" t="n">
        <f aca="false">IFERROR(AC38+AD38*AE38/100,0)</f>
        <v>45</v>
      </c>
      <c r="AG38" s="104"/>
      <c r="AH38" s="60"/>
      <c r="AI38" s="119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100</v>
      </c>
      <c r="AQ38" s="62" t="n">
        <v>100</v>
      </c>
      <c r="AR38" s="62" t="n">
        <v>100</v>
      </c>
      <c r="AS38" s="62" t="n">
        <v>100</v>
      </c>
      <c r="AT38" s="62" t="n">
        <v>100</v>
      </c>
      <c r="AU38" s="64"/>
      <c r="AV38" s="61" t="n">
        <f aca="false">IFERROR(AVERAGE(AK38:AU38),0)</f>
        <v>100</v>
      </c>
      <c r="AW38" s="65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 t="n">
        <v>100</v>
      </c>
      <c r="BG38" s="62"/>
      <c r="BH38" s="64"/>
      <c r="BI38" s="61" t="n">
        <f aca="false">IFERROR(AVERAGE(AW38:BH38),0)</f>
        <v>100</v>
      </c>
      <c r="BJ38" s="65" t="n">
        <v>100</v>
      </c>
      <c r="BK38" s="62" t="n">
        <v>100</v>
      </c>
      <c r="BL38" s="62" t="n">
        <v>100</v>
      </c>
      <c r="BM38" s="62" t="n">
        <v>95</v>
      </c>
      <c r="BN38" s="62" t="n">
        <v>100</v>
      </c>
      <c r="BO38" s="62" t="n">
        <v>100</v>
      </c>
      <c r="BP38" s="62" t="n">
        <v>70</v>
      </c>
      <c r="BQ38" s="62" t="n">
        <v>100</v>
      </c>
      <c r="BR38" s="62" t="n">
        <v>100</v>
      </c>
      <c r="BS38" s="64" t="n">
        <v>85</v>
      </c>
      <c r="BT38" s="61" t="n">
        <f aca="false">IFERROR(AVERAGE(BJ38:BS38),0)</f>
        <v>95</v>
      </c>
      <c r="BU38" s="120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4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202054028-4</v>
      </c>
      <c r="B39" s="18" t="n">
        <f aca="false">$W39</f>
        <v>97</v>
      </c>
      <c r="C39" s="13"/>
      <c r="D39" s="68" t="n">
        <f aca="false">D38+1</f>
        <v>35</v>
      </c>
      <c r="E39" s="56" t="s">
        <v>2342</v>
      </c>
      <c r="F39" s="56" t="s">
        <v>178</v>
      </c>
      <c r="G39" s="56" t="s">
        <v>2343</v>
      </c>
      <c r="H39" s="56" t="s">
        <v>60</v>
      </c>
      <c r="I39" s="56" t="s">
        <v>1643</v>
      </c>
      <c r="J39" s="56" t="s">
        <v>2344</v>
      </c>
      <c r="K39" s="56" t="s">
        <v>883</v>
      </c>
      <c r="L39" s="56" t="s">
        <v>64</v>
      </c>
      <c r="M39" s="56" t="s">
        <v>635</v>
      </c>
      <c r="N39" s="56" t="s">
        <v>2345</v>
      </c>
      <c r="O39" s="57" t="n">
        <f aca="false">$AB39</f>
        <v>90</v>
      </c>
      <c r="P39" s="57" t="n">
        <f aca="false">$AF39</f>
        <v>100</v>
      </c>
      <c r="Q39" s="57" t="n">
        <f aca="false">IFERROR(IF($V39&lt;&gt;0,ROUND((MAX(O39:P39)*0.5+$V39*0.5),0),ROUND(($O39*0.5+$P39*0.5),0)),)</f>
        <v>95</v>
      </c>
      <c r="R39" s="57" t="n">
        <f aca="false">$AV39</f>
        <v>98.3</v>
      </c>
      <c r="S39" s="57" t="n">
        <f aca="false">$BI39</f>
        <v>100</v>
      </c>
      <c r="T39" s="57" t="n">
        <f aca="false">$BT39</f>
        <v>100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97</v>
      </c>
      <c r="X39" s="57" t="n">
        <v>20</v>
      </c>
      <c r="Y39" s="60" t="n">
        <v>30</v>
      </c>
      <c r="Z39" s="60" t="n">
        <v>40</v>
      </c>
      <c r="AA39" s="118" t="n">
        <v>100</v>
      </c>
      <c r="AB39" s="61" t="n">
        <f aca="false">IFERROR(X39+Y39+Z39*AA39/100,0)</f>
        <v>90</v>
      </c>
      <c r="AC39" s="104" t="n">
        <v>30</v>
      </c>
      <c r="AD39" s="60" t="n">
        <v>70</v>
      </c>
      <c r="AE39" s="119" t="n">
        <v>100</v>
      </c>
      <c r="AF39" s="61" t="n">
        <f aca="false">IFERROR(AC39+AD39*AE39/100,0)</f>
        <v>100</v>
      </c>
      <c r="AG39" s="104"/>
      <c r="AH39" s="60"/>
      <c r="AI39" s="119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83</v>
      </c>
      <c r="AS39" s="62" t="n">
        <v>100</v>
      </c>
      <c r="AT39" s="62" t="n">
        <v>100</v>
      </c>
      <c r="AU39" s="64"/>
      <c r="AV39" s="61" t="n">
        <f aca="false">IFERROR(AVERAGE(AK39:AU39),0)</f>
        <v>98.3</v>
      </c>
      <c r="AW39" s="65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4"/>
      <c r="BI39" s="61" t="n">
        <f aca="false">IFERROR(AVERAGE(AW39:BH39),0)</f>
        <v>100</v>
      </c>
      <c r="BJ39" s="65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4" t="n">
        <v>100</v>
      </c>
      <c r="BT39" s="61" t="n">
        <f aca="false">IFERROR(AVERAGE(BJ39:BS39),0)</f>
        <v>100</v>
      </c>
      <c r="BU39" s="120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4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201954046-7</v>
      </c>
      <c r="B40" s="18" t="n">
        <f aca="false">$W40</f>
        <v>86</v>
      </c>
      <c r="C40" s="13"/>
      <c r="D40" s="68" t="n">
        <f aca="false">D39+1</f>
        <v>36</v>
      </c>
      <c r="E40" s="56" t="s">
        <v>2346</v>
      </c>
      <c r="F40" s="56" t="s">
        <v>121</v>
      </c>
      <c r="G40" s="56" t="s">
        <v>2347</v>
      </c>
      <c r="H40" s="56" t="s">
        <v>140</v>
      </c>
      <c r="I40" s="56" t="s">
        <v>2348</v>
      </c>
      <c r="J40" s="56" t="s">
        <v>204</v>
      </c>
      <c r="K40" s="56" t="s">
        <v>2349</v>
      </c>
      <c r="L40" s="56" t="s">
        <v>64</v>
      </c>
      <c r="M40" s="56" t="s">
        <v>635</v>
      </c>
      <c r="N40" s="56" t="s">
        <v>2350</v>
      </c>
      <c r="O40" s="57" t="n">
        <f aca="false">$AB40</f>
        <v>79</v>
      </c>
      <c r="P40" s="57" t="n">
        <f aca="false">$AF40</f>
        <v>75</v>
      </c>
      <c r="Q40" s="57" t="n">
        <f aca="false">IFERROR(IF($V40&lt;&gt;0,ROUND((MAX(O40:P40)*0.5+$V40*0.5),0),ROUND(($O40*0.5+$P40*0.5),0)),)</f>
        <v>77</v>
      </c>
      <c r="R40" s="57" t="n">
        <f aca="false">$AV40</f>
        <v>95.5</v>
      </c>
      <c r="S40" s="57" t="n">
        <f aca="false">$BI40</f>
        <v>100</v>
      </c>
      <c r="T40" s="57" t="n">
        <f aca="false">$BT40</f>
        <v>90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86</v>
      </c>
      <c r="X40" s="57" t="n">
        <v>20</v>
      </c>
      <c r="Y40" s="60" t="n">
        <v>24</v>
      </c>
      <c r="Z40" s="60" t="n">
        <v>35</v>
      </c>
      <c r="AA40" s="118" t="n">
        <v>100</v>
      </c>
      <c r="AB40" s="61" t="n">
        <f aca="false">IFERROR(X40+Y40+Z40*AA40/100,0)</f>
        <v>79</v>
      </c>
      <c r="AC40" s="104" t="n">
        <v>25</v>
      </c>
      <c r="AD40" s="60" t="n">
        <v>50</v>
      </c>
      <c r="AE40" s="119" t="n">
        <v>100</v>
      </c>
      <c r="AF40" s="61" t="n">
        <f aca="false">IFERROR(AC40+AD40*AE40/100,0)</f>
        <v>75</v>
      </c>
      <c r="AG40" s="104"/>
      <c r="AH40" s="60"/>
      <c r="AI40" s="119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100</v>
      </c>
      <c r="AO40" s="62" t="n">
        <v>75</v>
      </c>
      <c r="AP40" s="62" t="n">
        <v>80</v>
      </c>
      <c r="AQ40" s="62" t="n">
        <v>100</v>
      </c>
      <c r="AR40" s="62" t="n">
        <v>100</v>
      </c>
      <c r="AS40" s="62" t="n">
        <v>100</v>
      </c>
      <c r="AT40" s="62" t="n">
        <v>100</v>
      </c>
      <c r="AU40" s="64"/>
      <c r="AV40" s="61" t="n">
        <f aca="false">IFERROR(AVERAGE(AK40:AU40),0)</f>
        <v>95.5</v>
      </c>
      <c r="AW40" s="65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4"/>
      <c r="BI40" s="61" t="n">
        <f aca="false">IFERROR(AVERAGE(AW40:BH40),0)</f>
        <v>100</v>
      </c>
      <c r="BJ40" s="65" t="n">
        <v>100</v>
      </c>
      <c r="BK40" s="62" t="n">
        <v>100</v>
      </c>
      <c r="BL40" s="62" t="n">
        <v>100</v>
      </c>
      <c r="BM40" s="62" t="n">
        <v>85</v>
      </c>
      <c r="BN40" s="62" t="n">
        <v>100</v>
      </c>
      <c r="BO40" s="62" t="n">
        <v>15</v>
      </c>
      <c r="BP40" s="62" t="n">
        <v>100</v>
      </c>
      <c r="BQ40" s="62" t="n">
        <v>100</v>
      </c>
      <c r="BR40" s="62" t="n">
        <v>100</v>
      </c>
      <c r="BS40" s="64" t="n">
        <v>100</v>
      </c>
      <c r="BT40" s="61" t="n">
        <f aca="false">IFERROR(AVERAGE(BJ40:BS40),0)</f>
        <v>90</v>
      </c>
      <c r="BU40" s="120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4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202054014-4</v>
      </c>
      <c r="B41" s="18" t="n">
        <f aca="false">$W41</f>
        <v>79</v>
      </c>
      <c r="C41" s="13"/>
      <c r="D41" s="68" t="n">
        <f aca="false">D40+1</f>
        <v>37</v>
      </c>
      <c r="E41" s="56" t="s">
        <v>2351</v>
      </c>
      <c r="F41" s="56" t="s">
        <v>178</v>
      </c>
      <c r="G41" s="56" t="s">
        <v>2352</v>
      </c>
      <c r="H41" s="56" t="s">
        <v>68</v>
      </c>
      <c r="I41" s="56" t="s">
        <v>2353</v>
      </c>
      <c r="J41" s="56" t="s">
        <v>340</v>
      </c>
      <c r="K41" s="56" t="s">
        <v>2354</v>
      </c>
      <c r="L41" s="56" t="s">
        <v>64</v>
      </c>
      <c r="M41" s="56" t="s">
        <v>635</v>
      </c>
      <c r="N41" s="56" t="s">
        <v>2355</v>
      </c>
      <c r="O41" s="57" t="n">
        <f aca="false">$AB41</f>
        <v>55</v>
      </c>
      <c r="P41" s="57" t="n">
        <f aca="false">$AF41</f>
        <v>70</v>
      </c>
      <c r="Q41" s="57" t="n">
        <f aca="false">IFERROR(IF($V41&lt;&gt;0,ROUND((MAX(O41:P41)*0.5+$V41*0.5),0),ROUND(($O41*0.5+$P41*0.5),0)),)</f>
        <v>63</v>
      </c>
      <c r="R41" s="57" t="n">
        <f aca="false">$AV41</f>
        <v>98</v>
      </c>
      <c r="S41" s="57" t="n">
        <f aca="false">$BI41</f>
        <v>89.8</v>
      </c>
      <c r="T41" s="57" t="n">
        <f aca="false">$BT41</f>
        <v>96</v>
      </c>
      <c r="U41" s="57" t="n">
        <f aca="false">$CD41</f>
        <v>75</v>
      </c>
      <c r="V41" s="58" t="n">
        <f aca="false">$AJ41</f>
        <v>0</v>
      </c>
      <c r="W41" s="59" t="n">
        <f aca="false">IF($Q41&gt;=55,ROUND($Q41*$Q$3+$R41*$R$3+$S41*$S$3+$T41*$T$3+$U41*$U$3,0),$Q41)</f>
        <v>79</v>
      </c>
      <c r="X41" s="57" t="n">
        <v>20</v>
      </c>
      <c r="Y41" s="60" t="n">
        <v>0</v>
      </c>
      <c r="Z41" s="60" t="n">
        <v>35</v>
      </c>
      <c r="AA41" s="118" t="n">
        <v>100</v>
      </c>
      <c r="AB41" s="61" t="n">
        <f aca="false">IFERROR(X41+Y41+Z41*AA41/100,0)</f>
        <v>55</v>
      </c>
      <c r="AC41" s="104" t="n">
        <v>5</v>
      </c>
      <c r="AD41" s="60" t="n">
        <v>65</v>
      </c>
      <c r="AE41" s="119" t="n">
        <v>100</v>
      </c>
      <c r="AF41" s="61" t="n">
        <f aca="false">IFERROR(AC41+AD41*AE41/100,0)</f>
        <v>70</v>
      </c>
      <c r="AG41" s="104"/>
      <c r="AH41" s="60"/>
      <c r="AI41" s="119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100</v>
      </c>
      <c r="AO41" s="62" t="n">
        <v>100</v>
      </c>
      <c r="AP41" s="62" t="n">
        <v>80</v>
      </c>
      <c r="AQ41" s="62" t="n">
        <v>100</v>
      </c>
      <c r="AR41" s="62" t="n">
        <v>100</v>
      </c>
      <c r="AS41" s="62" t="n">
        <v>100</v>
      </c>
      <c r="AT41" s="62" t="n">
        <v>100</v>
      </c>
      <c r="AU41" s="64"/>
      <c r="AV41" s="61" t="n">
        <f aca="false">IFERROR(AVERAGE(AK41:AU41),0)</f>
        <v>98</v>
      </c>
      <c r="AW41" s="65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98</v>
      </c>
      <c r="BD41" s="62" t="n">
        <v>0</v>
      </c>
      <c r="BE41" s="62" t="n">
        <v>100</v>
      </c>
      <c r="BF41" s="62" t="n">
        <v>100</v>
      </c>
      <c r="BG41" s="62"/>
      <c r="BH41" s="64"/>
      <c r="BI41" s="61" t="n">
        <f aca="false">IFERROR(AVERAGE(AW41:BH41),0)</f>
        <v>89.8</v>
      </c>
      <c r="BJ41" s="65" t="n">
        <v>100</v>
      </c>
      <c r="BK41" s="62" t="n">
        <v>100</v>
      </c>
      <c r="BL41" s="62" t="n">
        <v>100</v>
      </c>
      <c r="BM41" s="62" t="n">
        <v>100</v>
      </c>
      <c r="BN41" s="62" t="n">
        <v>100</v>
      </c>
      <c r="BO41" s="62" t="n">
        <v>80</v>
      </c>
      <c r="BP41" s="62" t="n">
        <v>100</v>
      </c>
      <c r="BQ41" s="62" t="n">
        <v>100</v>
      </c>
      <c r="BR41" s="62" t="n">
        <v>100</v>
      </c>
      <c r="BS41" s="64" t="n">
        <v>80</v>
      </c>
      <c r="BT41" s="61" t="n">
        <f aca="false">IFERROR(AVERAGE(BJ41:BS41),0)</f>
        <v>96</v>
      </c>
      <c r="BU41" s="120" t="n">
        <v>100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0</v>
      </c>
      <c r="CB41" s="62" t="n">
        <v>0</v>
      </c>
      <c r="CC41" s="64"/>
      <c r="CD41" s="61" t="n">
        <f aca="false">IFERROR(AVERAGE(BU41:CC41),0)</f>
        <v>75</v>
      </c>
    </row>
    <row r="42" customFormat="false" ht="15.75" hidden="false" customHeight="true" outlineLevel="0" collapsed="false">
      <c r="A42" s="13" t="str">
        <f aca="false">$E42&amp;"-"&amp;$F42</f>
        <v>202054007-1</v>
      </c>
      <c r="B42" s="18" t="n">
        <f aca="false">$W42</f>
        <v>77</v>
      </c>
      <c r="C42" s="13"/>
      <c r="D42" s="68" t="n">
        <f aca="false">D41+1</f>
        <v>38</v>
      </c>
      <c r="E42" s="56" t="s">
        <v>2356</v>
      </c>
      <c r="F42" s="56" t="s">
        <v>64</v>
      </c>
      <c r="G42" s="56" t="s">
        <v>2357</v>
      </c>
      <c r="H42" s="56" t="s">
        <v>68</v>
      </c>
      <c r="I42" s="56" t="s">
        <v>759</v>
      </c>
      <c r="J42" s="56" t="s">
        <v>1882</v>
      </c>
      <c r="K42" s="56" t="s">
        <v>2358</v>
      </c>
      <c r="L42" s="56" t="s">
        <v>64</v>
      </c>
      <c r="M42" s="56" t="s">
        <v>635</v>
      </c>
      <c r="N42" s="56" t="s">
        <v>2359</v>
      </c>
      <c r="O42" s="57" t="n">
        <f aca="false">$AB42</f>
        <v>49</v>
      </c>
      <c r="P42" s="57" t="n">
        <f aca="false">$AF42</f>
        <v>55</v>
      </c>
      <c r="Q42" s="57" t="n">
        <f aca="false">IFERROR(IF($V42&lt;&gt;0,ROUND((MAX(O42:P42)*0.5+$V42*0.5),0),ROUND(($O42*0.5+$P42*0.5),0)),)</f>
        <v>60</v>
      </c>
      <c r="R42" s="57" t="n">
        <f aca="false">$AV42</f>
        <v>96</v>
      </c>
      <c r="S42" s="57" t="n">
        <f aca="false">$BI42</f>
        <v>97.2</v>
      </c>
      <c r="T42" s="57" t="n">
        <f aca="false">$BT42</f>
        <v>90</v>
      </c>
      <c r="U42" s="57" t="n">
        <f aca="false">$CD42</f>
        <v>100</v>
      </c>
      <c r="V42" s="58" t="n">
        <f aca="false">$AJ42</f>
        <v>65</v>
      </c>
      <c r="W42" s="59" t="n">
        <f aca="false">IF($Q42&gt;=55,ROUND($Q42*$Q$3+$R42*$R$3+$S42*$S$3+$T42*$T$3+$U42*$U$3,0),$Q42)</f>
        <v>77</v>
      </c>
      <c r="X42" s="57" t="n">
        <v>20</v>
      </c>
      <c r="Y42" s="60" t="n">
        <v>4</v>
      </c>
      <c r="Z42" s="60" t="n">
        <v>25</v>
      </c>
      <c r="AA42" s="118" t="n">
        <v>100</v>
      </c>
      <c r="AB42" s="61" t="n">
        <f aca="false">IFERROR(X42+Y42+Z42*AA42/100,0)</f>
        <v>49</v>
      </c>
      <c r="AC42" s="104" t="n">
        <v>15</v>
      </c>
      <c r="AD42" s="60" t="n">
        <v>40</v>
      </c>
      <c r="AE42" s="119" t="n">
        <v>100</v>
      </c>
      <c r="AF42" s="61" t="n">
        <f aca="false">IFERROR(AC42+AD42*AE42/100,0)</f>
        <v>55</v>
      </c>
      <c r="AG42" s="104" t="n">
        <v>30</v>
      </c>
      <c r="AH42" s="60" t="n">
        <v>35</v>
      </c>
      <c r="AI42" s="119" t="n">
        <v>100</v>
      </c>
      <c r="AJ42" s="61" t="n">
        <f aca="false">IFERROR(AG42+AH42*AI42/100,0)</f>
        <v>65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60</v>
      </c>
      <c r="AQ42" s="62" t="n">
        <v>100</v>
      </c>
      <c r="AR42" s="62" t="n">
        <v>100</v>
      </c>
      <c r="AS42" s="62" t="n">
        <v>100</v>
      </c>
      <c r="AT42" s="62" t="n">
        <v>100</v>
      </c>
      <c r="AU42" s="64"/>
      <c r="AV42" s="61" t="n">
        <f aca="false">IFERROR(AVERAGE(AK42:AU42),0)</f>
        <v>96</v>
      </c>
      <c r="AW42" s="65" t="n">
        <v>77</v>
      </c>
      <c r="AX42" s="62" t="n">
        <v>95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 t="n">
        <v>100</v>
      </c>
      <c r="BG42" s="62"/>
      <c r="BH42" s="64"/>
      <c r="BI42" s="61" t="n">
        <f aca="false">IFERROR(AVERAGE(AW42:BH42),0)</f>
        <v>97.2</v>
      </c>
      <c r="BJ42" s="65" t="n">
        <v>100</v>
      </c>
      <c r="BK42" s="62" t="n">
        <v>100</v>
      </c>
      <c r="BL42" s="62" t="n">
        <v>100</v>
      </c>
      <c r="BM42" s="62" t="n">
        <v>80</v>
      </c>
      <c r="BN42" s="62" t="n">
        <v>100</v>
      </c>
      <c r="BO42" s="62" t="n">
        <v>100</v>
      </c>
      <c r="BP42" s="62" t="n">
        <v>70</v>
      </c>
      <c r="BQ42" s="62" t="n">
        <v>70</v>
      </c>
      <c r="BR42" s="62" t="n">
        <v>100</v>
      </c>
      <c r="BS42" s="64" t="n">
        <v>80</v>
      </c>
      <c r="BT42" s="61" t="n">
        <f aca="false">IFERROR(AVERAGE(BJ42:BS42),0)</f>
        <v>90</v>
      </c>
      <c r="BU42" s="120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4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202054044-6</v>
      </c>
      <c r="B43" s="18" t="n">
        <f aca="false">$W43</f>
        <v>32</v>
      </c>
      <c r="C43" s="13"/>
      <c r="D43" s="68" t="n">
        <f aca="false">D42+1</f>
        <v>39</v>
      </c>
      <c r="E43" s="56" t="s">
        <v>2360</v>
      </c>
      <c r="F43" s="56" t="s">
        <v>140</v>
      </c>
      <c r="G43" s="56" t="s">
        <v>2361</v>
      </c>
      <c r="H43" s="56" t="s">
        <v>159</v>
      </c>
      <c r="I43" s="56" t="s">
        <v>198</v>
      </c>
      <c r="J43" s="56" t="s">
        <v>2362</v>
      </c>
      <c r="K43" s="56" t="s">
        <v>2363</v>
      </c>
      <c r="L43" s="56" t="s">
        <v>64</v>
      </c>
      <c r="M43" s="56" t="s">
        <v>635</v>
      </c>
      <c r="N43" s="56" t="s">
        <v>2364</v>
      </c>
      <c r="O43" s="57" t="n">
        <f aca="false">$AB43</f>
        <v>0</v>
      </c>
      <c r="P43" s="57" t="n">
        <f aca="false">$AF43</f>
        <v>25</v>
      </c>
      <c r="Q43" s="57" t="n">
        <f aca="false">IFERROR(IF($V43&lt;&gt;0,ROUND((MAX(O43:P43)*0.5+$V43*0.5),0),ROUND(($O43*0.5+$P43*0.5),0)),)</f>
        <v>32</v>
      </c>
      <c r="R43" s="57" t="n">
        <f aca="false">$AV43</f>
        <v>60</v>
      </c>
      <c r="S43" s="57" t="n">
        <f aca="false">$BI43</f>
        <v>69.9</v>
      </c>
      <c r="T43" s="57" t="n">
        <f aca="false">$BT43</f>
        <v>59.5</v>
      </c>
      <c r="U43" s="57" t="n">
        <f aca="false">$CD43</f>
        <v>50</v>
      </c>
      <c r="V43" s="58" t="n">
        <f aca="false">$AJ43</f>
        <v>38.5</v>
      </c>
      <c r="W43" s="59" t="n">
        <f aca="false">IF($Q43&gt;=55,ROUND($Q43*$Q$3+$R43*$R$3+$S43*$S$3+$T43*$T$3+$U43*$U$3,0),$Q43)</f>
        <v>32</v>
      </c>
      <c r="X43" s="57" t="n">
        <v>0</v>
      </c>
      <c r="Y43" s="60" t="n">
        <v>0</v>
      </c>
      <c r="Z43" s="60" t="n">
        <v>0</v>
      </c>
      <c r="AA43" s="118" t="n">
        <v>0</v>
      </c>
      <c r="AB43" s="61" t="n">
        <f aca="false">IFERROR(X43+Y43+Z43*AA43/100,0)</f>
        <v>0</v>
      </c>
      <c r="AC43" s="104" t="n">
        <v>10</v>
      </c>
      <c r="AD43" s="60" t="n">
        <v>15</v>
      </c>
      <c r="AE43" s="119" t="n">
        <v>100</v>
      </c>
      <c r="AF43" s="61" t="n">
        <f aca="false">IFERROR(AC43+AD43*AE43/100,0)</f>
        <v>25</v>
      </c>
      <c r="AG43" s="104" t="n">
        <v>25</v>
      </c>
      <c r="AH43" s="60" t="n">
        <v>45</v>
      </c>
      <c r="AI43" s="119" t="n">
        <v>30</v>
      </c>
      <c r="AJ43" s="61" t="n">
        <f aca="false">IFERROR(AG43+AH43*AI43/100,0)</f>
        <v>38.5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100</v>
      </c>
      <c r="AP43" s="62" t="n">
        <v>100</v>
      </c>
      <c r="AQ43" s="62" t="n">
        <v>0</v>
      </c>
      <c r="AR43" s="62" t="n">
        <v>0</v>
      </c>
      <c r="AS43" s="62" t="n">
        <v>0</v>
      </c>
      <c r="AT43" s="62" t="n">
        <v>0</v>
      </c>
      <c r="AU43" s="64"/>
      <c r="AV43" s="61" t="n">
        <f aca="false">IFERROR(AVERAGE(AK43:AU43),0)</f>
        <v>60</v>
      </c>
      <c r="AW43" s="65" t="n">
        <v>100</v>
      </c>
      <c r="AX43" s="62" t="n">
        <v>100</v>
      </c>
      <c r="AY43" s="62" t="n">
        <v>100</v>
      </c>
      <c r="AZ43" s="62" t="n">
        <v>100</v>
      </c>
      <c r="BA43" s="62" t="n">
        <v>100</v>
      </c>
      <c r="BB43" s="62" t="n">
        <v>100</v>
      </c>
      <c r="BC43" s="62" t="n">
        <v>99</v>
      </c>
      <c r="BD43" s="62" t="n">
        <v>0</v>
      </c>
      <c r="BE43" s="62" t="n">
        <v>0</v>
      </c>
      <c r="BF43" s="62" t="n">
        <v>0</v>
      </c>
      <c r="BG43" s="62"/>
      <c r="BH43" s="64"/>
      <c r="BI43" s="61" t="n">
        <f aca="false">IFERROR(AVERAGE(AW43:BH43),0)</f>
        <v>69.9</v>
      </c>
      <c r="BJ43" s="65" t="n">
        <v>100</v>
      </c>
      <c r="BK43" s="62" t="n">
        <v>100</v>
      </c>
      <c r="BL43" s="62" t="n">
        <v>100</v>
      </c>
      <c r="BM43" s="62" t="n">
        <v>95</v>
      </c>
      <c r="BN43" s="62" t="n">
        <v>100</v>
      </c>
      <c r="BO43" s="62" t="n">
        <v>100</v>
      </c>
      <c r="BP43" s="62" t="n">
        <v>0</v>
      </c>
      <c r="BQ43" s="62" t="n">
        <v>0</v>
      </c>
      <c r="BR43" s="62" t="n">
        <v>0</v>
      </c>
      <c r="BS43" s="64" t="n">
        <v>0</v>
      </c>
      <c r="BT43" s="61" t="n">
        <f aca="false">IFERROR(AVERAGE(BJ43:BS43),0)</f>
        <v>59.5</v>
      </c>
      <c r="BU43" s="120" t="n">
        <v>100</v>
      </c>
      <c r="BV43" s="63" t="n">
        <v>40</v>
      </c>
      <c r="BW43" s="63" t="n">
        <v>100</v>
      </c>
      <c r="BX43" s="62" t="n">
        <v>100</v>
      </c>
      <c r="BY43" s="62" t="n">
        <v>60</v>
      </c>
      <c r="BZ43" s="62" t="n">
        <v>0</v>
      </c>
      <c r="CA43" s="62" t="n">
        <v>0</v>
      </c>
      <c r="CB43" s="62" t="n">
        <v>0</v>
      </c>
      <c r="CC43" s="64"/>
      <c r="CD43" s="61" t="n">
        <f aca="false">IFERROR(AVERAGE(BU43:CC43),0)</f>
        <v>50</v>
      </c>
    </row>
    <row r="44" customFormat="false" ht="15.75" hidden="false" customHeight="true" outlineLevel="0" collapsed="false">
      <c r="A44" s="13" t="str">
        <f aca="false">$E44&amp;"-"&amp;$F44</f>
        <v>202054012-8</v>
      </c>
      <c r="B44" s="18" t="n">
        <f aca="false">$W44</f>
        <v>94</v>
      </c>
      <c r="C44" s="13"/>
      <c r="D44" s="68" t="n">
        <f aca="false">D43+1</f>
        <v>40</v>
      </c>
      <c r="E44" s="56" t="s">
        <v>2365</v>
      </c>
      <c r="F44" s="56" t="s">
        <v>89</v>
      </c>
      <c r="G44" s="56" t="s">
        <v>2366</v>
      </c>
      <c r="H44" s="56" t="s">
        <v>102</v>
      </c>
      <c r="I44" s="56" t="s">
        <v>2367</v>
      </c>
      <c r="J44" s="56" t="s">
        <v>111</v>
      </c>
      <c r="K44" s="56" t="s">
        <v>2368</v>
      </c>
      <c r="L44" s="56" t="s">
        <v>64</v>
      </c>
      <c r="M44" s="56" t="s">
        <v>635</v>
      </c>
      <c r="N44" s="56" t="s">
        <v>2369</v>
      </c>
      <c r="O44" s="57" t="n">
        <f aca="false">$AB44</f>
        <v>85</v>
      </c>
      <c r="P44" s="57" t="n">
        <f aca="false">$AF44</f>
        <v>95</v>
      </c>
      <c r="Q44" s="57" t="n">
        <f aca="false">IFERROR(IF($V44&lt;&gt;0,ROUND((MAX(O44:P44)*0.5+$V44*0.5),0),ROUND(($O44*0.5+$P44*0.5),0)),)</f>
        <v>90</v>
      </c>
      <c r="R44" s="57" t="n">
        <f aca="false">$AV44</f>
        <v>97.5</v>
      </c>
      <c r="S44" s="57" t="n">
        <f aca="false">$BI44</f>
        <v>100</v>
      </c>
      <c r="T44" s="57" t="n">
        <f aca="false">$BT44</f>
        <v>98</v>
      </c>
      <c r="U44" s="57" t="n">
        <f aca="false">$CD44</f>
        <v>100</v>
      </c>
      <c r="V44" s="58" t="n">
        <f aca="false">$AJ44</f>
        <v>0</v>
      </c>
      <c r="W44" s="59" t="n">
        <f aca="false">IF($Q44&gt;=55,ROUND($Q44*$Q$3+$R44*$R$3+$S44*$S$3+$T44*$T$3+$U44*$U$3,0),$Q44)</f>
        <v>94</v>
      </c>
      <c r="X44" s="57" t="n">
        <v>20</v>
      </c>
      <c r="Y44" s="60" t="n">
        <v>25</v>
      </c>
      <c r="Z44" s="60" t="n">
        <v>40</v>
      </c>
      <c r="AA44" s="118" t="n">
        <v>100</v>
      </c>
      <c r="AB44" s="61" t="n">
        <f aca="false">IFERROR(X44+Y44+Z44*AA44/100,0)</f>
        <v>85</v>
      </c>
      <c r="AC44" s="104" t="n">
        <v>25</v>
      </c>
      <c r="AD44" s="60" t="n">
        <v>70</v>
      </c>
      <c r="AE44" s="119" t="n">
        <v>100</v>
      </c>
      <c r="AF44" s="61" t="n">
        <f aca="false">IFERROR(AC44+AD44*AE44/100,0)</f>
        <v>95</v>
      </c>
      <c r="AG44" s="104"/>
      <c r="AH44" s="60"/>
      <c r="AI44" s="119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100</v>
      </c>
      <c r="AP44" s="62" t="n">
        <v>100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4"/>
      <c r="AV44" s="61" t="n">
        <f aca="false">IFERROR(AVERAGE(AK44:AU44),0)</f>
        <v>97.5</v>
      </c>
      <c r="AW44" s="65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100</v>
      </c>
      <c r="BC44" s="62" t="n">
        <v>100</v>
      </c>
      <c r="BD44" s="62" t="n">
        <v>100</v>
      </c>
      <c r="BE44" s="62" t="n">
        <v>100</v>
      </c>
      <c r="BF44" s="62" t="n">
        <v>100</v>
      </c>
      <c r="BG44" s="62"/>
      <c r="BH44" s="64"/>
      <c r="BI44" s="61" t="n">
        <f aca="false">IFERROR(AVERAGE(AW44:BH44),0)</f>
        <v>100</v>
      </c>
      <c r="BJ44" s="65" t="n">
        <v>100</v>
      </c>
      <c r="BK44" s="62" t="n">
        <v>100</v>
      </c>
      <c r="BL44" s="62" t="n">
        <v>100</v>
      </c>
      <c r="BM44" s="62" t="n">
        <v>100</v>
      </c>
      <c r="BN44" s="62" t="n">
        <v>80</v>
      </c>
      <c r="BO44" s="62" t="n">
        <v>100</v>
      </c>
      <c r="BP44" s="62" t="n">
        <v>100</v>
      </c>
      <c r="BQ44" s="62" t="n">
        <v>100</v>
      </c>
      <c r="BR44" s="62" t="n">
        <v>100</v>
      </c>
      <c r="BS44" s="64" t="n">
        <v>100</v>
      </c>
      <c r="BT44" s="61" t="n">
        <f aca="false">IFERROR(AVERAGE(BJ44:BS44),0)</f>
        <v>98</v>
      </c>
      <c r="BU44" s="120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4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202054006-3</v>
      </c>
      <c r="B45" s="18" t="n">
        <f aca="false">$W45</f>
        <v>70</v>
      </c>
      <c r="C45" s="13"/>
      <c r="D45" s="68" t="n">
        <f aca="false">D44+1</f>
        <v>41</v>
      </c>
      <c r="E45" s="56" t="s">
        <v>2370</v>
      </c>
      <c r="F45" s="56" t="s">
        <v>159</v>
      </c>
      <c r="G45" s="56" t="s">
        <v>2371</v>
      </c>
      <c r="H45" s="56" t="s">
        <v>68</v>
      </c>
      <c r="I45" s="56" t="s">
        <v>2372</v>
      </c>
      <c r="J45" s="56" t="s">
        <v>2373</v>
      </c>
      <c r="K45" s="56" t="s">
        <v>2374</v>
      </c>
      <c r="L45" s="56" t="s">
        <v>64</v>
      </c>
      <c r="M45" s="56" t="s">
        <v>635</v>
      </c>
      <c r="N45" s="56" t="s">
        <v>2375</v>
      </c>
      <c r="O45" s="57" t="n">
        <f aca="false">$AB45</f>
        <v>74</v>
      </c>
      <c r="P45" s="57" t="n">
        <f aca="false">$AF45</f>
        <v>46</v>
      </c>
      <c r="Q45" s="57" t="n">
        <f aca="false">IFERROR(IF($V45&lt;&gt;0,ROUND((MAX(O45:P45)*0.5+$V45*0.5),0),ROUND(($O45*0.5+$P45*0.5),0)),)</f>
        <v>60</v>
      </c>
      <c r="R45" s="57" t="n">
        <f aca="false">$AV45</f>
        <v>90</v>
      </c>
      <c r="S45" s="57" t="n">
        <f aca="false">$BI45</f>
        <v>70</v>
      </c>
      <c r="T45" s="57" t="n">
        <f aca="false">$BT45</f>
        <v>69</v>
      </c>
      <c r="U45" s="57" t="n">
        <f aca="false">$CD45</f>
        <v>87.5</v>
      </c>
      <c r="V45" s="58" t="n">
        <f aca="false">$AJ45</f>
        <v>0</v>
      </c>
      <c r="W45" s="59" t="n">
        <f aca="false">IF($Q45&gt;=55,ROUND($Q45*$Q$3+$R45*$R$3+$S45*$S$3+$T45*$T$3+$U45*$U$3,0),$Q45)</f>
        <v>70</v>
      </c>
      <c r="X45" s="57" t="n">
        <v>20</v>
      </c>
      <c r="Y45" s="60" t="n">
        <v>19</v>
      </c>
      <c r="Z45" s="60" t="n">
        <v>35</v>
      </c>
      <c r="AA45" s="118" t="n">
        <v>100</v>
      </c>
      <c r="AB45" s="61" t="n">
        <f aca="false">IFERROR(X45+Y45+Z45*AA45/100,0)</f>
        <v>74</v>
      </c>
      <c r="AC45" s="104" t="n">
        <v>16</v>
      </c>
      <c r="AD45" s="60" t="n">
        <v>30</v>
      </c>
      <c r="AE45" s="119" t="n">
        <v>100</v>
      </c>
      <c r="AF45" s="61" t="n">
        <f aca="false">IFERROR(AC45+AD45*AE45/100,0)</f>
        <v>46</v>
      </c>
      <c r="AG45" s="104"/>
      <c r="AH45" s="60"/>
      <c r="AI45" s="119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100</v>
      </c>
      <c r="AO45" s="62" t="n">
        <v>100</v>
      </c>
      <c r="AP45" s="62" t="n">
        <v>100</v>
      </c>
      <c r="AQ45" s="62" t="n">
        <v>100</v>
      </c>
      <c r="AR45" s="62" t="n">
        <v>100</v>
      </c>
      <c r="AS45" s="62" t="n">
        <v>0</v>
      </c>
      <c r="AT45" s="62" t="n">
        <v>100</v>
      </c>
      <c r="AU45" s="64"/>
      <c r="AV45" s="61" t="n">
        <f aca="false">IFERROR(AVERAGE(AK45:AU45),0)</f>
        <v>90</v>
      </c>
      <c r="AW45" s="65" t="n">
        <v>100</v>
      </c>
      <c r="AX45" s="62" t="n">
        <v>100</v>
      </c>
      <c r="AY45" s="62" t="n">
        <v>100</v>
      </c>
      <c r="AZ45" s="62" t="n">
        <v>100</v>
      </c>
      <c r="BA45" s="62" t="n">
        <v>0</v>
      </c>
      <c r="BB45" s="62" t="n">
        <v>0</v>
      </c>
      <c r="BC45" s="62" t="n">
        <v>0</v>
      </c>
      <c r="BD45" s="62" t="n">
        <v>100</v>
      </c>
      <c r="BE45" s="62" t="n">
        <v>100</v>
      </c>
      <c r="BF45" s="62" t="n">
        <v>100</v>
      </c>
      <c r="BG45" s="62"/>
      <c r="BH45" s="64"/>
      <c r="BI45" s="61" t="n">
        <f aca="false">IFERROR(AVERAGE(AW45:BH45),0)</f>
        <v>70</v>
      </c>
      <c r="BJ45" s="65" t="n">
        <v>100</v>
      </c>
      <c r="BK45" s="62" t="n">
        <v>100</v>
      </c>
      <c r="BL45" s="62" t="n">
        <v>100</v>
      </c>
      <c r="BM45" s="62" t="n">
        <v>90</v>
      </c>
      <c r="BN45" s="62" t="n">
        <v>100</v>
      </c>
      <c r="BO45" s="62" t="n">
        <v>0</v>
      </c>
      <c r="BP45" s="62" t="n">
        <v>30</v>
      </c>
      <c r="BQ45" s="62" t="n">
        <v>70</v>
      </c>
      <c r="BR45" s="62" t="n">
        <v>100</v>
      </c>
      <c r="BS45" s="64" t="n">
        <v>0</v>
      </c>
      <c r="BT45" s="61" t="n">
        <f aca="false">IFERROR(AVERAGE(BJ45:BS45),0)</f>
        <v>69</v>
      </c>
      <c r="BU45" s="120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0</v>
      </c>
      <c r="CC45" s="64"/>
      <c r="CD45" s="61" t="n">
        <f aca="false">IFERROR(AVERAGE(BU45:CC45),0)</f>
        <v>87.5</v>
      </c>
    </row>
    <row r="46" customFormat="false" ht="15.75" hidden="false" customHeight="true" outlineLevel="0" collapsed="false">
      <c r="A46" s="13"/>
      <c r="B46" s="13"/>
      <c r="C46" s="13"/>
      <c r="D46" s="13"/>
      <c r="K46" s="2" t="s">
        <v>1</v>
      </c>
      <c r="L46" s="76"/>
      <c r="M46" s="76"/>
      <c r="N46" s="76"/>
      <c r="O46" s="77" t="n">
        <f aca="false">IF(COUNT(O5:O44)&gt;0,ROUND(SUM(O5:O44)/COUNTIF(O5:O44,"&lt;&gt;"),0),0)</f>
        <v>55</v>
      </c>
      <c r="P46" s="77" t="n">
        <f aca="false">IF(COUNT(P5:P44)&gt;0,ROUND(SUM(P5:P44)/COUNTIF(P5:P44,"&lt;&gt;"),0),0)</f>
        <v>61</v>
      </c>
      <c r="Q46" s="77" t="n">
        <f aca="false">IF(COUNT(Q5:Q44)&gt;0,ROUND(SUM(Q5:Q44)/COUNTIF(Q5:Q44,"&lt;&gt;"),0),0)</f>
        <v>64</v>
      </c>
      <c r="R46" s="77" t="n">
        <f aca="false">IF(COUNT(R5:R44)&gt;0,ROUND(SUM(R5:R44)/COUNTIF(R5:R44,"&lt;&gt;"),0),0)</f>
        <v>91</v>
      </c>
      <c r="S46" s="77"/>
      <c r="T46" s="77" t="n">
        <f aca="false">IF(COUNT(T5:T44)&gt;0,ROUND(SUM(T5:T44)/COUNTIF(T5:T44,"&lt;&gt;"),0),0)</f>
        <v>77</v>
      </c>
      <c r="U46" s="77"/>
      <c r="V46" s="77" t="n">
        <f aca="false">IF(COUNT(V5:V44)&gt;0,ROUND(SUM(V5:V44)/COUNTIF(V5:V44,"&lt;&gt;"),0),0)</f>
        <v>20</v>
      </c>
      <c r="W46" s="77" t="n">
        <f aca="false">IF(COUNT(W5:W44)&gt;0,ROUND(SUM(W5:W44)/COUNTIF(W5:W44,"&lt;&gt;"),0),0)</f>
        <v>70</v>
      </c>
      <c r="X46" s="78" t="n">
        <f aca="false">IF(COUNT(X5:X44)&gt;0,ROUND(SUM(X5:X44)/COUNTIF(X5:X44,"&lt;&gt;"),0),0)</f>
        <v>15</v>
      </c>
      <c r="Y46" s="78" t="n">
        <f aca="false">IF(COUNT(Y5:Y44)&gt;0,ROUND(SUM(Y5:Y44)/COUNTIF(Y5:Y44,"&lt;&gt;"),0),0)</f>
        <v>15</v>
      </c>
      <c r="Z46" s="78" t="n">
        <f aca="false">IF(COUNT(Z5:Z44)&gt;0,ROUND(SUM(Z5:Z44)/COUNTIF(Z5:Z44,"&lt;&gt;"),0),0)</f>
        <v>26</v>
      </c>
      <c r="AA46" s="78"/>
      <c r="AB46" s="78" t="n">
        <f aca="false">IF(COUNT(AB5:AB44)&gt;0,ROUND(SUM(AB5:AB44)/COUNTIF(AB5:AB44,"&lt;&gt;"),0),0)</f>
        <v>55</v>
      </c>
      <c r="AC46" s="78" t="n">
        <f aca="false">IF(COUNT(AC5:AC44)&gt;0,ROUND(SUM(AC5:AC44)/COUNTIF(AC5:AC44,"&lt;&gt;"),0),0)</f>
        <v>17</v>
      </c>
      <c r="AD46" s="78" t="n">
        <f aca="false">IF(COUNT(AD5:AD44)&gt;0,ROUND(SUM(AD5:AD44)/COUNTIF(AD5:AD44,"&lt;&gt;"),0),0)</f>
        <v>45</v>
      </c>
      <c r="AE46" s="78" t="n">
        <f aca="false">IF(COUNT(AE5:AE44)&gt;0,ROUND(SUM(AE5:AE44)/COUNTIF(AE5:AE44,"&lt;&gt;"),0),0)</f>
        <v>82</v>
      </c>
      <c r="AF46" s="78" t="n">
        <f aca="false">IF(COUNT(AF5:AF44)&gt;0,ROUND(SUM(AF5:AF44)/COUNTIF(AF5:AF44,"&lt;&gt;"),0),0)</f>
        <v>61</v>
      </c>
      <c r="AG46" s="78" t="n">
        <f aca="false">IF(COUNT(AG5:AG44)&gt;0,ROUND(SUM(AG5:AG44)/COUNTIF(AG5:AG44,"&lt;&gt;"),0),0)</f>
        <v>25</v>
      </c>
      <c r="AH46" s="78" t="n">
        <f aca="false">IF(COUNT(AH5:AH44)&gt;0,ROUND(SUM(AH5:AH44)/COUNTIF(AH5:AH44,"&lt;&gt;"),0),0)</f>
        <v>47</v>
      </c>
      <c r="AI46" s="78" t="n">
        <f aca="false">IF(COUNT(AI5:AI44)&gt;0,ROUND(SUM(AI5:AI44)/COUNTIF(AI5:AI44,"&lt;&gt;"),0),0)</f>
        <v>94</v>
      </c>
      <c r="AJ46" s="78" t="n">
        <f aca="false">IF(COUNT(AJ5:AJ44)&gt;0,ROUND(SUM(AJ5:AJ44)/COUNTIF(AJ5:AJ44,"&lt;&gt;"),0),0)</f>
        <v>20</v>
      </c>
      <c r="AK46" s="78" t="n">
        <f aca="false">IF(COUNT(AK5:AK44)&gt;0,ROUND(SUM(AK5:AK44)/COUNTIF(AK5:AK44,"&lt;&gt;"),0),0)</f>
        <v>98</v>
      </c>
      <c r="AL46" s="78" t="n">
        <f aca="false">IF(COUNT(AL5:AL44)&gt;0,ROUND(SUM(AL5:AL44)/COUNTIF(AL5:AL44,"&lt;&gt;"),0),0)</f>
        <v>98</v>
      </c>
      <c r="AM46" s="78" t="n">
        <f aca="false">IF(COUNT(AM5:AM44)&gt;0,ROUND(SUM(AM5:AM44)/COUNTIF(AM5:AM44,"&lt;&gt;"),0),0)</f>
        <v>96</v>
      </c>
      <c r="AN46" s="78" t="n">
        <f aca="false">IF(COUNT(AN5:AN44)&gt;0,ROUND(SUM(AN5:AN44)/COUNTIF(AN5:AN44,"&lt;&gt;"),0),0)</f>
        <v>94</v>
      </c>
      <c r="AO46" s="78"/>
      <c r="AP46" s="78"/>
      <c r="AQ46" s="78"/>
      <c r="AR46" s="78"/>
      <c r="AS46" s="78"/>
      <c r="AT46" s="78"/>
      <c r="AU46" s="78"/>
      <c r="AV46" s="78" t="n">
        <f aca="false">IF(COUNT(AV5:AV44)&gt;0,ROUND(SUM(AV5:AV44)/COUNTIF(AV5:AV44,"&lt;&gt;"),0),0)</f>
        <v>91</v>
      </c>
      <c r="AW46" s="78" t="n">
        <f aca="false">IF(COUNT(AW5:AW44)&gt;0,ROUND(SUM(AW5:AW44)/COUNTIF(AW5:AW44,"&lt;&gt;"),0),0)</f>
        <v>91</v>
      </c>
      <c r="AX46" s="78" t="n">
        <f aca="false">IF(COUNT(AX5:AX44)&gt;0,ROUND(SUM(AX5:AX44)/COUNTIF(AX5:AX44,"&lt;&gt;"),0),0)</f>
        <v>90</v>
      </c>
      <c r="AY46" s="78" t="n">
        <f aca="false">IF(COUNT(AY5:AY44)&gt;0,ROUND(SUM(AY5:AY44)/COUNTIF(AY5:AY44,"&lt;&gt;"),0),0)</f>
        <v>92</v>
      </c>
      <c r="AZ46" s="78" t="n">
        <f aca="false">IF(COUNT(AZ5:AZ44)&gt;0,ROUND(SUM(AZ5:AZ44)/COUNTIF(AZ5:AZ44,"&lt;&gt;"),0),0)</f>
        <v>86</v>
      </c>
      <c r="BA46" s="78" t="n">
        <f aca="false">IF(COUNT(BA5:BA44)&gt;0,ROUND(SUM(BA5:BA44)/COUNTIF(BA5:BA44,"&lt;&gt;"),0),0)</f>
        <v>80</v>
      </c>
      <c r="BB46" s="78"/>
      <c r="BC46" s="78" t="n">
        <f aca="false">IF(COUNT(BC5:BC44)&gt;0,ROUND(SUM(BC5:BC44)/COUNTIF(BC5:BC44,"&lt;&gt;"),0),0)</f>
        <v>82</v>
      </c>
      <c r="BD46" s="78"/>
      <c r="BE46" s="78"/>
      <c r="BF46" s="78" t="n">
        <f aca="false">IF(COUNT(BF5:BF44)&gt;0,ROUND(SUM(BF5:BF44)/COUNTIF(BF5:BF44,"&lt;&gt;"),0),0)</f>
        <v>75</v>
      </c>
      <c r="BG46" s="78"/>
      <c r="BH46" s="78"/>
      <c r="BI46" s="78" t="n">
        <f aca="false">IF(COUNT(BI5:BI44)&gt;0,ROUND(SUM(BI5:BI44)/COUNTIF(BI5:BI44,"&lt;&gt;"),0),0)</f>
        <v>84</v>
      </c>
      <c r="BJ46" s="78" t="n">
        <f aca="false">IF(COUNT(BJ5:BJ44)&gt;0,ROUND(SUM(BJ5:BJ44)/COUNTIF(BJ5:BJ44,"&lt;&gt;"),0),0)</f>
        <v>91</v>
      </c>
      <c r="BK46" s="78" t="n">
        <f aca="false">IF(COUNT(BK5:BK44)&gt;0,ROUND(SUM(BK5:BK44)/COUNTIF(BK5:BK44,"&lt;&gt;"),0),0)</f>
        <v>92</v>
      </c>
      <c r="BL46" s="78"/>
      <c r="BM46" s="78"/>
      <c r="BN46" s="78"/>
      <c r="BO46" s="78"/>
      <c r="BP46" s="78" t="n">
        <f aca="false">IF(COUNT(BP5:BP44)&gt;0,ROUND(SUM(BP5:BP44)/COUNTIF(BP5:BP44,"&lt;&gt;"),0),0)</f>
        <v>78</v>
      </c>
      <c r="BQ46" s="78"/>
      <c r="BR46" s="78"/>
      <c r="BS46" s="78" t="n">
        <f aca="false">IF(COUNT(BS5:BS44)&gt;0,ROUND(SUM(BS5:BS44)/COUNTIF(BS5:BS44,"&lt;&gt;"),0),0)</f>
        <v>62</v>
      </c>
      <c r="BT46" s="78" t="n">
        <f aca="false">IF(COUNT(BT5:BT44)&gt;0,ROUND(SUM(BT5:BT44)/COUNTIF(BT5:BT44,"&lt;&gt;"),0),0)</f>
        <v>77</v>
      </c>
      <c r="BU46" s="78" t="n">
        <f aca="false">IF(COUNT(BU5:BU44)&gt;0,ROUND(SUM(BU5:BU44)/COUNTIF(BU5:BU44,"&lt;&gt;"),0),0)</f>
        <v>90</v>
      </c>
      <c r="BV46" s="78" t="n">
        <f aca="false">IF(COUNT(BV5:BV44)&gt;0,ROUND(SUM(BV5:BV44)/COUNTIF(BV5:BV44,"&lt;&gt;"),0),0)</f>
        <v>88</v>
      </c>
      <c r="BW46" s="78" t="n">
        <f aca="false">IF(COUNT(BW5:BW44)&gt;0,ROUND(SUM(BW5:BW44)/COUNTIF(BW5:BW44,"&lt;&gt;"),0),0)</f>
        <v>90</v>
      </c>
      <c r="BX46" s="78"/>
      <c r="BY46" s="78"/>
      <c r="BZ46" s="78"/>
      <c r="CA46" s="78"/>
      <c r="CB46" s="78"/>
      <c r="CC46" s="78"/>
      <c r="CD46" s="78" t="n">
        <f aca="false">IF(COUNT(CD5:CD44)&gt;0,ROUND(SUM(CD5:CD44)/COUNTIF(CD5:CD44,"&lt;&gt;"),0),0)</f>
        <v>80</v>
      </c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2" t="s">
        <v>2</v>
      </c>
      <c r="L47" s="13"/>
      <c r="M47" s="13"/>
      <c r="N47" s="13"/>
      <c r="O47" s="78" t="n">
        <f aca="false">MAX(O5:O44)</f>
        <v>100</v>
      </c>
      <c r="P47" s="78" t="n">
        <f aca="false">MAX(P5:P44)</f>
        <v>100</v>
      </c>
      <c r="Q47" s="78" t="n">
        <f aca="false">MAX(Q5:Q44)</f>
        <v>100</v>
      </c>
      <c r="R47" s="78" t="n">
        <f aca="false">MAX(R5:R44)</f>
        <v>100</v>
      </c>
      <c r="S47" s="78"/>
      <c r="T47" s="78" t="n">
        <f aca="false">MAX(T5:T44)</f>
        <v>100</v>
      </c>
      <c r="U47" s="78"/>
      <c r="V47" s="78" t="n">
        <f aca="false">MAX(V5:V44)</f>
        <v>95</v>
      </c>
      <c r="W47" s="78" t="n">
        <f aca="false">MAX(W5:W44)</f>
        <v>100</v>
      </c>
      <c r="X47" s="78" t="n">
        <f aca="false">MAX(X5:X44)</f>
        <v>20</v>
      </c>
      <c r="Y47" s="78" t="n">
        <f aca="false">MAX(Y5:Y44)</f>
        <v>30</v>
      </c>
      <c r="Z47" s="78" t="n">
        <f aca="false">MAX(Z5:Z44)</f>
        <v>50</v>
      </c>
      <c r="AA47" s="78"/>
      <c r="AB47" s="78" t="n">
        <f aca="false">MAX(AB5:AB44)</f>
        <v>100</v>
      </c>
      <c r="AC47" s="78" t="n">
        <f aca="false">MAX(AC5:AC44)</f>
        <v>30</v>
      </c>
      <c r="AD47" s="78" t="n">
        <f aca="false">MAX(AD5:AD44)</f>
        <v>70</v>
      </c>
      <c r="AE47" s="78" t="n">
        <f aca="false">MAX(AE5:AE44)</f>
        <v>100</v>
      </c>
      <c r="AF47" s="78" t="n">
        <f aca="false">MAX(AF5:AF44)</f>
        <v>100</v>
      </c>
      <c r="AG47" s="78" t="n">
        <f aca="false">MAX(AG5:AG44)</f>
        <v>30</v>
      </c>
      <c r="AH47" s="78" t="n">
        <f aca="false">MAX(AH5:AH44)</f>
        <v>70</v>
      </c>
      <c r="AI47" s="78" t="n">
        <f aca="false">MAX(AI5:AI44)</f>
        <v>100</v>
      </c>
      <c r="AJ47" s="78" t="n">
        <f aca="false">MAX(AJ5:AJ44)</f>
        <v>95</v>
      </c>
      <c r="AK47" s="78" t="n">
        <f aca="false">MAX(AK5:AK44)</f>
        <v>100</v>
      </c>
      <c r="AL47" s="78" t="n">
        <f aca="false">MAX(AL5:AL44)</f>
        <v>100</v>
      </c>
      <c r="AM47" s="78" t="n">
        <f aca="false">MAX(AM5:AM44)</f>
        <v>100</v>
      </c>
      <c r="AN47" s="78" t="n">
        <f aca="false">MAX(AN5:AN44)</f>
        <v>100</v>
      </c>
      <c r="AO47" s="78"/>
      <c r="AP47" s="78"/>
      <c r="AQ47" s="78"/>
      <c r="AR47" s="78"/>
      <c r="AS47" s="78"/>
      <c r="AT47" s="78"/>
      <c r="AU47" s="78"/>
      <c r="AV47" s="78" t="n">
        <f aca="false">MAX(AV5:AV44)</f>
        <v>100</v>
      </c>
      <c r="AW47" s="78" t="n">
        <f aca="false">MAX(AW5:AW44)</f>
        <v>100</v>
      </c>
      <c r="AX47" s="78" t="n">
        <f aca="false">MAX(AX5:AX44)</f>
        <v>100</v>
      </c>
      <c r="AY47" s="78"/>
      <c r="AZ47" s="78"/>
      <c r="BA47" s="78"/>
      <c r="BB47" s="78"/>
      <c r="BC47" s="78" t="n">
        <f aca="false">MAX(BC5:BC44)</f>
        <v>100</v>
      </c>
      <c r="BD47" s="78"/>
      <c r="BE47" s="78"/>
      <c r="BF47" s="78" t="n">
        <f aca="false">MAX(BF5:BF44)</f>
        <v>100</v>
      </c>
      <c r="BG47" s="78"/>
      <c r="BH47" s="78"/>
      <c r="BI47" s="80" t="n">
        <f aca="false">MAX(BI5:BI44)</f>
        <v>100</v>
      </c>
      <c r="BJ47" s="78" t="n">
        <f aca="false">MAX(BJ5:BJ44)</f>
        <v>100</v>
      </c>
      <c r="BK47" s="78" t="n">
        <f aca="false">MAX(BK5:BK44)</f>
        <v>100</v>
      </c>
      <c r="BL47" s="78"/>
      <c r="BM47" s="78"/>
      <c r="BN47" s="78"/>
      <c r="BO47" s="78"/>
      <c r="BP47" s="78" t="n">
        <f aca="false">MAX(BP5:BP44)</f>
        <v>100</v>
      </c>
      <c r="BQ47" s="78"/>
      <c r="BR47" s="78"/>
      <c r="BS47" s="78" t="n">
        <f aca="false">MAX(BS5:BS44)</f>
        <v>100</v>
      </c>
      <c r="BT47" s="80" t="n">
        <f aca="false">MAX(BT5:BT44)</f>
        <v>100</v>
      </c>
      <c r="BU47" s="78" t="n">
        <f aca="false">MAX(BU5:BU44)</f>
        <v>100</v>
      </c>
      <c r="BV47" s="78" t="n">
        <f aca="false">MAX(BV5:BV44)</f>
        <v>100</v>
      </c>
      <c r="BW47" s="78" t="n">
        <f aca="false">MAX(BW5:BW44)</f>
        <v>100</v>
      </c>
      <c r="BX47" s="78"/>
      <c r="BY47" s="78"/>
      <c r="BZ47" s="78"/>
      <c r="CA47" s="78"/>
      <c r="CB47" s="78"/>
      <c r="CC47" s="78"/>
      <c r="CD47" s="80" t="n">
        <f aca="false">MAX(CD5:CD44)</f>
        <v>100</v>
      </c>
    </row>
    <row r="48" customFormat="false" ht="15.75" hidden="false" customHeight="true" outlineLevel="0" collapsed="false">
      <c r="A48" s="13"/>
      <c r="B48" s="13"/>
      <c r="C48" s="13"/>
      <c r="D48" s="13" t="n">
        <v>1</v>
      </c>
      <c r="E48" s="13"/>
      <c r="F48" s="13"/>
      <c r="G48" s="13"/>
      <c r="H48" s="13"/>
      <c r="I48" s="13"/>
      <c r="J48" s="13"/>
      <c r="K48" s="2" t="s">
        <v>3</v>
      </c>
      <c r="L48" s="13"/>
      <c r="M48" s="13"/>
      <c r="N48" s="13"/>
      <c r="O48" s="78" t="n">
        <f aca="false">MIN(O5:O44)</f>
        <v>0</v>
      </c>
      <c r="P48" s="78" t="n">
        <f aca="false">MIN(P5:P44)</f>
        <v>0</v>
      </c>
      <c r="Q48" s="78" t="n">
        <f aca="false">MIN(Q5:Q44)</f>
        <v>0</v>
      </c>
      <c r="R48" s="78" t="n">
        <f aca="false">MIN(R5:R44)</f>
        <v>10</v>
      </c>
      <c r="S48" s="78"/>
      <c r="T48" s="78" t="n">
        <f aca="false">MIN(T5:T44)</f>
        <v>9</v>
      </c>
      <c r="U48" s="78"/>
      <c r="V48" s="78" t="n">
        <f aca="false">MIN(V5:V44)</f>
        <v>0</v>
      </c>
      <c r="W48" s="78" t="n">
        <f aca="false">MIN(W5:W44)</f>
        <v>0</v>
      </c>
      <c r="X48" s="78" t="n">
        <f aca="false">MIN(X5:X44)</f>
        <v>0</v>
      </c>
      <c r="Y48" s="78" t="n">
        <f aca="false">MIN(Y5:Y44)</f>
        <v>0</v>
      </c>
      <c r="Z48" s="78" t="n">
        <f aca="false">MIN(Z5:Z44)</f>
        <v>0</v>
      </c>
      <c r="AA48" s="78"/>
      <c r="AB48" s="78" t="n">
        <f aca="false">MIN(AB5:AB44)</f>
        <v>0</v>
      </c>
      <c r="AC48" s="78" t="n">
        <f aca="false">MIN(AC5:AC44)</f>
        <v>0</v>
      </c>
      <c r="AD48" s="78" t="n">
        <f aca="false">MIN(AD5:AD44)</f>
        <v>0</v>
      </c>
      <c r="AE48" s="78" t="n">
        <f aca="false">MIN(AE5:AE44)</f>
        <v>0</v>
      </c>
      <c r="AF48" s="78" t="n">
        <f aca="false">MIN(AF5:AF44)</f>
        <v>0</v>
      </c>
      <c r="AG48" s="78" t="n">
        <f aca="false">MIN(AG5:AG44)</f>
        <v>5</v>
      </c>
      <c r="AH48" s="78" t="n">
        <f aca="false">MIN(AH5:AH44)</f>
        <v>10</v>
      </c>
      <c r="AI48" s="78" t="n">
        <f aca="false">MIN(AI5:AI44)</f>
        <v>30</v>
      </c>
      <c r="AJ48" s="78" t="n">
        <f aca="false">MIN(AJ5:AJ44)</f>
        <v>0</v>
      </c>
      <c r="AK48" s="78" t="n">
        <f aca="false">MIN(AK5:AK44)</f>
        <v>20</v>
      </c>
      <c r="AL48" s="78" t="n">
        <f aca="false">MIN(AL5:AL44)</f>
        <v>0</v>
      </c>
      <c r="AM48" s="78" t="n">
        <f aca="false">MIN(AM5:AM44)</f>
        <v>0</v>
      </c>
      <c r="AN48" s="78" t="n">
        <f aca="false">MIN(AN5:AN44)</f>
        <v>0</v>
      </c>
      <c r="AO48" s="78"/>
      <c r="AP48" s="78"/>
      <c r="AQ48" s="78"/>
      <c r="AR48" s="78"/>
      <c r="AS48" s="78"/>
      <c r="AT48" s="78"/>
      <c r="AU48" s="78"/>
      <c r="AV48" s="78" t="n">
        <f aca="false">MIN(AV5:AV44)</f>
        <v>10</v>
      </c>
      <c r="AW48" s="78" t="n">
        <f aca="false">MIN(AW5:AW44)</f>
        <v>0</v>
      </c>
      <c r="AX48" s="78" t="n">
        <f aca="false">MIN(AX5:AX44)</f>
        <v>0</v>
      </c>
      <c r="AY48" s="78"/>
      <c r="AZ48" s="78"/>
      <c r="BA48" s="78"/>
      <c r="BB48" s="78"/>
      <c r="BC48" s="78" t="n">
        <f aca="false">MIN(BC5:BC44)</f>
        <v>0</v>
      </c>
      <c r="BD48" s="78"/>
      <c r="BE48" s="78"/>
      <c r="BF48" s="78" t="n">
        <f aca="false">MIN(BF5:BF44)</f>
        <v>0</v>
      </c>
      <c r="BG48" s="78"/>
      <c r="BH48" s="78"/>
      <c r="BI48" s="80" t="n">
        <f aca="false">MIN(BI5:BI44)</f>
        <v>0</v>
      </c>
      <c r="BJ48" s="78" t="n">
        <f aca="false">MIN(BJ5:BJ44)</f>
        <v>0</v>
      </c>
      <c r="BK48" s="78" t="n">
        <f aca="false">MIN(BK5:BK44)</f>
        <v>0</v>
      </c>
      <c r="BL48" s="78"/>
      <c r="BM48" s="78"/>
      <c r="BN48" s="78"/>
      <c r="BO48" s="78"/>
      <c r="BP48" s="78" t="n">
        <f aca="false">MIN(BP5:BP44)</f>
        <v>0</v>
      </c>
      <c r="BQ48" s="78"/>
      <c r="BR48" s="78"/>
      <c r="BS48" s="78" t="n">
        <f aca="false">MIN(BS5:BS44)</f>
        <v>0</v>
      </c>
      <c r="BT48" s="80" t="n">
        <f aca="false">MIN(BT5:BT44)</f>
        <v>9</v>
      </c>
      <c r="BU48" s="78" t="n">
        <f aca="false">MIN(BU5:BU44)</f>
        <v>0</v>
      </c>
      <c r="BV48" s="78" t="n">
        <f aca="false">MIN(BV5:BV44)</f>
        <v>0</v>
      </c>
      <c r="BW48" s="78" t="n">
        <f aca="false">MIN(BW5:BW44)</f>
        <v>0</v>
      </c>
      <c r="BX48" s="78"/>
      <c r="BY48" s="78"/>
      <c r="BZ48" s="78"/>
      <c r="CA48" s="78"/>
      <c r="CB48" s="78"/>
      <c r="CC48" s="78"/>
      <c r="CD48" s="80" t="n">
        <f aca="false">MIN(CD5:CD44)</f>
        <v>0</v>
      </c>
    </row>
    <row r="49" customFormat="false" ht="15.75" hidden="false" customHeight="true" outlineLevel="0" collapsed="false">
      <c r="A49" s="13"/>
      <c r="B49" s="13"/>
      <c r="C49" s="13"/>
      <c r="D49" s="13" t="n">
        <v>0.7</v>
      </c>
      <c r="E49" s="13"/>
      <c r="F49" s="13"/>
      <c r="G49" s="13"/>
      <c r="H49" s="13"/>
      <c r="I49" s="13"/>
      <c r="J49" s="13"/>
      <c r="K49" s="2" t="s">
        <v>4</v>
      </c>
      <c r="L49" s="13"/>
      <c r="M49" s="13"/>
      <c r="N49" s="13"/>
      <c r="O49" s="81" t="n">
        <f aca="false">COUNTIF(O5:O45,"&gt;=55")</f>
        <v>22</v>
      </c>
      <c r="P49" s="81" t="n">
        <f aca="false">COUNTIF(P5:P45,"&gt;=55")</f>
        <v>27</v>
      </c>
      <c r="Q49" s="81" t="n">
        <f aca="false">COUNTIF(Q5:Q45,"&gt;=55")</f>
        <v>33</v>
      </c>
      <c r="R49" s="81" t="n">
        <f aca="false">COUNTIF(R5:R45,"&gt;=55")</f>
        <v>39</v>
      </c>
      <c r="S49" s="81"/>
      <c r="T49" s="81" t="n">
        <f aca="false">COUNTIF(T5:T45,"&gt;=55")</f>
        <v>34</v>
      </c>
      <c r="U49" s="81"/>
      <c r="V49" s="81" t="n">
        <f aca="false">COUNTIF(V5:V45,"&gt;=55")</f>
        <v>9</v>
      </c>
      <c r="W49" s="81" t="n">
        <f aca="false">COUNTIF(W5:W45,"&gt;=55")</f>
        <v>33</v>
      </c>
      <c r="X49" s="81" t="n">
        <f aca="false">COUNTIF(X5:X44,"&gt;=55")</f>
        <v>0</v>
      </c>
      <c r="Y49" s="81" t="n">
        <f aca="false">COUNTIF(Y5:Y44,"&gt;=55")</f>
        <v>0</v>
      </c>
      <c r="Z49" s="81" t="n">
        <f aca="false">COUNTIF(Z5:Z44,"&gt;=55")</f>
        <v>0</v>
      </c>
      <c r="AA49" s="81"/>
      <c r="AB49" s="81" t="n">
        <f aca="false">COUNTIF(AB5:AB45,"&gt;=55")</f>
        <v>22</v>
      </c>
      <c r="AC49" s="81" t="n">
        <f aca="false">COUNTIF(AC5:AC44,"&gt;=55")</f>
        <v>0</v>
      </c>
      <c r="AD49" s="81" t="n">
        <f aca="false">COUNTIF(AD5:AD44,"&gt;=55")</f>
        <v>21</v>
      </c>
      <c r="AE49" s="81" t="n">
        <f aca="false">COUNTIF(AE5:AE44,"&gt;=55")</f>
        <v>33</v>
      </c>
      <c r="AF49" s="81" t="n">
        <f aca="false">COUNTIF(AF5:AF44,"&gt;=55")</f>
        <v>27</v>
      </c>
      <c r="AG49" s="81" t="n">
        <f aca="false">COUNTIF(AG5:AG44,"&gt;=55")</f>
        <v>0</v>
      </c>
      <c r="AH49" s="81" t="n">
        <f aca="false">COUNTIF(AH5:AH44,"&gt;=55")</f>
        <v>6</v>
      </c>
      <c r="AI49" s="81" t="n">
        <f aca="false">COUNTIF(AI5:AI44,"&gt;=55")</f>
        <v>10</v>
      </c>
      <c r="AJ49" s="81" t="n">
        <f aca="false">COUNTIF(AJ5:AJ44,"&gt;=55")</f>
        <v>9</v>
      </c>
      <c r="AK49" s="81" t="n">
        <f aca="false">COUNTIF(AK5:AK44,"&gt;=55")</f>
        <v>39</v>
      </c>
      <c r="AL49" s="81" t="n">
        <f aca="false">COUNTIF(AL5:AL44,"&gt;=55")</f>
        <v>39</v>
      </c>
      <c r="AM49" s="81" t="n">
        <f aca="false">COUNTIF(AM5:AM44,"&gt;=55")</f>
        <v>38</v>
      </c>
      <c r="AN49" s="81" t="n">
        <f aca="false">COUNTIF(AN5:AN44,"&gt;=55")</f>
        <v>38</v>
      </c>
      <c r="AO49" s="81"/>
      <c r="AP49" s="81"/>
      <c r="AQ49" s="81"/>
      <c r="AR49" s="81"/>
      <c r="AS49" s="81"/>
      <c r="AT49" s="81"/>
      <c r="AU49" s="81"/>
      <c r="AV49" s="78" t="n">
        <f aca="false">COUNTIF(AV5:AV44,"&gt;=55")</f>
        <v>38</v>
      </c>
      <c r="AW49" s="81" t="n">
        <f aca="false">COUNTIF(AW5:AW44,"&gt;=55")</f>
        <v>37</v>
      </c>
      <c r="AX49" s="81" t="n">
        <f aca="false">COUNTIF(AX5:AX44,"&gt;=55")</f>
        <v>36</v>
      </c>
      <c r="AY49" s="81"/>
      <c r="AZ49" s="81"/>
      <c r="BA49" s="81"/>
      <c r="BB49" s="81"/>
      <c r="BC49" s="81" t="n">
        <f aca="false">COUNTIF(BC5:BC44,"&gt;=55")</f>
        <v>34</v>
      </c>
      <c r="BD49" s="81"/>
      <c r="BE49" s="81"/>
      <c r="BF49" s="81" t="n">
        <f aca="false">COUNTIF(BF5:BF44,"&gt;=55")</f>
        <v>30</v>
      </c>
      <c r="BG49" s="81"/>
      <c r="BH49" s="81"/>
      <c r="BI49" s="80" t="n">
        <f aca="false">COUNTIF(BI5:BI44,"&gt;=55")</f>
        <v>35</v>
      </c>
      <c r="BJ49" s="81" t="n">
        <f aca="false">COUNTIF(BJ5:BJ44,"&gt;=55")</f>
        <v>37</v>
      </c>
      <c r="BK49" s="81" t="n">
        <f aca="false">COUNTIF(BK5:BK44,"&gt;=55")</f>
        <v>37</v>
      </c>
      <c r="BL49" s="81"/>
      <c r="BM49" s="81"/>
      <c r="BN49" s="81"/>
      <c r="BO49" s="81"/>
      <c r="BP49" s="81" t="n">
        <f aca="false">COUNTIF(BP5:BP44,"&gt;=55")</f>
        <v>32</v>
      </c>
      <c r="BQ49" s="81"/>
      <c r="BR49" s="81"/>
      <c r="BS49" s="81" t="n">
        <f aca="false">COUNTIF(BS5:BS44,"&gt;=55")</f>
        <v>26</v>
      </c>
      <c r="BT49" s="80" t="n">
        <f aca="false">COUNTIF(BT5:BT44,"&gt;=55")</f>
        <v>33</v>
      </c>
      <c r="BU49" s="81" t="n">
        <f aca="false">COUNTIF(BU5:BU44,"&gt;=55")</f>
        <v>36</v>
      </c>
      <c r="BV49" s="81" t="n">
        <f aca="false">COUNTIF(BV5:BV44,"&gt;=55")</f>
        <v>35</v>
      </c>
      <c r="BW49" s="81" t="n">
        <f aca="false">COUNTIF(BW5:BW44,"&gt;=55")</f>
        <v>36</v>
      </c>
      <c r="BX49" s="81"/>
      <c r="BY49" s="81"/>
      <c r="BZ49" s="81"/>
      <c r="CA49" s="81"/>
      <c r="CB49" s="81"/>
      <c r="CC49" s="81"/>
      <c r="CD49" s="80" t="n">
        <f aca="false">COUNTIF(CD5:CD44,"&gt;=55")</f>
        <v>31</v>
      </c>
    </row>
    <row r="50" customFormat="false" ht="15.75" hidden="false" customHeight="true" outlineLevel="0" collapsed="false">
      <c r="A50" s="13"/>
      <c r="B50" s="13"/>
      <c r="C50" s="13"/>
      <c r="D50" s="13" t="n">
        <v>0.3</v>
      </c>
      <c r="E50" s="13"/>
      <c r="F50" s="13"/>
      <c r="G50" s="13"/>
      <c r="H50" s="13"/>
      <c r="I50" s="13"/>
      <c r="J50" s="13"/>
      <c r="K50" s="2" t="s">
        <v>5</v>
      </c>
      <c r="L50" s="13"/>
      <c r="M50" s="13"/>
      <c r="N50" s="13"/>
      <c r="O50" s="81" t="n">
        <f aca="false">+$K$51-O49</f>
        <v>19</v>
      </c>
      <c r="P50" s="81" t="n">
        <f aca="false">+$K$51-P49</f>
        <v>14</v>
      </c>
      <c r="Q50" s="81" t="n">
        <f aca="false">+$K$51-Q49</f>
        <v>8</v>
      </c>
      <c r="R50" s="81" t="n">
        <f aca="false">+$K$51-R49</f>
        <v>2</v>
      </c>
      <c r="S50" s="81"/>
      <c r="T50" s="81" t="n">
        <f aca="false">+$K$51-T49</f>
        <v>7</v>
      </c>
      <c r="U50" s="81"/>
      <c r="V50" s="81" t="n">
        <f aca="false">+$K$51-V49</f>
        <v>32</v>
      </c>
      <c r="W50" s="81" t="n">
        <f aca="false">+$K$51-W49</f>
        <v>8</v>
      </c>
      <c r="X50" s="81" t="n">
        <f aca="false">+$K$51-X49</f>
        <v>41</v>
      </c>
      <c r="Y50" s="81" t="n">
        <f aca="false">+$K$51-Y49</f>
        <v>41</v>
      </c>
      <c r="Z50" s="81" t="n">
        <f aca="false">+$K$51-Z49</f>
        <v>41</v>
      </c>
      <c r="AA50" s="81"/>
      <c r="AB50" s="81" t="n">
        <f aca="false">+$K$51-AB49</f>
        <v>19</v>
      </c>
      <c r="AC50" s="81" t="n">
        <f aca="false">+$K$51-AC49</f>
        <v>41</v>
      </c>
      <c r="AD50" s="81" t="n">
        <f aca="false">+$K$51-AD49</f>
        <v>20</v>
      </c>
      <c r="AE50" s="81" t="n">
        <f aca="false">+$K$51-AE49</f>
        <v>8</v>
      </c>
      <c r="AF50" s="81" t="n">
        <f aca="false">+$K$51-AF49</f>
        <v>14</v>
      </c>
      <c r="AG50" s="81" t="n">
        <f aca="false">+$K$51-AG49</f>
        <v>41</v>
      </c>
      <c r="AH50" s="81" t="n">
        <f aca="false">+$K$51-AH49</f>
        <v>35</v>
      </c>
      <c r="AI50" s="81" t="n">
        <f aca="false">+$K$51-AI49</f>
        <v>31</v>
      </c>
      <c r="AJ50" s="81" t="n">
        <f aca="false">+$K$51-AJ49</f>
        <v>32</v>
      </c>
      <c r="AK50" s="81" t="n">
        <f aca="false">+$K$51-AK49</f>
        <v>2</v>
      </c>
      <c r="AL50" s="81" t="n">
        <f aca="false">+$K$51-AL49</f>
        <v>2</v>
      </c>
      <c r="AM50" s="81" t="n">
        <f aca="false">+$K$51-AM49</f>
        <v>3</v>
      </c>
      <c r="AN50" s="81" t="n">
        <f aca="false">+$K$51-AN49</f>
        <v>3</v>
      </c>
      <c r="AO50" s="81"/>
      <c r="AP50" s="81"/>
      <c r="AQ50" s="81"/>
      <c r="AR50" s="81"/>
      <c r="AS50" s="81"/>
      <c r="AT50" s="81"/>
      <c r="AU50" s="81"/>
      <c r="AV50" s="78" t="n">
        <f aca="false">+$K$51-AV49</f>
        <v>3</v>
      </c>
      <c r="AW50" s="81" t="n">
        <f aca="false">+$K$51-AW49</f>
        <v>4</v>
      </c>
      <c r="AX50" s="81" t="n">
        <f aca="false">+$K$51-AX49</f>
        <v>5</v>
      </c>
      <c r="AY50" s="81"/>
      <c r="AZ50" s="81"/>
      <c r="BA50" s="81"/>
      <c r="BB50" s="81"/>
      <c r="BC50" s="81" t="n">
        <f aca="false">+$K$51-BC49</f>
        <v>7</v>
      </c>
      <c r="BD50" s="81"/>
      <c r="BE50" s="81"/>
      <c r="BF50" s="81" t="n">
        <f aca="false">+$K$51-BF49</f>
        <v>11</v>
      </c>
      <c r="BG50" s="81"/>
      <c r="BH50" s="81"/>
      <c r="BI50" s="80" t="n">
        <f aca="false">+$K$51-BI49</f>
        <v>6</v>
      </c>
      <c r="BJ50" s="81" t="n">
        <f aca="false">+$K$51-BJ49</f>
        <v>4</v>
      </c>
      <c r="BK50" s="81" t="n">
        <f aca="false">+$K$51-BK49</f>
        <v>4</v>
      </c>
      <c r="BL50" s="81"/>
      <c r="BM50" s="81"/>
      <c r="BN50" s="81"/>
      <c r="BO50" s="81"/>
      <c r="BP50" s="81" t="n">
        <f aca="false">+$K$51-BP49</f>
        <v>9</v>
      </c>
      <c r="BQ50" s="81"/>
      <c r="BR50" s="81"/>
      <c r="BS50" s="81" t="n">
        <f aca="false">+$K$51-BS49</f>
        <v>15</v>
      </c>
      <c r="BT50" s="80" t="n">
        <f aca="false">+$K$51-BT49</f>
        <v>8</v>
      </c>
      <c r="BU50" s="81" t="n">
        <f aca="false">+$K$51-BU49</f>
        <v>5</v>
      </c>
      <c r="BV50" s="81" t="n">
        <f aca="false">+$K$51-BV49</f>
        <v>6</v>
      </c>
      <c r="BW50" s="81" t="n">
        <f aca="false">+$K$51-BW49</f>
        <v>5</v>
      </c>
      <c r="BX50" s="81"/>
      <c r="BY50" s="81"/>
      <c r="BZ50" s="81"/>
      <c r="CA50" s="81"/>
      <c r="CB50" s="81"/>
      <c r="CC50" s="81"/>
      <c r="CD50" s="80" t="n">
        <f aca="false">+$K$51-CD49</f>
        <v>10</v>
      </c>
    </row>
    <row r="51" customFormat="false" ht="15.75" hidden="false" customHeight="true" outlineLevel="0" collapsed="false">
      <c r="D51" s="13" t="n">
        <v>0</v>
      </c>
      <c r="J51" s="13" t="s">
        <v>6</v>
      </c>
      <c r="K51" s="13" t="n">
        <f aca="false">COUNTA(K5:K45)</f>
        <v>41</v>
      </c>
      <c r="AA51" s="13"/>
    </row>
    <row r="52" customFormat="false" ht="15.75" hidden="false" customHeight="true" outlineLevel="0" collapsed="false">
      <c r="AA52" s="13"/>
    </row>
    <row r="53" customFormat="false" ht="15.75" hidden="false" customHeight="true" outlineLevel="0" collapsed="false"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O5:V45 AB5:AB45 AJ5:AJ45 AV5:BI45 BT5:CD45 BI50 BT50:CD50">
    <cfRule type="cellIs" priority="2" operator="lessThan" aboveAverage="0" equalAverage="0" bottom="0" percent="0" rank="0" text="" dxfId="1">
      <formula>54.5</formula>
    </cfRule>
  </conditionalFormatting>
  <conditionalFormatting sqref="AB5:AB45 AJ5:BS45 BU5:CC45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AF5:AF45 AJ5:AJ45">
    <cfRule type="cellIs" priority="4" operator="lessThan" aboveAverage="0" equalAverage="0" bottom="0" percent="0" rank="0" text="" dxfId="1">
      <formula>54.5</formula>
    </cfRule>
  </conditionalFormatting>
  <conditionalFormatting sqref="AF5:AF45 AJ5:AJ45">
    <cfRule type="containsText" priority="5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1.14"/>
    <col collapsed="false" customWidth="true" hidden="false" outlineLevel="0" max="11" min="11" style="0" width="19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2.14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202021050-0</v>
      </c>
      <c r="B5" s="18" t="n">
        <f aca="false">$W5</f>
        <v>86</v>
      </c>
      <c r="C5" s="13"/>
      <c r="D5" s="56" t="n">
        <v>1</v>
      </c>
      <c r="E5" s="56" t="s">
        <v>2376</v>
      </c>
      <c r="F5" s="56" t="s">
        <v>68</v>
      </c>
      <c r="G5" s="56" t="s">
        <v>2377</v>
      </c>
      <c r="H5" s="56" t="s">
        <v>140</v>
      </c>
      <c r="I5" s="56" t="s">
        <v>2378</v>
      </c>
      <c r="J5" s="56" t="s">
        <v>1643</v>
      </c>
      <c r="K5" s="56" t="s">
        <v>2379</v>
      </c>
      <c r="L5" s="56" t="s">
        <v>64</v>
      </c>
      <c r="M5" s="56" t="s">
        <v>572</v>
      </c>
      <c r="N5" s="56" t="s">
        <v>2380</v>
      </c>
      <c r="O5" s="57" t="n">
        <f aca="false">$AB5</f>
        <v>100</v>
      </c>
      <c r="P5" s="57" t="n">
        <f aca="false">$AF5</f>
        <v>82</v>
      </c>
      <c r="Q5" s="57" t="n">
        <f aca="false">IFERROR(IF($V5&lt;&gt;0,ROUND((MAX(O5:P5)*0.5+$V5*0.5),0),ROUND(($O5*0.5+$P5*0.5),0)),)</f>
        <v>91</v>
      </c>
      <c r="R5" s="57" t="n">
        <f aca="false">$AV5</f>
        <v>85</v>
      </c>
      <c r="S5" s="57" t="n">
        <f aca="false">$BI5</f>
        <v>78.9</v>
      </c>
      <c r="T5" s="57" t="n">
        <f aca="false">$BT5</f>
        <v>75.5</v>
      </c>
      <c r="U5" s="57" t="n">
        <f aca="false">$CD5</f>
        <v>83.75</v>
      </c>
      <c r="V5" s="58" t="n">
        <f aca="false">$AJ5</f>
        <v>0</v>
      </c>
      <c r="W5" s="59" t="n">
        <f aca="false">IF($Q5&gt;=55,ROUND($Q5*$Q$3+$R5*$R$3+$S5*$S$3+$T5*$T$3+$U5*$U$3,0),$Q5)</f>
        <v>86</v>
      </c>
      <c r="X5" s="57" t="n">
        <v>20</v>
      </c>
      <c r="Y5" s="60" t="n">
        <v>30</v>
      </c>
      <c r="Z5" s="60" t="n">
        <v>50</v>
      </c>
      <c r="AA5" s="60" t="n">
        <v>100</v>
      </c>
      <c r="AB5" s="61" t="n">
        <f aca="false">IFERROR(X5+Y5+Z5*AA5/100,0)</f>
        <v>100</v>
      </c>
      <c r="AC5" s="60" t="n">
        <v>22</v>
      </c>
      <c r="AD5" s="60" t="n">
        <v>60</v>
      </c>
      <c r="AE5" s="57" t="n">
        <v>100</v>
      </c>
      <c r="AF5" s="61" t="n">
        <f aca="false">IFERROR(AC5+AD5*AE5/100,0)</f>
        <v>82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60</v>
      </c>
      <c r="AQ5" s="62" t="n">
        <v>100</v>
      </c>
      <c r="AR5" s="62" t="n">
        <v>50</v>
      </c>
      <c r="AS5" s="62" t="n">
        <v>40</v>
      </c>
      <c r="AT5" s="62" t="n">
        <v>100</v>
      </c>
      <c r="AU5" s="62"/>
      <c r="AV5" s="61" t="n">
        <f aca="false">IFERROR(AVERAGE(AK5:AU5),0)</f>
        <v>85</v>
      </c>
      <c r="AW5" s="62" t="n">
        <v>0</v>
      </c>
      <c r="AX5" s="62" t="n">
        <v>100</v>
      </c>
      <c r="AY5" s="62" t="n">
        <v>90</v>
      </c>
      <c r="AZ5" s="62" t="n">
        <v>100</v>
      </c>
      <c r="BA5" s="62" t="n">
        <v>100</v>
      </c>
      <c r="BB5" s="62" t="n">
        <v>100</v>
      </c>
      <c r="BC5" s="62" t="n">
        <v>0</v>
      </c>
      <c r="BD5" s="62" t="n">
        <v>100</v>
      </c>
      <c r="BE5" s="62" t="n">
        <v>99</v>
      </c>
      <c r="BF5" s="62" t="n">
        <v>100</v>
      </c>
      <c r="BG5" s="62"/>
      <c r="BH5" s="62"/>
      <c r="BI5" s="61" t="n">
        <f aca="false">IFERROR(AVERAGE(AW5:BH5),0)</f>
        <v>78.9</v>
      </c>
      <c r="BJ5" s="62" t="n">
        <v>100</v>
      </c>
      <c r="BK5" s="62" t="n">
        <v>100</v>
      </c>
      <c r="BL5" s="62" t="n">
        <v>90</v>
      </c>
      <c r="BM5" s="62" t="n">
        <v>75</v>
      </c>
      <c r="BN5" s="62" t="n">
        <v>90</v>
      </c>
      <c r="BO5" s="62" t="n">
        <v>50</v>
      </c>
      <c r="BP5" s="62" t="n">
        <v>50</v>
      </c>
      <c r="BQ5" s="62" t="n">
        <v>100</v>
      </c>
      <c r="BR5" s="62" t="n">
        <v>100</v>
      </c>
      <c r="BS5" s="62" t="n">
        <v>0</v>
      </c>
      <c r="BT5" s="61" t="n">
        <f aca="false">IFERROR(AVERAGE(BJ5:BS5),0)</f>
        <v>75.5</v>
      </c>
      <c r="BU5" s="63" t="n">
        <v>100</v>
      </c>
      <c r="BV5" s="63" t="n">
        <v>100</v>
      </c>
      <c r="BW5" s="63" t="n">
        <v>100</v>
      </c>
      <c r="BX5" s="62" t="n">
        <v>70</v>
      </c>
      <c r="BY5" s="62" t="n">
        <v>100</v>
      </c>
      <c r="BZ5" s="62" t="n">
        <v>100</v>
      </c>
      <c r="CA5" s="62" t="n">
        <v>0</v>
      </c>
      <c r="CB5" s="62" t="n">
        <v>100</v>
      </c>
      <c r="CC5" s="67"/>
      <c r="CD5" s="61" t="n">
        <f aca="false">IFERROR(AVERAGE(BU5:CC5),0)</f>
        <v>83.75</v>
      </c>
    </row>
    <row r="6" customFormat="false" ht="15.75" hidden="false" customHeight="true" outlineLevel="0" collapsed="false">
      <c r="A6" s="13" t="str">
        <f aca="false">$E6&amp;"-"&amp;$F6</f>
        <v>202021012-8</v>
      </c>
      <c r="B6" s="18" t="n">
        <f aca="false">$W6</f>
        <v>94</v>
      </c>
      <c r="C6" s="13"/>
      <c r="D6" s="68" t="n">
        <v>2</v>
      </c>
      <c r="E6" s="56" t="s">
        <v>2381</v>
      </c>
      <c r="F6" s="56" t="s">
        <v>89</v>
      </c>
      <c r="G6" s="56" t="s">
        <v>2382</v>
      </c>
      <c r="H6" s="56" t="s">
        <v>64</v>
      </c>
      <c r="I6" s="56" t="s">
        <v>2383</v>
      </c>
      <c r="J6" s="56" t="s">
        <v>2384</v>
      </c>
      <c r="K6" s="56" t="s">
        <v>2385</v>
      </c>
      <c r="L6" s="56" t="s">
        <v>64</v>
      </c>
      <c r="M6" s="56" t="s">
        <v>572</v>
      </c>
      <c r="N6" s="56" t="s">
        <v>2386</v>
      </c>
      <c r="O6" s="57" t="n">
        <f aca="false">$AB6</f>
        <v>85</v>
      </c>
      <c r="P6" s="57" t="n">
        <f aca="false">$AF6</f>
        <v>100</v>
      </c>
      <c r="Q6" s="57" t="n">
        <f aca="false">IFERROR(IF($V6&lt;&gt;0,ROUND((MAX(O6:P6)*0.5+$V6*0.5),0),ROUND(($O6*0.5+$P6*0.5),0)),)</f>
        <v>93</v>
      </c>
      <c r="R6" s="57" t="n">
        <f aca="false">$AV6</f>
        <v>98</v>
      </c>
      <c r="S6" s="57" t="n">
        <f aca="false">$BI6</f>
        <v>86.7</v>
      </c>
      <c r="T6" s="57" t="n">
        <f aca="false">$BT6</f>
        <v>96</v>
      </c>
      <c r="U6" s="57" t="n">
        <f aca="false">$CD6</f>
        <v>91.875</v>
      </c>
      <c r="V6" s="58" t="n">
        <f aca="false">$AJ6</f>
        <v>0</v>
      </c>
      <c r="W6" s="59" t="n">
        <f aca="false">IF($Q6&gt;=55,ROUND($Q6*$Q$3+$R6*$R$3+$S6*$S$3+$T6*$T$3+$U6*$U$3,0),$Q6)</f>
        <v>94</v>
      </c>
      <c r="X6" s="57" t="n">
        <v>20</v>
      </c>
      <c r="Y6" s="60" t="n">
        <v>30</v>
      </c>
      <c r="Z6" s="60" t="n">
        <v>50</v>
      </c>
      <c r="AA6" s="60" t="n">
        <v>70</v>
      </c>
      <c r="AB6" s="61" t="n">
        <f aca="false">IFERROR(X6+Y6+Z6*AA6/100,0)</f>
        <v>85</v>
      </c>
      <c r="AC6" s="60" t="n">
        <v>30</v>
      </c>
      <c r="AD6" s="60" t="n">
        <v>70</v>
      </c>
      <c r="AE6" s="57" t="n">
        <v>100</v>
      </c>
      <c r="AF6" s="61" t="n">
        <f aca="false">IFERROR(AC6+AD6*AE6/100,0)</f>
        <v>100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80</v>
      </c>
      <c r="AM6" s="62" t="n">
        <v>100</v>
      </c>
      <c r="AN6" s="62" t="n">
        <v>100</v>
      </c>
      <c r="AO6" s="62" t="n">
        <v>100</v>
      </c>
      <c r="AP6" s="62" t="n">
        <v>100</v>
      </c>
      <c r="AQ6" s="62" t="n">
        <v>100</v>
      </c>
      <c r="AR6" s="62" t="n">
        <v>100</v>
      </c>
      <c r="AS6" s="62" t="n">
        <v>100</v>
      </c>
      <c r="AT6" s="62" t="n">
        <v>100</v>
      </c>
      <c r="AU6" s="62"/>
      <c r="AV6" s="61" t="n">
        <f aca="false">IFERROR(AVERAGE(AK6:AU6),0)</f>
        <v>98</v>
      </c>
      <c r="AW6" s="62" t="n">
        <v>86</v>
      </c>
      <c r="AX6" s="62" t="n">
        <v>95</v>
      </c>
      <c r="AY6" s="62" t="n">
        <v>100</v>
      </c>
      <c r="AZ6" s="62" t="n">
        <v>100</v>
      </c>
      <c r="BA6" s="62" t="n">
        <v>0</v>
      </c>
      <c r="BB6" s="62" t="n">
        <v>97</v>
      </c>
      <c r="BC6" s="62" t="n">
        <v>96</v>
      </c>
      <c r="BD6" s="62" t="n">
        <v>100</v>
      </c>
      <c r="BE6" s="62" t="n">
        <v>93</v>
      </c>
      <c r="BF6" s="62" t="n">
        <v>100</v>
      </c>
      <c r="BG6" s="62"/>
      <c r="BH6" s="62"/>
      <c r="BI6" s="61" t="n">
        <f aca="false">IFERROR(AVERAGE(AW6:BH6),0)</f>
        <v>86.7</v>
      </c>
      <c r="BJ6" s="62" t="n">
        <v>100</v>
      </c>
      <c r="BK6" s="62" t="n">
        <v>100</v>
      </c>
      <c r="BL6" s="62" t="n">
        <v>100</v>
      </c>
      <c r="BM6" s="62" t="n">
        <v>100</v>
      </c>
      <c r="BN6" s="62" t="n">
        <v>100</v>
      </c>
      <c r="BO6" s="62" t="n">
        <v>95</v>
      </c>
      <c r="BP6" s="62" t="n">
        <v>100</v>
      </c>
      <c r="BQ6" s="62" t="n">
        <v>100</v>
      </c>
      <c r="BR6" s="62" t="n">
        <v>100</v>
      </c>
      <c r="BS6" s="62" t="n">
        <v>65</v>
      </c>
      <c r="BT6" s="61" t="n">
        <f aca="false">IFERROR(AVERAGE(BJ6:BS6),0)</f>
        <v>96</v>
      </c>
      <c r="BU6" s="63" t="n">
        <v>55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80</v>
      </c>
      <c r="CB6" s="62" t="n">
        <v>100</v>
      </c>
      <c r="CC6" s="62"/>
      <c r="CD6" s="61" t="n">
        <f aca="false">IFERROR(AVERAGE(BU6:CC6),0)</f>
        <v>91.875</v>
      </c>
    </row>
    <row r="7" customFormat="false" ht="15.75" hidden="false" customHeight="true" outlineLevel="0" collapsed="false">
      <c r="A7" s="13" t="str">
        <f aca="false">$E7&amp;"-"&amp;$F7</f>
        <v>202021022-5</v>
      </c>
      <c r="B7" s="18" t="n">
        <f aca="false">$W7</f>
        <v>93</v>
      </c>
      <c r="C7" s="13"/>
      <c r="D7" s="68" t="n">
        <v>3</v>
      </c>
      <c r="E7" s="56" t="s">
        <v>2387</v>
      </c>
      <c r="F7" s="56" t="s">
        <v>70</v>
      </c>
      <c r="G7" s="56" t="s">
        <v>2388</v>
      </c>
      <c r="H7" s="56" t="s">
        <v>102</v>
      </c>
      <c r="I7" s="56" t="s">
        <v>1025</v>
      </c>
      <c r="J7" s="56" t="s">
        <v>1386</v>
      </c>
      <c r="K7" s="56" t="s">
        <v>2389</v>
      </c>
      <c r="L7" s="56" t="s">
        <v>64</v>
      </c>
      <c r="M7" s="56" t="s">
        <v>572</v>
      </c>
      <c r="N7" s="56" t="s">
        <v>2390</v>
      </c>
      <c r="O7" s="57" t="n">
        <f aca="false">$AB7</f>
        <v>95</v>
      </c>
      <c r="P7" s="57" t="n">
        <f aca="false">$AF7</f>
        <v>90</v>
      </c>
      <c r="Q7" s="57" t="n">
        <f aca="false">IFERROR(IF($V7&lt;&gt;0,ROUND((MAX(O7:P7)*0.5+$V7*0.5),0),ROUND(($O7*0.5+$P7*0.5),0)),)</f>
        <v>93</v>
      </c>
      <c r="R7" s="57" t="n">
        <f aca="false">$AV7</f>
        <v>92.3</v>
      </c>
      <c r="S7" s="57" t="n">
        <f aca="false">$BI7</f>
        <v>90</v>
      </c>
      <c r="T7" s="57" t="n">
        <f aca="false">$BT7</f>
        <v>97.5</v>
      </c>
      <c r="U7" s="57" t="n">
        <f aca="false">$CD7</f>
        <v>87.5</v>
      </c>
      <c r="V7" s="58" t="n">
        <f aca="false">$AJ7</f>
        <v>0</v>
      </c>
      <c r="W7" s="59" t="n">
        <f aca="false">IF($Q7&gt;=55,ROUND($Q7*$Q$3+$R7*$R$3+$S7*$S$3+$T7*$T$3+$U7*$U$3,0),$Q7)</f>
        <v>93</v>
      </c>
      <c r="X7" s="57" t="n">
        <v>15</v>
      </c>
      <c r="Y7" s="60" t="n">
        <v>30</v>
      </c>
      <c r="Z7" s="60" t="n">
        <v>50</v>
      </c>
      <c r="AA7" s="60" t="n">
        <v>100</v>
      </c>
      <c r="AB7" s="61" t="n">
        <f aca="false">IFERROR(X7+Y7+Z7*AA7/100,0)</f>
        <v>95</v>
      </c>
      <c r="AC7" s="60" t="n">
        <v>20</v>
      </c>
      <c r="AD7" s="60" t="n">
        <v>70</v>
      </c>
      <c r="AE7" s="57" t="n">
        <v>100</v>
      </c>
      <c r="AF7" s="61" t="n">
        <f aca="false">IFERROR(AC7+AD7*AE7/100,0)</f>
        <v>90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100</v>
      </c>
      <c r="AP7" s="62" t="n">
        <v>60</v>
      </c>
      <c r="AQ7" s="62" t="n">
        <v>100</v>
      </c>
      <c r="AR7" s="62" t="n">
        <v>83</v>
      </c>
      <c r="AS7" s="62" t="n">
        <v>80</v>
      </c>
      <c r="AT7" s="62" t="n">
        <v>100</v>
      </c>
      <c r="AU7" s="62"/>
      <c r="AV7" s="61" t="n">
        <f aca="false">IFERROR(AVERAGE(AK7:AU7),0)</f>
        <v>92.3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0</v>
      </c>
      <c r="BC7" s="62" t="n">
        <v>100</v>
      </c>
      <c r="BD7" s="62" t="n">
        <v>100</v>
      </c>
      <c r="BE7" s="62" t="n">
        <v>100</v>
      </c>
      <c r="BF7" s="62" t="n">
        <v>100</v>
      </c>
      <c r="BG7" s="62"/>
      <c r="BH7" s="62"/>
      <c r="BI7" s="61" t="n">
        <f aca="false">IFERROR(AVERAGE(AW7:BH7),0)</f>
        <v>90</v>
      </c>
      <c r="BJ7" s="62" t="n">
        <v>100</v>
      </c>
      <c r="BK7" s="62" t="n">
        <v>100</v>
      </c>
      <c r="BL7" s="62" t="n">
        <v>100</v>
      </c>
      <c r="BM7" s="62" t="n">
        <v>95</v>
      </c>
      <c r="BN7" s="62" t="n">
        <v>100</v>
      </c>
      <c r="BO7" s="62" t="n">
        <v>100</v>
      </c>
      <c r="BP7" s="62" t="n">
        <v>80</v>
      </c>
      <c r="BQ7" s="62" t="n">
        <v>100</v>
      </c>
      <c r="BR7" s="62" t="n">
        <v>100</v>
      </c>
      <c r="BS7" s="62" t="n">
        <v>100</v>
      </c>
      <c r="BT7" s="61" t="n">
        <f aca="false">IFERROR(AVERAGE(BJ7:BS7),0)</f>
        <v>97.5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0</v>
      </c>
      <c r="CA7" s="62" t="n">
        <v>100</v>
      </c>
      <c r="CB7" s="62" t="n">
        <v>100</v>
      </c>
      <c r="CC7" s="62"/>
      <c r="CD7" s="61" t="n">
        <f aca="false">IFERROR(AVERAGE(BU7:CC7),0)</f>
        <v>87.5</v>
      </c>
    </row>
    <row r="8" customFormat="false" ht="15.75" hidden="false" customHeight="true" outlineLevel="0" collapsed="false">
      <c r="A8" s="13" t="str">
        <f aca="false">$E8&amp;"-"&amp;$F8</f>
        <v>202021043-8</v>
      </c>
      <c r="B8" s="18" t="n">
        <f aca="false">$W8</f>
        <v>97</v>
      </c>
      <c r="C8" s="13"/>
      <c r="D8" s="68" t="n">
        <v>4</v>
      </c>
      <c r="E8" s="56" t="s">
        <v>2391</v>
      </c>
      <c r="F8" s="56" t="s">
        <v>89</v>
      </c>
      <c r="G8" s="56" t="s">
        <v>2392</v>
      </c>
      <c r="H8" s="56" t="s">
        <v>70</v>
      </c>
      <c r="I8" s="56" t="s">
        <v>104</v>
      </c>
      <c r="J8" s="56" t="s">
        <v>280</v>
      </c>
      <c r="K8" s="56" t="s">
        <v>2074</v>
      </c>
      <c r="L8" s="56" t="s">
        <v>64</v>
      </c>
      <c r="M8" s="56" t="s">
        <v>572</v>
      </c>
      <c r="N8" s="56" t="s">
        <v>2393</v>
      </c>
      <c r="O8" s="57" t="n">
        <f aca="false">$AB8</f>
        <v>100</v>
      </c>
      <c r="P8" s="57" t="n">
        <f aca="false">$AF8</f>
        <v>100</v>
      </c>
      <c r="Q8" s="57" t="n">
        <f aca="false">IFERROR(IF($V8&lt;&gt;0,ROUND((MAX(O8:P8)*0.5+$V8*0.5),0),ROUND(($O8*0.5+$P8*0.5),0)),)</f>
        <v>100</v>
      </c>
      <c r="R8" s="57" t="n">
        <f aca="false">$AV8</f>
        <v>98.3</v>
      </c>
      <c r="S8" s="57" t="n">
        <f aca="false">$BI8</f>
        <v>80</v>
      </c>
      <c r="T8" s="57" t="n">
        <f aca="false">$BT8</f>
        <v>98.5</v>
      </c>
      <c r="U8" s="57" t="n">
        <f aca="false">$CD8</f>
        <v>75</v>
      </c>
      <c r="V8" s="58" t="n">
        <f aca="false">$AJ8</f>
        <v>0</v>
      </c>
      <c r="W8" s="59" t="n">
        <f aca="false">IF($Q8&gt;=55,ROUND($Q8*$Q$3+$R8*$R$3+$S8*$S$3+$T8*$T$3+$U8*$U$3,0),$Q8)</f>
        <v>97</v>
      </c>
      <c r="X8" s="57" t="n">
        <v>20</v>
      </c>
      <c r="Y8" s="60" t="n">
        <v>30</v>
      </c>
      <c r="Z8" s="60" t="n">
        <v>50</v>
      </c>
      <c r="AA8" s="60" t="n">
        <v>100</v>
      </c>
      <c r="AB8" s="61" t="n">
        <f aca="false">IFERROR(X8+Y8+Z8*AA8/100,0)</f>
        <v>100</v>
      </c>
      <c r="AC8" s="60" t="n">
        <v>30</v>
      </c>
      <c r="AD8" s="60" t="n">
        <v>70</v>
      </c>
      <c r="AE8" s="57" t="n">
        <v>100</v>
      </c>
      <c r="AF8" s="61" t="n">
        <f aca="false">IFERROR(AC8+AD8*AE8/100,0)</f>
        <v>100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100</v>
      </c>
      <c r="AQ8" s="62" t="n">
        <v>100</v>
      </c>
      <c r="AR8" s="62" t="n">
        <v>83</v>
      </c>
      <c r="AS8" s="62" t="n">
        <v>100</v>
      </c>
      <c r="AT8" s="62" t="n">
        <v>100</v>
      </c>
      <c r="AU8" s="62"/>
      <c r="AV8" s="61" t="n">
        <f aca="false">IFERROR(AVERAGE(AK8:AU8),0)</f>
        <v>98.3</v>
      </c>
      <c r="AW8" s="62" t="n">
        <v>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80</v>
      </c>
      <c r="BJ8" s="62" t="n">
        <v>100</v>
      </c>
      <c r="BK8" s="62" t="n">
        <v>100</v>
      </c>
      <c r="BL8" s="62" t="n">
        <v>90</v>
      </c>
      <c r="BM8" s="62" t="n">
        <v>100</v>
      </c>
      <c r="BN8" s="62" t="n">
        <v>100</v>
      </c>
      <c r="BO8" s="62" t="n">
        <v>100</v>
      </c>
      <c r="BP8" s="62" t="n">
        <v>95</v>
      </c>
      <c r="BQ8" s="62" t="n">
        <v>100</v>
      </c>
      <c r="BR8" s="62" t="n">
        <v>100</v>
      </c>
      <c r="BS8" s="62" t="n">
        <v>100</v>
      </c>
      <c r="BT8" s="61" t="n">
        <f aca="false">IFERROR(AVERAGE(BJ8:BS8),0)</f>
        <v>98.5</v>
      </c>
      <c r="BU8" s="63" t="n">
        <v>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0</v>
      </c>
      <c r="CA8" s="62" t="n">
        <v>100</v>
      </c>
      <c r="CB8" s="62" t="n">
        <v>100</v>
      </c>
      <c r="CC8" s="62"/>
      <c r="CD8" s="61" t="n">
        <f aca="false">IFERROR(AVERAGE(BU8:CC8),0)</f>
        <v>75</v>
      </c>
    </row>
    <row r="9" customFormat="false" ht="15.75" hidden="false" customHeight="true" outlineLevel="0" collapsed="false">
      <c r="A9" s="13" t="str">
        <f aca="false">$E9&amp;"-"&amp;$F9</f>
        <v>202021006-3</v>
      </c>
      <c r="B9" s="18" t="n">
        <f aca="false">$W9</f>
        <v>96</v>
      </c>
      <c r="C9" s="13"/>
      <c r="D9" s="68" t="n">
        <v>5</v>
      </c>
      <c r="E9" s="56" t="s">
        <v>2394</v>
      </c>
      <c r="F9" s="56" t="s">
        <v>159</v>
      </c>
      <c r="G9" s="56" t="s">
        <v>2395</v>
      </c>
      <c r="H9" s="56" t="s">
        <v>60</v>
      </c>
      <c r="I9" s="56" t="s">
        <v>1249</v>
      </c>
      <c r="J9" s="56" t="s">
        <v>316</v>
      </c>
      <c r="K9" s="56" t="s">
        <v>914</v>
      </c>
      <c r="L9" s="56" t="s">
        <v>64</v>
      </c>
      <c r="M9" s="56" t="s">
        <v>572</v>
      </c>
      <c r="N9" s="56" t="s">
        <v>2396</v>
      </c>
      <c r="O9" s="57" t="n">
        <f aca="false">$AB9</f>
        <v>90</v>
      </c>
      <c r="P9" s="57" t="n">
        <f aca="false">$AF9</f>
        <v>100</v>
      </c>
      <c r="Q9" s="57" t="n">
        <f aca="false">IFERROR(IF($V9&lt;&gt;0,ROUND((MAX(O9:P9)*0.5+$V9*0.5),0),ROUND(($O9*0.5+$P9*0.5),0)),)</f>
        <v>95</v>
      </c>
      <c r="R9" s="57" t="n">
        <f aca="false">$AV9</f>
        <v>90.7</v>
      </c>
      <c r="S9" s="57" t="n">
        <f aca="false">$BI9</f>
        <v>99.9</v>
      </c>
      <c r="T9" s="57" t="n">
        <f aca="false">$BT9</f>
        <v>100</v>
      </c>
      <c r="U9" s="57" t="n">
        <f aca="false">$CD9</f>
        <v>100</v>
      </c>
      <c r="V9" s="58" t="n">
        <f aca="false">$AJ9</f>
        <v>0</v>
      </c>
      <c r="W9" s="59" t="n">
        <f aca="false">IF($Q9&gt;=55,ROUND($Q9*$Q$3+$R9*$R$3+$S9*$S$3+$T9*$T$3+$U9*$U$3,0),$Q9)</f>
        <v>96</v>
      </c>
      <c r="X9" s="57" t="n">
        <v>20</v>
      </c>
      <c r="Y9" s="60" t="n">
        <v>30</v>
      </c>
      <c r="Z9" s="60" t="n">
        <v>40</v>
      </c>
      <c r="AA9" s="60" t="n">
        <v>100</v>
      </c>
      <c r="AB9" s="61" t="n">
        <f aca="false">IFERROR(X9+Y9+Z9*AA9/100,0)</f>
        <v>90</v>
      </c>
      <c r="AC9" s="60" t="n">
        <v>30</v>
      </c>
      <c r="AD9" s="60" t="n">
        <v>70</v>
      </c>
      <c r="AE9" s="57" t="n">
        <v>100</v>
      </c>
      <c r="AF9" s="61" t="n">
        <f aca="false">IFERROR(AC9+AD9*AE9/100,0)</f>
        <v>100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60</v>
      </c>
      <c r="AM9" s="62" t="n">
        <v>100</v>
      </c>
      <c r="AN9" s="62" t="n">
        <v>100</v>
      </c>
      <c r="AO9" s="62" t="n">
        <v>100</v>
      </c>
      <c r="AP9" s="62" t="n">
        <v>80</v>
      </c>
      <c r="AQ9" s="62" t="n">
        <v>100</v>
      </c>
      <c r="AR9" s="62" t="n">
        <v>100</v>
      </c>
      <c r="AS9" s="62" t="n">
        <v>100</v>
      </c>
      <c r="AT9" s="62" t="n">
        <v>67</v>
      </c>
      <c r="AU9" s="62"/>
      <c r="AV9" s="61" t="n">
        <f aca="false">IFERROR(AVERAGE(AK9:AU9),0)</f>
        <v>90.7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99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99.9</v>
      </c>
      <c r="BJ9" s="62" t="n">
        <v>100</v>
      </c>
      <c r="BK9" s="62" t="n">
        <v>100</v>
      </c>
      <c r="BL9" s="62" t="n">
        <v>100</v>
      </c>
      <c r="BM9" s="62" t="n">
        <v>100</v>
      </c>
      <c r="BN9" s="62" t="n">
        <v>100</v>
      </c>
      <c r="BO9" s="62" t="n">
        <v>100</v>
      </c>
      <c r="BP9" s="62" t="n">
        <v>100</v>
      </c>
      <c r="BQ9" s="62" t="n">
        <v>100</v>
      </c>
      <c r="BR9" s="62" t="n">
        <v>100</v>
      </c>
      <c r="BS9" s="62" t="n">
        <v>100</v>
      </c>
      <c r="BT9" s="61" t="n">
        <f aca="false">IFERROR(AVERAGE(BJ9:BS9),0)</f>
        <v>100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2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202021086-1</v>
      </c>
      <c r="B10" s="18" t="n">
        <f aca="false">$W10</f>
        <v>81</v>
      </c>
      <c r="C10" s="13"/>
      <c r="D10" s="68" t="n">
        <v>6</v>
      </c>
      <c r="E10" s="56" t="s">
        <v>2397</v>
      </c>
      <c r="F10" s="56" t="s">
        <v>64</v>
      </c>
      <c r="G10" s="56" t="s">
        <v>2398</v>
      </c>
      <c r="H10" s="56" t="s">
        <v>89</v>
      </c>
      <c r="I10" s="56" t="s">
        <v>117</v>
      </c>
      <c r="J10" s="56" t="s">
        <v>609</v>
      </c>
      <c r="K10" s="56" t="s">
        <v>2170</v>
      </c>
      <c r="L10" s="56" t="s">
        <v>64</v>
      </c>
      <c r="M10" s="56" t="s">
        <v>572</v>
      </c>
      <c r="N10" s="56" t="s">
        <v>2399</v>
      </c>
      <c r="O10" s="57" t="n">
        <f aca="false">$AB10</f>
        <v>90</v>
      </c>
      <c r="P10" s="57" t="n">
        <f aca="false">$AF10</f>
        <v>60</v>
      </c>
      <c r="Q10" s="57" t="n">
        <f aca="false">IFERROR(IF($V10&lt;&gt;0,ROUND((MAX(O10:P10)*0.5+$V10*0.5),0),ROUND(($O10*0.5+$P10*0.5),0)),)</f>
        <v>75</v>
      </c>
      <c r="R10" s="57" t="n">
        <f aca="false">$AV10</f>
        <v>83.2</v>
      </c>
      <c r="S10" s="57" t="n">
        <f aca="false">$BI10</f>
        <v>100</v>
      </c>
      <c r="T10" s="57" t="n">
        <f aca="false">$BT10</f>
        <v>87</v>
      </c>
      <c r="U10" s="57" t="n">
        <f aca="false">$CD10</f>
        <v>84.375</v>
      </c>
      <c r="V10" s="58" t="n">
        <f aca="false">$AJ10</f>
        <v>0</v>
      </c>
      <c r="W10" s="59" t="n">
        <f aca="false">IF($Q10&gt;=55,ROUND($Q10*$Q$3+$R10*$R$3+$S10*$S$3+$T10*$T$3+$U10*$U$3,0),$Q10)</f>
        <v>81</v>
      </c>
      <c r="X10" s="57" t="n">
        <v>20</v>
      </c>
      <c r="Y10" s="60" t="n">
        <v>30</v>
      </c>
      <c r="Z10" s="60" t="n">
        <v>40</v>
      </c>
      <c r="AA10" s="60" t="n">
        <v>100</v>
      </c>
      <c r="AB10" s="61" t="n">
        <f aca="false">IFERROR(X10+Y10+Z10*AA10/100,0)</f>
        <v>90</v>
      </c>
      <c r="AC10" s="60" t="n">
        <v>0</v>
      </c>
      <c r="AD10" s="60" t="n">
        <v>60</v>
      </c>
      <c r="AE10" s="57" t="n">
        <v>100</v>
      </c>
      <c r="AF10" s="61" t="n">
        <f aca="false">IFERROR(AC10+AD10*AE10/100,0)</f>
        <v>60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30</v>
      </c>
      <c r="AN10" s="62" t="n">
        <v>100</v>
      </c>
      <c r="AO10" s="62" t="n">
        <v>75</v>
      </c>
      <c r="AP10" s="62" t="n">
        <v>60</v>
      </c>
      <c r="AQ10" s="62" t="n">
        <v>100</v>
      </c>
      <c r="AR10" s="62" t="n">
        <v>67</v>
      </c>
      <c r="AS10" s="62" t="n">
        <v>100</v>
      </c>
      <c r="AT10" s="62" t="n">
        <v>100</v>
      </c>
      <c r="AU10" s="62"/>
      <c r="AV10" s="61" t="n">
        <f aca="false">IFERROR(AVERAGE(AK10:AU10),0)</f>
        <v>83.2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s">
        <v>145</v>
      </c>
      <c r="BE10" s="62" t="n">
        <v>100</v>
      </c>
      <c r="BF10" s="62" t="n">
        <v>100</v>
      </c>
      <c r="BG10" s="62"/>
      <c r="BH10" s="62"/>
      <c r="BI10" s="61" t="n">
        <f aca="false">IFERROR(AVERAGE(AW10:BH10),0)</f>
        <v>100</v>
      </c>
      <c r="BJ10" s="62" t="n">
        <v>90</v>
      </c>
      <c r="BK10" s="62" t="n">
        <v>100</v>
      </c>
      <c r="BL10" s="62" t="n">
        <v>100</v>
      </c>
      <c r="BM10" s="62" t="n">
        <v>95</v>
      </c>
      <c r="BN10" s="62" t="n">
        <v>90</v>
      </c>
      <c r="BO10" s="62" t="n">
        <v>0</v>
      </c>
      <c r="BP10" s="62" t="n">
        <v>100</v>
      </c>
      <c r="BQ10" s="62" t="n">
        <v>100</v>
      </c>
      <c r="BR10" s="62" t="n">
        <v>100</v>
      </c>
      <c r="BS10" s="62" t="n">
        <v>95</v>
      </c>
      <c r="BT10" s="61" t="n">
        <f aca="false">IFERROR(AVERAGE(BJ10:BS10),0)</f>
        <v>87</v>
      </c>
      <c r="BU10" s="63" t="n">
        <v>75</v>
      </c>
      <c r="BV10" s="63" t="n">
        <v>100</v>
      </c>
      <c r="BW10" s="63" t="n">
        <v>100</v>
      </c>
      <c r="BX10" s="62" t="n">
        <v>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2"/>
      <c r="CD10" s="61" t="n">
        <f aca="false">IFERROR(AVERAGE(BU10:CC10),0)</f>
        <v>84.375</v>
      </c>
    </row>
    <row r="11" customFormat="false" ht="15.75" hidden="false" customHeight="true" outlineLevel="0" collapsed="false">
      <c r="A11" s="13" t="str">
        <f aca="false">$E11&amp;"-"&amp;$F11</f>
        <v>202021017-9</v>
      </c>
      <c r="B11" s="18" t="n">
        <f aca="false">$W11</f>
        <v>77</v>
      </c>
      <c r="C11" s="13"/>
      <c r="D11" s="68" t="n">
        <v>7</v>
      </c>
      <c r="E11" s="56" t="s">
        <v>2400</v>
      </c>
      <c r="F11" s="56" t="s">
        <v>102</v>
      </c>
      <c r="G11" s="56" t="s">
        <v>2401</v>
      </c>
      <c r="H11" s="56" t="s">
        <v>89</v>
      </c>
      <c r="I11" s="56" t="s">
        <v>2402</v>
      </c>
      <c r="J11" s="56" t="s">
        <v>1661</v>
      </c>
      <c r="K11" s="56" t="s">
        <v>2403</v>
      </c>
      <c r="L11" s="56" t="s">
        <v>64</v>
      </c>
      <c r="M11" s="56" t="s">
        <v>572</v>
      </c>
      <c r="N11" s="56" t="s">
        <v>2404</v>
      </c>
      <c r="O11" s="57" t="n">
        <f aca="false">$AB11</f>
        <v>90</v>
      </c>
      <c r="P11" s="57" t="n">
        <f aca="false">$AF11</f>
        <v>30</v>
      </c>
      <c r="Q11" s="57" t="n">
        <f aca="false">IFERROR(IF($V11&lt;&gt;0,ROUND((MAX(O11:P11)*0.5+$V11*0.5),0),ROUND(($O11*0.5+$P11*0.5),0)),)</f>
        <v>60</v>
      </c>
      <c r="R11" s="57" t="n">
        <f aca="false">$AV11</f>
        <v>90.5</v>
      </c>
      <c r="S11" s="57" t="n">
        <f aca="false">$BI11</f>
        <v>87.2</v>
      </c>
      <c r="T11" s="57" t="n">
        <f aca="false">$BT11</f>
        <v>96.5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77</v>
      </c>
      <c r="X11" s="57" t="n">
        <v>20</v>
      </c>
      <c r="Y11" s="60" t="n">
        <v>30</v>
      </c>
      <c r="Z11" s="60" t="n">
        <v>40</v>
      </c>
      <c r="AA11" s="60" t="n">
        <v>100</v>
      </c>
      <c r="AB11" s="61" t="n">
        <f aca="false">IFERROR(X11+Y11+Z11*AA11/100,0)</f>
        <v>90</v>
      </c>
      <c r="AC11" s="60" t="n">
        <v>30</v>
      </c>
      <c r="AD11" s="60" t="n">
        <v>0</v>
      </c>
      <c r="AE11" s="57" t="n">
        <v>0</v>
      </c>
      <c r="AF11" s="61" t="n">
        <f aca="false">IFERROR(AC11+AD11*AE11/100,0)</f>
        <v>30</v>
      </c>
      <c r="AG11" s="60"/>
      <c r="AH11" s="60"/>
      <c r="AI11" s="57"/>
      <c r="AJ11" s="61" t="n">
        <f aca="false">IFERROR(AG11+AH11*AI11/100,0)</f>
        <v>0</v>
      </c>
      <c r="AK11" s="62" t="n">
        <v>67</v>
      </c>
      <c r="AL11" s="63" t="n">
        <v>100</v>
      </c>
      <c r="AM11" s="62" t="n">
        <v>100</v>
      </c>
      <c r="AN11" s="62" t="n">
        <v>75</v>
      </c>
      <c r="AO11" s="62" t="n">
        <v>100</v>
      </c>
      <c r="AP11" s="62" t="n">
        <v>80</v>
      </c>
      <c r="AQ11" s="62" t="n">
        <v>100</v>
      </c>
      <c r="AR11" s="62" t="n">
        <v>83</v>
      </c>
      <c r="AS11" s="62" t="n">
        <v>100</v>
      </c>
      <c r="AT11" s="62" t="n">
        <v>100</v>
      </c>
      <c r="AU11" s="62"/>
      <c r="AV11" s="61" t="n">
        <f aca="false">IFERROR(AVERAGE(AK11:AU11),0)</f>
        <v>90.5</v>
      </c>
      <c r="AW11" s="62" t="n">
        <v>83</v>
      </c>
      <c r="AX11" s="62" t="n">
        <v>96</v>
      </c>
      <c r="AY11" s="62" t="n">
        <v>83</v>
      </c>
      <c r="AZ11" s="62" t="n">
        <v>84</v>
      </c>
      <c r="BA11" s="62" t="n">
        <v>80</v>
      </c>
      <c r="BB11" s="62" t="n">
        <v>72</v>
      </c>
      <c r="BC11" s="62" t="n">
        <v>93</v>
      </c>
      <c r="BD11" s="62" t="n">
        <v>100</v>
      </c>
      <c r="BE11" s="62" t="n">
        <v>89</v>
      </c>
      <c r="BF11" s="62" t="n">
        <v>92</v>
      </c>
      <c r="BG11" s="62"/>
      <c r="BH11" s="62"/>
      <c r="BI11" s="61" t="n">
        <f aca="false">IFERROR(AVERAGE(AW11:BH11),0)</f>
        <v>87.2</v>
      </c>
      <c r="BJ11" s="62" t="n">
        <v>100</v>
      </c>
      <c r="BK11" s="62" t="n">
        <v>90</v>
      </c>
      <c r="BL11" s="62" t="n">
        <v>100</v>
      </c>
      <c r="BM11" s="62" t="n">
        <v>100</v>
      </c>
      <c r="BN11" s="62" t="n">
        <v>90</v>
      </c>
      <c r="BO11" s="62" t="n">
        <v>100</v>
      </c>
      <c r="BP11" s="62" t="n">
        <v>90</v>
      </c>
      <c r="BQ11" s="62" t="n">
        <v>100</v>
      </c>
      <c r="BR11" s="62" t="n">
        <v>100</v>
      </c>
      <c r="BS11" s="62" t="n">
        <v>95</v>
      </c>
      <c r="BT11" s="61" t="n">
        <f aca="false">IFERROR(AVERAGE(BJ11:BS11),0)</f>
        <v>96.5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202021076-4</v>
      </c>
      <c r="B12" s="18" t="n">
        <f aca="false">$W12</f>
        <v>87</v>
      </c>
      <c r="C12" s="13"/>
      <c r="D12" s="68" t="n">
        <v>8</v>
      </c>
      <c r="E12" s="56" t="s">
        <v>2405</v>
      </c>
      <c r="F12" s="56" t="s">
        <v>178</v>
      </c>
      <c r="G12" s="56" t="s">
        <v>2406</v>
      </c>
      <c r="H12" s="56" t="s">
        <v>89</v>
      </c>
      <c r="I12" s="56" t="s">
        <v>1642</v>
      </c>
      <c r="J12" s="56" t="s">
        <v>426</v>
      </c>
      <c r="K12" s="56" t="s">
        <v>2407</v>
      </c>
      <c r="L12" s="56" t="s">
        <v>64</v>
      </c>
      <c r="M12" s="56" t="s">
        <v>572</v>
      </c>
      <c r="N12" s="56" t="s">
        <v>2408</v>
      </c>
      <c r="O12" s="57" t="n">
        <f aca="false">$AB12</f>
        <v>85</v>
      </c>
      <c r="P12" s="57" t="n">
        <f aca="false">$AF12</f>
        <v>90</v>
      </c>
      <c r="Q12" s="57" t="n">
        <f aca="false">IFERROR(IF($V12&lt;&gt;0,ROUND((MAX(O12:P12)*0.5+$V12*0.5),0),ROUND(($O12*0.5+$P12*0.5),0)),)</f>
        <v>88</v>
      </c>
      <c r="R12" s="57" t="n">
        <f aca="false">$AV12</f>
        <v>91</v>
      </c>
      <c r="S12" s="57" t="n">
        <f aca="false">$BI12</f>
        <v>60</v>
      </c>
      <c r="T12" s="57" t="n">
        <f aca="false">$BT12</f>
        <v>82.5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87</v>
      </c>
      <c r="X12" s="57" t="n">
        <v>15</v>
      </c>
      <c r="Y12" s="60" t="n">
        <v>30</v>
      </c>
      <c r="Z12" s="60" t="n">
        <v>40</v>
      </c>
      <c r="AA12" s="60" t="n">
        <v>100</v>
      </c>
      <c r="AB12" s="61" t="n">
        <f aca="false">IFERROR(X12+Y12+Z12*AA12/100,0)</f>
        <v>85</v>
      </c>
      <c r="AC12" s="60" t="n">
        <v>20</v>
      </c>
      <c r="AD12" s="60" t="n">
        <v>70</v>
      </c>
      <c r="AE12" s="57" t="n">
        <v>100</v>
      </c>
      <c r="AF12" s="61" t="n">
        <f aca="false">IFERROR(AC12+AD12*AE12/100,0)</f>
        <v>90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75</v>
      </c>
      <c r="AO12" s="62" t="n">
        <v>75</v>
      </c>
      <c r="AP12" s="62" t="n">
        <v>60</v>
      </c>
      <c r="AQ12" s="62" t="n">
        <v>100</v>
      </c>
      <c r="AR12" s="62" t="n">
        <v>100</v>
      </c>
      <c r="AS12" s="62" t="n">
        <v>100</v>
      </c>
      <c r="AT12" s="62" t="n">
        <v>100</v>
      </c>
      <c r="AU12" s="62"/>
      <c r="AV12" s="61" t="n">
        <f aca="false">IFERROR(AVERAGE(AK12:AU12),0)</f>
        <v>91</v>
      </c>
      <c r="AW12" s="62" t="n">
        <v>0</v>
      </c>
      <c r="AX12" s="62" t="n">
        <v>100</v>
      </c>
      <c r="AY12" s="62" t="n">
        <v>100</v>
      </c>
      <c r="AZ12" s="62" t="n">
        <v>100</v>
      </c>
      <c r="BA12" s="62" t="n">
        <v>0</v>
      </c>
      <c r="BB12" s="62" t="n">
        <v>0</v>
      </c>
      <c r="BC12" s="62" t="n">
        <v>100</v>
      </c>
      <c r="BD12" s="62" t="n">
        <v>100</v>
      </c>
      <c r="BE12" s="62" t="n">
        <v>0</v>
      </c>
      <c r="BF12" s="62" t="n">
        <v>100</v>
      </c>
      <c r="BG12" s="62"/>
      <c r="BH12" s="62"/>
      <c r="BI12" s="61" t="n">
        <f aca="false">IFERROR(AVERAGE(AW12:BH12),0)</f>
        <v>60</v>
      </c>
      <c r="BJ12" s="62" t="n">
        <v>60</v>
      </c>
      <c r="BK12" s="62" t="n">
        <v>100</v>
      </c>
      <c r="BL12" s="62" t="n">
        <v>100</v>
      </c>
      <c r="BM12" s="62" t="n">
        <v>100</v>
      </c>
      <c r="BN12" s="62" t="n">
        <v>0</v>
      </c>
      <c r="BO12" s="62" t="n">
        <v>95</v>
      </c>
      <c r="BP12" s="62" t="n">
        <v>75</v>
      </c>
      <c r="BQ12" s="62" t="n">
        <v>100</v>
      </c>
      <c r="BR12" s="62" t="n">
        <v>100</v>
      </c>
      <c r="BS12" s="62" t="n">
        <v>95</v>
      </c>
      <c r="BT12" s="61" t="n">
        <f aca="false">IFERROR(AVERAGE(BJ12:BS12),0)</f>
        <v>82.5</v>
      </c>
      <c r="BU12" s="63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202021011-k</v>
      </c>
      <c r="B13" s="18" t="n">
        <f aca="false">$W13</f>
        <v>95</v>
      </c>
      <c r="C13" s="13"/>
      <c r="D13" s="68" t="n">
        <v>9</v>
      </c>
      <c r="E13" s="56" t="s">
        <v>2409</v>
      </c>
      <c r="F13" s="56" t="s">
        <v>76</v>
      </c>
      <c r="G13" s="56" t="s">
        <v>2410</v>
      </c>
      <c r="H13" s="56" t="s">
        <v>178</v>
      </c>
      <c r="I13" s="56" t="s">
        <v>356</v>
      </c>
      <c r="J13" s="56" t="s">
        <v>2335</v>
      </c>
      <c r="K13" s="56" t="s">
        <v>2411</v>
      </c>
      <c r="L13" s="56" t="s">
        <v>64</v>
      </c>
      <c r="M13" s="56" t="s">
        <v>572</v>
      </c>
      <c r="N13" s="56" t="s">
        <v>2412</v>
      </c>
      <c r="O13" s="57" t="n">
        <f aca="false">$AB13</f>
        <v>100</v>
      </c>
      <c r="P13" s="57" t="n">
        <f aca="false">$AF13</f>
        <v>100</v>
      </c>
      <c r="Q13" s="57" t="n">
        <f aca="false">IFERROR(IF($V13&lt;&gt;0,ROUND((MAX(O13:P13)*0.5+$V13*0.5),0),ROUND(($O13*0.5+$P13*0.5),0)),)</f>
        <v>100</v>
      </c>
      <c r="R13" s="57" t="n">
        <f aca="false">$AV13</f>
        <v>86.3</v>
      </c>
      <c r="S13" s="57" t="n">
        <f aca="false">$BI13</f>
        <v>93.291</v>
      </c>
      <c r="T13" s="57" t="n">
        <f aca="false">$BT13</f>
        <v>97.5</v>
      </c>
      <c r="U13" s="57" t="n">
        <f aca="false">$CD13</f>
        <v>62.5</v>
      </c>
      <c r="V13" s="58" t="n">
        <f aca="false">$AJ13</f>
        <v>0</v>
      </c>
      <c r="W13" s="59" t="n">
        <f aca="false">IF($Q13&gt;=55,ROUND($Q13*$Q$3+$R13*$R$3+$S13*$S$3+$T13*$T$3+$U13*$U$3,0),$Q13)</f>
        <v>95</v>
      </c>
      <c r="X13" s="57" t="n">
        <v>20</v>
      </c>
      <c r="Y13" s="60" t="n">
        <v>30</v>
      </c>
      <c r="Z13" s="60" t="n">
        <v>50</v>
      </c>
      <c r="AA13" s="60" t="n">
        <v>100</v>
      </c>
      <c r="AB13" s="61" t="n">
        <f aca="false">IFERROR(X13+Y13+Z13*AA13/100,0)</f>
        <v>100</v>
      </c>
      <c r="AC13" s="60" t="n">
        <v>30</v>
      </c>
      <c r="AD13" s="60" t="n">
        <v>70</v>
      </c>
      <c r="AE13" s="57" t="n">
        <v>100</v>
      </c>
      <c r="AF13" s="61" t="n">
        <f aca="false">IFERROR(AC13+AD13*AE13/100,0)</f>
        <v>100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50</v>
      </c>
      <c r="AP13" s="62" t="n">
        <v>100</v>
      </c>
      <c r="AQ13" s="62" t="n">
        <v>80</v>
      </c>
      <c r="AR13" s="62" t="n">
        <v>33</v>
      </c>
      <c r="AS13" s="62" t="n">
        <v>100</v>
      </c>
      <c r="AT13" s="62" t="n">
        <v>100</v>
      </c>
      <c r="AU13" s="62"/>
      <c r="AV13" s="61" t="n">
        <f aca="false">IFERROR(AVERAGE(AK13:AU13),0)</f>
        <v>86.3</v>
      </c>
      <c r="AW13" s="62" t="n">
        <v>100</v>
      </c>
      <c r="AX13" s="62" t="n">
        <v>100</v>
      </c>
      <c r="AY13" s="62" t="n">
        <v>100</v>
      </c>
      <c r="AZ13" s="62" t="n">
        <v>57</v>
      </c>
      <c r="BA13" s="62" t="n">
        <v>91</v>
      </c>
      <c r="BB13" s="62" t="n">
        <v>97</v>
      </c>
      <c r="BC13" s="62" t="n">
        <v>98</v>
      </c>
      <c r="BD13" s="62" t="n">
        <v>90.91</v>
      </c>
      <c r="BE13" s="62" t="n">
        <v>99</v>
      </c>
      <c r="BF13" s="62" t="n">
        <v>100</v>
      </c>
      <c r="BG13" s="62"/>
      <c r="BH13" s="62"/>
      <c r="BI13" s="61" t="n">
        <f aca="false">IFERROR(AVERAGE(AW13:BH13),0)</f>
        <v>93.291</v>
      </c>
      <c r="BJ13" s="62" t="n">
        <v>100</v>
      </c>
      <c r="BK13" s="62" t="n">
        <v>95</v>
      </c>
      <c r="BL13" s="62" t="n">
        <v>85</v>
      </c>
      <c r="BM13" s="62" t="n">
        <v>100</v>
      </c>
      <c r="BN13" s="62" t="n">
        <v>95</v>
      </c>
      <c r="BO13" s="62" t="n">
        <v>100</v>
      </c>
      <c r="BP13" s="62" t="n">
        <v>100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97.5</v>
      </c>
      <c r="BU13" s="63" t="n">
        <v>100</v>
      </c>
      <c r="BV13" s="63" t="n">
        <v>100</v>
      </c>
      <c r="BW13" s="63" t="n">
        <v>0</v>
      </c>
      <c r="BX13" s="62" t="n">
        <v>0</v>
      </c>
      <c r="BY13" s="62" t="n">
        <v>100</v>
      </c>
      <c r="BZ13" s="62" t="n">
        <v>100</v>
      </c>
      <c r="CA13" s="62" t="n">
        <v>100</v>
      </c>
      <c r="CB13" s="62" t="n">
        <v>0</v>
      </c>
      <c r="CC13" s="62"/>
      <c r="CD13" s="61" t="n">
        <f aca="false">IFERROR(AVERAGE(BU13:CC13),0)</f>
        <v>62.5</v>
      </c>
    </row>
    <row r="14" customFormat="false" ht="15.75" hidden="false" customHeight="true" outlineLevel="0" collapsed="false">
      <c r="A14" s="13" t="str">
        <f aca="false">$E14&amp;"-"&amp;$F14</f>
        <v>202021035-7</v>
      </c>
      <c r="B14" s="18" t="n">
        <f aca="false">$W14</f>
        <v>56</v>
      </c>
      <c r="C14" s="13"/>
      <c r="D14" s="68" t="n">
        <v>10</v>
      </c>
      <c r="E14" s="56" t="s">
        <v>2413</v>
      </c>
      <c r="F14" s="56" t="s">
        <v>121</v>
      </c>
      <c r="G14" s="56" t="s">
        <v>2414</v>
      </c>
      <c r="H14" s="56" t="s">
        <v>58</v>
      </c>
      <c r="I14" s="56" t="s">
        <v>362</v>
      </c>
      <c r="J14" s="56" t="s">
        <v>362</v>
      </c>
      <c r="K14" s="56" t="s">
        <v>2415</v>
      </c>
      <c r="L14" s="56" t="s">
        <v>64</v>
      </c>
      <c r="M14" s="56" t="s">
        <v>572</v>
      </c>
      <c r="N14" s="56" t="s">
        <v>2416</v>
      </c>
      <c r="O14" s="57" t="n">
        <f aca="false">$AB14</f>
        <v>86</v>
      </c>
      <c r="P14" s="57" t="n">
        <f aca="false">$AF14</f>
        <v>0</v>
      </c>
      <c r="Q14" s="57" t="n">
        <f aca="false">IFERROR(IF($V14&lt;&gt;0,ROUND((MAX(O14:P14)*0.5+$V14*0.5),0),ROUND(($O14*0.5+$P14*0.5),0)),)</f>
        <v>71</v>
      </c>
      <c r="R14" s="57" t="n">
        <f aca="false">$AV14</f>
        <v>68.8</v>
      </c>
      <c r="S14" s="57" t="n">
        <f aca="false">$BI14</f>
        <v>8.9</v>
      </c>
      <c r="T14" s="57" t="n">
        <f aca="false">$BT14</f>
        <v>33.5</v>
      </c>
      <c r="U14" s="57" t="n">
        <f aca="false">$CD14</f>
        <v>0</v>
      </c>
      <c r="V14" s="58" t="n">
        <f aca="false">$AJ14</f>
        <v>55</v>
      </c>
      <c r="W14" s="59" t="n">
        <f aca="false">IF($Q14&gt;=55,ROUND($Q14*$Q$3+$R14*$R$3+$S14*$S$3+$T14*$T$3+$U14*$U$3,0),$Q14)</f>
        <v>56</v>
      </c>
      <c r="X14" s="57" t="n">
        <v>18</v>
      </c>
      <c r="Y14" s="60" t="n">
        <v>30</v>
      </c>
      <c r="Z14" s="60" t="n">
        <v>38</v>
      </c>
      <c r="AA14" s="60" t="n">
        <v>100</v>
      </c>
      <c r="AB14" s="61" t="n">
        <f aca="false">IFERROR(X14+Y14+Z14*AA14/100,0)</f>
        <v>86</v>
      </c>
      <c r="AC14" s="60" t="n">
        <v>0</v>
      </c>
      <c r="AD14" s="60" t="n">
        <v>0</v>
      </c>
      <c r="AE14" s="57" t="n">
        <v>0</v>
      </c>
      <c r="AF14" s="61" t="n">
        <f aca="false">IFERROR(AC14+AD14*AE14/100,0)</f>
        <v>0</v>
      </c>
      <c r="AG14" s="60" t="n">
        <v>0</v>
      </c>
      <c r="AH14" s="60" t="n">
        <v>55</v>
      </c>
      <c r="AI14" s="57" t="n">
        <v>100</v>
      </c>
      <c r="AJ14" s="61" t="n">
        <f aca="false">IFERROR(AG14+AH14*AI14/100,0)</f>
        <v>55</v>
      </c>
      <c r="AK14" s="62" t="n">
        <v>100</v>
      </c>
      <c r="AL14" s="63" t="n">
        <v>0</v>
      </c>
      <c r="AM14" s="62" t="n">
        <v>100</v>
      </c>
      <c r="AN14" s="62" t="n">
        <v>100</v>
      </c>
      <c r="AO14" s="62" t="n">
        <v>75</v>
      </c>
      <c r="AP14" s="62" t="n">
        <v>60</v>
      </c>
      <c r="AQ14" s="62" t="n">
        <v>80</v>
      </c>
      <c r="AR14" s="62" t="n">
        <v>33</v>
      </c>
      <c r="AS14" s="62" t="n">
        <v>40</v>
      </c>
      <c r="AT14" s="62" t="n">
        <v>100</v>
      </c>
      <c r="AU14" s="62"/>
      <c r="AV14" s="61" t="n">
        <f aca="false">IFERROR(AVERAGE(AK14:AU14),0)</f>
        <v>68.8</v>
      </c>
      <c r="AW14" s="62" t="n">
        <v>0</v>
      </c>
      <c r="AX14" s="62" t="n">
        <v>0</v>
      </c>
      <c r="AY14" s="62" t="n">
        <v>89</v>
      </c>
      <c r="AZ14" s="62" t="n">
        <v>0</v>
      </c>
      <c r="BA14" s="62" t="n">
        <v>0</v>
      </c>
      <c r="BB14" s="62" t="n">
        <v>0</v>
      </c>
      <c r="BC14" s="62" t="n">
        <v>0</v>
      </c>
      <c r="BD14" s="62" t="n">
        <v>0</v>
      </c>
      <c r="BE14" s="62" t="n">
        <v>0</v>
      </c>
      <c r="BF14" s="62" t="n">
        <v>0</v>
      </c>
      <c r="BG14" s="62"/>
      <c r="BH14" s="62"/>
      <c r="BI14" s="61" t="n">
        <f aca="false">IFERROR(AVERAGE(AW14:BH14),0)</f>
        <v>8.9</v>
      </c>
      <c r="BJ14" s="62" t="n">
        <v>100</v>
      </c>
      <c r="BK14" s="62" t="n">
        <v>95</v>
      </c>
      <c r="BL14" s="62" t="n">
        <v>100</v>
      </c>
      <c r="BM14" s="62" t="n">
        <v>40</v>
      </c>
      <c r="BN14" s="62" t="n">
        <v>0</v>
      </c>
      <c r="BO14" s="62" t="n">
        <v>0</v>
      </c>
      <c r="BP14" s="62" t="n">
        <v>0</v>
      </c>
      <c r="BQ14" s="62" t="n">
        <v>0</v>
      </c>
      <c r="BR14" s="62" t="n">
        <v>0</v>
      </c>
      <c r="BS14" s="85" t="n">
        <v>0</v>
      </c>
      <c r="BT14" s="61" t="n">
        <f aca="false">IFERROR(AVERAGE(BJ14:BS14),0)</f>
        <v>33.5</v>
      </c>
      <c r="BU14" s="63" t="n">
        <v>0</v>
      </c>
      <c r="BV14" s="63" t="n">
        <v>0</v>
      </c>
      <c r="BW14" s="63" t="n">
        <v>0</v>
      </c>
      <c r="BX14" s="62" t="n">
        <v>0</v>
      </c>
      <c r="BY14" s="62" t="n">
        <v>0</v>
      </c>
      <c r="BZ14" s="62" t="n">
        <v>0</v>
      </c>
      <c r="CA14" s="62" t="n">
        <v>0</v>
      </c>
      <c r="CB14" s="62" t="n">
        <v>0</v>
      </c>
      <c r="CC14" s="62"/>
      <c r="CD14" s="61" t="n">
        <f aca="false">IFERROR(AVERAGE(BU14:CC14),0)</f>
        <v>0</v>
      </c>
    </row>
    <row r="15" customFormat="false" ht="15.75" hidden="false" customHeight="true" outlineLevel="0" collapsed="false">
      <c r="A15" s="13" t="str">
        <f aca="false">$E15&amp;"-"&amp;$F15</f>
        <v>202021058-6</v>
      </c>
      <c r="B15" s="18" t="n">
        <f aca="false">$W15</f>
        <v>77</v>
      </c>
      <c r="C15" s="13"/>
      <c r="D15" s="68" t="n">
        <v>11</v>
      </c>
      <c r="E15" s="56" t="s">
        <v>2417</v>
      </c>
      <c r="F15" s="56" t="s">
        <v>140</v>
      </c>
      <c r="G15" s="56" t="s">
        <v>2418</v>
      </c>
      <c r="H15" s="56" t="s">
        <v>89</v>
      </c>
      <c r="I15" s="56" t="s">
        <v>362</v>
      </c>
      <c r="J15" s="56" t="s">
        <v>2419</v>
      </c>
      <c r="K15" s="56" t="s">
        <v>2420</v>
      </c>
      <c r="L15" s="56" t="s">
        <v>64</v>
      </c>
      <c r="M15" s="56" t="s">
        <v>572</v>
      </c>
      <c r="N15" s="56" t="s">
        <v>2421</v>
      </c>
      <c r="O15" s="57" t="n">
        <f aca="false">$AB15</f>
        <v>90</v>
      </c>
      <c r="P15" s="57" t="n">
        <f aca="false">$AF15</f>
        <v>0</v>
      </c>
      <c r="Q15" s="57" t="n">
        <f aca="false">IFERROR(IF($V15&lt;&gt;0,ROUND((O15+P15+V15)/3,0),ROUND(($O15*0.5+$P15*0.5),0)),)</f>
        <v>63</v>
      </c>
      <c r="R15" s="57" t="n">
        <f aca="false">$AV15</f>
        <v>91.8</v>
      </c>
      <c r="S15" s="57" t="n">
        <f aca="false">$BI15</f>
        <v>68.1</v>
      </c>
      <c r="T15" s="57" t="n">
        <f aca="false">$BT15</f>
        <v>99</v>
      </c>
      <c r="U15" s="57" t="n">
        <f aca="false">$CD15</f>
        <v>87.5</v>
      </c>
      <c r="V15" s="58" t="n">
        <f aca="false">$AJ15</f>
        <v>100</v>
      </c>
      <c r="W15" s="59" t="n">
        <f aca="false">IF($Q15&gt;=55,ROUND($Q15*$Q$3+$R15*$R$3+$S15*$S$3+$T15*$T$3+$U15*$U$3,0),$Q15)</f>
        <v>77</v>
      </c>
      <c r="X15" s="83" t="n">
        <v>20</v>
      </c>
      <c r="Y15" s="84" t="n">
        <v>30</v>
      </c>
      <c r="Z15" s="84" t="n">
        <v>40</v>
      </c>
      <c r="AA15" s="84" t="n">
        <v>100</v>
      </c>
      <c r="AB15" s="61" t="n">
        <f aca="false">IFERROR(X15+Y15+Z15*AA15/100,0)</f>
        <v>90</v>
      </c>
      <c r="AC15" s="60" t="n">
        <v>0</v>
      </c>
      <c r="AD15" s="60" t="n">
        <v>0</v>
      </c>
      <c r="AE15" s="57" t="n">
        <v>0</v>
      </c>
      <c r="AF15" s="61" t="n">
        <f aca="false">IFERROR(AC15+AD15*AE15/100,0)</f>
        <v>0</v>
      </c>
      <c r="AG15" s="60" t="n">
        <v>30</v>
      </c>
      <c r="AH15" s="60" t="n">
        <v>70</v>
      </c>
      <c r="AI15" s="57" t="n">
        <v>100</v>
      </c>
      <c r="AJ15" s="61" t="n">
        <f aca="false">IFERROR(AG15+AH15*AI15/100,0)</f>
        <v>100</v>
      </c>
      <c r="AK15" s="62" t="n">
        <v>83</v>
      </c>
      <c r="AL15" s="63" t="n">
        <v>100</v>
      </c>
      <c r="AM15" s="62" t="n">
        <v>100</v>
      </c>
      <c r="AN15" s="62" t="n">
        <v>100</v>
      </c>
      <c r="AO15" s="62" t="n">
        <v>75</v>
      </c>
      <c r="AP15" s="62" t="n">
        <v>100</v>
      </c>
      <c r="AQ15" s="62" t="n">
        <v>100</v>
      </c>
      <c r="AR15" s="62" t="n">
        <v>100</v>
      </c>
      <c r="AS15" s="62" t="n">
        <v>60</v>
      </c>
      <c r="AT15" s="62" t="n">
        <v>100</v>
      </c>
      <c r="AU15" s="62"/>
      <c r="AV15" s="61" t="n">
        <f aca="false">IFERROR(AVERAGE(AK15:AU15),0)</f>
        <v>91.8</v>
      </c>
      <c r="AW15" s="62" t="n">
        <v>90</v>
      </c>
      <c r="AX15" s="62" t="n">
        <v>100</v>
      </c>
      <c r="AY15" s="62" t="n">
        <v>90</v>
      </c>
      <c r="AZ15" s="62" t="n">
        <v>0</v>
      </c>
      <c r="BA15" s="62" t="n">
        <v>83</v>
      </c>
      <c r="BB15" s="85" t="n">
        <v>0</v>
      </c>
      <c r="BC15" s="62" t="n">
        <v>23</v>
      </c>
      <c r="BD15" s="62" t="n">
        <v>100</v>
      </c>
      <c r="BE15" s="62" t="n">
        <v>95</v>
      </c>
      <c r="BF15" s="85" t="n">
        <v>100</v>
      </c>
      <c r="BG15" s="62"/>
      <c r="BH15" s="62"/>
      <c r="BI15" s="61" t="n">
        <f aca="false">IFERROR(AVERAGE(AW15:BH15),0)</f>
        <v>68.1</v>
      </c>
      <c r="BJ15" s="85" t="n">
        <v>100</v>
      </c>
      <c r="BK15" s="85" t="n">
        <v>100</v>
      </c>
      <c r="BL15" s="85" t="n">
        <v>100</v>
      </c>
      <c r="BM15" s="85" t="n">
        <v>100</v>
      </c>
      <c r="BN15" s="85" t="n">
        <v>100</v>
      </c>
      <c r="BO15" s="85" t="n">
        <v>95</v>
      </c>
      <c r="BP15" s="85" t="n">
        <v>100</v>
      </c>
      <c r="BQ15" s="85" t="n">
        <v>100</v>
      </c>
      <c r="BR15" s="122" t="n">
        <v>100</v>
      </c>
      <c r="BS15" s="62" t="n">
        <v>95</v>
      </c>
      <c r="BT15" s="89" t="n">
        <f aca="false">IFERROR(AVERAGE(BJ15:BS15),0)</f>
        <v>99</v>
      </c>
      <c r="BU15" s="63" t="n">
        <v>100</v>
      </c>
      <c r="BV15" s="63" t="n">
        <v>100</v>
      </c>
      <c r="BW15" s="63" t="n">
        <v>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87.5</v>
      </c>
    </row>
    <row r="16" customFormat="false" ht="15.75" hidden="false" customHeight="true" outlineLevel="0" collapsed="false">
      <c r="A16" s="13" t="str">
        <f aca="false">$E16&amp;"-"&amp;$F16</f>
        <v>202021066-7</v>
      </c>
      <c r="B16" s="18" t="n">
        <f aca="false">$W16</f>
        <v>0</v>
      </c>
      <c r="C16" s="13"/>
      <c r="D16" s="68" t="n">
        <v>12</v>
      </c>
      <c r="E16" s="56" t="s">
        <v>2422</v>
      </c>
      <c r="F16" s="56" t="s">
        <v>121</v>
      </c>
      <c r="G16" s="56" t="s">
        <v>2423</v>
      </c>
      <c r="H16" s="56" t="s">
        <v>64</v>
      </c>
      <c r="I16" s="73" t="s">
        <v>1386</v>
      </c>
      <c r="J16" s="56" t="s">
        <v>693</v>
      </c>
      <c r="K16" s="56" t="s">
        <v>2424</v>
      </c>
      <c r="L16" s="56" t="s">
        <v>64</v>
      </c>
      <c r="M16" s="56" t="s">
        <v>572</v>
      </c>
      <c r="N16" s="56" t="s">
        <v>2425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50</v>
      </c>
      <c r="S16" s="57" t="n">
        <f aca="false">$BI16</f>
        <v>50</v>
      </c>
      <c r="T16" s="57" t="n">
        <f aca="false">$BT16</f>
        <v>40</v>
      </c>
      <c r="U16" s="57" t="n">
        <f aca="false">$CD16</f>
        <v>62.5</v>
      </c>
      <c r="V16" s="58" t="n">
        <f aca="false">$AJ16</f>
        <v>0</v>
      </c>
      <c r="W16" s="88" t="n">
        <f aca="false">IF($Q16&gt;=55,ROUND($Q16*$Q$3+$R16*$R$3+$S16*$S$3+$T16*$T$3+$U16*$U$3,0),$Q16)</f>
        <v>0</v>
      </c>
      <c r="X16" s="83" t="n">
        <v>0</v>
      </c>
      <c r="Y16" s="84" t="n">
        <v>0</v>
      </c>
      <c r="Z16" s="84" t="n">
        <v>0</v>
      </c>
      <c r="AA16" s="84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61" t="n">
        <f aca="false">IFERROR(AC16+AD16*AE16/100,0)</f>
        <v>0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2" t="n">
        <v>100</v>
      </c>
      <c r="AP16" s="90" t="n">
        <v>0</v>
      </c>
      <c r="AQ16" s="90" t="n">
        <v>0</v>
      </c>
      <c r="AR16" s="90" t="n">
        <v>0</v>
      </c>
      <c r="AS16" s="90" t="n">
        <v>0</v>
      </c>
      <c r="AT16" s="90" t="n">
        <v>0</v>
      </c>
      <c r="AU16" s="62"/>
      <c r="AV16" s="61" t="n">
        <f aca="false">IFERROR(AVERAGE(AK16:AU16),0)</f>
        <v>50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4" t="n">
        <v>100</v>
      </c>
      <c r="BB16" s="54" t="n">
        <v>0</v>
      </c>
      <c r="BC16" s="110" t="n">
        <v>0</v>
      </c>
      <c r="BD16" s="90" t="n">
        <v>0</v>
      </c>
      <c r="BE16" s="110" t="n">
        <v>0</v>
      </c>
      <c r="BF16" s="62" t="n">
        <v>0</v>
      </c>
      <c r="BG16" s="65"/>
      <c r="BH16" s="62"/>
      <c r="BI16" s="66" t="n">
        <f aca="false">IFERROR(AVERAGE(AW16:BH16),0)</f>
        <v>50</v>
      </c>
      <c r="BJ16" s="62" t="n">
        <v>100</v>
      </c>
      <c r="BK16" s="62" t="n">
        <v>100</v>
      </c>
      <c r="BL16" s="62" t="n">
        <v>100</v>
      </c>
      <c r="BM16" s="62" t="n">
        <v>100</v>
      </c>
      <c r="BN16" s="62" t="n">
        <v>0</v>
      </c>
      <c r="BO16" s="62" t="n">
        <v>0</v>
      </c>
      <c r="BP16" s="62" t="n">
        <v>0</v>
      </c>
      <c r="BQ16" s="62" t="n">
        <v>0</v>
      </c>
      <c r="BR16" s="64" t="n">
        <v>0</v>
      </c>
      <c r="BS16" s="62" t="n">
        <v>0</v>
      </c>
      <c r="BT16" s="89" t="n">
        <f aca="false">IFERROR(AVERAGE(BJ16:BS16),0)</f>
        <v>40</v>
      </c>
      <c r="BU16" s="63" t="n">
        <v>100</v>
      </c>
      <c r="BV16" s="63" t="n">
        <v>100</v>
      </c>
      <c r="BW16" s="63" t="n">
        <v>100</v>
      </c>
      <c r="BX16" s="62" t="n">
        <v>100</v>
      </c>
      <c r="BY16" s="62" t="n">
        <v>100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62.5</v>
      </c>
    </row>
    <row r="17" customFormat="false" ht="15.75" hidden="false" customHeight="true" outlineLevel="0" collapsed="false">
      <c r="A17" s="13" t="str">
        <f aca="false">$E17&amp;"-"&amp;$F17</f>
        <v>202021038-1</v>
      </c>
      <c r="B17" s="18" t="n">
        <f aca="false">$W17</f>
        <v>100</v>
      </c>
      <c r="C17" s="13"/>
      <c r="D17" s="68" t="n">
        <v>13</v>
      </c>
      <c r="E17" s="56" t="s">
        <v>2426</v>
      </c>
      <c r="F17" s="56" t="s">
        <v>64</v>
      </c>
      <c r="G17" s="56" t="s">
        <v>2427</v>
      </c>
      <c r="H17" s="56" t="s">
        <v>178</v>
      </c>
      <c r="I17" s="56" t="s">
        <v>1183</v>
      </c>
      <c r="J17" s="56" t="s">
        <v>765</v>
      </c>
      <c r="K17" s="56" t="s">
        <v>2428</v>
      </c>
      <c r="L17" s="56" t="s">
        <v>64</v>
      </c>
      <c r="M17" s="56" t="s">
        <v>572</v>
      </c>
      <c r="N17" s="56" t="s">
        <v>2429</v>
      </c>
      <c r="O17" s="57" t="n">
        <f aca="false">$AB17</f>
        <v>100</v>
      </c>
      <c r="P17" s="57" t="n">
        <f aca="false">$AF17</f>
        <v>100</v>
      </c>
      <c r="Q17" s="57" t="n">
        <f aca="false">IFERROR(IF($V17&lt;&gt;0,ROUND((MAX(O17:P17)*0.5+$V17*0.5),0),ROUND(($O17*0.5+$P17*0.5),0)),)</f>
        <v>100</v>
      </c>
      <c r="R17" s="57" t="n">
        <f aca="false">$AV17</f>
        <v>98</v>
      </c>
      <c r="S17" s="57" t="n">
        <f aca="false">$BI17</f>
        <v>100</v>
      </c>
      <c r="T17" s="57" t="n">
        <f aca="false">$BT17</f>
        <v>100</v>
      </c>
      <c r="U17" s="57" t="n">
        <f aca="false">$CD17</f>
        <v>100</v>
      </c>
      <c r="V17" s="58" t="n">
        <f aca="false">$AJ17</f>
        <v>0</v>
      </c>
      <c r="W17" s="88" t="n">
        <f aca="false">IF($Q17&gt;=55,ROUND($Q17*$Q$3+$R17*$R$3+$S17*$S$3+$T17*$T$3+$U17*$U$3,0),$Q17)</f>
        <v>100</v>
      </c>
      <c r="X17" s="83" t="n">
        <v>20</v>
      </c>
      <c r="Y17" s="84" t="n">
        <v>30</v>
      </c>
      <c r="Z17" s="84" t="n">
        <v>50</v>
      </c>
      <c r="AA17" s="84" t="n">
        <v>100</v>
      </c>
      <c r="AB17" s="61" t="n">
        <f aca="false">IFERROR(X17+Y17+Z17*AA17/100,0)</f>
        <v>100</v>
      </c>
      <c r="AC17" s="74" t="n">
        <v>30</v>
      </c>
      <c r="AD17" s="74" t="n">
        <v>70</v>
      </c>
      <c r="AE17" s="75" t="n">
        <v>100</v>
      </c>
      <c r="AF17" s="61" t="n">
        <f aca="false">IFERROR(AC17+AD17*AE17/100,0)</f>
        <v>100</v>
      </c>
      <c r="AG17" s="60"/>
      <c r="AH17" s="60"/>
      <c r="AI17" s="57"/>
      <c r="AJ17" s="61" t="n">
        <f aca="false">IFERROR(AG17+AH17*AI17/100,0)</f>
        <v>0</v>
      </c>
      <c r="AK17" s="85" t="n">
        <v>100</v>
      </c>
      <c r="AL17" s="86" t="n">
        <v>100</v>
      </c>
      <c r="AM17" s="85" t="n">
        <v>100</v>
      </c>
      <c r="AN17" s="85" t="n">
        <v>100</v>
      </c>
      <c r="AO17" s="85" t="n">
        <v>100</v>
      </c>
      <c r="AP17" s="62" t="n">
        <v>80</v>
      </c>
      <c r="AQ17" s="62" t="n">
        <v>100</v>
      </c>
      <c r="AR17" s="62" t="n">
        <v>100</v>
      </c>
      <c r="AS17" s="62" t="n">
        <v>100</v>
      </c>
      <c r="AT17" s="62" t="n">
        <v>100</v>
      </c>
      <c r="AU17" s="62"/>
      <c r="AV17" s="61" t="n">
        <f aca="false">IFERROR(AVERAGE(AK17:AU17),0)</f>
        <v>98</v>
      </c>
      <c r="AW17" s="85" t="n">
        <v>100</v>
      </c>
      <c r="AX17" s="85" t="n">
        <v>100</v>
      </c>
      <c r="AY17" s="85" t="n">
        <v>100</v>
      </c>
      <c r="AZ17" s="85" t="n">
        <v>100</v>
      </c>
      <c r="BA17" s="85" t="n">
        <v>100</v>
      </c>
      <c r="BB17" s="54" t="n">
        <v>100</v>
      </c>
      <c r="BC17" s="62" t="n">
        <v>100</v>
      </c>
      <c r="BD17" s="62" t="n">
        <v>100</v>
      </c>
      <c r="BE17" s="64" t="n">
        <v>100</v>
      </c>
      <c r="BF17" s="62" t="n">
        <v>100</v>
      </c>
      <c r="BG17" s="65"/>
      <c r="BH17" s="62"/>
      <c r="BI17" s="66" t="n">
        <f aca="false">IFERROR(AVERAGE(AW17:BH17),0)</f>
        <v>100</v>
      </c>
      <c r="BJ17" s="62" t="n">
        <v>100</v>
      </c>
      <c r="BK17" s="62" t="n">
        <v>100</v>
      </c>
      <c r="BL17" s="62" t="n">
        <v>100</v>
      </c>
      <c r="BM17" s="62" t="n">
        <v>100</v>
      </c>
      <c r="BN17" s="62" t="n">
        <v>100</v>
      </c>
      <c r="BO17" s="62" t="n">
        <v>100</v>
      </c>
      <c r="BP17" s="62" t="n">
        <v>100</v>
      </c>
      <c r="BQ17" s="62" t="n">
        <v>100</v>
      </c>
      <c r="BR17" s="64" t="n">
        <v>100</v>
      </c>
      <c r="BS17" s="62" t="n">
        <v>100</v>
      </c>
      <c r="BT17" s="89" t="n">
        <f aca="false">IFERROR(AVERAGE(BJ17:BS17),0)</f>
        <v>100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202054032-2</v>
      </c>
      <c r="B18" s="18" t="n">
        <f aca="false">$W18</f>
        <v>0</v>
      </c>
      <c r="C18" s="13"/>
      <c r="D18" s="68" t="n">
        <v>14</v>
      </c>
      <c r="E18" s="56" t="s">
        <v>2430</v>
      </c>
      <c r="F18" s="56" t="s">
        <v>58</v>
      </c>
      <c r="G18" s="56" t="s">
        <v>2431</v>
      </c>
      <c r="H18" s="56" t="s">
        <v>89</v>
      </c>
      <c r="I18" s="73" t="s">
        <v>334</v>
      </c>
      <c r="J18" s="56" t="s">
        <v>238</v>
      </c>
      <c r="K18" s="56" t="s">
        <v>2432</v>
      </c>
      <c r="L18" s="56" t="s">
        <v>64</v>
      </c>
      <c r="M18" s="56" t="s">
        <v>635</v>
      </c>
      <c r="N18" s="56" t="s">
        <v>2433</v>
      </c>
      <c r="O18" s="57" t="n">
        <f aca="false">$AB18</f>
        <v>0</v>
      </c>
      <c r="P18" s="57" t="n">
        <f aca="false">$AF18</f>
        <v>0</v>
      </c>
      <c r="Q18" s="57" t="n">
        <f aca="false">IFERROR(IF($V18&lt;&gt;0,ROUND((MAX(O18:P18)*0.5+$V18*0.5),0),ROUND(($O18*0.5+$P18*0.5),0)),)</f>
        <v>0</v>
      </c>
      <c r="R18" s="57" t="n">
        <f aca="false">$AV18</f>
        <v>0</v>
      </c>
      <c r="S18" s="57" t="n">
        <f aca="false">$BI18</f>
        <v>0</v>
      </c>
      <c r="T18" s="57" t="n">
        <f aca="false">$BT18</f>
        <v>0</v>
      </c>
      <c r="U18" s="57" t="n">
        <f aca="false">$CD18</f>
        <v>0</v>
      </c>
      <c r="V18" s="58" t="n">
        <f aca="false">$AJ18</f>
        <v>0</v>
      </c>
      <c r="W18" s="88" t="n">
        <f aca="false">IF($Q18&gt;=55,ROUND($Q18*$Q$3+$R18*$R$3+$S18*$S$3+$T18*$T$3+$U18*$U$3,0),$Q18)</f>
        <v>0</v>
      </c>
      <c r="X18" s="83" t="n">
        <v>0</v>
      </c>
      <c r="Y18" s="84" t="n">
        <v>0</v>
      </c>
      <c r="Z18" s="84" t="n">
        <v>0</v>
      </c>
      <c r="AA18" s="84" t="n">
        <v>0</v>
      </c>
      <c r="AB18" s="61" t="n">
        <f aca="false">IFERROR(X18+Y18+Z18*AA18/100,0)</f>
        <v>0</v>
      </c>
      <c r="AC18" s="60" t="n">
        <v>0</v>
      </c>
      <c r="AD18" s="60" t="n">
        <v>0</v>
      </c>
      <c r="AE18" s="57" t="n">
        <v>0</v>
      </c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54" t="n">
        <v>0</v>
      </c>
      <c r="AL18" s="54" t="n">
        <v>0</v>
      </c>
      <c r="AM18" s="54" t="n">
        <v>0</v>
      </c>
      <c r="AN18" s="54" t="n">
        <v>0</v>
      </c>
      <c r="AO18" s="54" t="n">
        <v>0</v>
      </c>
      <c r="AP18" s="90" t="n">
        <v>0</v>
      </c>
      <c r="AQ18" s="90" t="n">
        <v>0</v>
      </c>
      <c r="AR18" s="90" t="n">
        <v>0</v>
      </c>
      <c r="AS18" s="90" t="n">
        <v>0</v>
      </c>
      <c r="AT18" s="90" t="n">
        <v>0</v>
      </c>
      <c r="AU18" s="62"/>
      <c r="AV18" s="66" t="n">
        <f aca="false">IFERROR(AVERAGE(AK18:AU18),0)</f>
        <v>0</v>
      </c>
      <c r="AW18" s="54" t="n">
        <v>0</v>
      </c>
      <c r="AX18" s="54" t="n">
        <v>0</v>
      </c>
      <c r="AY18" s="54" t="n">
        <v>0</v>
      </c>
      <c r="AZ18" s="54" t="n">
        <v>0</v>
      </c>
      <c r="BA18" s="54" t="n">
        <v>0</v>
      </c>
      <c r="BB18" s="54" t="n">
        <v>0</v>
      </c>
      <c r="BC18" s="110" t="n">
        <v>0</v>
      </c>
      <c r="BD18" s="90" t="n">
        <v>0</v>
      </c>
      <c r="BE18" s="110" t="n">
        <v>0</v>
      </c>
      <c r="BF18" s="62" t="n">
        <v>0</v>
      </c>
      <c r="BG18" s="65"/>
      <c r="BH18" s="62"/>
      <c r="BI18" s="66" t="n">
        <f aca="false">IFERROR(AVERAGE(AW18:BH18),0)</f>
        <v>0</v>
      </c>
      <c r="BJ18" s="62" t="n">
        <v>0</v>
      </c>
      <c r="BK18" s="62" t="n">
        <v>0</v>
      </c>
      <c r="BL18" s="62" t="n">
        <v>0</v>
      </c>
      <c r="BM18" s="62" t="n">
        <v>0</v>
      </c>
      <c r="BN18" s="62" t="n">
        <v>0</v>
      </c>
      <c r="BO18" s="62" t="n">
        <v>0</v>
      </c>
      <c r="BP18" s="62" t="n">
        <v>0</v>
      </c>
      <c r="BQ18" s="62" t="n">
        <v>0</v>
      </c>
      <c r="BR18" s="64" t="n">
        <v>0</v>
      </c>
      <c r="BS18" s="62" t="n">
        <v>0</v>
      </c>
      <c r="BT18" s="89" t="n">
        <f aca="false">IFERROR(AVERAGE(BJ18:BS18),0)</f>
        <v>0</v>
      </c>
      <c r="BU18" s="63" t="n">
        <v>0</v>
      </c>
      <c r="BV18" s="63" t="n">
        <v>0</v>
      </c>
      <c r="BW18" s="63" t="n">
        <v>0</v>
      </c>
      <c r="BX18" s="62" t="n">
        <v>0</v>
      </c>
      <c r="BY18" s="62" t="n">
        <v>0</v>
      </c>
      <c r="BZ18" s="62" t="n">
        <v>0</v>
      </c>
      <c r="CA18" s="62" t="n">
        <v>0</v>
      </c>
      <c r="CB18" s="62" t="n">
        <v>0</v>
      </c>
      <c r="CC18" s="62"/>
      <c r="CD18" s="61" t="n">
        <f aca="false">IFERROR(AVERAGE(BU18:CC18),0)</f>
        <v>0</v>
      </c>
    </row>
    <row r="19" customFormat="false" ht="15.75" hidden="false" customHeight="true" outlineLevel="0" collapsed="false">
      <c r="A19" s="13" t="str">
        <f aca="false">$E19&amp;"-"&amp;$F19</f>
        <v>202021084-5</v>
      </c>
      <c r="B19" s="18" t="n">
        <f aca="false">$W19</f>
        <v>50</v>
      </c>
      <c r="C19" s="13"/>
      <c r="D19" s="68" t="n">
        <v>15</v>
      </c>
      <c r="E19" s="56" t="s">
        <v>2434</v>
      </c>
      <c r="F19" s="56" t="s">
        <v>70</v>
      </c>
      <c r="G19" s="56" t="s">
        <v>2435</v>
      </c>
      <c r="H19" s="56" t="s">
        <v>159</v>
      </c>
      <c r="I19" s="56" t="s">
        <v>221</v>
      </c>
      <c r="J19" s="56" t="s">
        <v>483</v>
      </c>
      <c r="K19" s="56" t="s">
        <v>2436</v>
      </c>
      <c r="L19" s="56" t="s">
        <v>64</v>
      </c>
      <c r="M19" s="56" t="s">
        <v>572</v>
      </c>
      <c r="N19" s="56" t="s">
        <v>2437</v>
      </c>
      <c r="O19" s="57" t="n">
        <f aca="false">$AB19</f>
        <v>82</v>
      </c>
      <c r="P19" s="57" t="n">
        <f aca="false">$AF19</f>
        <v>0</v>
      </c>
      <c r="Q19" s="57" t="n">
        <f aca="false">IFERROR(IF($V19&lt;&gt;0,ROUND((O19+P19+V19)/3,0),ROUND(($O19*0.5+$P19*0.5),0)),)</f>
        <v>50</v>
      </c>
      <c r="R19" s="57" t="n">
        <f aca="false">$AV19</f>
        <v>75.3</v>
      </c>
      <c r="S19" s="57" t="n">
        <f aca="false">$BI19</f>
        <v>74.182</v>
      </c>
      <c r="T19" s="57" t="n">
        <f aca="false">$BT19</f>
        <v>93.5</v>
      </c>
      <c r="U19" s="57" t="n">
        <f aca="false">$CD19</f>
        <v>75</v>
      </c>
      <c r="V19" s="58" t="n">
        <f aca="false">$AJ19</f>
        <v>69</v>
      </c>
      <c r="W19" s="59" t="n">
        <f aca="false">IF($Q19&gt;=55,ROUND($Q19*$Q$3+$R19*$R$3+$S19*$S$3+$T19*$T$3+$U19*$U$3,0),$Q19)</f>
        <v>50</v>
      </c>
      <c r="X19" s="57" t="n">
        <v>20</v>
      </c>
      <c r="Y19" s="60" t="n">
        <v>30</v>
      </c>
      <c r="Z19" s="60" t="n">
        <v>32</v>
      </c>
      <c r="AA19" s="60" t="n">
        <v>100</v>
      </c>
      <c r="AB19" s="61" t="n">
        <f aca="false">IFERROR(X19+Y19+Z19*AA19/100,0)</f>
        <v>82</v>
      </c>
      <c r="AC19" s="60" t="n">
        <v>0</v>
      </c>
      <c r="AD19" s="60" t="n">
        <v>0</v>
      </c>
      <c r="AE19" s="57" t="n">
        <v>0</v>
      </c>
      <c r="AF19" s="61" t="n">
        <f aca="false">IFERROR(AC19+AD19*AE19/100,0)</f>
        <v>0</v>
      </c>
      <c r="AG19" s="60" t="n">
        <v>19</v>
      </c>
      <c r="AH19" s="60" t="n">
        <v>50</v>
      </c>
      <c r="AI19" s="57" t="n">
        <v>100</v>
      </c>
      <c r="AJ19" s="61" t="n">
        <f aca="false">IFERROR(AG19+AH19*AI19/100,0)</f>
        <v>69</v>
      </c>
      <c r="AK19" s="67" t="n">
        <v>83</v>
      </c>
      <c r="AL19" s="91" t="n">
        <v>100</v>
      </c>
      <c r="AM19" s="67" t="n">
        <v>100</v>
      </c>
      <c r="AN19" s="67" t="n">
        <v>75</v>
      </c>
      <c r="AO19" s="67" t="n">
        <v>75</v>
      </c>
      <c r="AP19" s="62" t="n">
        <v>60</v>
      </c>
      <c r="AQ19" s="62" t="n">
        <v>80</v>
      </c>
      <c r="AR19" s="62" t="n">
        <v>33</v>
      </c>
      <c r="AS19" s="62" t="n">
        <v>80</v>
      </c>
      <c r="AT19" s="62" t="n">
        <v>67</v>
      </c>
      <c r="AU19" s="62"/>
      <c r="AV19" s="61" t="n">
        <f aca="false">IFERROR(AVERAGE(AK19:AU19),0)</f>
        <v>75.3</v>
      </c>
      <c r="AW19" s="54" t="n">
        <v>0</v>
      </c>
      <c r="AX19" s="54" t="n">
        <v>100</v>
      </c>
      <c r="AY19" s="54" t="n">
        <v>100</v>
      </c>
      <c r="AZ19" s="54" t="n">
        <v>91</v>
      </c>
      <c r="BA19" s="54" t="n">
        <v>90</v>
      </c>
      <c r="BB19" s="13" t="n">
        <v>0</v>
      </c>
      <c r="BC19" s="65" t="n">
        <v>96</v>
      </c>
      <c r="BD19" s="62" t="n">
        <v>81.82</v>
      </c>
      <c r="BE19" s="64" t="n">
        <v>83</v>
      </c>
      <c r="BF19" s="62" t="n">
        <v>100</v>
      </c>
      <c r="BG19" s="65"/>
      <c r="BH19" s="62"/>
      <c r="BI19" s="66" t="n">
        <f aca="false">IFERROR(AVERAGE(AW19:BH19),0)</f>
        <v>74.182</v>
      </c>
      <c r="BJ19" s="62" t="n">
        <v>90</v>
      </c>
      <c r="BK19" s="62" t="n">
        <v>100</v>
      </c>
      <c r="BL19" s="62" t="n">
        <v>90</v>
      </c>
      <c r="BM19" s="62" t="n">
        <v>100</v>
      </c>
      <c r="BN19" s="54" t="n">
        <v>90</v>
      </c>
      <c r="BO19" s="62" t="n">
        <v>95</v>
      </c>
      <c r="BP19" s="62" t="n">
        <v>85</v>
      </c>
      <c r="BQ19" s="62" t="n">
        <v>95</v>
      </c>
      <c r="BR19" s="64" t="n">
        <v>100</v>
      </c>
      <c r="BS19" s="62" t="n">
        <v>90</v>
      </c>
      <c r="BT19" s="89" t="n">
        <f aca="false">IFERROR(AVERAGE(BJ19:BS19),0)</f>
        <v>93.5</v>
      </c>
      <c r="BU19" s="63" t="n">
        <v>0</v>
      </c>
      <c r="BV19" s="63" t="n">
        <v>100</v>
      </c>
      <c r="BW19" s="63" t="n">
        <v>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75</v>
      </c>
    </row>
    <row r="20" customFormat="false" ht="15.75" hidden="false" customHeight="true" outlineLevel="0" collapsed="false">
      <c r="A20" s="13" t="str">
        <f aca="false">$E20&amp;"-"&amp;$F20</f>
        <v>202021053-5</v>
      </c>
      <c r="B20" s="18" t="n">
        <f aca="false">$W20</f>
        <v>94</v>
      </c>
      <c r="C20" s="13"/>
      <c r="D20" s="68" t="n">
        <v>16</v>
      </c>
      <c r="E20" s="56" t="s">
        <v>2438</v>
      </c>
      <c r="F20" s="56" t="s">
        <v>70</v>
      </c>
      <c r="G20" s="56" t="s">
        <v>2439</v>
      </c>
      <c r="H20" s="56" t="s">
        <v>178</v>
      </c>
      <c r="I20" s="56" t="s">
        <v>192</v>
      </c>
      <c r="J20" s="56" t="s">
        <v>173</v>
      </c>
      <c r="K20" s="56" t="s">
        <v>2440</v>
      </c>
      <c r="L20" s="56" t="s">
        <v>64</v>
      </c>
      <c r="M20" s="56" t="s">
        <v>572</v>
      </c>
      <c r="N20" s="56" t="s">
        <v>2441</v>
      </c>
      <c r="O20" s="57" t="n">
        <f aca="false">$AB20</f>
        <v>90</v>
      </c>
      <c r="P20" s="57" t="n">
        <f aca="false">$AF20</f>
        <v>95</v>
      </c>
      <c r="Q20" s="57" t="n">
        <f aca="false">IFERROR(IF($V20&lt;&gt;0,ROUND((MAX(O20:P20)*0.5+$V20*0.5),0),ROUND(($O20*0.5+$P20*0.5),0)),)</f>
        <v>93</v>
      </c>
      <c r="R20" s="57" t="n">
        <f aca="false">$AV20</f>
        <v>93.5</v>
      </c>
      <c r="S20" s="57" t="n">
        <f aca="false">$BI20</f>
        <v>99.1</v>
      </c>
      <c r="T20" s="57" t="n">
        <f aca="false">$BT20</f>
        <v>98</v>
      </c>
      <c r="U20" s="57" t="n">
        <f aca="false">$CD20</f>
        <v>87.5</v>
      </c>
      <c r="V20" s="58" t="n">
        <f aca="false">$AJ20</f>
        <v>0</v>
      </c>
      <c r="W20" s="59" t="n">
        <f aca="false">IF($Q20&gt;=55,ROUND($Q20*$Q$3+$R20*$R$3+$S20*$S$3+$T20*$T$3+$U20*$U$3,0),$Q20)</f>
        <v>94</v>
      </c>
      <c r="X20" s="57" t="n">
        <v>20</v>
      </c>
      <c r="Y20" s="60" t="n">
        <v>30</v>
      </c>
      <c r="Z20" s="60" t="n">
        <v>40</v>
      </c>
      <c r="AA20" s="60" t="n">
        <v>100</v>
      </c>
      <c r="AB20" s="61" t="n">
        <f aca="false">IFERROR(X20+Y20+Z20*AA20/100,0)</f>
        <v>90</v>
      </c>
      <c r="AC20" s="74" t="n">
        <v>25</v>
      </c>
      <c r="AD20" s="74" t="n">
        <v>70</v>
      </c>
      <c r="AE20" s="75" t="n">
        <v>100</v>
      </c>
      <c r="AF20" s="61" t="n">
        <f aca="false">IFERROR(AC20+AD20*AE20/100,0)</f>
        <v>95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75</v>
      </c>
      <c r="AP20" s="65" t="n">
        <v>60</v>
      </c>
      <c r="AQ20" s="62" t="n">
        <v>100</v>
      </c>
      <c r="AR20" s="62" t="n">
        <v>100</v>
      </c>
      <c r="AS20" s="62" t="n">
        <v>100</v>
      </c>
      <c r="AT20" s="62" t="n">
        <v>100</v>
      </c>
      <c r="AU20" s="62"/>
      <c r="AV20" s="61" t="n">
        <f aca="false">IFERROR(AVERAGE(AK20:AU20),0)</f>
        <v>93.5</v>
      </c>
      <c r="AW20" s="67" t="n">
        <v>91</v>
      </c>
      <c r="AX20" s="67" t="n">
        <v>100</v>
      </c>
      <c r="AY20" s="67" t="n">
        <v>100</v>
      </c>
      <c r="AZ20" s="67" t="n">
        <v>100</v>
      </c>
      <c r="BA20" s="67" t="n">
        <v>100</v>
      </c>
      <c r="BB20" s="62" t="n">
        <v>100</v>
      </c>
      <c r="BC20" s="93" t="n">
        <v>100</v>
      </c>
      <c r="BD20" s="62" t="n">
        <v>100</v>
      </c>
      <c r="BE20" s="62" t="n">
        <v>100</v>
      </c>
      <c r="BF20" s="90" t="n">
        <v>100</v>
      </c>
      <c r="BG20" s="62"/>
      <c r="BH20" s="62"/>
      <c r="BI20" s="61" t="n">
        <f aca="false">IFERROR(AVERAGE(AW20:BH20),0)</f>
        <v>99.1</v>
      </c>
      <c r="BJ20" s="90" t="n">
        <v>100</v>
      </c>
      <c r="BK20" s="90" t="n">
        <v>100</v>
      </c>
      <c r="BL20" s="90" t="n">
        <v>95</v>
      </c>
      <c r="BM20" s="90" t="n">
        <v>90</v>
      </c>
      <c r="BN20" s="90" t="n">
        <v>100</v>
      </c>
      <c r="BO20" s="90" t="n">
        <v>95</v>
      </c>
      <c r="BP20" s="90" t="n">
        <v>100</v>
      </c>
      <c r="BQ20" s="90" t="n">
        <v>100</v>
      </c>
      <c r="BR20" s="67" t="n">
        <v>100</v>
      </c>
      <c r="BS20" s="62" t="n">
        <v>100</v>
      </c>
      <c r="BT20" s="61" t="n">
        <f aca="false">IFERROR(AVERAGE(BJ20:BS20),0)</f>
        <v>98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0</v>
      </c>
      <c r="CB20" s="62" t="n">
        <v>100</v>
      </c>
      <c r="CC20" s="62"/>
      <c r="CD20" s="61" t="n">
        <f aca="false">IFERROR(AVERAGE(BU20:CC20),0)</f>
        <v>87.5</v>
      </c>
    </row>
    <row r="21" customFormat="false" ht="15.75" hidden="false" customHeight="true" outlineLevel="0" collapsed="false">
      <c r="A21" s="13" t="str">
        <f aca="false">$E21&amp;"-"&amp;$F21</f>
        <v>201903010-8</v>
      </c>
      <c r="B21" s="18" t="n">
        <f aca="false">$W21</f>
        <v>35</v>
      </c>
      <c r="C21" s="13"/>
      <c r="D21" s="68" t="n">
        <v>17</v>
      </c>
      <c r="E21" s="56" t="s">
        <v>2442</v>
      </c>
      <c r="F21" s="56" t="s">
        <v>89</v>
      </c>
      <c r="G21" s="56" t="s">
        <v>2443</v>
      </c>
      <c r="H21" s="56" t="s">
        <v>58</v>
      </c>
      <c r="I21" s="56" t="s">
        <v>2248</v>
      </c>
      <c r="J21" s="56" t="s">
        <v>2344</v>
      </c>
      <c r="K21" s="56" t="s">
        <v>2444</v>
      </c>
      <c r="L21" s="56" t="s">
        <v>64</v>
      </c>
      <c r="M21" s="56" t="s">
        <v>572</v>
      </c>
      <c r="N21" s="56" t="s">
        <v>2445</v>
      </c>
      <c r="O21" s="57" t="n">
        <f aca="false">$AB21</f>
        <v>45</v>
      </c>
      <c r="P21" s="57" t="n">
        <f aca="false">$AF21</f>
        <v>60</v>
      </c>
      <c r="Q21" s="57" t="n">
        <f aca="false">IFERROR((ROUND((O21+P21+V21)/3,0)))</f>
        <v>35</v>
      </c>
      <c r="R21" s="57" t="n">
        <f aca="false">$AV21</f>
        <v>71.8</v>
      </c>
      <c r="S21" s="57" t="n">
        <f aca="false">$BI21</f>
        <v>54.7</v>
      </c>
      <c r="T21" s="57" t="n">
        <f aca="false">$BT21</f>
        <v>86.5</v>
      </c>
      <c r="U21" s="57" t="n">
        <f aca="false">$CD21</f>
        <v>50</v>
      </c>
      <c r="V21" s="58" t="n">
        <f aca="false">$AJ21</f>
        <v>0</v>
      </c>
      <c r="W21" s="59" t="n">
        <f aca="false">IF($Q21&gt;=55,ROUND($Q21*$Q$3+$R21*$R$3+$S21*$S$3+$T21*$T$3+$U21*$U$3,0),$Q21)</f>
        <v>35</v>
      </c>
      <c r="X21" s="94" t="n">
        <v>20</v>
      </c>
      <c r="Y21" s="95" t="n">
        <v>25</v>
      </c>
      <c r="Z21" s="95" t="n">
        <v>0</v>
      </c>
      <c r="AA21" s="95" t="n">
        <v>0</v>
      </c>
      <c r="AB21" s="61" t="n">
        <f aca="false">IFERROR(X21+Y21+Z21*AA21/100,0)</f>
        <v>45</v>
      </c>
      <c r="AC21" s="60" t="n">
        <v>25</v>
      </c>
      <c r="AD21" s="60" t="n">
        <v>35</v>
      </c>
      <c r="AE21" s="57" t="n">
        <v>100</v>
      </c>
      <c r="AF21" s="61" t="n">
        <f aca="false">IFERROR(AC21+AD21*AE21/100,0)</f>
        <v>60</v>
      </c>
      <c r="AG21" s="60" t="n">
        <v>0</v>
      </c>
      <c r="AH21" s="60" t="n">
        <v>0</v>
      </c>
      <c r="AI21" s="57" t="n">
        <v>0</v>
      </c>
      <c r="AJ21" s="61" t="n">
        <f aca="false">IFERROR(AG21+AH21*AI21/100,0)</f>
        <v>0</v>
      </c>
      <c r="AK21" s="62" t="n">
        <v>60</v>
      </c>
      <c r="AL21" s="63" t="n">
        <v>100</v>
      </c>
      <c r="AM21" s="62" t="n">
        <v>100</v>
      </c>
      <c r="AN21" s="62" t="n">
        <v>75</v>
      </c>
      <c r="AO21" s="62" t="n">
        <v>50</v>
      </c>
      <c r="AP21" s="62" t="n">
        <v>60</v>
      </c>
      <c r="AQ21" s="62" t="n">
        <v>40</v>
      </c>
      <c r="AR21" s="62" t="n">
        <v>33</v>
      </c>
      <c r="AS21" s="62" t="n">
        <v>100</v>
      </c>
      <c r="AT21" s="62" t="n">
        <v>100</v>
      </c>
      <c r="AU21" s="62"/>
      <c r="AV21" s="61" t="n">
        <f aca="false">IFERROR(AVERAGE(AK21:AU21),0)</f>
        <v>71.8</v>
      </c>
      <c r="AW21" s="62" t="n">
        <v>0</v>
      </c>
      <c r="AX21" s="62" t="n">
        <v>96</v>
      </c>
      <c r="AY21" s="62" t="n">
        <v>95</v>
      </c>
      <c r="AZ21" s="62" t="n">
        <v>0</v>
      </c>
      <c r="BA21" s="62" t="n">
        <v>0</v>
      </c>
      <c r="BB21" s="62" t="n">
        <v>0</v>
      </c>
      <c r="BC21" s="62" t="n">
        <v>57</v>
      </c>
      <c r="BD21" s="62" t="n">
        <v>100</v>
      </c>
      <c r="BE21" s="62" t="n">
        <v>99</v>
      </c>
      <c r="BF21" s="62" t="n">
        <v>100</v>
      </c>
      <c r="BG21" s="62"/>
      <c r="BH21" s="62"/>
      <c r="BI21" s="61" t="n">
        <f aca="false">IFERROR(AVERAGE(AW21:BH21),0)</f>
        <v>54.7</v>
      </c>
      <c r="BJ21" s="85" t="n">
        <v>100</v>
      </c>
      <c r="BK21" s="85" t="n">
        <v>100</v>
      </c>
      <c r="BL21" s="85" t="n">
        <v>90</v>
      </c>
      <c r="BM21" s="85" t="n">
        <v>90</v>
      </c>
      <c r="BN21" s="62" t="n">
        <v>95</v>
      </c>
      <c r="BO21" s="62" t="n">
        <v>100</v>
      </c>
      <c r="BP21" s="62" t="n">
        <v>100</v>
      </c>
      <c r="BQ21" s="62" t="n">
        <v>90</v>
      </c>
      <c r="BR21" s="62" t="n">
        <v>100</v>
      </c>
      <c r="BS21" s="62" t="n">
        <v>0</v>
      </c>
      <c r="BT21" s="61" t="n">
        <f aca="false">IFERROR(AVERAGE(BJ21:BS21),0)</f>
        <v>86.5</v>
      </c>
      <c r="BU21" s="63" t="n">
        <v>0</v>
      </c>
      <c r="BV21" s="63" t="n">
        <v>0</v>
      </c>
      <c r="BW21" s="63" t="n">
        <v>20</v>
      </c>
      <c r="BX21" s="62" t="n">
        <v>0</v>
      </c>
      <c r="BY21" s="62" t="n">
        <v>100</v>
      </c>
      <c r="BZ21" s="62" t="n">
        <v>100</v>
      </c>
      <c r="CA21" s="62" t="n">
        <v>80</v>
      </c>
      <c r="CB21" s="62" t="n">
        <v>100</v>
      </c>
      <c r="CC21" s="62"/>
      <c r="CD21" s="61" t="n">
        <f aca="false">IFERROR(AVERAGE(BU21:CC21),0)</f>
        <v>50</v>
      </c>
    </row>
    <row r="22" customFormat="false" ht="15.75" hidden="false" customHeight="true" outlineLevel="0" collapsed="false">
      <c r="A22" s="13" t="str">
        <f aca="false">$E22&amp;"-"&amp;$F22</f>
        <v>202021061-6</v>
      </c>
      <c r="B22" s="18" t="n">
        <f aca="false">$W22</f>
        <v>40</v>
      </c>
      <c r="C22" s="13"/>
      <c r="D22" s="54" t="n">
        <f aca="false">D21+1</f>
        <v>18</v>
      </c>
      <c r="E22" s="56" t="s">
        <v>2446</v>
      </c>
      <c r="F22" s="56" t="s">
        <v>140</v>
      </c>
      <c r="G22" s="56" t="s">
        <v>2447</v>
      </c>
      <c r="H22" s="56" t="s">
        <v>102</v>
      </c>
      <c r="I22" s="56" t="s">
        <v>2448</v>
      </c>
      <c r="J22" s="56" t="s">
        <v>1980</v>
      </c>
      <c r="K22" s="56" t="s">
        <v>168</v>
      </c>
      <c r="L22" s="56" t="s">
        <v>64</v>
      </c>
      <c r="M22" s="56" t="s">
        <v>572</v>
      </c>
      <c r="N22" s="56" t="s">
        <v>2449</v>
      </c>
      <c r="O22" s="57" t="n">
        <f aca="false">$AB22</f>
        <v>35</v>
      </c>
      <c r="P22" s="57" t="n">
        <f aca="false">$AF22</f>
        <v>0</v>
      </c>
      <c r="Q22" s="57" t="n">
        <f aca="false">IFERROR(IF($V22&lt;&gt;0,ROUND((O22+P22+V22)/3,0),ROUND(($O22*0.5+$P22*0.5),0)),)</f>
        <v>40</v>
      </c>
      <c r="R22" s="57" t="n">
        <f aca="false">$AV22</f>
        <v>90</v>
      </c>
      <c r="S22" s="57" t="n">
        <f aca="false">$BI22</f>
        <v>97.7</v>
      </c>
      <c r="T22" s="57" t="n">
        <f aca="false">$BT22</f>
        <v>90</v>
      </c>
      <c r="U22" s="57" t="n">
        <f aca="false">$CD22</f>
        <v>37.5</v>
      </c>
      <c r="V22" s="58" t="n">
        <f aca="false">$AJ22</f>
        <v>85</v>
      </c>
      <c r="W22" s="59" t="n">
        <f aca="false">IF($Q22&gt;=55,ROUND($Q22*$Q$3+$R22*$R$3+$S22*$S$3+$T22*$T$3+$U22*$U$3,0),$Q22)</f>
        <v>40</v>
      </c>
      <c r="X22" s="57" t="n">
        <v>5</v>
      </c>
      <c r="Y22" s="60" t="n">
        <v>0</v>
      </c>
      <c r="Z22" s="60" t="n">
        <v>30</v>
      </c>
      <c r="AA22" s="60" t="n">
        <v>100</v>
      </c>
      <c r="AB22" s="61" t="n">
        <f aca="false">IFERROR(X22+Y22+Z22*AA22/100,0)</f>
        <v>35</v>
      </c>
      <c r="AC22" s="60" t="n">
        <v>0</v>
      </c>
      <c r="AD22" s="60" t="n">
        <v>0</v>
      </c>
      <c r="AE22" s="57" t="n">
        <v>0</v>
      </c>
      <c r="AF22" s="61" t="n">
        <f aca="false">IFERROR(AC22+AD22*AE22/100,0)</f>
        <v>0</v>
      </c>
      <c r="AG22" s="60" t="n">
        <v>30</v>
      </c>
      <c r="AH22" s="60" t="n">
        <v>55</v>
      </c>
      <c r="AI22" s="57" t="n">
        <v>100</v>
      </c>
      <c r="AJ22" s="61" t="n">
        <f aca="false">IFERROR(AG22+AH22*AI22/100,0)</f>
        <v>85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40</v>
      </c>
      <c r="AQ22" s="62" t="n">
        <v>100</v>
      </c>
      <c r="AR22" s="62" t="n">
        <v>100</v>
      </c>
      <c r="AS22" s="62" t="n">
        <v>60</v>
      </c>
      <c r="AT22" s="62" t="n">
        <v>100</v>
      </c>
      <c r="AU22" s="62"/>
      <c r="AV22" s="61" t="n">
        <f aca="false">IFERROR(AVERAGE(AK22:AU22),0)</f>
        <v>90</v>
      </c>
      <c r="AW22" s="62" t="n">
        <v>80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5" t="n">
        <v>97</v>
      </c>
      <c r="BC22" s="65" t="n">
        <v>100</v>
      </c>
      <c r="BD22" s="62" t="n">
        <v>100</v>
      </c>
      <c r="BE22" s="62" t="n">
        <v>100</v>
      </c>
      <c r="BF22" s="62" t="n">
        <v>100</v>
      </c>
      <c r="BG22" s="62"/>
      <c r="BH22" s="62"/>
      <c r="BI22" s="61" t="n">
        <f aca="false">IFERROR(AVERAGE(AW22:BH22),0)</f>
        <v>97.7</v>
      </c>
      <c r="BJ22" s="54" t="n">
        <v>100</v>
      </c>
      <c r="BK22" s="54" t="n">
        <v>100</v>
      </c>
      <c r="BL22" s="54" t="n">
        <v>100</v>
      </c>
      <c r="BM22" s="54" t="n">
        <v>100</v>
      </c>
      <c r="BN22" s="105" t="n">
        <v>100</v>
      </c>
      <c r="BO22" s="62" t="n">
        <v>0</v>
      </c>
      <c r="BP22" s="62" t="n">
        <v>100</v>
      </c>
      <c r="BQ22" s="62" t="n">
        <v>100</v>
      </c>
      <c r="BR22" s="62" t="n">
        <v>100</v>
      </c>
      <c r="BS22" s="67" t="n">
        <v>100</v>
      </c>
      <c r="BT22" s="61" t="n">
        <f aca="false">IFERROR(AVERAGE(BJ22:BS22),0)</f>
        <v>90</v>
      </c>
      <c r="BU22" s="63" t="n">
        <v>0</v>
      </c>
      <c r="BV22" s="63" t="n">
        <v>100</v>
      </c>
      <c r="BW22" s="63" t="n">
        <v>100</v>
      </c>
      <c r="BX22" s="62" t="n">
        <v>0</v>
      </c>
      <c r="BY22" s="62" t="n">
        <v>0</v>
      </c>
      <c r="BZ22" s="62" t="n">
        <v>0</v>
      </c>
      <c r="CA22" s="62" t="n">
        <v>100</v>
      </c>
      <c r="CB22" s="62" t="n">
        <v>0</v>
      </c>
      <c r="CC22" s="62"/>
      <c r="CD22" s="61" t="n">
        <f aca="false">IFERROR(AVERAGE(BU22:CC22),0)</f>
        <v>37.5</v>
      </c>
    </row>
    <row r="23" customFormat="false" ht="15.75" hidden="false" customHeight="true" outlineLevel="0" collapsed="false">
      <c r="A23" s="13" t="str">
        <f aca="false">$E23&amp;"-"&amp;$F23</f>
        <v>202021007-1</v>
      </c>
      <c r="B23" s="18" t="n">
        <f aca="false">$W23</f>
        <v>89</v>
      </c>
      <c r="C23" s="13"/>
      <c r="D23" s="54" t="n">
        <f aca="false">D22+1</f>
        <v>19</v>
      </c>
      <c r="E23" s="56" t="s">
        <v>2450</v>
      </c>
      <c r="F23" s="56" t="s">
        <v>64</v>
      </c>
      <c r="G23" s="56" t="s">
        <v>2451</v>
      </c>
      <c r="H23" s="56" t="s">
        <v>121</v>
      </c>
      <c r="I23" s="56" t="s">
        <v>2205</v>
      </c>
      <c r="J23" s="56" t="s">
        <v>2302</v>
      </c>
      <c r="K23" s="56" t="s">
        <v>2452</v>
      </c>
      <c r="L23" s="56" t="s">
        <v>64</v>
      </c>
      <c r="M23" s="56" t="s">
        <v>572</v>
      </c>
      <c r="N23" s="56" t="s">
        <v>2453</v>
      </c>
      <c r="O23" s="57" t="n">
        <f aca="false">$AB23</f>
        <v>80</v>
      </c>
      <c r="P23" s="57" t="n">
        <f aca="false">$AF23</f>
        <v>100</v>
      </c>
      <c r="Q23" s="57" t="n">
        <f aca="false">IFERROR(IF($V23&lt;&gt;0,ROUND((MAX(O23:P23)*0.5+$V23*0.5),0),ROUND(($O23*0.5+$P23*0.5),0)),)</f>
        <v>90</v>
      </c>
      <c r="R23" s="57" t="n">
        <f aca="false">$AV23</f>
        <v>82</v>
      </c>
      <c r="S23" s="57" t="n">
        <f aca="false">$BI23</f>
        <v>90</v>
      </c>
      <c r="T23" s="57" t="n">
        <f aca="false">$BT23</f>
        <v>98.5</v>
      </c>
      <c r="U23" s="57" t="n">
        <f aca="false">$CD23</f>
        <v>62.5</v>
      </c>
      <c r="V23" s="58" t="n">
        <f aca="false">$AJ23</f>
        <v>0</v>
      </c>
      <c r="W23" s="59" t="n">
        <f aca="false">IF($Q23&gt;=55,ROUND($Q23*$Q$3+$R23*$R$3+$S23*$S$3+$T23*$T$3+$U23*$U$3,0),$Q23)</f>
        <v>89</v>
      </c>
      <c r="X23" s="57" t="n">
        <v>20</v>
      </c>
      <c r="Y23" s="60" t="n">
        <v>30</v>
      </c>
      <c r="Z23" s="60" t="n">
        <v>30</v>
      </c>
      <c r="AA23" s="60" t="n">
        <v>100</v>
      </c>
      <c r="AB23" s="61" t="n">
        <f aca="false">IFERROR(X23+Y23+Z23*AA23/100,0)</f>
        <v>80</v>
      </c>
      <c r="AC23" s="60" t="n">
        <v>30</v>
      </c>
      <c r="AD23" s="60" t="n">
        <v>70</v>
      </c>
      <c r="AE23" s="57" t="n">
        <v>100</v>
      </c>
      <c r="AF23" s="61" t="n">
        <f aca="false">IFERROR(AC23+AD23*AE23/100,0)</f>
        <v>100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0</v>
      </c>
      <c r="AO23" s="62" t="n">
        <v>100</v>
      </c>
      <c r="AP23" s="62" t="n">
        <v>60</v>
      </c>
      <c r="AQ23" s="62" t="n">
        <v>80</v>
      </c>
      <c r="AR23" s="62" t="n">
        <v>100</v>
      </c>
      <c r="AS23" s="62" t="n">
        <v>80</v>
      </c>
      <c r="AT23" s="62" t="n">
        <v>100</v>
      </c>
      <c r="AU23" s="62"/>
      <c r="AV23" s="61" t="n">
        <f aca="false">IFERROR(AVERAGE(AK23:AU23),0)</f>
        <v>82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 t="n">
        <v>100</v>
      </c>
      <c r="BG23" s="62"/>
      <c r="BH23" s="62"/>
      <c r="BI23" s="61" t="n">
        <f aca="false">IFERROR(AVERAGE(AW23:BH23),0)</f>
        <v>90</v>
      </c>
      <c r="BJ23" s="67" t="n">
        <v>100</v>
      </c>
      <c r="BK23" s="67" t="n">
        <v>100</v>
      </c>
      <c r="BL23" s="67" t="n">
        <v>90</v>
      </c>
      <c r="BM23" s="67" t="n">
        <v>95</v>
      </c>
      <c r="BN23" s="62" t="n">
        <v>100</v>
      </c>
      <c r="BO23" s="62" t="n">
        <v>100</v>
      </c>
      <c r="BP23" s="62" t="n">
        <v>100</v>
      </c>
      <c r="BQ23" s="62" t="n">
        <v>100</v>
      </c>
      <c r="BR23" s="62" t="n">
        <v>100</v>
      </c>
      <c r="BS23" s="62" t="n">
        <v>100</v>
      </c>
      <c r="BT23" s="61" t="n">
        <f aca="false">IFERROR(AVERAGE(BJ23:BS23),0)</f>
        <v>98.5</v>
      </c>
      <c r="BU23" s="63" t="n">
        <v>0</v>
      </c>
      <c r="BV23" s="63" t="n">
        <v>0</v>
      </c>
      <c r="BW23" s="63" t="n">
        <v>100</v>
      </c>
      <c r="BX23" s="62" t="n">
        <v>100</v>
      </c>
      <c r="BY23" s="62" t="n">
        <v>100</v>
      </c>
      <c r="BZ23" s="62" t="n">
        <v>0</v>
      </c>
      <c r="CA23" s="62" t="n">
        <v>100</v>
      </c>
      <c r="CB23" s="62" t="n">
        <v>100</v>
      </c>
      <c r="CC23" s="62"/>
      <c r="CD23" s="61" t="n">
        <f aca="false">IFERROR(AVERAGE(BU23:CC23),0)</f>
        <v>62.5</v>
      </c>
    </row>
    <row r="24" customFormat="false" ht="15.75" hidden="false" customHeight="true" outlineLevel="0" collapsed="false">
      <c r="A24" s="13" t="str">
        <f aca="false">$E24&amp;"-"&amp;$F24</f>
        <v>201705861-7</v>
      </c>
      <c r="B24" s="18" t="n">
        <f aca="false">$W24</f>
        <v>74</v>
      </c>
      <c r="C24" s="13"/>
      <c r="D24" s="54" t="n">
        <f aca="false">D23+1</f>
        <v>20</v>
      </c>
      <c r="E24" s="56" t="s">
        <v>2454</v>
      </c>
      <c r="F24" s="56" t="s">
        <v>121</v>
      </c>
      <c r="G24" s="56" t="s">
        <v>2455</v>
      </c>
      <c r="H24" s="56" t="s">
        <v>159</v>
      </c>
      <c r="I24" s="56" t="s">
        <v>2456</v>
      </c>
      <c r="J24" s="56" t="s">
        <v>2456</v>
      </c>
      <c r="K24" s="56" t="s">
        <v>2457</v>
      </c>
      <c r="L24" s="56" t="s">
        <v>64</v>
      </c>
      <c r="M24" s="56" t="s">
        <v>572</v>
      </c>
      <c r="N24" s="56" t="s">
        <v>2458</v>
      </c>
      <c r="O24" s="57" t="n">
        <f aca="false">$AB24</f>
        <v>55</v>
      </c>
      <c r="P24" s="57" t="n">
        <f aca="false">$AF24</f>
        <v>100</v>
      </c>
      <c r="Q24" s="57" t="n">
        <f aca="false">IFERROR(IF($V24&lt;&gt;0,ROUND((MAX(O24:P24)*0.5+$V24*0.5),0),ROUND(($O24*0.5+$P24*0.5),0)),)</f>
        <v>78</v>
      </c>
      <c r="R24" s="57" t="n">
        <f aca="false">$AV24</f>
        <v>88.8</v>
      </c>
      <c r="S24" s="57" t="n">
        <f aca="false">$BI24</f>
        <v>14.6</v>
      </c>
      <c r="T24" s="57" t="n">
        <f aca="false">$BT24</f>
        <v>68.5</v>
      </c>
      <c r="U24" s="57" t="n">
        <f aca="false">$CD24</f>
        <v>64.375</v>
      </c>
      <c r="V24" s="58" t="n">
        <f aca="false">$AJ24</f>
        <v>0</v>
      </c>
      <c r="W24" s="59" t="n">
        <f aca="false">IF($Q24&gt;=55,ROUND($Q24*$Q$3+$R24*$R$3+$S24*$S$3+$T24*$T$3+$U24*$U$3,0),$Q24)</f>
        <v>74</v>
      </c>
      <c r="X24" s="57" t="n">
        <v>15</v>
      </c>
      <c r="Y24" s="60" t="n">
        <v>10</v>
      </c>
      <c r="Z24" s="60" t="n">
        <v>30</v>
      </c>
      <c r="AA24" s="60" t="n">
        <v>100</v>
      </c>
      <c r="AB24" s="61" t="n">
        <f aca="false">IFERROR(X24+Y24+Z24*AA24/100,0)</f>
        <v>55</v>
      </c>
      <c r="AC24" s="60" t="n">
        <v>30</v>
      </c>
      <c r="AD24" s="60" t="n">
        <v>70</v>
      </c>
      <c r="AE24" s="57" t="n">
        <v>100</v>
      </c>
      <c r="AF24" s="61" t="n">
        <f aca="false">IFERROR(AC24+AD24*AE24/100,0)</f>
        <v>100</v>
      </c>
      <c r="AG24" s="60"/>
      <c r="AH24" s="60"/>
      <c r="AI24" s="57"/>
      <c r="AJ24" s="61" t="n">
        <f aca="false">IFERROR(AG24+AH24*AI24/100,0)</f>
        <v>0</v>
      </c>
      <c r="AK24" s="62" t="n">
        <v>80</v>
      </c>
      <c r="AL24" s="63" t="n">
        <v>100</v>
      </c>
      <c r="AM24" s="62" t="n">
        <v>100</v>
      </c>
      <c r="AN24" s="62" t="n">
        <v>100</v>
      </c>
      <c r="AO24" s="62" t="n">
        <v>25</v>
      </c>
      <c r="AP24" s="62" t="n">
        <v>100</v>
      </c>
      <c r="AQ24" s="62" t="n">
        <v>100</v>
      </c>
      <c r="AR24" s="62" t="n">
        <v>83</v>
      </c>
      <c r="AS24" s="62" t="n">
        <v>100</v>
      </c>
      <c r="AT24" s="62" t="n">
        <v>100</v>
      </c>
      <c r="AU24" s="62"/>
      <c r="AV24" s="61" t="n">
        <f aca="false">IFERROR(AVERAGE(AK24:AU24),0)</f>
        <v>88.8</v>
      </c>
      <c r="AW24" s="62" t="n">
        <v>0</v>
      </c>
      <c r="AX24" s="62" t="n">
        <v>0</v>
      </c>
      <c r="AY24" s="62" t="n">
        <v>0</v>
      </c>
      <c r="AZ24" s="62" t="n">
        <v>0</v>
      </c>
      <c r="BA24" s="62" t="n">
        <v>0</v>
      </c>
      <c r="BB24" s="62" t="n">
        <v>0</v>
      </c>
      <c r="BC24" s="62" t="n">
        <v>46</v>
      </c>
      <c r="BD24" s="62" t="n">
        <v>0</v>
      </c>
      <c r="BE24" s="62" t="n">
        <v>0</v>
      </c>
      <c r="BF24" s="62" t="n">
        <v>100</v>
      </c>
      <c r="BG24" s="62"/>
      <c r="BH24" s="62"/>
      <c r="BI24" s="61" t="n">
        <f aca="false">IFERROR(AVERAGE(AW24:BH24),0)</f>
        <v>14.6</v>
      </c>
      <c r="BJ24" s="62" t="n">
        <v>100</v>
      </c>
      <c r="BK24" s="62" t="n">
        <v>65</v>
      </c>
      <c r="BL24" s="62" t="n">
        <v>85</v>
      </c>
      <c r="BM24" s="62" t="n">
        <v>85</v>
      </c>
      <c r="BN24" s="65" t="n">
        <v>60</v>
      </c>
      <c r="BO24" s="62" t="n">
        <v>75</v>
      </c>
      <c r="BP24" s="62" t="n">
        <v>0</v>
      </c>
      <c r="BQ24" s="62" t="n">
        <v>55</v>
      </c>
      <c r="BR24" s="62" t="n">
        <v>90</v>
      </c>
      <c r="BS24" s="62" t="n">
        <v>70</v>
      </c>
      <c r="BT24" s="61" t="n">
        <f aca="false">IFERROR(AVERAGE(BJ24:BS24),0)</f>
        <v>68.5</v>
      </c>
      <c r="BU24" s="63" t="n">
        <v>0</v>
      </c>
      <c r="BV24" s="63" t="n">
        <v>0</v>
      </c>
      <c r="BW24" s="63" t="n">
        <v>15</v>
      </c>
      <c r="BX24" s="62" t="n">
        <v>100</v>
      </c>
      <c r="BY24" s="62" t="n">
        <v>100</v>
      </c>
      <c r="BZ24" s="62" t="n">
        <v>100</v>
      </c>
      <c r="CA24" s="62" t="n">
        <v>100</v>
      </c>
      <c r="CB24" s="62" t="n">
        <v>100</v>
      </c>
      <c r="CC24" s="62"/>
      <c r="CD24" s="61" t="n">
        <f aca="false">IFERROR(AVERAGE(BU24:CC24),0)</f>
        <v>64.375</v>
      </c>
    </row>
    <row r="25" customFormat="false" ht="15.75" hidden="false" customHeight="true" outlineLevel="0" collapsed="false">
      <c r="A25" s="13" t="str">
        <f aca="false">$E25&amp;"-"&amp;$F25</f>
        <v>202021041-1</v>
      </c>
      <c r="B25" s="18" t="n">
        <f aca="false">$W25</f>
        <v>3</v>
      </c>
      <c r="C25" s="13"/>
      <c r="D25" s="54" t="n">
        <f aca="false">D24+1</f>
        <v>21</v>
      </c>
      <c r="E25" s="56" t="s">
        <v>2459</v>
      </c>
      <c r="F25" s="56" t="s">
        <v>64</v>
      </c>
      <c r="G25" s="56" t="s">
        <v>2460</v>
      </c>
      <c r="H25" s="56" t="s">
        <v>140</v>
      </c>
      <c r="I25" s="56" t="s">
        <v>461</v>
      </c>
      <c r="J25" s="56" t="s">
        <v>192</v>
      </c>
      <c r="K25" s="56" t="s">
        <v>2461</v>
      </c>
      <c r="L25" s="56" t="s">
        <v>64</v>
      </c>
      <c r="M25" s="56" t="s">
        <v>572</v>
      </c>
      <c r="N25" s="56" t="s">
        <v>2462</v>
      </c>
      <c r="O25" s="57" t="n">
        <f aca="false">$AB25</f>
        <v>5</v>
      </c>
      <c r="P25" s="57" t="n">
        <f aca="false">$AF25</f>
        <v>0</v>
      </c>
      <c r="Q25" s="57" t="n">
        <f aca="false">IFERROR(IF($V25&lt;&gt;0,ROUND((MAX(O25:P25)*0.5+$V25*0.5),0),ROUND(($O25*0.5+$P25*0.5),0)),)</f>
        <v>3</v>
      </c>
      <c r="R25" s="57" t="n">
        <f aca="false">$AV25</f>
        <v>5</v>
      </c>
      <c r="S25" s="57" t="n">
        <f aca="false">$BI25</f>
        <v>0</v>
      </c>
      <c r="T25" s="57" t="n">
        <f aca="false">$BT25</f>
        <v>0</v>
      </c>
      <c r="U25" s="57" t="n">
        <f aca="false">$CD25</f>
        <v>0</v>
      </c>
      <c r="V25" s="58" t="n">
        <f aca="false">$AJ25</f>
        <v>0</v>
      </c>
      <c r="W25" s="59" t="n">
        <f aca="false">IF($Q25&gt;=55,ROUND($Q25*$Q$3+$R25*$R$3+$S25*$S$3+$T25*$T$3+$U25*$U$3,0),$Q25)</f>
        <v>3</v>
      </c>
      <c r="X25" s="57" t="n">
        <v>5</v>
      </c>
      <c r="Y25" s="60" t="n">
        <v>0</v>
      </c>
      <c r="Z25" s="60" t="n">
        <v>0</v>
      </c>
      <c r="AA25" s="60" t="n">
        <v>0</v>
      </c>
      <c r="AB25" s="61" t="n">
        <f aca="false">IFERROR(X25+Y25+Z25*AA25/100,0)</f>
        <v>5</v>
      </c>
      <c r="AC25" s="60" t="n">
        <v>0</v>
      </c>
      <c r="AD25" s="60" t="n">
        <v>0</v>
      </c>
      <c r="AE25" s="57" t="n">
        <v>0</v>
      </c>
      <c r="AF25" s="61" t="n">
        <f aca="false">IFERROR(AC25+AD25*AE25/100,0)</f>
        <v>0</v>
      </c>
      <c r="AG25" s="60"/>
      <c r="AH25" s="60"/>
      <c r="AI25" s="57"/>
      <c r="AJ25" s="61" t="n">
        <f aca="false">IFERROR(AG25+AH25*AI25/100,0)</f>
        <v>0</v>
      </c>
      <c r="AK25" s="62" t="n">
        <v>0</v>
      </c>
      <c r="AL25" s="63" t="n">
        <v>0</v>
      </c>
      <c r="AM25" s="62" t="n">
        <v>0</v>
      </c>
      <c r="AN25" s="62" t="n">
        <v>50</v>
      </c>
      <c r="AO25" s="62" t="n">
        <v>0</v>
      </c>
      <c r="AP25" s="62" t="n">
        <v>0</v>
      </c>
      <c r="AQ25" s="62" t="n">
        <v>0</v>
      </c>
      <c r="AR25" s="62" t="n">
        <v>0</v>
      </c>
      <c r="AS25" s="62" t="n">
        <v>0</v>
      </c>
      <c r="AT25" s="62" t="n">
        <v>0</v>
      </c>
      <c r="AU25" s="62"/>
      <c r="AV25" s="61" t="n">
        <f aca="false">IFERROR(AVERAGE(AK25:AU25),0)</f>
        <v>5</v>
      </c>
      <c r="AW25" s="62" t="n">
        <v>0</v>
      </c>
      <c r="AX25" s="62" t="n">
        <v>0</v>
      </c>
      <c r="AY25" s="62" t="n">
        <v>0</v>
      </c>
      <c r="AZ25" s="62" t="n">
        <v>0</v>
      </c>
      <c r="BA25" s="62" t="n">
        <v>0</v>
      </c>
      <c r="BB25" s="62" t="n">
        <v>0</v>
      </c>
      <c r="BC25" s="62" t="n">
        <v>0</v>
      </c>
      <c r="BD25" s="62" t="n">
        <v>0</v>
      </c>
      <c r="BE25" s="62" t="n">
        <v>0</v>
      </c>
      <c r="BF25" s="62" t="n">
        <v>0</v>
      </c>
      <c r="BG25" s="62"/>
      <c r="BH25" s="62"/>
      <c r="BI25" s="61" t="n">
        <f aca="false">IFERROR(AVERAGE(AW25:BH25),0)</f>
        <v>0</v>
      </c>
      <c r="BJ25" s="62" t="n">
        <v>0</v>
      </c>
      <c r="BK25" s="62" t="n">
        <v>0</v>
      </c>
      <c r="BL25" s="62" t="n">
        <v>0</v>
      </c>
      <c r="BM25" s="62" t="n">
        <v>0</v>
      </c>
      <c r="BN25" s="62" t="n">
        <v>0</v>
      </c>
      <c r="BO25" s="62" t="n">
        <v>0</v>
      </c>
      <c r="BP25" s="62" t="n">
        <v>0</v>
      </c>
      <c r="BQ25" s="62" t="n">
        <v>0</v>
      </c>
      <c r="BR25" s="62" t="n">
        <v>0</v>
      </c>
      <c r="BS25" s="62" t="n">
        <v>0</v>
      </c>
      <c r="BT25" s="61" t="n">
        <f aca="false">IFERROR(AVERAGE(BJ25:BS25),0)</f>
        <v>0</v>
      </c>
      <c r="BU25" s="63" t="n">
        <v>0</v>
      </c>
      <c r="BV25" s="63" t="n">
        <v>0</v>
      </c>
      <c r="BW25" s="63" t="n">
        <v>0</v>
      </c>
      <c r="BX25" s="62" t="n">
        <v>0</v>
      </c>
      <c r="BY25" s="62" t="n">
        <v>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0</v>
      </c>
    </row>
    <row r="26" customFormat="false" ht="15.75" hidden="false" customHeight="true" outlineLevel="0" collapsed="false">
      <c r="A26" s="13" t="str">
        <f aca="false">$E26&amp;"-"&amp;$F26</f>
        <v>202021046-2</v>
      </c>
      <c r="B26" s="18" t="n">
        <f aca="false">$W26</f>
        <v>86</v>
      </c>
      <c r="C26" s="13"/>
      <c r="D26" s="54" t="n">
        <f aca="false">D25+1</f>
        <v>22</v>
      </c>
      <c r="E26" s="56" t="s">
        <v>2463</v>
      </c>
      <c r="F26" s="56" t="s">
        <v>58</v>
      </c>
      <c r="G26" s="56" t="s">
        <v>2464</v>
      </c>
      <c r="H26" s="56" t="s">
        <v>58</v>
      </c>
      <c r="I26" s="56" t="s">
        <v>1143</v>
      </c>
      <c r="J26" s="56" t="s">
        <v>2465</v>
      </c>
      <c r="K26" s="56" t="s">
        <v>2466</v>
      </c>
      <c r="L26" s="56" t="s">
        <v>64</v>
      </c>
      <c r="M26" s="56" t="s">
        <v>572</v>
      </c>
      <c r="N26" s="56" t="s">
        <v>2467</v>
      </c>
      <c r="O26" s="57" t="n">
        <f aca="false">$AB26</f>
        <v>97</v>
      </c>
      <c r="P26" s="57" t="n">
        <f aca="false">$AF26</f>
        <v>100</v>
      </c>
      <c r="Q26" s="57" t="n">
        <f aca="false">IFERROR(IF($V26&lt;&gt;0,ROUND((MAX(O26:P26)*0.5+$V26*0.5),0),ROUND(($O26*0.5+$P26*0.5),0)),)</f>
        <v>99</v>
      </c>
      <c r="R26" s="57" t="n">
        <f aca="false">$AV26</f>
        <v>60</v>
      </c>
      <c r="S26" s="57" t="n">
        <f aca="false">$BI26</f>
        <v>76</v>
      </c>
      <c r="T26" s="57" t="n">
        <f aca="false">$BT26</f>
        <v>89</v>
      </c>
      <c r="U26" s="57" t="n">
        <f aca="false">$CD26</f>
        <v>55.75</v>
      </c>
      <c r="V26" s="58" t="n">
        <f aca="false">$AJ26</f>
        <v>0</v>
      </c>
      <c r="W26" s="59" t="n">
        <f aca="false">IF($Q26&gt;=55,ROUND($Q26*$Q$3+$R26*$R$3+$S26*$S$3+$T26*$T$3+$U26*$U$3,0),$Q26)</f>
        <v>86</v>
      </c>
      <c r="X26" s="57" t="n">
        <v>20</v>
      </c>
      <c r="Y26" s="60" t="n">
        <v>27</v>
      </c>
      <c r="Z26" s="60" t="n">
        <v>50</v>
      </c>
      <c r="AA26" s="60" t="n">
        <v>100</v>
      </c>
      <c r="AB26" s="61" t="n">
        <f aca="false">IFERROR(X26+Y26+Z26*AA26/100,0)</f>
        <v>97</v>
      </c>
      <c r="AC26" s="60" t="n">
        <v>30</v>
      </c>
      <c r="AD26" s="60" t="n">
        <v>70</v>
      </c>
      <c r="AE26" s="57" t="n">
        <v>100</v>
      </c>
      <c r="AF26" s="61" t="n">
        <f aca="false">IFERROR(AC26+AD26*AE26/100,0)</f>
        <v>100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0</v>
      </c>
      <c r="AQ26" s="62" t="n">
        <v>0</v>
      </c>
      <c r="AR26" s="62" t="n">
        <v>0</v>
      </c>
      <c r="AS26" s="62" t="n">
        <v>100</v>
      </c>
      <c r="AT26" s="62" t="n">
        <v>0</v>
      </c>
      <c r="AU26" s="62"/>
      <c r="AV26" s="61" t="n">
        <f aca="false">IFERROR(AVERAGE(AK26:AU26),0)</f>
        <v>60</v>
      </c>
      <c r="AW26" s="62" t="n">
        <v>100</v>
      </c>
      <c r="AX26" s="62" t="n">
        <v>100</v>
      </c>
      <c r="AY26" s="62" t="n">
        <v>100</v>
      </c>
      <c r="AZ26" s="62" t="n">
        <v>74</v>
      </c>
      <c r="BA26" s="62" t="n">
        <v>99</v>
      </c>
      <c r="BB26" s="62" t="n">
        <v>97</v>
      </c>
      <c r="BC26" s="62" t="n">
        <v>90</v>
      </c>
      <c r="BD26" s="62" t="n">
        <v>100</v>
      </c>
      <c r="BE26" s="62" t="n">
        <v>0</v>
      </c>
      <c r="BF26" s="62" t="n">
        <v>0</v>
      </c>
      <c r="BG26" s="62"/>
      <c r="BH26" s="62"/>
      <c r="BI26" s="61" t="n">
        <f aca="false">IFERROR(AVERAGE(AW26:BH26),0)</f>
        <v>76</v>
      </c>
      <c r="BJ26" s="62" t="n">
        <v>100</v>
      </c>
      <c r="BK26" s="62" t="n">
        <v>100</v>
      </c>
      <c r="BL26" s="62" t="n">
        <v>100</v>
      </c>
      <c r="BM26" s="62" t="n">
        <v>100</v>
      </c>
      <c r="BN26" s="62" t="n">
        <v>100</v>
      </c>
      <c r="BO26" s="62" t="n">
        <v>100</v>
      </c>
      <c r="BP26" s="62" t="n">
        <v>90</v>
      </c>
      <c r="BQ26" s="62" t="n">
        <v>100</v>
      </c>
      <c r="BR26" s="62" t="n">
        <v>100</v>
      </c>
      <c r="BS26" s="62" t="n">
        <v>0</v>
      </c>
      <c r="BT26" s="61" t="n">
        <f aca="false">IFERROR(AVERAGE(BJ26:BS26),0)</f>
        <v>89</v>
      </c>
      <c r="BU26" s="63" t="n">
        <v>0</v>
      </c>
      <c r="BV26" s="63" t="n">
        <v>0</v>
      </c>
      <c r="BW26" s="63" t="n">
        <v>100</v>
      </c>
      <c r="BX26" s="62" t="n">
        <v>100</v>
      </c>
      <c r="BY26" s="62" t="n">
        <v>100</v>
      </c>
      <c r="BZ26" s="62" t="n">
        <v>46</v>
      </c>
      <c r="CA26" s="62" t="n">
        <v>0</v>
      </c>
      <c r="CB26" s="62" t="n">
        <v>100</v>
      </c>
      <c r="CC26" s="62"/>
      <c r="CD26" s="61" t="n">
        <f aca="false">IFERROR(AVERAGE(BU26:CC26),0)</f>
        <v>55.75</v>
      </c>
    </row>
    <row r="27" customFormat="false" ht="15.75" hidden="false" customHeight="true" outlineLevel="0" collapsed="false">
      <c r="A27" s="13" t="str">
        <f aca="false">$E27&amp;"-"&amp;$F27</f>
        <v>201854056-0</v>
      </c>
      <c r="B27" s="18" t="n">
        <f aca="false">$W27</f>
        <v>99</v>
      </c>
      <c r="C27" s="13"/>
      <c r="D27" s="54" t="n">
        <f aca="false">D26+1</f>
        <v>23</v>
      </c>
      <c r="E27" s="56" t="s">
        <v>2468</v>
      </c>
      <c r="F27" s="56" t="s">
        <v>68</v>
      </c>
      <c r="G27" s="56" t="s">
        <v>2469</v>
      </c>
      <c r="H27" s="56" t="s">
        <v>70</v>
      </c>
      <c r="I27" s="56" t="s">
        <v>167</v>
      </c>
      <c r="J27" s="56" t="s">
        <v>2470</v>
      </c>
      <c r="K27" s="56" t="s">
        <v>2471</v>
      </c>
      <c r="L27" s="56" t="s">
        <v>64</v>
      </c>
      <c r="M27" s="56" t="s">
        <v>635</v>
      </c>
      <c r="N27" s="56" t="s">
        <v>2472</v>
      </c>
      <c r="O27" s="57" t="n">
        <f aca="false">$AB27</f>
        <v>99</v>
      </c>
      <c r="P27" s="57" t="n">
        <f aca="false">$AF27</f>
        <v>100</v>
      </c>
      <c r="Q27" s="57" t="n">
        <f aca="false">IFERROR(IF($V27&lt;&gt;0,ROUND((MAX(O27:P27)*0.5+$V27*0.5),0),ROUND(($O27*0.5+$P27*0.5),0)),)</f>
        <v>100</v>
      </c>
      <c r="R27" s="57" t="n">
        <f aca="false">$AV27</f>
        <v>96</v>
      </c>
      <c r="S27" s="57" t="n">
        <f aca="false">$BI27</f>
        <v>100</v>
      </c>
      <c r="T27" s="57" t="n">
        <f aca="false">$BT27</f>
        <v>100</v>
      </c>
      <c r="U27" s="57" t="n">
        <f aca="false">$CD27</f>
        <v>87.5</v>
      </c>
      <c r="V27" s="58" t="n">
        <f aca="false">$AJ27</f>
        <v>0</v>
      </c>
      <c r="W27" s="59" t="n">
        <f aca="false">IF($Q27&gt;=55,ROUND($Q27*$Q$3+$R27*$R$3+$S27*$S$3+$T27*$T$3+$U27*$U$3,0),$Q27)</f>
        <v>99</v>
      </c>
      <c r="X27" s="57" t="n">
        <v>20</v>
      </c>
      <c r="Y27" s="60" t="n">
        <v>29</v>
      </c>
      <c r="Z27" s="60" t="n">
        <v>50</v>
      </c>
      <c r="AA27" s="60" t="n">
        <v>100</v>
      </c>
      <c r="AB27" s="61" t="n">
        <f aca="false">IFERROR(X27+Y27+Z27*AA27/100,0)</f>
        <v>99</v>
      </c>
      <c r="AC27" s="60" t="n">
        <v>30</v>
      </c>
      <c r="AD27" s="60" t="n">
        <v>70</v>
      </c>
      <c r="AE27" s="57" t="n">
        <v>100</v>
      </c>
      <c r="AF27" s="61" t="n">
        <f aca="false">IFERROR(AC27+AD27*AE27/100,0)</f>
        <v>100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60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2"/>
      <c r="AV27" s="61" t="n">
        <f aca="false">IFERROR(AVERAGE(AK27:AU27),0)</f>
        <v>96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100</v>
      </c>
      <c r="BJ27" s="62" t="n">
        <v>100</v>
      </c>
      <c r="BK27" s="62" t="n">
        <v>100</v>
      </c>
      <c r="BL27" s="62" t="n">
        <v>100</v>
      </c>
      <c r="BM27" s="62" t="n">
        <v>100</v>
      </c>
      <c r="BN27" s="62" t="n">
        <v>100</v>
      </c>
      <c r="BO27" s="62" t="n">
        <v>100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100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87.5</v>
      </c>
    </row>
    <row r="28" customFormat="false" ht="15.75" hidden="false" customHeight="true" outlineLevel="0" collapsed="false">
      <c r="A28" s="13" t="str">
        <f aca="false">$E28&amp;"-"&amp;$F28</f>
        <v>202021013-6</v>
      </c>
      <c r="B28" s="18" t="n">
        <f aca="false">$W28</f>
        <v>76</v>
      </c>
      <c r="C28" s="13"/>
      <c r="D28" s="54" t="n">
        <f aca="false">D27+1</f>
        <v>24</v>
      </c>
      <c r="E28" s="56" t="s">
        <v>2473</v>
      </c>
      <c r="F28" s="56" t="s">
        <v>140</v>
      </c>
      <c r="G28" s="56" t="s">
        <v>2474</v>
      </c>
      <c r="H28" s="56" t="s">
        <v>64</v>
      </c>
      <c r="I28" s="56" t="s">
        <v>167</v>
      </c>
      <c r="J28" s="56" t="s">
        <v>2475</v>
      </c>
      <c r="K28" s="56" t="s">
        <v>2476</v>
      </c>
      <c r="L28" s="56" t="s">
        <v>64</v>
      </c>
      <c r="M28" s="56" t="s">
        <v>572</v>
      </c>
      <c r="N28" s="56" t="s">
        <v>2477</v>
      </c>
      <c r="O28" s="57" t="n">
        <f aca="false">$AB28</f>
        <v>88</v>
      </c>
      <c r="P28" s="57" t="n">
        <f aca="false">$AF28</f>
        <v>72</v>
      </c>
      <c r="Q28" s="57" t="n">
        <f aca="false">IFERROR(IF($V28&lt;&gt;0,ROUND((MAX(O28:P28)*0.5+$V28*0.5),0),ROUND(($O28*0.5+$P28*0.5),0)),)</f>
        <v>80</v>
      </c>
      <c r="R28" s="57" t="n">
        <f aca="false">$AV28</f>
        <v>78.3</v>
      </c>
      <c r="S28" s="57" t="n">
        <f aca="false">$BI28</f>
        <v>88.6</v>
      </c>
      <c r="T28" s="57" t="n">
        <f aca="false">$BT28</f>
        <v>62.5</v>
      </c>
      <c r="U28" s="57" t="n">
        <f aca="false">$CD28</f>
        <v>75</v>
      </c>
      <c r="V28" s="58" t="n">
        <f aca="false">$AJ28</f>
        <v>0</v>
      </c>
      <c r="W28" s="59" t="n">
        <f aca="false">IF($Q28&gt;=55,ROUND($Q28*$Q$3+$R28*$R$3+$S28*$S$3+$T28*$T$3+$U28*$U$3,0),$Q28)</f>
        <v>76</v>
      </c>
      <c r="X28" s="57" t="n">
        <v>20</v>
      </c>
      <c r="Y28" s="60" t="n">
        <v>28</v>
      </c>
      <c r="Z28" s="60" t="n">
        <v>40</v>
      </c>
      <c r="AA28" s="60" t="n">
        <v>100</v>
      </c>
      <c r="AB28" s="61" t="n">
        <f aca="false">IFERROR(X28+Y28+Z28*AA28/100,0)</f>
        <v>88</v>
      </c>
      <c r="AC28" s="60" t="n">
        <v>2</v>
      </c>
      <c r="AD28" s="60" t="n">
        <v>70</v>
      </c>
      <c r="AE28" s="57" t="n">
        <v>100</v>
      </c>
      <c r="AF28" s="61" t="n">
        <f aca="false">IFERROR(AC28+AD28*AE28/100,0)</f>
        <v>72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0</v>
      </c>
      <c r="AO28" s="62" t="n">
        <v>100</v>
      </c>
      <c r="AP28" s="62" t="n">
        <v>40</v>
      </c>
      <c r="AQ28" s="62" t="n">
        <v>100</v>
      </c>
      <c r="AR28" s="62" t="n">
        <v>83</v>
      </c>
      <c r="AS28" s="62" t="n">
        <v>60</v>
      </c>
      <c r="AT28" s="62" t="n">
        <v>100</v>
      </c>
      <c r="AU28" s="62"/>
      <c r="AV28" s="61" t="n">
        <f aca="false">IFERROR(AVERAGE(AK28:AU28),0)</f>
        <v>78.3</v>
      </c>
      <c r="AW28" s="62" t="n">
        <v>100</v>
      </c>
      <c r="AX28" s="62" t="n">
        <v>98</v>
      </c>
      <c r="AY28" s="62" t="n">
        <v>100</v>
      </c>
      <c r="AZ28" s="62" t="n">
        <v>100</v>
      </c>
      <c r="BA28" s="62" t="n">
        <v>0</v>
      </c>
      <c r="BB28" s="62" t="n">
        <v>100</v>
      </c>
      <c r="BC28" s="62" t="n">
        <v>88</v>
      </c>
      <c r="BD28" s="62" t="n">
        <v>100</v>
      </c>
      <c r="BE28" s="62" t="n">
        <v>100</v>
      </c>
      <c r="BF28" s="62" t="n">
        <v>100</v>
      </c>
      <c r="BG28" s="62"/>
      <c r="BH28" s="62"/>
      <c r="BI28" s="61" t="n">
        <f aca="false">IFERROR(AVERAGE(AW28:BH28),0)</f>
        <v>88.6</v>
      </c>
      <c r="BJ28" s="62" t="n">
        <v>100</v>
      </c>
      <c r="BK28" s="62" t="n">
        <v>70</v>
      </c>
      <c r="BL28" s="62" t="n">
        <v>45</v>
      </c>
      <c r="BM28" s="62" t="n">
        <v>80</v>
      </c>
      <c r="BN28" s="62" t="n">
        <v>85</v>
      </c>
      <c r="BO28" s="62" t="n">
        <v>0</v>
      </c>
      <c r="BP28" s="62" t="n">
        <v>45</v>
      </c>
      <c r="BQ28" s="62" t="n">
        <v>5</v>
      </c>
      <c r="BR28" s="62" t="n">
        <v>100</v>
      </c>
      <c r="BS28" s="62" t="n">
        <v>95</v>
      </c>
      <c r="BT28" s="61" t="n">
        <f aca="false">IFERROR(AVERAGE(BJ28:BS28),0)</f>
        <v>62.5</v>
      </c>
      <c r="BU28" s="63" t="n">
        <v>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0</v>
      </c>
      <c r="CB28" s="62" t="n">
        <v>100</v>
      </c>
      <c r="CC28" s="62"/>
      <c r="CD28" s="61" t="n">
        <f aca="false">IFERROR(AVERAGE(BU28:CC28),0)</f>
        <v>75</v>
      </c>
    </row>
    <row r="29" customFormat="false" ht="15.75" hidden="false" customHeight="true" outlineLevel="0" collapsed="false">
      <c r="A29" s="13" t="str">
        <f aca="false">$E29&amp;"-"&amp;$F29</f>
        <v>202021063-2</v>
      </c>
      <c r="B29" s="18" t="n">
        <f aca="false">$W29</f>
        <v>75</v>
      </c>
      <c r="C29" s="13"/>
      <c r="D29" s="54" t="n">
        <f aca="false">D28+1</f>
        <v>25</v>
      </c>
      <c r="E29" s="56" t="s">
        <v>2478</v>
      </c>
      <c r="F29" s="56" t="s">
        <v>58</v>
      </c>
      <c r="G29" s="56" t="s">
        <v>2479</v>
      </c>
      <c r="H29" s="56" t="s">
        <v>64</v>
      </c>
      <c r="I29" s="56" t="s">
        <v>385</v>
      </c>
      <c r="J29" s="56" t="s">
        <v>2480</v>
      </c>
      <c r="K29" s="56" t="s">
        <v>2481</v>
      </c>
      <c r="L29" s="56" t="s">
        <v>64</v>
      </c>
      <c r="M29" s="56" t="s">
        <v>572</v>
      </c>
      <c r="N29" s="56" t="s">
        <v>2482</v>
      </c>
      <c r="O29" s="57" t="n">
        <f aca="false">$AB29</f>
        <v>83.6</v>
      </c>
      <c r="P29" s="57" t="n">
        <f aca="false">$AF29</f>
        <v>0</v>
      </c>
      <c r="Q29" s="57" t="n">
        <f aca="false">IFERROR(IF($V29&lt;&gt;0,ROUND((O29+P29+V29)/3,0),ROUND(($O29*0.5+$P29*0.5),0)),)</f>
        <v>60</v>
      </c>
      <c r="R29" s="57" t="n">
        <f aca="false">$AV29</f>
        <v>96.3</v>
      </c>
      <c r="S29" s="57" t="n">
        <f aca="false">$BI29</f>
        <v>88.3</v>
      </c>
      <c r="T29" s="57" t="n">
        <f aca="false">$BT29</f>
        <v>82</v>
      </c>
      <c r="U29" s="57" t="n">
        <f aca="false">$CD29</f>
        <v>100</v>
      </c>
      <c r="V29" s="58" t="n">
        <f aca="false">$AJ29</f>
        <v>95</v>
      </c>
      <c r="W29" s="59" t="n">
        <f aca="false">IF($Q29&gt;=55,ROUND($Q29*$Q$3+$R29*$R$3+$S29*$S$3+$T29*$T$3+$U29*$U$3,0),$Q29)</f>
        <v>75</v>
      </c>
      <c r="X29" s="57" t="n">
        <v>20</v>
      </c>
      <c r="Y29" s="60" t="n">
        <v>30</v>
      </c>
      <c r="Z29" s="60" t="n">
        <v>48</v>
      </c>
      <c r="AA29" s="60" t="n">
        <v>70</v>
      </c>
      <c r="AB29" s="61" t="n">
        <f aca="false">IFERROR(X29+Y29+Z29*AA29/100,0)</f>
        <v>83.6</v>
      </c>
      <c r="AC29" s="60" t="n">
        <v>0</v>
      </c>
      <c r="AD29" s="60" t="n">
        <v>0</v>
      </c>
      <c r="AE29" s="57" t="n">
        <v>0</v>
      </c>
      <c r="AF29" s="61" t="n">
        <f aca="false">IFERROR(AC29+AD29*AE29/100,0)</f>
        <v>0</v>
      </c>
      <c r="AG29" s="60" t="n">
        <v>30</v>
      </c>
      <c r="AH29" s="60" t="n">
        <v>65</v>
      </c>
      <c r="AI29" s="57" t="n">
        <v>100</v>
      </c>
      <c r="AJ29" s="61" t="n">
        <f aca="false">IFERROR(AG29+AH29*AI29/100,0)</f>
        <v>95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80</v>
      </c>
      <c r="AQ29" s="62" t="n">
        <v>100</v>
      </c>
      <c r="AR29" s="62" t="n">
        <v>83</v>
      </c>
      <c r="AS29" s="62" t="n">
        <v>100</v>
      </c>
      <c r="AT29" s="62" t="n">
        <v>100</v>
      </c>
      <c r="AU29" s="62"/>
      <c r="AV29" s="61" t="n">
        <f aca="false">IFERROR(AVERAGE(AK29:AU29),0)</f>
        <v>96.3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83</v>
      </c>
      <c r="BC29" s="62" t="n">
        <v>100</v>
      </c>
      <c r="BD29" s="62" t="n">
        <v>100</v>
      </c>
      <c r="BE29" s="62" t="n">
        <v>100</v>
      </c>
      <c r="BF29" s="62" t="n">
        <v>0</v>
      </c>
      <c r="BG29" s="62"/>
      <c r="BH29" s="62"/>
      <c r="BI29" s="61" t="n">
        <f aca="false">IFERROR(AVERAGE(AW29:BH29),0)</f>
        <v>88.3</v>
      </c>
      <c r="BJ29" s="62" t="n">
        <v>90</v>
      </c>
      <c r="BK29" s="62" t="n">
        <v>90</v>
      </c>
      <c r="BL29" s="62" t="n">
        <v>90</v>
      </c>
      <c r="BM29" s="62" t="n">
        <v>95</v>
      </c>
      <c r="BN29" s="62" t="n">
        <v>100</v>
      </c>
      <c r="BO29" s="62" t="n">
        <v>100</v>
      </c>
      <c r="BP29" s="62" t="n">
        <v>55</v>
      </c>
      <c r="BQ29" s="62" t="n">
        <v>100</v>
      </c>
      <c r="BR29" s="62" t="n">
        <v>100</v>
      </c>
      <c r="BS29" s="62" t="n">
        <v>0</v>
      </c>
      <c r="BT29" s="61" t="n">
        <f aca="false">IFERROR(AVERAGE(BJ29:BS29),0)</f>
        <v>82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100</v>
      </c>
    </row>
    <row r="30" customFormat="false" ht="15.75" hidden="false" customHeight="true" outlineLevel="0" collapsed="false">
      <c r="A30" s="13" t="str">
        <f aca="false">$E30&amp;"-"&amp;$F30</f>
        <v>202021087-k</v>
      </c>
      <c r="B30" s="18" t="n">
        <f aca="false">$W30</f>
        <v>64</v>
      </c>
      <c r="C30" s="13"/>
      <c r="D30" s="54" t="n">
        <f aca="false">D29+1</f>
        <v>26</v>
      </c>
      <c r="E30" s="56" t="s">
        <v>2483</v>
      </c>
      <c r="F30" s="56" t="s">
        <v>76</v>
      </c>
      <c r="G30" s="56" t="s">
        <v>2484</v>
      </c>
      <c r="H30" s="56" t="s">
        <v>102</v>
      </c>
      <c r="I30" s="56" t="s">
        <v>72</v>
      </c>
      <c r="J30" s="56" t="s">
        <v>582</v>
      </c>
      <c r="K30" s="56" t="s">
        <v>2485</v>
      </c>
      <c r="L30" s="56" t="s">
        <v>64</v>
      </c>
      <c r="M30" s="56" t="s">
        <v>572</v>
      </c>
      <c r="N30" s="56" t="s">
        <v>2486</v>
      </c>
      <c r="O30" s="57" t="n">
        <f aca="false">$AB30</f>
        <v>0</v>
      </c>
      <c r="P30" s="57" t="n">
        <f aca="false">$AF30</f>
        <v>30</v>
      </c>
      <c r="Q30" s="57" t="n">
        <f aca="false">IFERROR(IF($V30&lt;&gt;0,ROUND((MAX(O30:P30)*0.5+$V30*0.5),0),ROUND(($O30*0.5+$P30*0.5),0)),)</f>
        <v>63</v>
      </c>
      <c r="R30" s="57" t="n">
        <f aca="false">$AV30</f>
        <v>56</v>
      </c>
      <c r="S30" s="57" t="n">
        <f aca="false">$BI30</f>
        <v>90</v>
      </c>
      <c r="T30" s="57" t="n">
        <f aca="false">$BT30</f>
        <v>66</v>
      </c>
      <c r="U30" s="57" t="n">
        <f aca="false">$CD30</f>
        <v>67.5</v>
      </c>
      <c r="V30" s="58" t="n">
        <f aca="false">$AJ30</f>
        <v>96</v>
      </c>
      <c r="W30" s="59" t="n">
        <f aca="false">IF($Q30&gt;=55,ROUND($Q30*$Q$3+$R30*$R$3+$S30*$S$3+$T30*$T$3+$U30*$U$3,0),$Q30)</f>
        <v>64</v>
      </c>
      <c r="X30" s="57" t="n">
        <v>0</v>
      </c>
      <c r="Y30" s="60" t="n">
        <v>0</v>
      </c>
      <c r="Z30" s="60" t="n">
        <v>0</v>
      </c>
      <c r="AA30" s="60" t="n">
        <v>0</v>
      </c>
      <c r="AB30" s="61" t="n">
        <f aca="false">IFERROR(X30+Y30+Z30*AA30/100,0)</f>
        <v>0</v>
      </c>
      <c r="AC30" s="60" t="n">
        <v>0</v>
      </c>
      <c r="AD30" s="60" t="n">
        <v>30</v>
      </c>
      <c r="AE30" s="57" t="n">
        <v>100</v>
      </c>
      <c r="AF30" s="61" t="n">
        <f aca="false">IFERROR(AC30+AD30*AE30/100,0)</f>
        <v>30</v>
      </c>
      <c r="AG30" s="60" t="n">
        <v>28</v>
      </c>
      <c r="AH30" s="60" t="n">
        <v>68</v>
      </c>
      <c r="AI30" s="57" t="n">
        <v>100</v>
      </c>
      <c r="AJ30" s="61" t="n">
        <f aca="false">IFERROR(AG30+AH30*AI30/100,0)</f>
        <v>96</v>
      </c>
      <c r="AK30" s="62" t="n">
        <v>100</v>
      </c>
      <c r="AL30" s="63" t="n">
        <v>0</v>
      </c>
      <c r="AM30" s="62" t="n">
        <v>90</v>
      </c>
      <c r="AN30" s="62" t="n">
        <v>0</v>
      </c>
      <c r="AO30" s="62" t="n">
        <v>100</v>
      </c>
      <c r="AP30" s="62" t="n">
        <v>0</v>
      </c>
      <c r="AQ30" s="62" t="n">
        <v>80</v>
      </c>
      <c r="AR30" s="62" t="n">
        <v>50</v>
      </c>
      <c r="AS30" s="62" t="n">
        <v>40</v>
      </c>
      <c r="AT30" s="62" t="n">
        <v>100</v>
      </c>
      <c r="AU30" s="62"/>
      <c r="AV30" s="61" t="n">
        <f aca="false">IFERROR(AVERAGE(AK30:AU30),0)</f>
        <v>56</v>
      </c>
      <c r="AW30" s="62" t="n">
        <v>100</v>
      </c>
      <c r="AX30" s="62" t="n">
        <v>100</v>
      </c>
      <c r="AY30" s="62" t="n">
        <v>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90</v>
      </c>
      <c r="BJ30" s="62" t="n">
        <v>100</v>
      </c>
      <c r="BK30" s="62" t="n">
        <v>100</v>
      </c>
      <c r="BL30" s="62" t="n">
        <v>80</v>
      </c>
      <c r="BM30" s="62" t="n">
        <v>35</v>
      </c>
      <c r="BN30" s="62" t="n">
        <v>100</v>
      </c>
      <c r="BO30" s="62" t="n">
        <v>0</v>
      </c>
      <c r="BP30" s="62" t="n">
        <v>50</v>
      </c>
      <c r="BQ30" s="62" t="n">
        <v>50</v>
      </c>
      <c r="BR30" s="62" t="n">
        <v>100</v>
      </c>
      <c r="BS30" s="62" t="n">
        <v>45</v>
      </c>
      <c r="BT30" s="61" t="n">
        <f aca="false">IFERROR(AVERAGE(BJ30:BS30),0)</f>
        <v>66</v>
      </c>
      <c r="BU30" s="63" t="n">
        <v>100</v>
      </c>
      <c r="BV30" s="63" t="n">
        <v>100</v>
      </c>
      <c r="BW30" s="63" t="n">
        <v>0</v>
      </c>
      <c r="BX30" s="62" t="n">
        <v>40</v>
      </c>
      <c r="BY30" s="62" t="n">
        <v>100</v>
      </c>
      <c r="BZ30" s="62" t="n">
        <v>0</v>
      </c>
      <c r="CA30" s="62" t="n">
        <v>100</v>
      </c>
      <c r="CB30" s="62" t="n">
        <v>100</v>
      </c>
      <c r="CC30" s="62"/>
      <c r="CD30" s="61" t="n">
        <f aca="false">IFERROR(AVERAGE(BU30:CC30),0)</f>
        <v>67.5</v>
      </c>
    </row>
    <row r="31" customFormat="false" ht="15.75" hidden="false" customHeight="true" outlineLevel="0" collapsed="false">
      <c r="A31" s="13" t="str">
        <f aca="false">$E31&amp;"-"&amp;$F31</f>
        <v>202021045-4</v>
      </c>
      <c r="B31" s="18" t="n">
        <f aca="false">$W31</f>
        <v>98</v>
      </c>
      <c r="C31" s="13"/>
      <c r="D31" s="54" t="n">
        <v>27</v>
      </c>
      <c r="E31" s="56" t="s">
        <v>2487</v>
      </c>
      <c r="F31" s="56" t="s">
        <v>178</v>
      </c>
      <c r="G31" s="56" t="s">
        <v>2488</v>
      </c>
      <c r="H31" s="56" t="s">
        <v>159</v>
      </c>
      <c r="I31" s="56" t="s">
        <v>2489</v>
      </c>
      <c r="J31" s="56" t="s">
        <v>84</v>
      </c>
      <c r="K31" s="56" t="s">
        <v>2490</v>
      </c>
      <c r="L31" s="56" t="s">
        <v>64</v>
      </c>
      <c r="M31" s="56" t="s">
        <v>572</v>
      </c>
      <c r="N31" s="56" t="s">
        <v>2491</v>
      </c>
      <c r="O31" s="57" t="n">
        <f aca="false">$AB31</f>
        <v>98</v>
      </c>
      <c r="P31" s="57" t="n">
        <f aca="false">$AF31</f>
        <v>100</v>
      </c>
      <c r="Q31" s="57" t="n">
        <f aca="false">IFERROR(IF($V31&lt;&gt;0,ROUND((MAX(O31:P31)*0.5+$V31*0.5),0),ROUND(($O31*0.5+$P31*0.5),0)),)</f>
        <v>99</v>
      </c>
      <c r="R31" s="57" t="n">
        <f aca="false">$AV31</f>
        <v>93.5</v>
      </c>
      <c r="S31" s="57" t="n">
        <f aca="false">$BI31</f>
        <v>94.891</v>
      </c>
      <c r="T31" s="57" t="n">
        <f aca="false">$BT31</f>
        <v>99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98</v>
      </c>
      <c r="X31" s="57" t="n">
        <v>20</v>
      </c>
      <c r="Y31" s="60" t="n">
        <v>28</v>
      </c>
      <c r="Z31" s="60" t="n">
        <v>50</v>
      </c>
      <c r="AA31" s="60" t="n">
        <v>100</v>
      </c>
      <c r="AB31" s="61" t="n">
        <f aca="false">IFERROR(X31+Y31+Z31*AA31/100,0)</f>
        <v>98</v>
      </c>
      <c r="AC31" s="60" t="n">
        <v>30</v>
      </c>
      <c r="AD31" s="60" t="n">
        <v>70</v>
      </c>
      <c r="AE31" s="57" t="n">
        <v>100</v>
      </c>
      <c r="AF31" s="61" t="n">
        <f aca="false">IFERROR(AC31+AD31*AE31/100,0)</f>
        <v>100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75</v>
      </c>
      <c r="AO31" s="62" t="n">
        <v>100</v>
      </c>
      <c r="AP31" s="62" t="n">
        <v>80</v>
      </c>
      <c r="AQ31" s="62" t="n">
        <v>100</v>
      </c>
      <c r="AR31" s="62" t="n">
        <v>100</v>
      </c>
      <c r="AS31" s="62" t="n">
        <v>80</v>
      </c>
      <c r="AT31" s="62" t="n">
        <v>100</v>
      </c>
      <c r="AU31" s="62"/>
      <c r="AV31" s="61" t="n">
        <f aca="false">IFERROR(AVERAGE(AK31:AU31),0)</f>
        <v>93.5</v>
      </c>
      <c r="AW31" s="62" t="n">
        <v>82</v>
      </c>
      <c r="AX31" s="62" t="n">
        <v>93</v>
      </c>
      <c r="AY31" s="62" t="n">
        <v>100</v>
      </c>
      <c r="AZ31" s="62" t="n">
        <v>100</v>
      </c>
      <c r="BA31" s="62" t="n">
        <v>99</v>
      </c>
      <c r="BB31" s="62" t="n">
        <v>97</v>
      </c>
      <c r="BC31" s="62" t="n">
        <v>87</v>
      </c>
      <c r="BD31" s="62" t="n">
        <v>90.91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94.891</v>
      </c>
      <c r="BJ31" s="62" t="n">
        <v>100</v>
      </c>
      <c r="BK31" s="62" t="n">
        <v>90</v>
      </c>
      <c r="BL31" s="62" t="n">
        <v>100</v>
      </c>
      <c r="BM31" s="62" t="n">
        <v>100</v>
      </c>
      <c r="BN31" s="62" t="n">
        <v>100</v>
      </c>
      <c r="BO31" s="62" t="n">
        <v>100</v>
      </c>
      <c r="BP31" s="62" t="n">
        <v>100</v>
      </c>
      <c r="BQ31" s="62" t="n">
        <v>100</v>
      </c>
      <c r="BR31" s="62" t="n">
        <v>100</v>
      </c>
      <c r="BS31" s="62" t="n">
        <v>100</v>
      </c>
      <c r="BT31" s="61" t="n">
        <f aca="false">IFERROR(AVERAGE(BJ31:BS31),0)</f>
        <v>99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202021029-2</v>
      </c>
      <c r="B32" s="18" t="n">
        <f aca="false">$W32</f>
        <v>84</v>
      </c>
      <c r="C32" s="13"/>
      <c r="D32" s="54" t="n">
        <v>28</v>
      </c>
      <c r="E32" s="56" t="s">
        <v>2492</v>
      </c>
      <c r="F32" s="56" t="s">
        <v>58</v>
      </c>
      <c r="G32" s="56" t="s">
        <v>2493</v>
      </c>
      <c r="H32" s="56" t="s">
        <v>178</v>
      </c>
      <c r="I32" s="56" t="s">
        <v>2174</v>
      </c>
      <c r="J32" s="56" t="s">
        <v>227</v>
      </c>
      <c r="K32" s="56" t="s">
        <v>2494</v>
      </c>
      <c r="L32" s="56" t="s">
        <v>64</v>
      </c>
      <c r="M32" s="56" t="s">
        <v>572</v>
      </c>
      <c r="N32" s="56" t="s">
        <v>2495</v>
      </c>
      <c r="O32" s="57" t="n">
        <f aca="false">$AB32</f>
        <v>89</v>
      </c>
      <c r="P32" s="57" t="n">
        <f aca="false">$AF32</f>
        <v>85</v>
      </c>
      <c r="Q32" s="57" t="n">
        <f aca="false">IFERROR(IF($V32&lt;&gt;0,ROUND((MAX(O32:P32)*0.5+$V32*0.5),0),ROUND(($O32*0.5+$P32*0.5),0)),)</f>
        <v>87</v>
      </c>
      <c r="R32" s="57" t="n">
        <f aca="false">$AV32</f>
        <v>73.5</v>
      </c>
      <c r="S32" s="57" t="n">
        <f aca="false">$BI32</f>
        <v>98.1</v>
      </c>
      <c r="T32" s="57" t="n">
        <f aca="false">$BT32</f>
        <v>81.5</v>
      </c>
      <c r="U32" s="57" t="n">
        <f aca="false">$CD32</f>
        <v>100</v>
      </c>
      <c r="V32" s="58" t="n">
        <f aca="false">$AJ32</f>
        <v>0</v>
      </c>
      <c r="W32" s="59" t="n">
        <f aca="false">IF($Q32&gt;=55,ROUND($Q32*$Q$3+$R32*$R$3+$S32*$S$3+$T32*$T$3+$U32*$U$3,0),$Q32)</f>
        <v>84</v>
      </c>
      <c r="X32" s="57" t="n">
        <v>20</v>
      </c>
      <c r="Y32" s="60" t="n">
        <v>29</v>
      </c>
      <c r="Z32" s="60" t="n">
        <v>40</v>
      </c>
      <c r="AA32" s="60" t="n">
        <v>100</v>
      </c>
      <c r="AB32" s="61" t="n">
        <f aca="false">IFERROR(X32+Y32+Z32*AA32/100,0)</f>
        <v>89</v>
      </c>
      <c r="AC32" s="60" t="n">
        <v>15</v>
      </c>
      <c r="AD32" s="60" t="n">
        <v>70</v>
      </c>
      <c r="AE32" s="57" t="n">
        <v>100</v>
      </c>
      <c r="AF32" s="61" t="n">
        <f aca="false">IFERROR(AC32+AD32*AE32/100,0)</f>
        <v>85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75</v>
      </c>
      <c r="AO32" s="62" t="n">
        <v>50</v>
      </c>
      <c r="AP32" s="62" t="n">
        <v>100</v>
      </c>
      <c r="AQ32" s="62" t="n">
        <v>20</v>
      </c>
      <c r="AR32" s="62" t="n">
        <v>50</v>
      </c>
      <c r="AS32" s="62" t="n">
        <v>40</v>
      </c>
      <c r="AT32" s="62" t="n">
        <v>100</v>
      </c>
      <c r="AU32" s="62"/>
      <c r="AV32" s="61" t="n">
        <f aca="false">IFERROR(AVERAGE(AK32:AU32),0)</f>
        <v>73.5</v>
      </c>
      <c r="AW32" s="62" t="n">
        <v>96</v>
      </c>
      <c r="AX32" s="62" t="n">
        <v>100</v>
      </c>
      <c r="AY32" s="62" t="n">
        <v>90</v>
      </c>
      <c r="AZ32" s="62" t="n">
        <v>100</v>
      </c>
      <c r="BA32" s="62" t="n">
        <v>100</v>
      </c>
      <c r="BB32" s="62" t="n">
        <v>100</v>
      </c>
      <c r="BC32" s="62" t="n">
        <v>100</v>
      </c>
      <c r="BD32" s="62" t="n">
        <v>100</v>
      </c>
      <c r="BE32" s="62" t="n">
        <v>95</v>
      </c>
      <c r="BF32" s="62" t="n">
        <v>100</v>
      </c>
      <c r="BG32" s="62"/>
      <c r="BH32" s="62"/>
      <c r="BI32" s="61" t="n">
        <f aca="false">IFERROR(AVERAGE(AW32:BH32),0)</f>
        <v>98.1</v>
      </c>
      <c r="BJ32" s="62" t="n">
        <v>100</v>
      </c>
      <c r="BK32" s="62" t="n">
        <v>90</v>
      </c>
      <c r="BL32" s="62" t="n">
        <v>85</v>
      </c>
      <c r="BM32" s="62" t="n">
        <v>100</v>
      </c>
      <c r="BN32" s="62" t="n">
        <v>100</v>
      </c>
      <c r="BO32" s="62" t="n">
        <v>0</v>
      </c>
      <c r="BP32" s="62" t="n">
        <v>55</v>
      </c>
      <c r="BQ32" s="62" t="n">
        <v>95</v>
      </c>
      <c r="BR32" s="62" t="n">
        <v>100</v>
      </c>
      <c r="BS32" s="62" t="n">
        <v>90</v>
      </c>
      <c r="BT32" s="61" t="n">
        <f aca="false">IFERROR(AVERAGE(BJ32:BS32),0)</f>
        <v>81.5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100</v>
      </c>
      <c r="CC32" s="62"/>
      <c r="CD32" s="61" t="n">
        <f aca="false">IFERROR(AVERAGE(BU32:CC32),0)</f>
        <v>100</v>
      </c>
    </row>
    <row r="33" customFormat="false" ht="15.75" hidden="false" customHeight="true" outlineLevel="0" collapsed="false">
      <c r="A33" s="13" t="str">
        <f aca="false">$E33&amp;"-"&amp;$F33</f>
        <v>202021010-1</v>
      </c>
      <c r="B33" s="18" t="n">
        <f aca="false">$W33</f>
        <v>37</v>
      </c>
      <c r="C33" s="13"/>
      <c r="D33" s="54" t="n">
        <v>29</v>
      </c>
      <c r="E33" s="56" t="s">
        <v>2496</v>
      </c>
      <c r="F33" s="56" t="s">
        <v>64</v>
      </c>
      <c r="G33" s="56" t="s">
        <v>2497</v>
      </c>
      <c r="H33" s="56" t="s">
        <v>70</v>
      </c>
      <c r="I33" s="56" t="s">
        <v>1220</v>
      </c>
      <c r="J33" s="56" t="s">
        <v>1208</v>
      </c>
      <c r="K33" s="56" t="s">
        <v>1345</v>
      </c>
      <c r="L33" s="56" t="s">
        <v>64</v>
      </c>
      <c r="M33" s="56" t="s">
        <v>572</v>
      </c>
      <c r="N33" s="56" t="s">
        <v>2498</v>
      </c>
      <c r="O33" s="57" t="n">
        <f aca="false">$AB33</f>
        <v>45</v>
      </c>
      <c r="P33" s="57" t="n">
        <f aca="false">$AF33</f>
        <v>0</v>
      </c>
      <c r="Q33" s="57" t="n">
        <f aca="false">IFERROR(IF($V33&lt;&gt;0,ROUND((O33+P33+V33)/3,0),ROUND(($O33*0.5+$P33*0.5),0)),)</f>
        <v>37</v>
      </c>
      <c r="R33" s="57" t="n">
        <f aca="false">$AV33</f>
        <v>96</v>
      </c>
      <c r="S33" s="57" t="n">
        <f aca="false">$BI33</f>
        <v>83.5</v>
      </c>
      <c r="T33" s="57" t="n">
        <f aca="false">$BT33</f>
        <v>90.5</v>
      </c>
      <c r="U33" s="57" t="n">
        <f aca="false">$CD33</f>
        <v>73.875</v>
      </c>
      <c r="V33" s="58" t="n">
        <f aca="false">$AJ33</f>
        <v>66</v>
      </c>
      <c r="W33" s="59" t="n">
        <f aca="false">IF($Q33&gt;=55,ROUND($Q33*$Q$3+$R33*$R$3+$S33*$S$3+$T33*$T$3+$U33*$U$3,0),$Q33)</f>
        <v>37</v>
      </c>
      <c r="X33" s="57" t="n">
        <v>20</v>
      </c>
      <c r="Y33" s="60" t="n">
        <v>0</v>
      </c>
      <c r="Z33" s="60" t="n">
        <v>25</v>
      </c>
      <c r="AA33" s="60" t="n">
        <v>100</v>
      </c>
      <c r="AB33" s="61" t="n">
        <f aca="false">IFERROR(X33+Y33+Z33*AA33/100,0)</f>
        <v>45</v>
      </c>
      <c r="AC33" s="60" t="n">
        <v>0</v>
      </c>
      <c r="AD33" s="60" t="n">
        <v>0</v>
      </c>
      <c r="AE33" s="57" t="n">
        <v>0</v>
      </c>
      <c r="AF33" s="61" t="n">
        <f aca="false">IFERROR(AC33+AD33*AE33/100,0)</f>
        <v>0</v>
      </c>
      <c r="AG33" s="60" t="n">
        <v>19</v>
      </c>
      <c r="AH33" s="60" t="n">
        <v>47</v>
      </c>
      <c r="AI33" s="57" t="n">
        <v>100</v>
      </c>
      <c r="AJ33" s="61" t="n">
        <f aca="false">IFERROR(AG33+AH33*AI33/100,0)</f>
        <v>66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60</v>
      </c>
      <c r="AQ33" s="62" t="n">
        <v>100</v>
      </c>
      <c r="AR33" s="62" t="n">
        <v>100</v>
      </c>
      <c r="AS33" s="62" t="n">
        <v>100</v>
      </c>
      <c r="AT33" s="62" t="n">
        <v>100</v>
      </c>
      <c r="AU33" s="62"/>
      <c r="AV33" s="61" t="n">
        <f aca="false">IFERROR(AVERAGE(AK33:AU33),0)</f>
        <v>96</v>
      </c>
      <c r="AW33" s="62" t="n">
        <v>100</v>
      </c>
      <c r="AX33" s="62" t="n">
        <v>100</v>
      </c>
      <c r="AY33" s="62" t="n">
        <v>100</v>
      </c>
      <c r="AZ33" s="62" t="n">
        <v>83</v>
      </c>
      <c r="BA33" s="62" t="n">
        <v>93</v>
      </c>
      <c r="BB33" s="62" t="n">
        <v>74</v>
      </c>
      <c r="BC33" s="62" t="n">
        <v>93</v>
      </c>
      <c r="BD33" s="62" t="n">
        <v>100</v>
      </c>
      <c r="BE33" s="62" t="n">
        <v>92</v>
      </c>
      <c r="BF33" s="62" t="n">
        <v>0</v>
      </c>
      <c r="BG33" s="62"/>
      <c r="BH33" s="62"/>
      <c r="BI33" s="61" t="n">
        <f aca="false">IFERROR(AVERAGE(AW33:BH33),0)</f>
        <v>83.5</v>
      </c>
      <c r="BJ33" s="62" t="n">
        <v>90</v>
      </c>
      <c r="BK33" s="62" t="n">
        <v>100</v>
      </c>
      <c r="BL33" s="62" t="n">
        <v>90</v>
      </c>
      <c r="BM33" s="62" t="n">
        <v>100</v>
      </c>
      <c r="BN33" s="62" t="n">
        <v>100</v>
      </c>
      <c r="BO33" s="62" t="n">
        <v>60</v>
      </c>
      <c r="BP33" s="62" t="n">
        <v>75</v>
      </c>
      <c r="BQ33" s="62" t="n">
        <v>100</v>
      </c>
      <c r="BR33" s="62" t="n">
        <v>100</v>
      </c>
      <c r="BS33" s="62" t="n">
        <v>90</v>
      </c>
      <c r="BT33" s="61" t="n">
        <f aca="false">IFERROR(AVERAGE(BJ33:BS33),0)</f>
        <v>90.5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31</v>
      </c>
      <c r="BZ33" s="62" t="n">
        <v>100</v>
      </c>
      <c r="CA33" s="62" t="n">
        <v>0</v>
      </c>
      <c r="CB33" s="62" t="n">
        <v>60</v>
      </c>
      <c r="CC33" s="62"/>
      <c r="CD33" s="61" t="n">
        <f aca="false">IFERROR(AVERAGE(BU33:CC33),0)</f>
        <v>73.875</v>
      </c>
    </row>
    <row r="34" customFormat="false" ht="15.75" hidden="false" customHeight="true" outlineLevel="0" collapsed="false">
      <c r="A34" s="13" t="str">
        <f aca="false">$E34&amp;"-"&amp;$F34</f>
        <v>202021088-8</v>
      </c>
      <c r="B34" s="18" t="n">
        <f aca="false">$W34</f>
        <v>76</v>
      </c>
      <c r="C34" s="13"/>
      <c r="D34" s="54" t="n">
        <v>30</v>
      </c>
      <c r="E34" s="56" t="s">
        <v>2499</v>
      </c>
      <c r="F34" s="56" t="s">
        <v>89</v>
      </c>
      <c r="G34" s="56" t="s">
        <v>2500</v>
      </c>
      <c r="H34" s="56" t="s">
        <v>159</v>
      </c>
      <c r="I34" s="56" t="s">
        <v>960</v>
      </c>
      <c r="J34" s="56" t="s">
        <v>2501</v>
      </c>
      <c r="K34" s="56" t="s">
        <v>2502</v>
      </c>
      <c r="L34" s="56" t="s">
        <v>64</v>
      </c>
      <c r="M34" s="56" t="s">
        <v>572</v>
      </c>
      <c r="N34" s="56" t="s">
        <v>2503</v>
      </c>
      <c r="O34" s="57" t="n">
        <f aca="false">$AB34</f>
        <v>88</v>
      </c>
      <c r="P34" s="57" t="n">
        <f aca="false">$AF34</f>
        <v>60</v>
      </c>
      <c r="Q34" s="57" t="n">
        <f aca="false">IFERROR(IF($V34&lt;&gt;0,ROUND((MAX(O34:P34)*0.5+$V34*0.5),0),ROUND(($O34*0.5+$P34*0.5),0)),)</f>
        <v>74</v>
      </c>
      <c r="R34" s="57" t="n">
        <f aca="false">$AV34</f>
        <v>84.5</v>
      </c>
      <c r="S34" s="57" t="n">
        <f aca="false">$BI34</f>
        <v>90.3</v>
      </c>
      <c r="T34" s="57" t="n">
        <f aca="false">$BT34</f>
        <v>71.5</v>
      </c>
      <c r="U34" s="57" t="n">
        <f aca="false">$CD34</f>
        <v>68.625</v>
      </c>
      <c r="V34" s="58" t="n">
        <f aca="false">$AJ34</f>
        <v>0</v>
      </c>
      <c r="W34" s="59" t="n">
        <f aca="false">IF($Q34&gt;=55,ROUND($Q34*$Q$3+$R34*$R$3+$S34*$S$3+$T34*$T$3+$U34*$U$3,0),$Q34)</f>
        <v>76</v>
      </c>
      <c r="X34" s="57" t="n">
        <v>20</v>
      </c>
      <c r="Y34" s="60" t="n">
        <v>30</v>
      </c>
      <c r="Z34" s="60" t="n">
        <v>38</v>
      </c>
      <c r="AA34" s="60" t="n">
        <v>100</v>
      </c>
      <c r="AB34" s="61" t="n">
        <f aca="false">IFERROR(X34+Y34+Z34*AA34/100,0)</f>
        <v>88</v>
      </c>
      <c r="AC34" s="60" t="n">
        <v>20</v>
      </c>
      <c r="AD34" s="60" t="n">
        <v>40</v>
      </c>
      <c r="AE34" s="57" t="n">
        <v>100</v>
      </c>
      <c r="AF34" s="61" t="n">
        <f aca="false">IFERROR(AC34+AD34*AE34/100,0)</f>
        <v>60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75</v>
      </c>
      <c r="AP34" s="62" t="n">
        <v>20</v>
      </c>
      <c r="AQ34" s="62" t="n">
        <v>100</v>
      </c>
      <c r="AR34" s="62" t="n">
        <v>50</v>
      </c>
      <c r="AS34" s="62" t="n">
        <v>100</v>
      </c>
      <c r="AT34" s="62" t="n">
        <v>100</v>
      </c>
      <c r="AU34" s="62"/>
      <c r="AV34" s="61" t="n">
        <f aca="false">IFERROR(AVERAGE(AK34:AU34),0)</f>
        <v>84.5</v>
      </c>
      <c r="AW34" s="62" t="n">
        <v>82</v>
      </c>
      <c r="AX34" s="62" t="n">
        <v>85</v>
      </c>
      <c r="AY34" s="62" t="n">
        <v>84</v>
      </c>
      <c r="AZ34" s="62" t="n">
        <v>89</v>
      </c>
      <c r="BA34" s="62" t="n">
        <v>80</v>
      </c>
      <c r="BB34" s="62" t="n">
        <v>100</v>
      </c>
      <c r="BC34" s="62" t="n">
        <v>98</v>
      </c>
      <c r="BD34" s="62" t="n">
        <v>100</v>
      </c>
      <c r="BE34" s="62" t="n">
        <v>89</v>
      </c>
      <c r="BF34" s="62" t="n">
        <v>96</v>
      </c>
      <c r="BG34" s="62"/>
      <c r="BH34" s="62"/>
      <c r="BI34" s="61" t="n">
        <f aca="false">IFERROR(AVERAGE(AW34:BH34),0)</f>
        <v>90.3</v>
      </c>
      <c r="BJ34" s="62" t="n">
        <v>90</v>
      </c>
      <c r="BK34" s="62" t="n">
        <v>100</v>
      </c>
      <c r="BL34" s="62" t="n">
        <v>90</v>
      </c>
      <c r="BM34" s="62" t="n">
        <v>70</v>
      </c>
      <c r="BN34" s="62" t="n">
        <v>85</v>
      </c>
      <c r="BO34" s="62" t="n">
        <v>70</v>
      </c>
      <c r="BP34" s="62" t="n">
        <v>60</v>
      </c>
      <c r="BQ34" s="62" t="n">
        <v>35</v>
      </c>
      <c r="BR34" s="62" t="n">
        <v>90</v>
      </c>
      <c r="BS34" s="62" t="n">
        <v>25</v>
      </c>
      <c r="BT34" s="61" t="n">
        <f aca="false">IFERROR(AVERAGE(BJ34:BS34),0)</f>
        <v>71.5</v>
      </c>
      <c r="BU34" s="63" t="n">
        <v>100</v>
      </c>
      <c r="BV34" s="63" t="n">
        <v>100</v>
      </c>
      <c r="BW34" s="63" t="n">
        <v>100</v>
      </c>
      <c r="BX34" s="62" t="n">
        <v>70</v>
      </c>
      <c r="BY34" s="62" t="n">
        <v>69</v>
      </c>
      <c r="BZ34" s="62" t="n">
        <v>10</v>
      </c>
      <c r="CA34" s="62" t="n">
        <v>100</v>
      </c>
      <c r="CB34" s="62" t="n">
        <v>0</v>
      </c>
      <c r="CC34" s="62"/>
      <c r="CD34" s="61" t="n">
        <f aca="false">IFERROR(AVERAGE(BU34:CC34),0)</f>
        <v>68.625</v>
      </c>
    </row>
    <row r="35" customFormat="false" ht="15.75" hidden="false" customHeight="true" outlineLevel="0" collapsed="false">
      <c r="A35" s="13" t="str">
        <f aca="false">$E35&amp;"-"&amp;$F35</f>
        <v>202021052-7</v>
      </c>
      <c r="B35" s="18" t="n">
        <f aca="false">$W35</f>
        <v>97</v>
      </c>
      <c r="C35" s="13"/>
      <c r="D35" s="54" t="n">
        <v>31</v>
      </c>
      <c r="E35" s="56" t="s">
        <v>2504</v>
      </c>
      <c r="F35" s="56" t="s">
        <v>121</v>
      </c>
      <c r="G35" s="56" t="s">
        <v>2505</v>
      </c>
      <c r="H35" s="56" t="s">
        <v>178</v>
      </c>
      <c r="I35" s="56" t="s">
        <v>2506</v>
      </c>
      <c r="J35" s="56" t="s">
        <v>72</v>
      </c>
      <c r="K35" s="56" t="s">
        <v>2507</v>
      </c>
      <c r="L35" s="56" t="s">
        <v>64</v>
      </c>
      <c r="M35" s="56" t="s">
        <v>572</v>
      </c>
      <c r="N35" s="56" t="s">
        <v>2508</v>
      </c>
      <c r="O35" s="57" t="n">
        <f aca="false">$AB35</f>
        <v>100</v>
      </c>
      <c r="P35" s="57" t="n">
        <f aca="false">$AF35</f>
        <v>100</v>
      </c>
      <c r="Q35" s="57" t="n">
        <f aca="false">IFERROR(IF($V35&lt;&gt;0,ROUND((MAX(O35:P35)*0.5+$V35*0.5),0),ROUND(($O35*0.5+$P35*0.5),0)),)</f>
        <v>100</v>
      </c>
      <c r="R35" s="57" t="n">
        <f aca="false">$AV35</f>
        <v>94</v>
      </c>
      <c r="S35" s="57" t="n">
        <f aca="false">$BI35</f>
        <v>85.9</v>
      </c>
      <c r="T35" s="57" t="n">
        <f aca="false">$BT35</f>
        <v>93.5</v>
      </c>
      <c r="U35" s="57" t="n">
        <f aca="false">$CD35</f>
        <v>100</v>
      </c>
      <c r="V35" s="58" t="n">
        <f aca="false">$AJ35</f>
        <v>0</v>
      </c>
      <c r="W35" s="59" t="n">
        <f aca="false">IF($Q35&gt;=55,ROUND($Q35*$Q$3+$R35*$R$3+$S35*$S$3+$T35*$T$3+$U35*$U$3,0),$Q35)</f>
        <v>97</v>
      </c>
      <c r="X35" s="57" t="n">
        <v>20</v>
      </c>
      <c r="Y35" s="60" t="n">
        <v>30</v>
      </c>
      <c r="Z35" s="60" t="n">
        <v>50</v>
      </c>
      <c r="AA35" s="60" t="n">
        <v>100</v>
      </c>
      <c r="AB35" s="61" t="n">
        <f aca="false">IFERROR(X35+Y35+Z35*AA35/100,0)</f>
        <v>100</v>
      </c>
      <c r="AC35" s="60" t="n">
        <v>30</v>
      </c>
      <c r="AD35" s="60" t="n">
        <v>70</v>
      </c>
      <c r="AE35" s="57" t="n">
        <v>100</v>
      </c>
      <c r="AF35" s="61" t="n">
        <f aca="false">IFERROR(AC35+AD35*AE35/100,0)</f>
        <v>100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60</v>
      </c>
      <c r="AQ35" s="62" t="n">
        <v>80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94</v>
      </c>
      <c r="AW35" s="62" t="n">
        <v>100</v>
      </c>
      <c r="AX35" s="62" t="n">
        <v>94</v>
      </c>
      <c r="AY35" s="62" t="n">
        <v>100</v>
      </c>
      <c r="AZ35" s="62" t="n">
        <v>91</v>
      </c>
      <c r="BA35" s="62" t="n">
        <v>100</v>
      </c>
      <c r="BB35" s="62" t="n">
        <v>0</v>
      </c>
      <c r="BC35" s="62" t="n">
        <v>98</v>
      </c>
      <c r="BD35" s="62" t="n">
        <v>100</v>
      </c>
      <c r="BE35" s="62" t="n">
        <v>76</v>
      </c>
      <c r="BF35" s="62" t="n">
        <v>100</v>
      </c>
      <c r="BG35" s="62"/>
      <c r="BH35" s="62"/>
      <c r="BI35" s="61" t="n">
        <f aca="false">IFERROR(AVERAGE(AW35:BH35),0)</f>
        <v>85.9</v>
      </c>
      <c r="BJ35" s="62" t="n">
        <v>100</v>
      </c>
      <c r="BK35" s="62" t="n">
        <v>100</v>
      </c>
      <c r="BL35" s="62" t="n">
        <v>90</v>
      </c>
      <c r="BM35" s="62" t="n">
        <v>100</v>
      </c>
      <c r="BN35" s="62" t="n">
        <v>85</v>
      </c>
      <c r="BO35" s="62" t="n">
        <v>100</v>
      </c>
      <c r="BP35" s="62" t="n">
        <v>65</v>
      </c>
      <c r="BQ35" s="62" t="n">
        <v>100</v>
      </c>
      <c r="BR35" s="62" t="n">
        <v>100</v>
      </c>
      <c r="BS35" s="62" t="n">
        <v>95</v>
      </c>
      <c r="BT35" s="61" t="n">
        <f aca="false">IFERROR(AVERAGE(BJ35:BS35),0)</f>
        <v>93.5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202021039-k</v>
      </c>
      <c r="B36" s="18" t="n">
        <f aca="false">$W36</f>
        <v>76</v>
      </c>
      <c r="C36" s="13"/>
      <c r="D36" s="54" t="n">
        <v>32</v>
      </c>
      <c r="E36" s="56" t="s">
        <v>2509</v>
      </c>
      <c r="F36" s="56" t="s">
        <v>76</v>
      </c>
      <c r="G36" s="56" t="s">
        <v>2510</v>
      </c>
      <c r="H36" s="56" t="s">
        <v>140</v>
      </c>
      <c r="I36" s="56" t="s">
        <v>273</v>
      </c>
      <c r="J36" s="56" t="s">
        <v>839</v>
      </c>
      <c r="K36" s="56" t="s">
        <v>2511</v>
      </c>
      <c r="L36" s="56" t="s">
        <v>64</v>
      </c>
      <c r="M36" s="56" t="s">
        <v>572</v>
      </c>
      <c r="N36" s="56" t="s">
        <v>2512</v>
      </c>
      <c r="O36" s="57" t="n">
        <f aca="false">$AB36</f>
        <v>81</v>
      </c>
      <c r="P36" s="57" t="n">
        <f aca="false">$AF36</f>
        <v>0</v>
      </c>
      <c r="Q36" s="57" t="n">
        <f aca="false">IFERROR(IF($V36&lt;&gt;0,ROUND((O36+P36+V36)/3,0),ROUND(($O36*0.5+$P36*0.5),0)),)</f>
        <v>55</v>
      </c>
      <c r="R36" s="57" t="n">
        <f aca="false">$AV36</f>
        <v>93</v>
      </c>
      <c r="S36" s="57" t="n">
        <f aca="false">$BI36</f>
        <v>100</v>
      </c>
      <c r="T36" s="57" t="n">
        <f aca="false">$BT36</f>
        <v>97</v>
      </c>
      <c r="U36" s="57" t="n">
        <f aca="false">$CD36</f>
        <v>100</v>
      </c>
      <c r="V36" s="58" t="n">
        <f aca="false">$AJ36</f>
        <v>83</v>
      </c>
      <c r="W36" s="59" t="n">
        <f aca="false">IF($Q36&gt;=55,ROUND($Q36*$Q$3+$R36*$R$3+$S36*$S$3+$T36*$T$3+$U36*$U$3,0),$Q36)</f>
        <v>76</v>
      </c>
      <c r="X36" s="57" t="n">
        <v>18</v>
      </c>
      <c r="Y36" s="60" t="n">
        <v>28</v>
      </c>
      <c r="Z36" s="60" t="n">
        <v>35</v>
      </c>
      <c r="AA36" s="60" t="n">
        <v>100</v>
      </c>
      <c r="AB36" s="61" t="n">
        <f aca="false">IFERROR(X36+Y36+Z36*AA36/100,0)</f>
        <v>81</v>
      </c>
      <c r="AC36" s="60" t="n">
        <v>0</v>
      </c>
      <c r="AD36" s="60" t="n">
        <v>0</v>
      </c>
      <c r="AE36" s="57" t="n">
        <v>0</v>
      </c>
      <c r="AF36" s="61" t="n">
        <f aca="false">IFERROR(AC36+AD36*AE36/100,0)</f>
        <v>0</v>
      </c>
      <c r="AG36" s="60" t="n">
        <v>30</v>
      </c>
      <c r="AH36" s="60" t="n">
        <v>53</v>
      </c>
      <c r="AI36" s="57" t="n">
        <v>100</v>
      </c>
      <c r="AJ36" s="61" t="n">
        <f aca="false">IFERROR(AG36+AH36*AI36/100,0)</f>
        <v>83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80</v>
      </c>
      <c r="AQ36" s="62" t="n">
        <v>100</v>
      </c>
      <c r="AR36" s="62" t="n">
        <v>50</v>
      </c>
      <c r="AS36" s="62" t="n">
        <v>100</v>
      </c>
      <c r="AT36" s="62" t="n">
        <v>100</v>
      </c>
      <c r="AU36" s="62"/>
      <c r="AV36" s="61" t="n">
        <f aca="false">IFERROR(AVERAGE(AK36:AU36),0)</f>
        <v>93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100</v>
      </c>
      <c r="BJ36" s="62" t="n">
        <v>90</v>
      </c>
      <c r="BK36" s="62" t="n">
        <v>95</v>
      </c>
      <c r="BL36" s="62" t="n">
        <v>100</v>
      </c>
      <c r="BM36" s="62" t="n">
        <v>100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85</v>
      </c>
      <c r="BS36" s="62" t="n">
        <v>100</v>
      </c>
      <c r="BT36" s="61" t="n">
        <f aca="false">IFERROR(AVERAGE(BJ36:BS36),0)</f>
        <v>97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100</v>
      </c>
    </row>
    <row r="37" customFormat="false" ht="15.75" hidden="false" customHeight="true" outlineLevel="0" collapsed="false">
      <c r="A37" s="13" t="str">
        <f aca="false">$E37&amp;"-"&amp;$F37</f>
        <v>201904066-9</v>
      </c>
      <c r="B37" s="18" t="n">
        <f aca="false">$W37</f>
        <v>90</v>
      </c>
      <c r="C37" s="13"/>
      <c r="D37" s="54" t="n">
        <v>33</v>
      </c>
      <c r="E37" s="56" t="s">
        <v>1404</v>
      </c>
      <c r="F37" s="56" t="s">
        <v>102</v>
      </c>
      <c r="G37" s="56" t="s">
        <v>1405</v>
      </c>
      <c r="H37" s="56" t="s">
        <v>58</v>
      </c>
      <c r="I37" s="56" t="s">
        <v>1406</v>
      </c>
      <c r="J37" s="56" t="s">
        <v>776</v>
      </c>
      <c r="K37" s="56" t="s">
        <v>1407</v>
      </c>
      <c r="L37" s="56" t="s">
        <v>58</v>
      </c>
      <c r="M37" s="56" t="s">
        <v>572</v>
      </c>
      <c r="N37" s="56" t="s">
        <v>1408</v>
      </c>
      <c r="O37" s="57" t="n">
        <f aca="false">$AB37</f>
        <v>93</v>
      </c>
      <c r="P37" s="57" t="n">
        <f aca="false">$AF37</f>
        <v>100</v>
      </c>
      <c r="Q37" s="57" t="n">
        <f aca="false">IFERROR(IF($V37&lt;&gt;0,ROUND((MAX(O37:P37)*0.5+$V37*0.5),0),ROUND(($O37*0.5+$P37*0.5),0)),)</f>
        <v>97</v>
      </c>
      <c r="R37" s="57" t="n">
        <f aca="false">$AV37</f>
        <v>81.2</v>
      </c>
      <c r="S37" s="57" t="n">
        <f aca="false">$BI37</f>
        <v>90</v>
      </c>
      <c r="T37" s="57" t="n">
        <f aca="false">$BT37</f>
        <v>82</v>
      </c>
      <c r="U37" s="57" t="n">
        <f aca="false">$CD37</f>
        <v>87.5</v>
      </c>
      <c r="V37" s="58" t="n">
        <f aca="false">$AJ37</f>
        <v>0</v>
      </c>
      <c r="W37" s="59" t="n">
        <f aca="false">IF($Q37&gt;=55,ROUND($Q37*$Q$3+$R37*$R$3+$S37*$S$3+$T37*$T$3+$U37*$U$3,0),$Q37)</f>
        <v>90</v>
      </c>
      <c r="X37" s="57" t="n">
        <v>20</v>
      </c>
      <c r="Y37" s="60" t="n">
        <v>25</v>
      </c>
      <c r="Z37" s="60" t="n">
        <v>48</v>
      </c>
      <c r="AA37" s="60" t="n">
        <v>100</v>
      </c>
      <c r="AB37" s="61" t="n">
        <f aca="false">IFERROR(X37+Y37+Z37*AA37/100,0)</f>
        <v>93</v>
      </c>
      <c r="AC37" s="60" t="n">
        <v>30</v>
      </c>
      <c r="AD37" s="60" t="n">
        <v>70</v>
      </c>
      <c r="AE37" s="57" t="n">
        <v>100</v>
      </c>
      <c r="AF37" s="61" t="n">
        <f aca="false">IFERROR(AC37+AD37*AE37/100,0)</f>
        <v>100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25</v>
      </c>
      <c r="AO37" s="62" t="n">
        <v>100</v>
      </c>
      <c r="AP37" s="62" t="n">
        <v>40</v>
      </c>
      <c r="AQ37" s="62" t="n">
        <v>100</v>
      </c>
      <c r="AR37" s="62" t="n">
        <v>67</v>
      </c>
      <c r="AS37" s="62" t="n">
        <v>80</v>
      </c>
      <c r="AT37" s="62" t="n">
        <v>100</v>
      </c>
      <c r="AU37" s="62"/>
      <c r="AV37" s="61" t="n">
        <f aca="false">IFERROR(AVERAGE(AK37:AU37),0)</f>
        <v>81.2</v>
      </c>
      <c r="AW37" s="62" t="n">
        <v>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90</v>
      </c>
      <c r="BJ37" s="62" t="n">
        <v>90</v>
      </c>
      <c r="BK37" s="62" t="n">
        <v>80</v>
      </c>
      <c r="BL37" s="62" t="n">
        <v>100</v>
      </c>
      <c r="BM37" s="62" t="n">
        <v>95</v>
      </c>
      <c r="BN37" s="62" t="n">
        <v>100</v>
      </c>
      <c r="BO37" s="62" t="n">
        <v>50</v>
      </c>
      <c r="BP37" s="62" t="n">
        <v>100</v>
      </c>
      <c r="BQ37" s="62" t="n">
        <v>90</v>
      </c>
      <c r="BR37" s="62" t="n">
        <v>95</v>
      </c>
      <c r="BS37" s="62" t="n">
        <v>20</v>
      </c>
      <c r="BT37" s="61" t="n">
        <f aca="false">IFERROR(AVERAGE(BJ37:BS37),0)</f>
        <v>82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100</v>
      </c>
      <c r="CB37" s="62" t="n">
        <v>0</v>
      </c>
      <c r="CC37" s="62"/>
      <c r="CD37" s="61" t="n">
        <f aca="false">IFERROR(AVERAGE(BU37:CC37),0)</f>
        <v>87.5</v>
      </c>
    </row>
    <row r="38" customFormat="false" ht="15.75" hidden="false" customHeight="true" outlineLevel="0" collapsed="false">
      <c r="A38" s="13" t="str">
        <f aca="false">$E38&amp;"-"&amp;$F38</f>
        <v>202021033-0</v>
      </c>
      <c r="B38" s="18" t="n">
        <f aca="false">$W38</f>
        <v>91</v>
      </c>
      <c r="C38" s="13"/>
      <c r="D38" s="54" t="n">
        <v>34</v>
      </c>
      <c r="E38" s="56" t="s">
        <v>2513</v>
      </c>
      <c r="F38" s="56" t="s">
        <v>68</v>
      </c>
      <c r="G38" s="56" t="s">
        <v>2514</v>
      </c>
      <c r="H38" s="56" t="s">
        <v>89</v>
      </c>
      <c r="I38" s="56" t="s">
        <v>582</v>
      </c>
      <c r="J38" s="56" t="s">
        <v>274</v>
      </c>
      <c r="K38" s="56" t="s">
        <v>2515</v>
      </c>
      <c r="L38" s="56" t="s">
        <v>64</v>
      </c>
      <c r="M38" s="56" t="s">
        <v>572</v>
      </c>
      <c r="N38" s="56" t="s">
        <v>2516</v>
      </c>
      <c r="O38" s="57" t="n">
        <f aca="false">$AB38</f>
        <v>100</v>
      </c>
      <c r="P38" s="57" t="n">
        <f aca="false">$AF38</f>
        <v>85</v>
      </c>
      <c r="Q38" s="57" t="n">
        <f aca="false">IFERROR(IF($V38&lt;&gt;0,ROUND((MAX(O38:P38)*0.5+$V38*0.5),0),ROUND(($O38*0.5+$P38*0.5),0)),)</f>
        <v>93</v>
      </c>
      <c r="R38" s="57" t="n">
        <f aca="false">$AV38</f>
        <v>86.3</v>
      </c>
      <c r="S38" s="57" t="n">
        <f aca="false">$BI38</f>
        <v>67.3</v>
      </c>
      <c r="T38" s="57" t="n">
        <f aca="false">$BT38</f>
        <v>99.5</v>
      </c>
      <c r="U38" s="57" t="n">
        <f aca="false">$CD38</f>
        <v>84.375</v>
      </c>
      <c r="V38" s="58" t="n">
        <f aca="false">$AJ38</f>
        <v>0</v>
      </c>
      <c r="W38" s="59" t="n">
        <f aca="false">IF($Q38&gt;=55,ROUND($Q38*$Q$3+$R38*$R$3+$S38*$S$3+$T38*$T$3+$U38*$U$3,0),$Q38)</f>
        <v>91</v>
      </c>
      <c r="X38" s="57" t="n">
        <v>20</v>
      </c>
      <c r="Y38" s="60" t="n">
        <v>30</v>
      </c>
      <c r="Z38" s="60" t="n">
        <v>50</v>
      </c>
      <c r="AA38" s="60" t="n">
        <v>100</v>
      </c>
      <c r="AB38" s="61" t="n">
        <f aca="false">IFERROR(X38+Y38+Z38*AA38/100,0)</f>
        <v>100</v>
      </c>
      <c r="AC38" s="60" t="n">
        <v>30</v>
      </c>
      <c r="AD38" s="60" t="n">
        <v>55</v>
      </c>
      <c r="AE38" s="57" t="n">
        <v>100</v>
      </c>
      <c r="AF38" s="61" t="n">
        <f aca="false">IFERROR(AC38+AD38*AE38/100,0)</f>
        <v>85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80</v>
      </c>
      <c r="AQ38" s="62" t="n">
        <v>100</v>
      </c>
      <c r="AR38" s="62" t="n">
        <v>83</v>
      </c>
      <c r="AS38" s="62" t="n">
        <v>100</v>
      </c>
      <c r="AT38" s="62" t="n">
        <v>0</v>
      </c>
      <c r="AU38" s="62"/>
      <c r="AV38" s="61" t="n">
        <f aca="false">IFERROR(AVERAGE(AK38:AU38),0)</f>
        <v>86.3</v>
      </c>
      <c r="AW38" s="62" t="n">
        <v>90</v>
      </c>
      <c r="AX38" s="62" t="n">
        <v>100</v>
      </c>
      <c r="AY38" s="62" t="n">
        <v>95</v>
      </c>
      <c r="AZ38" s="62" t="n">
        <v>100</v>
      </c>
      <c r="BA38" s="62" t="n">
        <v>100</v>
      </c>
      <c r="BB38" s="62" t="n">
        <v>100</v>
      </c>
      <c r="BC38" s="62" t="n">
        <v>88</v>
      </c>
      <c r="BD38" s="62" t="n">
        <v>0</v>
      </c>
      <c r="BE38" s="62" t="n">
        <v>0</v>
      </c>
      <c r="BF38" s="62" t="n">
        <v>0</v>
      </c>
      <c r="BG38" s="62"/>
      <c r="BH38" s="62"/>
      <c r="BI38" s="61" t="n">
        <f aca="false">IFERROR(AVERAGE(AW38:BH38),0)</f>
        <v>67.3</v>
      </c>
      <c r="BJ38" s="62" t="n">
        <v>100</v>
      </c>
      <c r="BK38" s="62" t="n">
        <v>100</v>
      </c>
      <c r="BL38" s="62" t="n">
        <v>100</v>
      </c>
      <c r="BM38" s="62" t="n">
        <v>100</v>
      </c>
      <c r="BN38" s="62" t="n">
        <v>100</v>
      </c>
      <c r="BO38" s="62" t="n">
        <v>95</v>
      </c>
      <c r="BP38" s="62" t="n">
        <v>100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99.5</v>
      </c>
      <c r="BU38" s="63" t="n">
        <v>75</v>
      </c>
      <c r="BV38" s="72" t="n">
        <v>100</v>
      </c>
      <c r="BW38" s="63" t="n">
        <v>100</v>
      </c>
      <c r="BX38" s="62" t="n">
        <v>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84.375</v>
      </c>
    </row>
    <row r="39" customFormat="false" ht="15.75" hidden="false" customHeight="true" outlineLevel="0" collapsed="false">
      <c r="A39" s="13" t="str">
        <f aca="false">$E39&amp;"-"&amp;$F39</f>
        <v>202021025-k</v>
      </c>
      <c r="B39" s="18" t="n">
        <f aca="false">$W39</f>
        <v>94</v>
      </c>
      <c r="C39" s="13"/>
      <c r="D39" s="54" t="n">
        <v>35</v>
      </c>
      <c r="E39" s="56" t="s">
        <v>2517</v>
      </c>
      <c r="F39" s="56" t="s">
        <v>76</v>
      </c>
      <c r="G39" s="56" t="s">
        <v>2518</v>
      </c>
      <c r="H39" s="56" t="s">
        <v>70</v>
      </c>
      <c r="I39" s="56" t="s">
        <v>530</v>
      </c>
      <c r="J39" s="56" t="s">
        <v>525</v>
      </c>
      <c r="K39" s="56" t="s">
        <v>488</v>
      </c>
      <c r="L39" s="56" t="s">
        <v>64</v>
      </c>
      <c r="M39" s="56" t="s">
        <v>572</v>
      </c>
      <c r="N39" s="56" t="s">
        <v>2519</v>
      </c>
      <c r="O39" s="57" t="n">
        <f aca="false">$AB39</f>
        <v>100</v>
      </c>
      <c r="P39" s="57" t="n">
        <f aca="false">$AF39</f>
        <v>100</v>
      </c>
      <c r="Q39" s="57" t="n">
        <f aca="false">IFERROR(IF($V39&lt;&gt;0,ROUND((MAX(O39:P39)*0.5+$V39*0.5),0),ROUND(($O39*0.5+$P39*0.5),0)),)</f>
        <v>100</v>
      </c>
      <c r="R39" s="57" t="n">
        <f aca="false">$AV39</f>
        <v>97.5</v>
      </c>
      <c r="S39" s="57" t="n">
        <f aca="false">$BI39</f>
        <v>36.7</v>
      </c>
      <c r="T39" s="57" t="n">
        <f aca="false">$BT39</f>
        <v>100</v>
      </c>
      <c r="U39" s="57" t="n">
        <f aca="false">$CD39</f>
        <v>62.5</v>
      </c>
      <c r="V39" s="58" t="n">
        <f aca="false">$AJ39</f>
        <v>0</v>
      </c>
      <c r="W39" s="59" t="n">
        <f aca="false">IF($Q39&gt;=55,ROUND($Q39*$Q$3+$R39*$R$3+$S39*$S$3+$T39*$T$3+$U39*$U$3,0),$Q39)</f>
        <v>94</v>
      </c>
      <c r="X39" s="57" t="n">
        <v>20</v>
      </c>
      <c r="Y39" s="60" t="n">
        <v>30</v>
      </c>
      <c r="Z39" s="60" t="n">
        <v>50</v>
      </c>
      <c r="AA39" s="60" t="n">
        <v>100</v>
      </c>
      <c r="AB39" s="61" t="n">
        <f aca="false">IFERROR(X39+Y39+Z39*AA39/100,0)</f>
        <v>100</v>
      </c>
      <c r="AC39" s="60" t="n">
        <v>30</v>
      </c>
      <c r="AD39" s="60" t="n">
        <v>70</v>
      </c>
      <c r="AE39" s="57" t="n">
        <v>100</v>
      </c>
      <c r="AF39" s="61" t="n">
        <f aca="false">IFERROR(AC39+AD39*AE39/100,0)</f>
        <v>100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75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97.5</v>
      </c>
      <c r="AW39" s="62" t="n">
        <v>100</v>
      </c>
      <c r="AX39" s="62" t="n">
        <v>67</v>
      </c>
      <c r="AY39" s="62" t="n">
        <v>100</v>
      </c>
      <c r="AZ39" s="62" t="n">
        <v>100</v>
      </c>
      <c r="BA39" s="62" t="n">
        <v>0</v>
      </c>
      <c r="BB39" s="62" t="n">
        <v>0</v>
      </c>
      <c r="BC39" s="62" t="n">
        <v>0</v>
      </c>
      <c r="BD39" s="62" t="n">
        <v>0</v>
      </c>
      <c r="BE39" s="62" t="n">
        <v>0</v>
      </c>
      <c r="BF39" s="62" t="n">
        <v>0</v>
      </c>
      <c r="BG39" s="62"/>
      <c r="BH39" s="62"/>
      <c r="BI39" s="61" t="n">
        <f aca="false">IFERROR(AVERAGE(AW39:BH39),0)</f>
        <v>36.7</v>
      </c>
      <c r="BJ39" s="62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100</v>
      </c>
      <c r="BU39" s="63" t="n">
        <v>0</v>
      </c>
      <c r="BV39" s="63" t="n">
        <v>0</v>
      </c>
      <c r="BW39" s="63" t="n">
        <v>100</v>
      </c>
      <c r="BX39" s="62" t="n">
        <v>100</v>
      </c>
      <c r="BY39" s="62" t="n">
        <v>100</v>
      </c>
      <c r="BZ39" s="62" t="n">
        <v>0</v>
      </c>
      <c r="CA39" s="62" t="n">
        <v>100</v>
      </c>
      <c r="CB39" s="62" t="n">
        <v>100</v>
      </c>
      <c r="CC39" s="62"/>
      <c r="CD39" s="61" t="n">
        <f aca="false">IFERROR(AVERAGE(BU39:CC39),0)</f>
        <v>62.5</v>
      </c>
    </row>
    <row r="40" customFormat="false" ht="15.75" hidden="false" customHeight="true" outlineLevel="0" collapsed="false">
      <c r="A40" s="13" t="str">
        <f aca="false">$E40&amp;"-"&amp;$F40</f>
        <v>202021091-8</v>
      </c>
      <c r="B40" s="18" t="n">
        <f aca="false">$W40</f>
        <v>100</v>
      </c>
      <c r="C40" s="13"/>
      <c r="D40" s="54" t="n">
        <v>36</v>
      </c>
      <c r="E40" s="56" t="s">
        <v>2520</v>
      </c>
      <c r="F40" s="56" t="s">
        <v>89</v>
      </c>
      <c r="G40" s="56" t="s">
        <v>2521</v>
      </c>
      <c r="H40" s="56" t="s">
        <v>60</v>
      </c>
      <c r="I40" s="56" t="s">
        <v>765</v>
      </c>
      <c r="J40" s="56" t="s">
        <v>273</v>
      </c>
      <c r="K40" s="56" t="s">
        <v>2522</v>
      </c>
      <c r="L40" s="56" t="s">
        <v>64</v>
      </c>
      <c r="M40" s="56" t="s">
        <v>572</v>
      </c>
      <c r="N40" s="56" t="s">
        <v>2523</v>
      </c>
      <c r="O40" s="57" t="n">
        <f aca="false">$AB40</f>
        <v>100</v>
      </c>
      <c r="P40" s="57" t="n">
        <f aca="false">$AF40</f>
        <v>100</v>
      </c>
      <c r="Q40" s="57" t="n">
        <f aca="false">IFERROR(IF($V40&lt;&gt;0,ROUND((MAX(O40:P40)*0.5+$V40*0.5),0),ROUND(($O40*0.5+$P40*0.5),0)),)</f>
        <v>100</v>
      </c>
      <c r="R40" s="57" t="n">
        <f aca="false">$AV40</f>
        <v>100</v>
      </c>
      <c r="S40" s="57" t="n">
        <f aca="false">$BI40</f>
        <v>100</v>
      </c>
      <c r="T40" s="57" t="n">
        <f aca="false">$BT40</f>
        <v>98.5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100</v>
      </c>
      <c r="X40" s="57" t="n">
        <v>20</v>
      </c>
      <c r="Y40" s="60" t="n">
        <v>30</v>
      </c>
      <c r="Z40" s="60" t="n">
        <v>50</v>
      </c>
      <c r="AA40" s="60" t="n">
        <v>100</v>
      </c>
      <c r="AB40" s="61" t="n">
        <f aca="false">IFERROR(X40+Y40+Z40*AA40/100,0)</f>
        <v>100</v>
      </c>
      <c r="AC40" s="60" t="n">
        <v>30</v>
      </c>
      <c r="AD40" s="60" t="n">
        <v>70</v>
      </c>
      <c r="AE40" s="57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100</v>
      </c>
      <c r="AO40" s="62" t="n">
        <v>100</v>
      </c>
      <c r="AP40" s="62" t="n">
        <v>100</v>
      </c>
      <c r="AQ40" s="62" t="n">
        <v>100</v>
      </c>
      <c r="AR40" s="62" t="n">
        <v>100</v>
      </c>
      <c r="AS40" s="62" t="n">
        <v>100</v>
      </c>
      <c r="AT40" s="62" t="n">
        <v>100</v>
      </c>
      <c r="AU40" s="62"/>
      <c r="AV40" s="61" t="n">
        <f aca="false">IFERROR(AVERAGE(AK40:AU40),0)</f>
        <v>100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100</v>
      </c>
      <c r="BJ40" s="62" t="n">
        <v>100</v>
      </c>
      <c r="BK40" s="62" t="n">
        <v>100</v>
      </c>
      <c r="BL40" s="62" t="n">
        <v>100</v>
      </c>
      <c r="BM40" s="62" t="n">
        <v>100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85</v>
      </c>
      <c r="BT40" s="61" t="n">
        <f aca="false">IFERROR(AVERAGE(BJ40:BS40),0)</f>
        <v>98.5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202021034-9</v>
      </c>
      <c r="B41" s="18" t="n">
        <f aca="false">$W41</f>
        <v>72</v>
      </c>
      <c r="C41" s="13"/>
      <c r="D41" s="54" t="n">
        <v>37</v>
      </c>
      <c r="E41" s="56" t="s">
        <v>2524</v>
      </c>
      <c r="F41" s="56" t="s">
        <v>102</v>
      </c>
      <c r="G41" s="56" t="s">
        <v>2525</v>
      </c>
      <c r="H41" s="56" t="s">
        <v>89</v>
      </c>
      <c r="I41" s="56" t="s">
        <v>2526</v>
      </c>
      <c r="J41" s="56" t="s">
        <v>2527</v>
      </c>
      <c r="K41" s="56" t="s">
        <v>2528</v>
      </c>
      <c r="L41" s="56" t="s">
        <v>64</v>
      </c>
      <c r="M41" s="56" t="s">
        <v>572</v>
      </c>
      <c r="N41" s="56" t="s">
        <v>2529</v>
      </c>
      <c r="O41" s="57" t="n">
        <f aca="false">$AB41</f>
        <v>99</v>
      </c>
      <c r="P41" s="57" t="n">
        <f aca="false">$AF41</f>
        <v>45</v>
      </c>
      <c r="Q41" s="57" t="n">
        <f aca="false">IFERROR(IF($V41&lt;&gt;0,ROUND((MAX(O41:P41)*0.5+$V41*0.5),0),ROUND(($O41*0.5+$P41*0.5),0)),)</f>
        <v>72</v>
      </c>
      <c r="R41" s="57" t="n">
        <f aca="false">$AV41</f>
        <v>72.2</v>
      </c>
      <c r="S41" s="57" t="n">
        <f aca="false">$BI41</f>
        <v>79.8</v>
      </c>
      <c r="T41" s="57" t="n">
        <f aca="false">$BT41</f>
        <v>75</v>
      </c>
      <c r="U41" s="57" t="n">
        <f aca="false">$CD41</f>
        <v>58.5</v>
      </c>
      <c r="V41" s="58" t="n">
        <f aca="false">$AJ41</f>
        <v>0</v>
      </c>
      <c r="W41" s="59" t="n">
        <f aca="false">IF($Q41&gt;=55,ROUND($Q41*$Q$3+$R41*$R$3+$S41*$S$3+$T41*$T$3+$U41*$U$3,0),$Q41)</f>
        <v>72</v>
      </c>
      <c r="X41" s="57" t="n">
        <v>20</v>
      </c>
      <c r="Y41" s="60" t="n">
        <v>29</v>
      </c>
      <c r="Z41" s="60" t="n">
        <v>50</v>
      </c>
      <c r="AA41" s="60" t="n">
        <v>100</v>
      </c>
      <c r="AB41" s="61" t="n">
        <f aca="false">IFERROR(X41+Y41+Z41*AA41/100,0)</f>
        <v>99</v>
      </c>
      <c r="AC41" s="60" t="n">
        <v>15</v>
      </c>
      <c r="AD41" s="60" t="n">
        <v>30</v>
      </c>
      <c r="AE41" s="57" t="n">
        <v>100</v>
      </c>
      <c r="AF41" s="61" t="n">
        <f aca="false">IFERROR(AC41+AD41*AE41/100,0)</f>
        <v>45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75</v>
      </c>
      <c r="AO41" s="62" t="n">
        <v>50</v>
      </c>
      <c r="AP41" s="62" t="n">
        <v>100</v>
      </c>
      <c r="AQ41" s="62" t="n">
        <v>0</v>
      </c>
      <c r="AR41" s="62" t="n">
        <v>17</v>
      </c>
      <c r="AS41" s="62" t="n">
        <v>80</v>
      </c>
      <c r="AT41" s="62" t="n">
        <v>100</v>
      </c>
      <c r="AU41" s="62"/>
      <c r="AV41" s="61" t="n">
        <f aca="false">IFERROR(AVERAGE(AK41:AU41),0)</f>
        <v>72.2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98</v>
      </c>
      <c r="BD41" s="62" t="n">
        <v>100</v>
      </c>
      <c r="BE41" s="62" t="n">
        <v>0</v>
      </c>
      <c r="BF41" s="62" t="n">
        <v>0</v>
      </c>
      <c r="BG41" s="62"/>
      <c r="BH41" s="62"/>
      <c r="BI41" s="61" t="n">
        <f aca="false">IFERROR(AVERAGE(AW41:BH41),0)</f>
        <v>79.8</v>
      </c>
      <c r="BJ41" s="62" t="n">
        <v>100</v>
      </c>
      <c r="BK41" s="62" t="n">
        <v>90</v>
      </c>
      <c r="BL41" s="62" t="n">
        <v>90</v>
      </c>
      <c r="BM41" s="62" t="n">
        <v>90</v>
      </c>
      <c r="BN41" s="62" t="n">
        <v>95</v>
      </c>
      <c r="BO41" s="62" t="n">
        <v>0</v>
      </c>
      <c r="BP41" s="62" t="n">
        <v>80</v>
      </c>
      <c r="BQ41" s="62" t="n">
        <v>100</v>
      </c>
      <c r="BR41" s="62" t="n">
        <v>90</v>
      </c>
      <c r="BS41" s="62" t="n">
        <v>15</v>
      </c>
      <c r="BT41" s="61" t="n">
        <f aca="false">IFERROR(AVERAGE(BJ41:BS41),0)</f>
        <v>75</v>
      </c>
      <c r="BU41" s="63" t="n">
        <v>100</v>
      </c>
      <c r="BV41" s="63" t="n">
        <v>100</v>
      </c>
      <c r="BW41" s="63" t="n">
        <v>68</v>
      </c>
      <c r="BX41" s="62" t="n">
        <v>0</v>
      </c>
      <c r="BY41" s="62" t="n">
        <v>100</v>
      </c>
      <c r="BZ41" s="62" t="n">
        <v>0</v>
      </c>
      <c r="CA41" s="62" t="n">
        <v>0</v>
      </c>
      <c r="CB41" s="62" t="n">
        <v>100</v>
      </c>
      <c r="CC41" s="62"/>
      <c r="CD41" s="61" t="n">
        <f aca="false">IFERROR(AVERAGE(BU41:CC41),0)</f>
        <v>58.5</v>
      </c>
    </row>
    <row r="42" customFormat="false" ht="15.75" hidden="false" customHeight="true" outlineLevel="0" collapsed="false">
      <c r="A42" s="13" t="str">
        <f aca="false">$E42&amp;"-"&amp;$F42</f>
        <v>201903025-6</v>
      </c>
      <c r="B42" s="18" t="n">
        <f aca="false">$W42</f>
        <v>87</v>
      </c>
      <c r="C42" s="13"/>
      <c r="D42" s="54" t="n">
        <v>38</v>
      </c>
      <c r="E42" s="56" t="s">
        <v>2530</v>
      </c>
      <c r="F42" s="56" t="s">
        <v>140</v>
      </c>
      <c r="G42" s="56" t="s">
        <v>2531</v>
      </c>
      <c r="H42" s="56" t="s">
        <v>64</v>
      </c>
      <c r="I42" s="56" t="s">
        <v>2532</v>
      </c>
      <c r="J42" s="56" t="s">
        <v>2533</v>
      </c>
      <c r="K42" s="56" t="s">
        <v>2534</v>
      </c>
      <c r="L42" s="56" t="s">
        <v>64</v>
      </c>
      <c r="M42" s="56" t="s">
        <v>572</v>
      </c>
      <c r="N42" s="56" t="s">
        <v>2535</v>
      </c>
      <c r="O42" s="57" t="n">
        <f aca="false">$AB42</f>
        <v>100</v>
      </c>
      <c r="P42" s="57" t="n">
        <f aca="false">$AF42</f>
        <v>80</v>
      </c>
      <c r="Q42" s="57" t="n">
        <f aca="false">IFERROR(IF($V42&lt;&gt;0,ROUND((MAX(O42:P42)*0.5+$V42*0.5),0),ROUND(($O42*0.5+$P42*0.5),0)),)</f>
        <v>90</v>
      </c>
      <c r="R42" s="57" t="n">
        <f aca="false">$AV42</f>
        <v>85.8</v>
      </c>
      <c r="S42" s="57" t="n">
        <f aca="false">$BI42</f>
        <v>39.5</v>
      </c>
      <c r="T42" s="57" t="n">
        <f aca="false">$BT42</f>
        <v>96.5</v>
      </c>
      <c r="U42" s="57" t="n">
        <f aca="false">$CD42</f>
        <v>62.5</v>
      </c>
      <c r="V42" s="58" t="n">
        <f aca="false">$AJ42</f>
        <v>0</v>
      </c>
      <c r="W42" s="59" t="n">
        <f aca="false">IF($Q42&gt;=55,ROUND($Q42*$Q$3+$R42*$R$3+$S42*$S$3+$T42*$T$3+$U42*$U$3,0),$Q42)</f>
        <v>87</v>
      </c>
      <c r="X42" s="57" t="n">
        <v>20</v>
      </c>
      <c r="Y42" s="60" t="n">
        <v>30</v>
      </c>
      <c r="Z42" s="60" t="n">
        <v>50</v>
      </c>
      <c r="AA42" s="60" t="n">
        <v>100</v>
      </c>
      <c r="AB42" s="61" t="n">
        <f aca="false">IFERROR(X42+Y42+Z42*AA42/100,0)</f>
        <v>100</v>
      </c>
      <c r="AC42" s="60" t="n">
        <v>30</v>
      </c>
      <c r="AD42" s="60" t="n">
        <v>50</v>
      </c>
      <c r="AE42" s="57" t="n">
        <v>100</v>
      </c>
      <c r="AF42" s="61" t="n">
        <f aca="false">IFERROR(AC42+AD42*AE42/100,0)</f>
        <v>80</v>
      </c>
      <c r="AG42" s="60"/>
      <c r="AH42" s="60"/>
      <c r="AI42" s="57"/>
      <c r="AJ42" s="61" t="n">
        <f aca="false">IFERROR(AG42+AH42*AI42/100,0)</f>
        <v>0</v>
      </c>
      <c r="AK42" s="62" t="n">
        <v>80</v>
      </c>
      <c r="AL42" s="63" t="n">
        <v>100</v>
      </c>
      <c r="AM42" s="62" t="n">
        <v>100</v>
      </c>
      <c r="AN42" s="62" t="n">
        <v>75</v>
      </c>
      <c r="AO42" s="62" t="n">
        <v>100</v>
      </c>
      <c r="AP42" s="62" t="n">
        <v>60</v>
      </c>
      <c r="AQ42" s="62" t="n">
        <v>100</v>
      </c>
      <c r="AR42" s="62" t="n">
        <v>83</v>
      </c>
      <c r="AS42" s="62" t="n">
        <v>60</v>
      </c>
      <c r="AT42" s="62" t="n">
        <v>100</v>
      </c>
      <c r="AU42" s="62"/>
      <c r="AV42" s="61" t="n">
        <f aca="false">IFERROR(AVERAGE(AK42:AU42),0)</f>
        <v>85.8</v>
      </c>
      <c r="AW42" s="62" t="n">
        <v>0</v>
      </c>
      <c r="AX42" s="62" t="n">
        <v>100</v>
      </c>
      <c r="AY42" s="62" t="n">
        <v>100</v>
      </c>
      <c r="AZ42" s="62" t="n">
        <v>100</v>
      </c>
      <c r="BA42" s="62" t="n">
        <v>0</v>
      </c>
      <c r="BB42" s="62" t="n">
        <v>0</v>
      </c>
      <c r="BC42" s="62" t="n">
        <v>95</v>
      </c>
      <c r="BD42" s="62" t="n">
        <v>0</v>
      </c>
      <c r="BE42" s="62" t="n">
        <v>0</v>
      </c>
      <c r="BF42" s="62" t="n">
        <v>0</v>
      </c>
      <c r="BG42" s="62"/>
      <c r="BH42" s="62"/>
      <c r="BI42" s="61" t="n">
        <f aca="false">IFERROR(AVERAGE(AW42:BH42),0)</f>
        <v>39.5</v>
      </c>
      <c r="BJ42" s="62" t="n">
        <v>100</v>
      </c>
      <c r="BK42" s="62" t="n">
        <v>100</v>
      </c>
      <c r="BL42" s="62" t="n">
        <v>90</v>
      </c>
      <c r="BM42" s="62" t="n">
        <v>95</v>
      </c>
      <c r="BN42" s="62" t="n">
        <v>100</v>
      </c>
      <c r="BO42" s="62" t="n">
        <v>100</v>
      </c>
      <c r="BP42" s="62" t="n">
        <v>100</v>
      </c>
      <c r="BQ42" s="62" t="n">
        <v>100</v>
      </c>
      <c r="BR42" s="62" t="n">
        <v>95</v>
      </c>
      <c r="BS42" s="62" t="n">
        <v>85</v>
      </c>
      <c r="BT42" s="61" t="n">
        <f aca="false">IFERROR(AVERAGE(BJ42:BS42),0)</f>
        <v>96.5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0</v>
      </c>
      <c r="BZ42" s="62" t="n">
        <v>100</v>
      </c>
      <c r="CA42" s="62" t="n">
        <v>0</v>
      </c>
      <c r="CB42" s="62" t="n">
        <v>0</v>
      </c>
      <c r="CC42" s="62"/>
      <c r="CD42" s="61" t="n">
        <f aca="false">IFERROR(AVERAGE(BU42:CC42),0)</f>
        <v>62.5</v>
      </c>
    </row>
    <row r="43" customFormat="false" ht="15.75" hidden="false" customHeight="true" outlineLevel="0" collapsed="false">
      <c r="A43" s="13" t="str">
        <f aca="false">$E43&amp;"-"&amp;$F43</f>
        <v>202021051-9</v>
      </c>
      <c r="B43" s="18" t="n">
        <f aca="false">$W43</f>
        <v>75</v>
      </c>
      <c r="C43" s="13"/>
      <c r="D43" s="54" t="n">
        <v>39</v>
      </c>
      <c r="E43" s="56" t="s">
        <v>2536</v>
      </c>
      <c r="F43" s="56" t="s">
        <v>102</v>
      </c>
      <c r="G43" s="56" t="s">
        <v>2537</v>
      </c>
      <c r="H43" s="56" t="s">
        <v>140</v>
      </c>
      <c r="I43" s="56" t="s">
        <v>755</v>
      </c>
      <c r="J43" s="56" t="s">
        <v>1928</v>
      </c>
      <c r="K43" s="56" t="s">
        <v>2538</v>
      </c>
      <c r="L43" s="56" t="s">
        <v>64</v>
      </c>
      <c r="M43" s="56" t="s">
        <v>572</v>
      </c>
      <c r="N43" s="56" t="s">
        <v>2539</v>
      </c>
      <c r="O43" s="57" t="n">
        <f aca="false">$AB43</f>
        <v>98</v>
      </c>
      <c r="P43" s="57" t="n">
        <f aca="false">$AF43</f>
        <v>30</v>
      </c>
      <c r="Q43" s="57" t="n">
        <f aca="false">IFERROR(IF($V43&lt;&gt;0,ROUND((MAX(O43:P43)*0.5+$V43*0.5),0),ROUND(($O43*0.5+$P43*0.5),0)),)</f>
        <v>64</v>
      </c>
      <c r="R43" s="57" t="n">
        <f aca="false">$AV43</f>
        <v>85</v>
      </c>
      <c r="S43" s="57" t="n">
        <f aca="false">$BI43</f>
        <v>79.4</v>
      </c>
      <c r="T43" s="57" t="n">
        <f aca="false">$BT43</f>
        <v>88</v>
      </c>
      <c r="U43" s="57" t="n">
        <f aca="false">$CD43</f>
        <v>85</v>
      </c>
      <c r="V43" s="58" t="n">
        <f aca="false">$AJ43</f>
        <v>0</v>
      </c>
      <c r="W43" s="59" t="n">
        <f aca="false">IF($Q43&gt;=55,ROUND($Q43*$Q$3+$R43*$R$3+$S43*$S$3+$T43*$T$3+$U43*$U$3,0),$Q43)</f>
        <v>75</v>
      </c>
      <c r="X43" s="57" t="n">
        <v>20</v>
      </c>
      <c r="Y43" s="60" t="n">
        <v>30</v>
      </c>
      <c r="Z43" s="60" t="n">
        <v>48</v>
      </c>
      <c r="AA43" s="60" t="n">
        <v>100</v>
      </c>
      <c r="AB43" s="61" t="n">
        <f aca="false">IFERROR(X43+Y43+Z43*AA43/100,0)</f>
        <v>98</v>
      </c>
      <c r="AC43" s="60" t="n">
        <v>20</v>
      </c>
      <c r="AD43" s="60" t="n">
        <v>10</v>
      </c>
      <c r="AE43" s="57" t="n">
        <v>100</v>
      </c>
      <c r="AF43" s="61" t="n">
        <f aca="false">IFERROR(AC43+AD43*AE43/100,0)</f>
        <v>30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100</v>
      </c>
      <c r="AP43" s="62" t="n">
        <v>40</v>
      </c>
      <c r="AQ43" s="62" t="n">
        <v>100</v>
      </c>
      <c r="AR43" s="62" t="n">
        <v>50</v>
      </c>
      <c r="AS43" s="62" t="n">
        <v>60</v>
      </c>
      <c r="AT43" s="62" t="n">
        <v>100</v>
      </c>
      <c r="AU43" s="62"/>
      <c r="AV43" s="61" t="n">
        <f aca="false">IFERROR(AVERAGE(AK43:AU43),0)</f>
        <v>85</v>
      </c>
      <c r="AW43" s="62" t="n">
        <v>0</v>
      </c>
      <c r="AX43" s="62" t="n">
        <v>100</v>
      </c>
      <c r="AY43" s="62" t="n">
        <v>100</v>
      </c>
      <c r="AZ43" s="62" t="n">
        <v>100</v>
      </c>
      <c r="BA43" s="62" t="n">
        <v>99</v>
      </c>
      <c r="BB43" s="62" t="n">
        <v>100</v>
      </c>
      <c r="BC43" s="62" t="n">
        <v>98</v>
      </c>
      <c r="BD43" s="62" t="n">
        <v>0</v>
      </c>
      <c r="BE43" s="62" t="n">
        <v>99</v>
      </c>
      <c r="BF43" s="62" t="n">
        <v>98</v>
      </c>
      <c r="BG43" s="62"/>
      <c r="BH43" s="62"/>
      <c r="BI43" s="61" t="n">
        <f aca="false">IFERROR(AVERAGE(AW43:BH43),0)</f>
        <v>79.4</v>
      </c>
      <c r="BJ43" s="62" t="n">
        <v>100</v>
      </c>
      <c r="BK43" s="62" t="n">
        <v>100</v>
      </c>
      <c r="BL43" s="62" t="n">
        <v>100</v>
      </c>
      <c r="BM43" s="62" t="n">
        <v>100</v>
      </c>
      <c r="BN43" s="62" t="n">
        <v>100</v>
      </c>
      <c r="BO43" s="62" t="n">
        <v>65</v>
      </c>
      <c r="BP43" s="62" t="n">
        <v>90</v>
      </c>
      <c r="BQ43" s="62" t="n">
        <v>100</v>
      </c>
      <c r="BR43" s="62" t="n">
        <v>100</v>
      </c>
      <c r="BS43" s="62" t="n">
        <v>25</v>
      </c>
      <c r="BT43" s="61" t="n">
        <f aca="false">IFERROR(AVERAGE(BJ43:BS43),0)</f>
        <v>88</v>
      </c>
      <c r="BU43" s="63" t="n">
        <v>100</v>
      </c>
      <c r="BV43" s="63" t="n">
        <v>100</v>
      </c>
      <c r="BW43" s="63" t="n">
        <v>0</v>
      </c>
      <c r="BX43" s="62" t="n">
        <v>100</v>
      </c>
      <c r="BY43" s="62" t="n">
        <v>100</v>
      </c>
      <c r="BZ43" s="62" t="n">
        <v>100</v>
      </c>
      <c r="CA43" s="62" t="n">
        <v>80</v>
      </c>
      <c r="CB43" s="62" t="n">
        <v>100</v>
      </c>
      <c r="CC43" s="62"/>
      <c r="CD43" s="61" t="n">
        <f aca="false">IFERROR(AVERAGE(BU43:CC43),0)</f>
        <v>85</v>
      </c>
    </row>
    <row r="44" customFormat="false" ht="15.75" hidden="false" customHeight="true" outlineLevel="0" collapsed="false">
      <c r="A44" s="13" t="str">
        <f aca="false">$E44&amp;"-"&amp;$F44</f>
        <v>202021030-6</v>
      </c>
      <c r="B44" s="18" t="n">
        <f aca="false">$W44</f>
        <v>98</v>
      </c>
      <c r="C44" s="13"/>
      <c r="D44" s="54" t="n">
        <v>40</v>
      </c>
      <c r="E44" s="56" t="s">
        <v>2540</v>
      </c>
      <c r="F44" s="56" t="s">
        <v>140</v>
      </c>
      <c r="G44" s="56" t="s">
        <v>2541</v>
      </c>
      <c r="H44" s="56" t="s">
        <v>159</v>
      </c>
      <c r="I44" s="56" t="s">
        <v>2542</v>
      </c>
      <c r="J44" s="56" t="s">
        <v>2543</v>
      </c>
      <c r="K44" s="56" t="s">
        <v>2544</v>
      </c>
      <c r="L44" s="56" t="s">
        <v>64</v>
      </c>
      <c r="M44" s="56" t="s">
        <v>572</v>
      </c>
      <c r="N44" s="56" t="s">
        <v>2545</v>
      </c>
      <c r="O44" s="57" t="n">
        <f aca="false">$AB44</f>
        <v>95</v>
      </c>
      <c r="P44" s="57" t="n">
        <f aca="false">$AF44</f>
        <v>100</v>
      </c>
      <c r="Q44" s="57" t="n">
        <f aca="false">IFERROR(IF($V44&lt;&gt;0,ROUND((MAX(O44:P44)*0.5+$V44*0.5),0),ROUND(($O44*0.5+$P44*0.5),0)),)</f>
        <v>98</v>
      </c>
      <c r="R44" s="57" t="n">
        <f aca="false">$AV44</f>
        <v>100</v>
      </c>
      <c r="S44" s="57" t="n">
        <f aca="false">$BI44</f>
        <v>89</v>
      </c>
      <c r="T44" s="57" t="n">
        <f aca="false">$BT44</f>
        <v>99.5</v>
      </c>
      <c r="U44" s="57" t="n">
        <f aca="false">$CD44</f>
        <v>100</v>
      </c>
      <c r="V44" s="58" t="n">
        <f aca="false">$AJ44</f>
        <v>0</v>
      </c>
      <c r="W44" s="59" t="n">
        <f aca="false">IF($Q44&gt;=55,ROUND($Q44*$Q$3+$R44*$R$3+$S44*$S$3+$T44*$T$3+$U44*$U$3,0),$Q44)</f>
        <v>98</v>
      </c>
      <c r="X44" s="57" t="n">
        <v>15</v>
      </c>
      <c r="Y44" s="60" t="n">
        <v>30</v>
      </c>
      <c r="Z44" s="60" t="n">
        <v>50</v>
      </c>
      <c r="AA44" s="60" t="n">
        <v>100</v>
      </c>
      <c r="AB44" s="61" t="n">
        <f aca="false">IFERROR(X44+Y44+Z44*AA44/100,0)</f>
        <v>95</v>
      </c>
      <c r="AC44" s="60" t="n">
        <v>30</v>
      </c>
      <c r="AD44" s="60" t="n">
        <v>70</v>
      </c>
      <c r="AE44" s="57" t="n">
        <v>100</v>
      </c>
      <c r="AF44" s="61" t="n">
        <f aca="false">IFERROR(AC44+AD44*AE44/100,0)</f>
        <v>100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2" t="n">
        <v>100</v>
      </c>
      <c r="AP44" s="62" t="n">
        <v>100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100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0</v>
      </c>
      <c r="BB44" s="62" t="n">
        <v>100</v>
      </c>
      <c r="BC44" s="62" t="n">
        <v>90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89</v>
      </c>
      <c r="BJ44" s="62" t="n">
        <v>100</v>
      </c>
      <c r="BK44" s="62" t="n">
        <v>100</v>
      </c>
      <c r="BL44" s="62" t="n">
        <v>100</v>
      </c>
      <c r="BM44" s="62" t="n">
        <v>100</v>
      </c>
      <c r="BN44" s="62" t="n">
        <v>100</v>
      </c>
      <c r="BO44" s="62" t="n">
        <v>100</v>
      </c>
      <c r="BP44" s="62" t="n">
        <v>95</v>
      </c>
      <c r="BQ44" s="62" t="n">
        <v>100</v>
      </c>
      <c r="BR44" s="62" t="n">
        <v>100</v>
      </c>
      <c r="BS44" s="62" t="n">
        <v>100</v>
      </c>
      <c r="BT44" s="61" t="n">
        <f aca="false">IFERROR(AVERAGE(BJ44:BS44),0)</f>
        <v>99.5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54" t="n">
        <v>41</v>
      </c>
      <c r="E45" s="56"/>
      <c r="F45" s="56"/>
      <c r="G45" s="56"/>
      <c r="H45" s="56"/>
      <c r="I45" s="56"/>
      <c r="J45" s="56"/>
      <c r="K45" s="56"/>
      <c r="L45" s="13"/>
      <c r="M45" s="13"/>
      <c r="N45" s="13"/>
      <c r="O45" s="57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56"/>
      <c r="L46" s="13"/>
      <c r="M46" s="13"/>
      <c r="N46" s="13"/>
      <c r="O46" s="57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56"/>
      <c r="L47" s="13"/>
      <c r="M47" s="13"/>
      <c r="N47" s="13"/>
      <c r="O47" s="57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76"/>
      <c r="M48" s="76"/>
      <c r="N48" s="76"/>
      <c r="O48" s="77" t="n">
        <f aca="false">IF(COUNT(O5:O47)&gt;0,ROUND(SUM(O5:O47)/COUNTIF(O5:O47,"&lt;&gt;"),0),0)</f>
        <v>79</v>
      </c>
      <c r="P48" s="77" t="n">
        <f aca="false">IF(COUNT(P5:P47)&gt;0,ROUND(SUM(P5:P47)/COUNTIF(P5:P47,"&lt;&gt;"),0),0)</f>
        <v>62</v>
      </c>
      <c r="Q48" s="77" t="n">
        <f aca="false">IF(COUNT(Q5:Q47)&gt;0,ROUND(SUM(Q5:Q47)/COUNTIF(Q5:Q47,"&lt;&gt;"),0),0)</f>
        <v>75</v>
      </c>
      <c r="R48" s="77" t="n">
        <f aca="false">IF(COUNT(R5:R47)&gt;0,ROUND(SUM(R5:R47)/COUNTIF(R5:R47,"&lt;&gt;"),0),0)</f>
        <v>81</v>
      </c>
      <c r="S48" s="77"/>
      <c r="T48" s="77" t="n">
        <f aca="false">IF(COUNT(T5:T47)&gt;0,ROUND(SUM(T5:T47)/COUNTIF(T5:T47,"&lt;&gt;"),0),0)</f>
        <v>83</v>
      </c>
      <c r="U48" s="77"/>
      <c r="V48" s="77" t="n">
        <f aca="false">IF(COUNT(V5:V47)&gt;0,ROUND(SUM(V5:V47)/COUNTIF(V5:V47,"&lt;&gt;"),0),0)</f>
        <v>16</v>
      </c>
      <c r="W48" s="77" t="n">
        <f aca="false">IF(COUNT(W5:W47)&gt;0,ROUND(SUM(W5:W47)/COUNTIF(W5:W47,"&lt;&gt;"),0),0)</f>
        <v>75</v>
      </c>
      <c r="X48" s="78" t="n">
        <f aca="false">IF(COUNT(X5:X47)&gt;0,ROUND(SUM(X5:X47)/COUNTIF(X5:X47,"&lt;&gt;"),0),0)</f>
        <v>17</v>
      </c>
      <c r="Y48" s="78" t="n">
        <f aca="false">IF(COUNT(Y5:Y47)&gt;0,ROUND(SUM(Y5:Y47)/COUNTIF(Y5:Y47,"&lt;&gt;"),0),0)</f>
        <v>24</v>
      </c>
      <c r="Z48" s="78" t="n">
        <f aca="false">IF(COUNT(Z5:Z47)&gt;0,ROUND(SUM(Z5:Z47)/COUNTIF(Z5:Z47,"&lt;&gt;"),0),0)</f>
        <v>38</v>
      </c>
      <c r="AA48" s="78"/>
      <c r="AB48" s="78" t="n">
        <f aca="false">IF(COUNT(AB5:AB47)&gt;0,ROUND(SUM(AB5:AB47)/COUNTIF(AB5:AB47,"&lt;&gt;"),0),0)</f>
        <v>79</v>
      </c>
      <c r="AC48" s="78" t="n">
        <f aca="false">IF(COUNT(AC5:AC47)&gt;0,ROUND(SUM(AC5:AC47)/COUNTIF(AC5:AC47,"&lt;&gt;"),0),0)</f>
        <v>18</v>
      </c>
      <c r="AD48" s="78" t="n">
        <f aca="false">IF(COUNT(AD5:AD47)&gt;0,ROUND(SUM(AD5:AD47)/COUNTIF(AD5:AD47,"&lt;&gt;"),0),0)</f>
        <v>44</v>
      </c>
      <c r="AE48" s="78" t="n">
        <f aca="false">IF(COUNT(AE5:AE47)&gt;0,ROUND(SUM(AE5:AE47)/COUNTIF(AE5:AE47,"&lt;&gt;"),0),0)</f>
        <v>73</v>
      </c>
      <c r="AF48" s="78" t="n">
        <f aca="false">IF(COUNT(AF5:AF47)&gt;0,ROUND(SUM(AF5:AF47)/COUNTIF(AF5:AF47,"&lt;&gt;"),0),0)</f>
        <v>62</v>
      </c>
      <c r="AG48" s="78" t="n">
        <f aca="false">IF(COUNT(AG5:AG47)&gt;0,ROUND(SUM(AG5:AG47)/COUNTIF(AG5:AG47,"&lt;&gt;"),0),0)</f>
        <v>21</v>
      </c>
      <c r="AH48" s="78" t="n">
        <f aca="false">IF(COUNT(AH5:AH47)&gt;0,ROUND(SUM(AH5:AH47)/COUNTIF(AH5:AH47,"&lt;&gt;"),0),0)</f>
        <v>51</v>
      </c>
      <c r="AI48" s="78" t="n">
        <f aca="false">IF(COUNT(AI5:AI47)&gt;0,ROUND(SUM(AI5:AI47)/COUNTIF(AI5:AI47,"&lt;&gt;"),0),0)</f>
        <v>89</v>
      </c>
      <c r="AJ48" s="78" t="n">
        <f aca="false">IF(COUNT(AJ5:AJ47)&gt;0,ROUND(SUM(AJ5:AJ47)/COUNTIF(AJ5:AJ47,"&lt;&gt;"),0),0)</f>
        <v>16</v>
      </c>
      <c r="AK48" s="78" t="n">
        <f aca="false">IF(COUNT(AK5:AK47)&gt;0,ROUND(SUM(AK5:AK47)/COUNTIF(AK5:AK47,"&lt;&gt;"),0),0)</f>
        <v>91</v>
      </c>
      <c r="AL48" s="78" t="n">
        <f aca="false">IF(COUNT(AL5:AL47)&gt;0,ROUND(SUM(AL5:AL47)/COUNTIF(AL5:AL47,"&lt;&gt;"),0),0)</f>
        <v>89</v>
      </c>
      <c r="AM48" s="78" t="n">
        <f aca="false">IF(COUNT(AM5:AM47)&gt;0,ROUND(SUM(AM5:AM47)/COUNTIF(AM5:AM47,"&lt;&gt;"),0),0)</f>
        <v>93</v>
      </c>
      <c r="AN48" s="78" t="n">
        <f aca="false">IF(COUNT(AN5:AN47)&gt;0,ROUND(SUM(AN5:AN47)/COUNTIF(AN5:AN47,"&lt;&gt;"),0),0)</f>
        <v>81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81</v>
      </c>
      <c r="AW48" s="78" t="n">
        <f aca="false">IF(COUNT(AW5:AW47)&gt;0,ROUND(SUM(AW5:AW47)/COUNTIF(AW5:AW47,"&lt;&gt;"),0),0)</f>
        <v>67</v>
      </c>
      <c r="AX48" s="78" t="n">
        <f aca="false">IF(COUNT(AX5:AX47)&gt;0,ROUND(SUM(AX5:AX47)/COUNTIF(AX5:AX47,"&lt;&gt;"),0),0)</f>
        <v>88</v>
      </c>
      <c r="AY48" s="78"/>
      <c r="AZ48" s="78"/>
      <c r="BA48" s="78"/>
      <c r="BB48" s="78"/>
      <c r="BC48" s="78" t="n">
        <f aca="false">IF(COUNT(BC5:BC47)&gt;0,ROUND(SUM(BC5:BC47)/COUNTIF(BC5:BC47,"&lt;&gt;"),0),0)</f>
        <v>78</v>
      </c>
      <c r="BD48" s="78"/>
      <c r="BE48" s="78"/>
      <c r="BF48" s="78" t="n">
        <f aca="false">IF(COUNT(BF5:BF47)&gt;0,ROUND(SUM(BF5:BF47)/COUNTIF(BF5:BF47,"&lt;&gt;"),0),0)</f>
        <v>72</v>
      </c>
      <c r="BG48" s="78"/>
      <c r="BH48" s="78"/>
      <c r="BI48" s="78" t="n">
        <f aca="false">IF(COUNT(BI5:BI47)&gt;0,ROUND(SUM(BI5:BI47)/COUNTIF(BI5:BI47,"&lt;&gt;"),0),0)</f>
        <v>75</v>
      </c>
      <c r="BJ48" s="78" t="n">
        <f aca="false">IF(COUNT(BJ5:BJ47)&gt;0,ROUND(SUM(BJ5:BJ47)/COUNTIF(BJ5:BJ47,"&lt;&gt;"),0),0)</f>
        <v>92</v>
      </c>
      <c r="BK48" s="78" t="n">
        <f aca="false">IF(COUNT(BK5:BK47)&gt;0,ROUND(SUM(BK5:BK47)/COUNTIF(BK5:BK47,"&lt;&gt;"),0),0)</f>
        <v>91</v>
      </c>
      <c r="BL48" s="78"/>
      <c r="BM48" s="78"/>
      <c r="BN48" s="78"/>
      <c r="BO48" s="78"/>
      <c r="BP48" s="78" t="n">
        <f aca="false">IF(COUNT(BP5:BP47)&gt;0,ROUND(SUM(BP5:BP47)/COUNTIF(BP5:BP47,"&lt;&gt;"),0),0)</f>
        <v>76</v>
      </c>
      <c r="BQ48" s="78"/>
      <c r="BR48" s="78"/>
      <c r="BS48" s="78" t="n">
        <f aca="false">IF(COUNT(BS5:BS47)&gt;0,ROUND(SUM(BS5:BS47)/COUNTIF(BS5:BS47,"&lt;&gt;"),0),0)</f>
        <v>67</v>
      </c>
      <c r="BT48" s="78" t="n">
        <f aca="false">IF(COUNT(BT5:BT47)&gt;0,ROUND(SUM(BT5:BT47)/COUNTIF(BT5:BT47,"&lt;&gt;"),0),0)</f>
        <v>83</v>
      </c>
      <c r="BU48" s="78" t="n">
        <f aca="false">IF(COUNT(BU5:BU47)&gt;0,ROUND(SUM(BU5:BU47)/COUNTIF(BU5:BU47,"&lt;&gt;"),0),0)</f>
        <v>68</v>
      </c>
      <c r="BV48" s="78" t="n">
        <f aca="false">IF(COUNT(BV5:BV47)&gt;0,ROUND(SUM(BV5:BV47)/COUNTIF(BV5:BV47,"&lt;&gt;"),0),0)</f>
        <v>80</v>
      </c>
      <c r="BW48" s="78" t="n">
        <f aca="false">IF(COUNT(BW5:BW47)&gt;0,ROUND(SUM(BW5:BW47)/COUNTIF(BW5:BW47,"&lt;&gt;"),0),0)</f>
        <v>75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75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100</v>
      </c>
      <c r="R49" s="78" t="n">
        <f aca="false">MAX(R5:R47)</f>
        <v>100</v>
      </c>
      <c r="S49" s="78"/>
      <c r="T49" s="78" t="n">
        <f aca="false">MAX(T5:T47)</f>
        <v>100</v>
      </c>
      <c r="U49" s="78"/>
      <c r="V49" s="78" t="n">
        <f aca="false">MAX(V5:V47)</f>
        <v>100</v>
      </c>
      <c r="W49" s="78" t="n">
        <f aca="false">MAX(W5:W47)</f>
        <v>100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100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100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0</v>
      </c>
      <c r="AH50" s="78" t="n">
        <f aca="false">MIN(AH5:AH47)</f>
        <v>0</v>
      </c>
      <c r="AI50" s="78" t="n">
        <f aca="false">MIN(AI5:AI47)</f>
        <v>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33</v>
      </c>
      <c r="P51" s="81" t="n">
        <f aca="false">COUNTIF(P5:P47,"&gt;=55")</f>
        <v>26</v>
      </c>
      <c r="Q51" s="81" t="n">
        <f aca="false">COUNTIF(Q5:Q47,"&gt;=55")</f>
        <v>33</v>
      </c>
      <c r="R51" s="81" t="n">
        <f aca="false">COUNTIF(R5:R47,"&gt;=55")</f>
        <v>37</v>
      </c>
      <c r="S51" s="81"/>
      <c r="T51" s="81" t="n">
        <f aca="false">COUNTIF(T5:T47,"&gt;=55")</f>
        <v>36</v>
      </c>
      <c r="U51" s="81"/>
      <c r="V51" s="81" t="n">
        <f aca="false">COUNTIF(V5:V47,"&gt;=55")</f>
        <v>8</v>
      </c>
      <c r="W51" s="81" t="n">
        <f aca="false">COUNTIF(W5:W47,"&gt;=55")</f>
        <v>33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33</v>
      </c>
      <c r="AC51" s="81" t="n">
        <f aca="false">COUNTIF(AC5:AC47,"&gt;=55")</f>
        <v>0</v>
      </c>
      <c r="AD51" s="81" t="n">
        <f aca="false">COUNTIF(AD5:AD47,"&gt;=55")</f>
        <v>23</v>
      </c>
      <c r="AE51" s="81" t="n">
        <f aca="false">COUNTIF(AE5:AE47,"&gt;=55")</f>
        <v>29</v>
      </c>
      <c r="AF51" s="81" t="n">
        <f aca="false">COUNTIF(AF5:AF47,"&gt;=55")</f>
        <v>26</v>
      </c>
      <c r="AG51" s="81" t="n">
        <f aca="false">COUNTIF(AG5:AG47,"&gt;=55")</f>
        <v>0</v>
      </c>
      <c r="AH51" s="81" t="n">
        <f aca="false">COUNTIF(AH5:AH47,"&gt;=55")</f>
        <v>5</v>
      </c>
      <c r="AI51" s="81" t="n">
        <f aca="false">COUNTIF(AI5:AI47,"&gt;=55")</f>
        <v>8</v>
      </c>
      <c r="AJ51" s="81" t="n">
        <f aca="false">COUNTIF(AJ5:AJ47,"&gt;=55")</f>
        <v>8</v>
      </c>
      <c r="AK51" s="81" t="n">
        <f aca="false">COUNTIF(AK5:AK47,"&gt;=55")</f>
        <v>38</v>
      </c>
      <c r="AL51" s="81" t="n">
        <f aca="false">COUNTIF(AL5:AL47,"&gt;=55")</f>
        <v>36</v>
      </c>
      <c r="AM51" s="81" t="n">
        <f aca="false">COUNTIF(AM5:AM47,"&gt;=55")</f>
        <v>37</v>
      </c>
      <c r="AN51" s="81" t="n">
        <f aca="false">COUNTIF(AN5:AN47,"&gt;=55")</f>
        <v>34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37</v>
      </c>
      <c r="AW51" s="81" t="n">
        <f aca="false">COUNTIF(AW5:AW47,"&gt;=55")</f>
        <v>28</v>
      </c>
      <c r="AX51" s="81" t="n">
        <f aca="false">COUNTIF(AX5:AX47,"&gt;=55")</f>
        <v>36</v>
      </c>
      <c r="AY51" s="81"/>
      <c r="AZ51" s="81"/>
      <c r="BA51" s="81"/>
      <c r="BB51" s="81"/>
      <c r="BC51" s="81" t="n">
        <f aca="false">COUNTIF(BC5:BC47,"&gt;=55")</f>
        <v>32</v>
      </c>
      <c r="BD51" s="81"/>
      <c r="BE51" s="81"/>
      <c r="BF51" s="81" t="n">
        <f aca="false">COUNTIF(BF5:BF47,"&gt;=55")</f>
        <v>29</v>
      </c>
      <c r="BG51" s="81"/>
      <c r="BH51" s="81"/>
      <c r="BI51" s="80" t="n">
        <f aca="false">COUNTIF(BI5:BI47,"&gt;=55")</f>
        <v>32</v>
      </c>
      <c r="BJ51" s="81" t="n">
        <f aca="false">COUNTIF(BJ5:BJ47,"&gt;=55")</f>
        <v>38</v>
      </c>
      <c r="BK51" s="81" t="n">
        <f aca="false">COUNTIF(BK5:BK47,"&gt;=55")</f>
        <v>38</v>
      </c>
      <c r="BL51" s="81"/>
      <c r="BM51" s="81"/>
      <c r="BN51" s="81"/>
      <c r="BO51" s="81"/>
      <c r="BP51" s="81" t="n">
        <f aca="false">COUNTIF(BP5:BP47,"&gt;=55")</f>
        <v>32</v>
      </c>
      <c r="BQ51" s="81"/>
      <c r="BR51" s="81"/>
      <c r="BS51" s="81" t="n">
        <f aca="false">COUNTIF(BS5:BS47,"&gt;=55")</f>
        <v>27</v>
      </c>
      <c r="BT51" s="80" t="n">
        <f aca="false">COUNTIF(BT5:BT47,"&gt;=55")</f>
        <v>36</v>
      </c>
      <c r="BU51" s="81" t="n">
        <f aca="false">COUNTIF(BU5:BU47,"&gt;=55")</f>
        <v>28</v>
      </c>
      <c r="BV51" s="81" t="n">
        <f aca="false">COUNTIF(BV5:BV47,"&gt;=55")</f>
        <v>32</v>
      </c>
      <c r="BW51" s="81" t="n">
        <f aca="false">COUNTIF(BW5:BW47,"&gt;=55")</f>
        <v>30</v>
      </c>
      <c r="BX51" s="81"/>
      <c r="BY51" s="81"/>
      <c r="BZ51" s="81"/>
      <c r="CA51" s="81"/>
      <c r="CB51" s="81"/>
      <c r="CC51" s="81"/>
      <c r="CD51" s="80" t="n">
        <f aca="false">COUNTIF(CD5:CD47,"&gt;=55")</f>
        <v>35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7</v>
      </c>
      <c r="P52" s="81" t="n">
        <f aca="false">+$K$53-P51</f>
        <v>14</v>
      </c>
      <c r="Q52" s="81" t="n">
        <f aca="false">+$K$53-Q51</f>
        <v>7</v>
      </c>
      <c r="R52" s="81" t="n">
        <f aca="false">+$K$53-R51</f>
        <v>3</v>
      </c>
      <c r="S52" s="81"/>
      <c r="T52" s="81" t="n">
        <f aca="false">+$K$53-T51</f>
        <v>4</v>
      </c>
      <c r="U52" s="81"/>
      <c r="V52" s="81" t="n">
        <f aca="false">+$K$53-V51</f>
        <v>32</v>
      </c>
      <c r="W52" s="81" t="n">
        <f aca="false">+$K$53-W51</f>
        <v>7</v>
      </c>
      <c r="X52" s="81" t="n">
        <f aca="false">+$K$53-X51</f>
        <v>40</v>
      </c>
      <c r="Y52" s="81" t="n">
        <f aca="false">+$K$53-Y51</f>
        <v>40</v>
      </c>
      <c r="Z52" s="81" t="n">
        <f aca="false">+$K$53-Z51</f>
        <v>40</v>
      </c>
      <c r="AA52" s="81"/>
      <c r="AB52" s="81" t="n">
        <f aca="false">+$K$53-AB51</f>
        <v>7</v>
      </c>
      <c r="AC52" s="81" t="n">
        <f aca="false">+$K$53-AC51</f>
        <v>40</v>
      </c>
      <c r="AD52" s="81" t="n">
        <f aca="false">+$K$53-AD51</f>
        <v>17</v>
      </c>
      <c r="AE52" s="81" t="n">
        <f aca="false">+$K$53-AE51</f>
        <v>11</v>
      </c>
      <c r="AF52" s="81" t="n">
        <f aca="false">+$K$53-AF51</f>
        <v>14</v>
      </c>
      <c r="AG52" s="81" t="n">
        <f aca="false">+$K$53-AG51</f>
        <v>40</v>
      </c>
      <c r="AH52" s="81" t="n">
        <f aca="false">+$K$53-AH51</f>
        <v>35</v>
      </c>
      <c r="AI52" s="81" t="n">
        <f aca="false">+$K$53-AI51</f>
        <v>32</v>
      </c>
      <c r="AJ52" s="81" t="n">
        <f aca="false">+$K$53-AJ51</f>
        <v>32</v>
      </c>
      <c r="AK52" s="81" t="n">
        <f aca="false">+$K$53-AK51</f>
        <v>2</v>
      </c>
      <c r="AL52" s="81" t="n">
        <f aca="false">+$K$53-AL51</f>
        <v>4</v>
      </c>
      <c r="AM52" s="81" t="n">
        <f aca="false">+$K$53-AM51</f>
        <v>3</v>
      </c>
      <c r="AN52" s="81" t="n">
        <f aca="false">+$K$53-AN51</f>
        <v>6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3</v>
      </c>
      <c r="AW52" s="81" t="n">
        <f aca="false">+$K$53-AW51</f>
        <v>12</v>
      </c>
      <c r="AX52" s="81" t="n">
        <f aca="false">+$K$53-AX51</f>
        <v>4</v>
      </c>
      <c r="AY52" s="81"/>
      <c r="AZ52" s="81"/>
      <c r="BA52" s="81"/>
      <c r="BB52" s="81"/>
      <c r="BC52" s="81" t="n">
        <f aca="false">+$K$53-BC51</f>
        <v>8</v>
      </c>
      <c r="BD52" s="81"/>
      <c r="BE52" s="81"/>
      <c r="BF52" s="81" t="n">
        <f aca="false">+$K$53-BF51</f>
        <v>11</v>
      </c>
      <c r="BG52" s="81"/>
      <c r="BH52" s="81"/>
      <c r="BI52" s="80" t="n">
        <f aca="false">+$K$53-BI51</f>
        <v>8</v>
      </c>
      <c r="BJ52" s="81" t="n">
        <f aca="false">+$K$53-BJ51</f>
        <v>2</v>
      </c>
      <c r="BK52" s="81" t="n">
        <f aca="false">+$K$53-BK51</f>
        <v>2</v>
      </c>
      <c r="BL52" s="81"/>
      <c r="BM52" s="81"/>
      <c r="BN52" s="81"/>
      <c r="BO52" s="81"/>
      <c r="BP52" s="81" t="n">
        <f aca="false">+$K$53-BP51</f>
        <v>8</v>
      </c>
      <c r="BQ52" s="81"/>
      <c r="BR52" s="81"/>
      <c r="BS52" s="81" t="n">
        <f aca="false">+$K$53-BS51</f>
        <v>13</v>
      </c>
      <c r="BT52" s="80" t="n">
        <f aca="false">+$K$53-BT51</f>
        <v>4</v>
      </c>
      <c r="BU52" s="81" t="n">
        <f aca="false">+$K$53-BU51</f>
        <v>12</v>
      </c>
      <c r="BV52" s="81" t="n">
        <f aca="false">+$K$53-BV51</f>
        <v>8</v>
      </c>
      <c r="BW52" s="81" t="n">
        <f aca="false">+$K$53-BW51</f>
        <v>10</v>
      </c>
      <c r="BX52" s="81"/>
      <c r="BY52" s="81"/>
      <c r="BZ52" s="81"/>
      <c r="CA52" s="81"/>
      <c r="CB52" s="81"/>
      <c r="CC52" s="81"/>
      <c r="CD52" s="80" t="n">
        <f aca="false">+$K$53-CD51</f>
        <v>5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40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4 AW5:BA17 BB5:BB15 BC5:BH44 BT5:CD44 AW20:BB44 BI52 BT52:CD52">
    <cfRule type="cellIs" priority="2" operator="lessThan" aboveAverage="0" equalAverage="0" bottom="0" percent="0" rank="0" text="" dxfId="1">
      <formula>54.5</formula>
    </cfRule>
  </conditionalFormatting>
  <conditionalFormatting sqref="AJ5:AJ47 AK5:AO17 AP5:AV47 AW5:BA17 BB5:BB15 BC5:BH47 BJ5:BM21 BN5:BN18 BO5:BS47 BU5:CC47 AK19:AO47 AW20:BB47 BN20:BN21 BJ23:BN47 AB45:AB47 AF45:AF47 BI45:BI47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O5:V44 AB5:AB44 AJ5:AJ44">
    <cfRule type="cellIs" priority="4" operator="lessThan" aboveAverage="0" equalAverage="0" bottom="0" percent="0" rank="0" text="" dxfId="1">
      <formula>54.5</formula>
    </cfRule>
  </conditionalFormatting>
  <conditionalFormatting sqref="AB5:AB44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4">
    <cfRule type="cellIs" priority="6" operator="lessThan" aboveAverage="0" equalAverage="0" bottom="0" percent="0" rank="0" text="" dxfId="1">
      <formula>54.5</formula>
    </cfRule>
  </conditionalFormatting>
  <conditionalFormatting sqref="BI5:BI44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4 AJ5:AJ44">
    <cfRule type="cellIs" priority="8" operator="lessThan" aboveAverage="0" equalAverage="0" bottom="0" percent="0" rank="0" text="" dxfId="1">
      <formula>54.5</formula>
    </cfRule>
  </conditionalFormatting>
  <conditionalFormatting sqref="AF5:AF44 AJ5:AJ44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3.57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29"/>
    <col collapsed="false" customWidth="true" hidden="false" outlineLevel="0" max="10" min="10" style="0" width="13.14"/>
    <col collapsed="false" customWidth="true" hidden="false" outlineLevel="0" max="11" min="11" style="0" width="18.86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202021077-2</v>
      </c>
      <c r="B5" s="18" t="n">
        <f aca="false">$W5</f>
        <v>89</v>
      </c>
      <c r="C5" s="13"/>
      <c r="D5" s="56" t="n">
        <v>1</v>
      </c>
      <c r="E5" s="56" t="s">
        <v>2546</v>
      </c>
      <c r="F5" s="56" t="s">
        <v>58</v>
      </c>
      <c r="G5" s="56" t="s">
        <v>2547</v>
      </c>
      <c r="H5" s="56" t="s">
        <v>121</v>
      </c>
      <c r="I5" s="56" t="s">
        <v>71</v>
      </c>
      <c r="J5" s="56" t="s">
        <v>2548</v>
      </c>
      <c r="K5" s="56" t="s">
        <v>2549</v>
      </c>
      <c r="L5" s="56" t="s">
        <v>64</v>
      </c>
      <c r="M5" s="56" t="s">
        <v>572</v>
      </c>
      <c r="N5" s="56" t="s">
        <v>2550</v>
      </c>
      <c r="O5" s="57" t="n">
        <f aca="false">$AB5</f>
        <v>70</v>
      </c>
      <c r="P5" s="57" t="n">
        <f aca="false">$AF5</f>
        <v>15</v>
      </c>
      <c r="Q5" s="57" t="n">
        <f aca="false">IFERROR(IF($V5&lt;&gt;0,ROUND((MAX(O5:P5)*0.5+$V5*0.5),0),ROUND(($O5*0.5+$P5*0.5),0)),)</f>
        <v>85</v>
      </c>
      <c r="R5" s="57" t="n">
        <f aca="false">$AV5</f>
        <v>98.3</v>
      </c>
      <c r="S5" s="57" t="n">
        <f aca="false">$BI5</f>
        <v>99.091</v>
      </c>
      <c r="T5" s="57" t="n">
        <f aca="false">$BT5</f>
        <v>85.8</v>
      </c>
      <c r="U5" s="57" t="n">
        <f aca="false">$CD5</f>
        <v>100</v>
      </c>
      <c r="V5" s="58" t="n">
        <f aca="false">$AJ5</f>
        <v>100</v>
      </c>
      <c r="W5" s="59" t="n">
        <f aca="false">IF($Q5&gt;=55,ROUND($Q5*$Q$3+$R5*$R$3+$S5*$S$3+$T5*$T$3+$U5*$U$3,0),$Q5)</f>
        <v>89</v>
      </c>
      <c r="X5" s="57" t="n">
        <v>20</v>
      </c>
      <c r="Y5" s="60" t="n">
        <v>25</v>
      </c>
      <c r="Z5" s="60" t="n">
        <v>25</v>
      </c>
      <c r="AA5" s="60" t="n">
        <v>100</v>
      </c>
      <c r="AB5" s="61" t="n">
        <f aca="false">IFERROR(X5+Y5+Z5*AA5/100,0)</f>
        <v>70</v>
      </c>
      <c r="AC5" s="60" t="n">
        <v>15</v>
      </c>
      <c r="AD5" s="60" t="n">
        <v>20</v>
      </c>
      <c r="AE5" s="57" t="n">
        <v>0</v>
      </c>
      <c r="AF5" s="61" t="n">
        <f aca="false">IFERROR(AC5+AD5*AE5/100,0)</f>
        <v>15</v>
      </c>
      <c r="AG5" s="60" t="n">
        <v>30</v>
      </c>
      <c r="AH5" s="60" t="n">
        <v>70</v>
      </c>
      <c r="AI5" s="57" t="n">
        <v>100</v>
      </c>
      <c r="AJ5" s="61" t="n">
        <f aca="false">IFERROR(AG5+AH5*AI5/100,0)</f>
        <v>100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100</v>
      </c>
      <c r="AQ5" s="62" t="n">
        <v>100</v>
      </c>
      <c r="AR5" s="62" t="n">
        <v>83</v>
      </c>
      <c r="AS5" s="62" t="n">
        <v>100</v>
      </c>
      <c r="AT5" s="62" t="n">
        <v>100</v>
      </c>
      <c r="AU5" s="62"/>
      <c r="AV5" s="61" t="n">
        <f aca="false">IFERROR(AVERAGE(AK5:AU5),0)</f>
        <v>98.3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90.91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99.091</v>
      </c>
      <c r="BJ5" s="62" t="n">
        <v>100</v>
      </c>
      <c r="BK5" s="62" t="n">
        <v>100</v>
      </c>
      <c r="BL5" s="62" t="n">
        <v>100</v>
      </c>
      <c r="BM5" s="62" t="n">
        <v>95</v>
      </c>
      <c r="BN5" s="62" t="n">
        <v>100</v>
      </c>
      <c r="BO5" s="62" t="n">
        <v>90</v>
      </c>
      <c r="BP5" s="62" t="n">
        <v>95</v>
      </c>
      <c r="BQ5" s="62" t="n">
        <v>80</v>
      </c>
      <c r="BR5" s="62" t="n">
        <v>0</v>
      </c>
      <c r="BS5" s="62" t="n">
        <v>98</v>
      </c>
      <c r="BT5" s="61" t="n">
        <f aca="false">IFERROR(AVERAGE(BJ5:BS5),0)</f>
        <v>85.8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100</v>
      </c>
      <c r="CC5" s="67"/>
      <c r="CD5" s="61" t="n">
        <f aca="false">IFERROR(AVERAGE(BU5:CC5),0)</f>
        <v>100</v>
      </c>
    </row>
    <row r="6" customFormat="false" ht="15.75" hidden="false" customHeight="true" outlineLevel="0" collapsed="false">
      <c r="A6" s="13" t="str">
        <f aca="false">$E6&amp;"-"&amp;$F6</f>
        <v>202021026-8</v>
      </c>
      <c r="B6" s="18" t="n">
        <f aca="false">$W6</f>
        <v>0</v>
      </c>
      <c r="C6" s="13"/>
      <c r="D6" s="68" t="n">
        <v>2</v>
      </c>
      <c r="E6" s="56" t="s">
        <v>2551</v>
      </c>
      <c r="F6" s="56" t="s">
        <v>89</v>
      </c>
      <c r="G6" s="56" t="s">
        <v>2552</v>
      </c>
      <c r="H6" s="56" t="s">
        <v>64</v>
      </c>
      <c r="I6" s="56" t="s">
        <v>2553</v>
      </c>
      <c r="J6" s="56" t="s">
        <v>227</v>
      </c>
      <c r="K6" s="56" t="s">
        <v>2554</v>
      </c>
      <c r="L6" s="56" t="s">
        <v>64</v>
      </c>
      <c r="M6" s="56" t="s">
        <v>572</v>
      </c>
      <c r="N6" s="56" t="s">
        <v>2555</v>
      </c>
      <c r="O6" s="57" t="n">
        <f aca="false">$AB6</f>
        <v>0</v>
      </c>
      <c r="P6" s="57" t="n">
        <f aca="false">$AF6</f>
        <v>0</v>
      </c>
      <c r="Q6" s="57" t="n">
        <f aca="false">IFERROR(IF($V6&lt;&gt;0,ROUND((MAX(O6:P6)*0.5+$V6*0.5),0),ROUND(($O6*0.5+$P6*0.5),0)),)</f>
        <v>0</v>
      </c>
      <c r="R6" s="57" t="n">
        <f aca="false">$AV6</f>
        <v>12.5</v>
      </c>
      <c r="S6" s="57" t="n">
        <f aca="false">$BI6</f>
        <v>0</v>
      </c>
      <c r="T6" s="57" t="n">
        <f aca="false">$BT6</f>
        <v>10</v>
      </c>
      <c r="U6" s="57" t="n">
        <f aca="false">$CD6</f>
        <v>0</v>
      </c>
      <c r="V6" s="58" t="n">
        <f aca="false">$AJ6</f>
        <v>0</v>
      </c>
      <c r="W6" s="59" t="n">
        <f aca="false">IF($Q6&gt;=55,ROUND($Q6*$Q$3+$R6*$R$3+$S6*$S$3+$T6*$T$3+$U6*$U$3,0),$Q6)</f>
        <v>0</v>
      </c>
      <c r="X6" s="57" t="n">
        <v>0</v>
      </c>
      <c r="Y6" s="60" t="n">
        <v>0</v>
      </c>
      <c r="Z6" s="60" t="n">
        <v>0</v>
      </c>
      <c r="AA6" s="60" t="n">
        <v>0</v>
      </c>
      <c r="AB6" s="61" t="n">
        <f aca="false">IFERROR(X6+Y6+Z6*AA6/100,0)</f>
        <v>0</v>
      </c>
      <c r="AC6" s="60" t="n">
        <v>0</v>
      </c>
      <c r="AD6" s="60" t="n">
        <v>0</v>
      </c>
      <c r="AE6" s="57" t="n">
        <v>0</v>
      </c>
      <c r="AF6" s="61" t="n">
        <f aca="false">IFERROR(AC6+AD6*AE6/100,0)</f>
        <v>0</v>
      </c>
      <c r="AG6" s="60"/>
      <c r="AH6" s="60"/>
      <c r="AI6" s="57"/>
      <c r="AJ6" s="61" t="n">
        <f aca="false">IFERROR(AG6+AH6*AI6/100,0)</f>
        <v>0</v>
      </c>
      <c r="AK6" s="62" t="n">
        <v>60</v>
      </c>
      <c r="AL6" s="63" t="n">
        <v>0</v>
      </c>
      <c r="AM6" s="62" t="n">
        <v>0</v>
      </c>
      <c r="AN6" s="62" t="n">
        <v>25</v>
      </c>
      <c r="AO6" s="62" t="n">
        <v>0</v>
      </c>
      <c r="AP6" s="62" t="n">
        <v>40</v>
      </c>
      <c r="AQ6" s="62" t="n">
        <v>0</v>
      </c>
      <c r="AR6" s="62" t="n">
        <v>0</v>
      </c>
      <c r="AS6" s="62" t="n">
        <v>0</v>
      </c>
      <c r="AT6" s="62" t="n">
        <v>0</v>
      </c>
      <c r="AU6" s="62"/>
      <c r="AV6" s="61" t="n">
        <f aca="false">IFERROR(AVERAGE(AK6:AU6),0)</f>
        <v>12.5</v>
      </c>
      <c r="AW6" s="62" t="n">
        <v>0</v>
      </c>
      <c r="AX6" s="62" t="n">
        <v>0</v>
      </c>
      <c r="AY6" s="62" t="n">
        <v>0</v>
      </c>
      <c r="AZ6" s="62" t="n">
        <v>0</v>
      </c>
      <c r="BA6" s="62" t="n">
        <v>0</v>
      </c>
      <c r="BB6" s="62" t="n">
        <v>0</v>
      </c>
      <c r="BC6" s="62" t="n">
        <v>0</v>
      </c>
      <c r="BD6" s="62" t="n">
        <v>0</v>
      </c>
      <c r="BE6" s="62" t="n">
        <v>0</v>
      </c>
      <c r="BF6" s="62" t="n">
        <v>0</v>
      </c>
      <c r="BG6" s="62"/>
      <c r="BH6" s="62"/>
      <c r="BI6" s="61" t="n">
        <f aca="false">IFERROR(AVERAGE(AW6:BH6),0)</f>
        <v>0</v>
      </c>
      <c r="BJ6" s="85" t="n">
        <v>0</v>
      </c>
      <c r="BK6" s="85" t="n">
        <v>0</v>
      </c>
      <c r="BL6" s="85" t="n">
        <v>0</v>
      </c>
      <c r="BM6" s="85" t="n">
        <v>0</v>
      </c>
      <c r="BN6" s="85" t="n">
        <v>100</v>
      </c>
      <c r="BO6" s="85" t="n">
        <v>0</v>
      </c>
      <c r="BP6" s="85" t="n">
        <v>0</v>
      </c>
      <c r="BQ6" s="85" t="n">
        <v>0</v>
      </c>
      <c r="BR6" s="62" t="n">
        <v>0</v>
      </c>
      <c r="BS6" s="62" t="n">
        <v>0</v>
      </c>
      <c r="BT6" s="61" t="n">
        <f aca="false">IFERROR(AVERAGE(BJ6:BS6),0)</f>
        <v>10</v>
      </c>
      <c r="BU6" s="63" t="n">
        <v>0</v>
      </c>
      <c r="BV6" s="63" t="n">
        <v>0</v>
      </c>
      <c r="BW6" s="63" t="n">
        <v>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0</v>
      </c>
    </row>
    <row r="7" customFormat="false" ht="15.75" hidden="false" customHeight="true" outlineLevel="0" collapsed="false">
      <c r="A7" s="13" t="str">
        <f aca="false">$E7&amp;"-"&amp;$F7</f>
        <v>201903001-9</v>
      </c>
      <c r="B7" s="18" t="n">
        <f aca="false">$W7</f>
        <v>73</v>
      </c>
      <c r="C7" s="13"/>
      <c r="D7" s="68" t="n">
        <v>3</v>
      </c>
      <c r="E7" s="56" t="s">
        <v>2556</v>
      </c>
      <c r="F7" s="56" t="s">
        <v>102</v>
      </c>
      <c r="G7" s="56" t="s">
        <v>2557</v>
      </c>
      <c r="H7" s="56" t="s">
        <v>159</v>
      </c>
      <c r="I7" s="56" t="s">
        <v>2558</v>
      </c>
      <c r="J7" s="56" t="s">
        <v>559</v>
      </c>
      <c r="K7" s="56" t="s">
        <v>2559</v>
      </c>
      <c r="L7" s="56" t="s">
        <v>64</v>
      </c>
      <c r="M7" s="56" t="s">
        <v>572</v>
      </c>
      <c r="N7" s="56" t="s">
        <v>2560</v>
      </c>
      <c r="O7" s="57" t="n">
        <f aca="false">$AB7</f>
        <v>90</v>
      </c>
      <c r="P7" s="57" t="n">
        <f aca="false">$AF7</f>
        <v>30</v>
      </c>
      <c r="Q7" s="57" t="n">
        <f aca="false">IFERROR(IF($V7&lt;&gt;0,ROUND((MAX(O7:P7)*0.5+$V7*0.5),0),ROUND(($O7*0.5+$P7*0.5),0)),)</f>
        <v>60</v>
      </c>
      <c r="R7" s="57" t="n">
        <f aca="false">$AV7</f>
        <v>80.7</v>
      </c>
      <c r="S7" s="57" t="n">
        <f aca="false">$BI7</f>
        <v>98.891</v>
      </c>
      <c r="T7" s="57" t="n">
        <f aca="false">$BT7</f>
        <v>95.5</v>
      </c>
      <c r="U7" s="57" t="n">
        <f aca="false">$CD7</f>
        <v>62.5</v>
      </c>
      <c r="V7" s="58" t="n">
        <f aca="false">$AJ7</f>
        <v>0</v>
      </c>
      <c r="W7" s="59" t="n">
        <f aca="false">IF($Q7&gt;=55,ROUND($Q7*$Q$3+$R7*$R$3+$S7*$S$3+$T7*$T$3+$U7*$U$3,0),$Q7)</f>
        <v>73</v>
      </c>
      <c r="X7" s="57" t="n">
        <v>15</v>
      </c>
      <c r="Y7" s="60" t="n">
        <v>25</v>
      </c>
      <c r="Z7" s="60" t="n">
        <v>50</v>
      </c>
      <c r="AA7" s="60" t="n">
        <v>100</v>
      </c>
      <c r="AB7" s="61" t="n">
        <f aca="false">IFERROR(X7+Y7+Z7*AA7/100,0)</f>
        <v>90</v>
      </c>
      <c r="AC7" s="60" t="n">
        <v>30</v>
      </c>
      <c r="AD7" s="60" t="n">
        <v>0</v>
      </c>
      <c r="AE7" s="57" t="n">
        <v>0</v>
      </c>
      <c r="AF7" s="61" t="n">
        <f aca="false">IFERROR(AC7+AD7*AE7/100,0)</f>
        <v>30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50</v>
      </c>
      <c r="AO7" s="62" t="n">
        <v>50</v>
      </c>
      <c r="AP7" s="62" t="n">
        <v>80</v>
      </c>
      <c r="AQ7" s="62" t="n">
        <v>100</v>
      </c>
      <c r="AR7" s="62" t="n">
        <v>67</v>
      </c>
      <c r="AS7" s="62" t="n">
        <v>100</v>
      </c>
      <c r="AT7" s="62" t="n">
        <v>60</v>
      </c>
      <c r="AU7" s="62"/>
      <c r="AV7" s="61" t="n">
        <f aca="false">IFERROR(AVERAGE(AK7:AU7),0)</f>
        <v>80.7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98</v>
      </c>
      <c r="BD7" s="62" t="n">
        <v>90.91</v>
      </c>
      <c r="BE7" s="62" t="n">
        <v>100</v>
      </c>
      <c r="BF7" s="62" t="n">
        <v>100</v>
      </c>
      <c r="BG7" s="62"/>
      <c r="BH7" s="62"/>
      <c r="BI7" s="66" t="n">
        <f aca="false">IFERROR(AVERAGE(AW7:BH7),0)</f>
        <v>98.891</v>
      </c>
      <c r="BJ7" s="54" t="n">
        <v>80</v>
      </c>
      <c r="BK7" s="54" t="n">
        <v>100</v>
      </c>
      <c r="BL7" s="54" t="n">
        <v>90</v>
      </c>
      <c r="BM7" s="54" t="n">
        <v>95</v>
      </c>
      <c r="BN7" s="54" t="n">
        <v>100</v>
      </c>
      <c r="BO7" s="54" t="n">
        <v>100</v>
      </c>
      <c r="BP7" s="62" t="n">
        <v>100</v>
      </c>
      <c r="BQ7" s="62" t="n">
        <v>100</v>
      </c>
      <c r="BR7" s="65" t="n">
        <v>90</v>
      </c>
      <c r="BS7" s="62" t="n">
        <v>100</v>
      </c>
      <c r="BT7" s="61" t="n">
        <f aca="false">IFERROR(AVERAGE(BJ7:BS7),0)</f>
        <v>95.5</v>
      </c>
      <c r="BU7" s="63" t="n">
        <v>0</v>
      </c>
      <c r="BV7" s="63" t="n">
        <v>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0</v>
      </c>
      <c r="CC7" s="62"/>
      <c r="CD7" s="61" t="n">
        <f aca="false">IFERROR(AVERAGE(BU7:CC7),0)</f>
        <v>62.5</v>
      </c>
    </row>
    <row r="8" customFormat="false" ht="15.75" hidden="false" customHeight="true" outlineLevel="0" collapsed="false">
      <c r="A8" s="13" t="str">
        <f aca="false">$E8&amp;"-"&amp;$F8</f>
        <v>202021056-k</v>
      </c>
      <c r="B8" s="18" t="n">
        <f aca="false">$W8</f>
        <v>0</v>
      </c>
      <c r="C8" s="13"/>
      <c r="D8" s="68" t="n">
        <v>4</v>
      </c>
      <c r="E8" s="56" t="s">
        <v>2561</v>
      </c>
      <c r="F8" s="56" t="s">
        <v>76</v>
      </c>
      <c r="G8" s="56" t="s">
        <v>2562</v>
      </c>
      <c r="H8" s="56" t="s">
        <v>60</v>
      </c>
      <c r="I8" s="56" t="s">
        <v>2563</v>
      </c>
      <c r="J8" s="56" t="s">
        <v>2362</v>
      </c>
      <c r="K8" s="56" t="s">
        <v>2564</v>
      </c>
      <c r="L8" s="56" t="s">
        <v>64</v>
      </c>
      <c r="M8" s="56" t="s">
        <v>572</v>
      </c>
      <c r="N8" s="56" t="s">
        <v>2565</v>
      </c>
      <c r="O8" s="57" t="n">
        <f aca="false">$AB8</f>
        <v>0</v>
      </c>
      <c r="P8" s="57" t="n">
        <f aca="false">$AF8</f>
        <v>0</v>
      </c>
      <c r="Q8" s="57" t="n">
        <f aca="false">IFERROR(IF($V8&lt;&gt;0,ROUND((MAX(O8:P8)*0.5+$V8*0.5),0),ROUND(($O8*0.5+$P8*0.5),0)),)</f>
        <v>0</v>
      </c>
      <c r="R8" s="57" t="n">
        <f aca="false">$AV8</f>
        <v>44.5</v>
      </c>
      <c r="S8" s="57" t="n">
        <f aca="false">$BI8</f>
        <v>20.5</v>
      </c>
      <c r="T8" s="57" t="n">
        <f aca="false">$BT8</f>
        <v>44</v>
      </c>
      <c r="U8" s="57" t="n">
        <f aca="false">$CD8</f>
        <v>12.5</v>
      </c>
      <c r="V8" s="58" t="n">
        <f aca="false">$AJ8</f>
        <v>0</v>
      </c>
      <c r="W8" s="59" t="n">
        <f aca="false">IF($Q8&gt;=55,ROUND($Q8*$Q$3+$R8*$R$3+$S8*$S$3+$T8*$T$3+$U8*$U$3,0),$Q8)</f>
        <v>0</v>
      </c>
      <c r="X8" s="57" t="n">
        <v>0</v>
      </c>
      <c r="Y8" s="60" t="n">
        <v>0</v>
      </c>
      <c r="Z8" s="60" t="n">
        <v>0</v>
      </c>
      <c r="AA8" s="60" t="n">
        <v>0</v>
      </c>
      <c r="AB8" s="61" t="n">
        <f aca="false">IFERROR(X8+Y8+Z8*AA8/100,0)</f>
        <v>0</v>
      </c>
      <c r="AC8" s="60" t="n">
        <v>0</v>
      </c>
      <c r="AD8" s="60" t="n">
        <v>0</v>
      </c>
      <c r="AE8" s="57" t="n">
        <v>0</v>
      </c>
      <c r="AF8" s="61" t="n">
        <f aca="false">IFERROR(AC8+AD8*AE8/100,0)</f>
        <v>0</v>
      </c>
      <c r="AG8" s="60"/>
      <c r="AH8" s="60"/>
      <c r="AI8" s="57"/>
      <c r="AJ8" s="61" t="n">
        <f aca="false">IFERROR(AG8+AH8*AI8/100,0)</f>
        <v>0</v>
      </c>
      <c r="AK8" s="62" t="n">
        <v>33</v>
      </c>
      <c r="AL8" s="63" t="n">
        <v>60</v>
      </c>
      <c r="AM8" s="62" t="n">
        <v>100</v>
      </c>
      <c r="AN8" s="62" t="n">
        <v>100</v>
      </c>
      <c r="AO8" s="62" t="n">
        <v>25</v>
      </c>
      <c r="AP8" s="62" t="n">
        <v>0</v>
      </c>
      <c r="AQ8" s="62" t="n">
        <v>40</v>
      </c>
      <c r="AR8" s="62" t="n">
        <v>0</v>
      </c>
      <c r="AS8" s="62" t="n">
        <v>20</v>
      </c>
      <c r="AT8" s="62" t="n">
        <v>67</v>
      </c>
      <c r="AU8" s="62"/>
      <c r="AV8" s="61" t="n">
        <f aca="false">IFERROR(AVERAGE(AK8:AU8),0)</f>
        <v>44.5</v>
      </c>
      <c r="AW8" s="62" t="n">
        <v>0</v>
      </c>
      <c r="AX8" s="62" t="n">
        <v>62</v>
      </c>
      <c r="AY8" s="62" t="n">
        <v>90</v>
      </c>
      <c r="AZ8" s="62" t="n">
        <v>0</v>
      </c>
      <c r="BA8" s="62" t="n">
        <v>0</v>
      </c>
      <c r="BB8" s="62" t="n">
        <v>0</v>
      </c>
      <c r="BC8" s="62" t="n">
        <v>0</v>
      </c>
      <c r="BD8" s="62" t="n">
        <v>0</v>
      </c>
      <c r="BE8" s="62" t="n">
        <v>53</v>
      </c>
      <c r="BF8" s="62" t="n">
        <v>0</v>
      </c>
      <c r="BG8" s="62"/>
      <c r="BH8" s="62"/>
      <c r="BI8" s="61" t="n">
        <f aca="false">IFERROR(AVERAGE(AW8:BH8),0)</f>
        <v>20.5</v>
      </c>
      <c r="BJ8" s="67" t="n">
        <v>100</v>
      </c>
      <c r="BK8" s="67" t="n">
        <v>100</v>
      </c>
      <c r="BL8" s="67" t="n">
        <v>90</v>
      </c>
      <c r="BM8" s="67" t="n">
        <v>0</v>
      </c>
      <c r="BN8" s="67" t="n">
        <v>0</v>
      </c>
      <c r="BO8" s="67" t="n">
        <v>0</v>
      </c>
      <c r="BP8" s="67" t="n">
        <v>50</v>
      </c>
      <c r="BQ8" s="67" t="n">
        <v>0</v>
      </c>
      <c r="BR8" s="62" t="n">
        <v>100</v>
      </c>
      <c r="BS8" s="62" t="n">
        <v>0</v>
      </c>
      <c r="BT8" s="61" t="n">
        <f aca="false">IFERROR(AVERAGE(BJ8:BS8),0)</f>
        <v>44</v>
      </c>
      <c r="BU8" s="63" t="n">
        <v>100</v>
      </c>
      <c r="BV8" s="63" t="n">
        <v>0</v>
      </c>
      <c r="BW8" s="63" t="n">
        <v>0</v>
      </c>
      <c r="BX8" s="62" t="n">
        <v>0</v>
      </c>
      <c r="BY8" s="62" t="n">
        <v>0</v>
      </c>
      <c r="BZ8" s="62" t="n">
        <v>0</v>
      </c>
      <c r="CA8" s="62" t="n">
        <v>0</v>
      </c>
      <c r="CB8" s="62" t="n">
        <v>0</v>
      </c>
      <c r="CC8" s="62"/>
      <c r="CD8" s="61" t="n">
        <f aca="false">IFERROR(AVERAGE(BU8:CC8),0)</f>
        <v>12.5</v>
      </c>
    </row>
    <row r="9" customFormat="false" ht="15.75" hidden="false" customHeight="true" outlineLevel="0" collapsed="false">
      <c r="A9" s="13" t="str">
        <f aca="false">$E9&amp;"-"&amp;$F9</f>
        <v>202021044-6</v>
      </c>
      <c r="B9" s="18" t="n">
        <f aca="false">$W9</f>
        <v>96</v>
      </c>
      <c r="C9" s="13"/>
      <c r="D9" s="68" t="n">
        <v>5</v>
      </c>
      <c r="E9" s="56" t="s">
        <v>2566</v>
      </c>
      <c r="F9" s="56" t="s">
        <v>140</v>
      </c>
      <c r="G9" s="56" t="s">
        <v>2567</v>
      </c>
      <c r="H9" s="56" t="s">
        <v>58</v>
      </c>
      <c r="I9" s="56" t="s">
        <v>2344</v>
      </c>
      <c r="J9" s="56" t="s">
        <v>1424</v>
      </c>
      <c r="K9" s="56" t="s">
        <v>2568</v>
      </c>
      <c r="L9" s="56" t="s">
        <v>64</v>
      </c>
      <c r="M9" s="56" t="s">
        <v>572</v>
      </c>
      <c r="N9" s="56" t="s">
        <v>2569</v>
      </c>
      <c r="O9" s="57" t="n">
        <f aca="false">$AB9</f>
        <v>100</v>
      </c>
      <c r="P9" s="57" t="n">
        <f aca="false">$AF9</f>
        <v>100</v>
      </c>
      <c r="Q9" s="57" t="n">
        <f aca="false">IFERROR(IF($V9&lt;&gt;0,ROUND((MAX(O9:P9)*0.5+$V9*0.5),0),ROUND(($O9*0.5+$P9*0.5),0)),)</f>
        <v>100</v>
      </c>
      <c r="R9" s="57" t="n">
        <f aca="false">$AV9</f>
        <v>88.3</v>
      </c>
      <c r="S9" s="57" t="n">
        <f aca="false">$BI9</f>
        <v>100</v>
      </c>
      <c r="T9" s="57" t="n">
        <f aca="false">$BT9</f>
        <v>93</v>
      </c>
      <c r="U9" s="57" t="n">
        <f aca="false">$CD9</f>
        <v>100</v>
      </c>
      <c r="V9" s="58" t="n">
        <f aca="false">$AJ9</f>
        <v>0</v>
      </c>
      <c r="W9" s="59" t="n">
        <f aca="false">IF($Q9&gt;=55,ROUND($Q9*$Q$3+$R9*$R$3+$S9*$S$3+$T9*$T$3+$U9*$U$3,0),$Q9)</f>
        <v>96</v>
      </c>
      <c r="X9" s="57" t="n">
        <v>20</v>
      </c>
      <c r="Y9" s="60" t="n">
        <v>30</v>
      </c>
      <c r="Z9" s="60" t="n">
        <v>50</v>
      </c>
      <c r="AA9" s="60" t="n">
        <v>100</v>
      </c>
      <c r="AB9" s="61" t="n">
        <f aca="false">IFERROR(X9+Y9+Z9*AA9/100,0)</f>
        <v>100</v>
      </c>
      <c r="AC9" s="60" t="n">
        <v>30</v>
      </c>
      <c r="AD9" s="60" t="n">
        <v>70</v>
      </c>
      <c r="AE9" s="57" t="n">
        <v>100</v>
      </c>
      <c r="AF9" s="61" t="n">
        <f aca="false">IFERROR(AC9+AD9*AE9/100,0)</f>
        <v>100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0</v>
      </c>
      <c r="AO9" s="62" t="n">
        <v>100</v>
      </c>
      <c r="AP9" s="62" t="n">
        <v>100</v>
      </c>
      <c r="AQ9" s="62" t="n">
        <v>100</v>
      </c>
      <c r="AR9" s="62" t="n">
        <v>83</v>
      </c>
      <c r="AS9" s="62" t="n">
        <v>100</v>
      </c>
      <c r="AT9" s="62" t="n">
        <v>100</v>
      </c>
      <c r="AU9" s="62"/>
      <c r="AV9" s="61" t="n">
        <f aca="false">IFERROR(AVERAGE(AK9:AU9),0)</f>
        <v>88.3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100</v>
      </c>
      <c r="BJ9" s="62" t="n">
        <v>100</v>
      </c>
      <c r="BK9" s="62" t="n">
        <v>100</v>
      </c>
      <c r="BL9" s="62" t="n">
        <v>100</v>
      </c>
      <c r="BM9" s="62" t="n">
        <v>95</v>
      </c>
      <c r="BN9" s="62" t="n">
        <v>100</v>
      </c>
      <c r="BO9" s="62" t="n">
        <v>50</v>
      </c>
      <c r="BP9" s="62" t="n">
        <v>90</v>
      </c>
      <c r="BQ9" s="62" t="n">
        <v>100</v>
      </c>
      <c r="BR9" s="62" t="n">
        <v>95</v>
      </c>
      <c r="BS9" s="62" t="n">
        <v>100</v>
      </c>
      <c r="BT9" s="61" t="n">
        <f aca="false">IFERROR(AVERAGE(BJ9:BS9),0)</f>
        <v>93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2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202021069-1</v>
      </c>
      <c r="B10" s="18" t="n">
        <f aca="false">$W10</f>
        <v>93</v>
      </c>
      <c r="C10" s="13"/>
      <c r="D10" s="68" t="n">
        <v>6</v>
      </c>
      <c r="E10" s="56" t="s">
        <v>2570</v>
      </c>
      <c r="F10" s="56" t="s">
        <v>64</v>
      </c>
      <c r="G10" s="56" t="s">
        <v>2571</v>
      </c>
      <c r="H10" s="56" t="s">
        <v>70</v>
      </c>
      <c r="I10" s="56" t="s">
        <v>148</v>
      </c>
      <c r="J10" s="56" t="s">
        <v>334</v>
      </c>
      <c r="K10" s="56" t="s">
        <v>2572</v>
      </c>
      <c r="L10" s="56" t="s">
        <v>64</v>
      </c>
      <c r="M10" s="56" t="s">
        <v>572</v>
      </c>
      <c r="N10" s="56" t="s">
        <v>2573</v>
      </c>
      <c r="O10" s="57" t="n">
        <f aca="false">$AB10</f>
        <v>95</v>
      </c>
      <c r="P10" s="57" t="n">
        <f aca="false">$AF10</f>
        <v>85</v>
      </c>
      <c r="Q10" s="57" t="n">
        <f aca="false">IFERROR(IF($V10&lt;&gt;0,ROUND((MAX(O10:P10)*0.5+$V10*0.5),0),ROUND(($O10*0.5+$P10*0.5),0)),)</f>
        <v>90</v>
      </c>
      <c r="R10" s="57" t="n">
        <f aca="false">$AV10</f>
        <v>98</v>
      </c>
      <c r="S10" s="57" t="n">
        <f aca="false">$BI10</f>
        <v>100</v>
      </c>
      <c r="T10" s="57" t="n">
        <f aca="false">$BT10</f>
        <v>95</v>
      </c>
      <c r="U10" s="57" t="n">
        <f aca="false">$CD10</f>
        <v>97.5</v>
      </c>
      <c r="V10" s="58" t="n">
        <f aca="false">$AJ10</f>
        <v>0</v>
      </c>
      <c r="W10" s="59" t="n">
        <f aca="false">IF($Q10&gt;=55,ROUND($Q10*$Q$3+$R10*$R$3+$S10*$S$3+$T10*$T$3+$U10*$U$3,0),$Q10)</f>
        <v>93</v>
      </c>
      <c r="X10" s="57" t="n">
        <v>20</v>
      </c>
      <c r="Y10" s="60" t="n">
        <v>25</v>
      </c>
      <c r="Z10" s="60" t="n">
        <v>50</v>
      </c>
      <c r="AA10" s="60" t="n">
        <v>100</v>
      </c>
      <c r="AB10" s="61" t="n">
        <f aca="false">IFERROR(X10+Y10+Z10*AA10/100,0)</f>
        <v>95</v>
      </c>
      <c r="AC10" s="60" t="n">
        <v>25</v>
      </c>
      <c r="AD10" s="60" t="n">
        <v>60</v>
      </c>
      <c r="AE10" s="57" t="n">
        <v>100</v>
      </c>
      <c r="AF10" s="61" t="n">
        <f aca="false">IFERROR(AC10+AD10*AE10/100,0)</f>
        <v>85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80</v>
      </c>
      <c r="AQ10" s="62" t="n">
        <v>100</v>
      </c>
      <c r="AR10" s="62" t="n">
        <v>100</v>
      </c>
      <c r="AS10" s="62" t="n">
        <v>100</v>
      </c>
      <c r="AT10" s="62" t="n">
        <v>100</v>
      </c>
      <c r="AU10" s="62"/>
      <c r="AV10" s="61" t="n">
        <f aca="false">IFERROR(AVERAGE(AK10:AU10),0)</f>
        <v>98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 t="n">
        <v>100</v>
      </c>
      <c r="BG10" s="62"/>
      <c r="BH10" s="62"/>
      <c r="BI10" s="61" t="n">
        <f aca="false">IFERROR(AVERAGE(AW10:BH10),0)</f>
        <v>100</v>
      </c>
      <c r="BJ10" s="62" t="n">
        <v>100</v>
      </c>
      <c r="BK10" s="62" t="n">
        <v>100</v>
      </c>
      <c r="BL10" s="62" t="n">
        <v>90</v>
      </c>
      <c r="BM10" s="62" t="n">
        <v>100</v>
      </c>
      <c r="BN10" s="62" t="n">
        <v>100</v>
      </c>
      <c r="BO10" s="62" t="n">
        <v>90</v>
      </c>
      <c r="BP10" s="62" t="n">
        <v>90</v>
      </c>
      <c r="BQ10" s="62" t="n">
        <v>80</v>
      </c>
      <c r="BR10" s="62" t="n">
        <v>100</v>
      </c>
      <c r="BS10" s="62" t="n">
        <v>100</v>
      </c>
      <c r="BT10" s="61" t="n">
        <f aca="false">IFERROR(AVERAGE(BJ10:BS10),0)</f>
        <v>95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80</v>
      </c>
      <c r="CB10" s="62" t="n">
        <v>100</v>
      </c>
      <c r="CC10" s="62"/>
      <c r="CD10" s="61" t="n">
        <f aca="false">IFERROR(AVERAGE(BU10:CC10),0)</f>
        <v>97.5</v>
      </c>
    </row>
    <row r="11" customFormat="false" ht="15.75" hidden="false" customHeight="true" outlineLevel="0" collapsed="false">
      <c r="A11" s="13" t="str">
        <f aca="false">$E11&amp;"-"&amp;$F11</f>
        <v>202021057-8</v>
      </c>
      <c r="B11" s="18" t="n">
        <f aca="false">$W11</f>
        <v>100</v>
      </c>
      <c r="C11" s="13"/>
      <c r="D11" s="68" t="n">
        <v>7</v>
      </c>
      <c r="E11" s="56" t="s">
        <v>2574</v>
      </c>
      <c r="F11" s="56" t="s">
        <v>89</v>
      </c>
      <c r="G11" s="56" t="s">
        <v>2575</v>
      </c>
      <c r="H11" s="56" t="s">
        <v>140</v>
      </c>
      <c r="I11" s="56" t="s">
        <v>117</v>
      </c>
      <c r="J11" s="56" t="s">
        <v>273</v>
      </c>
      <c r="K11" s="56" t="s">
        <v>2576</v>
      </c>
      <c r="L11" s="56" t="s">
        <v>64</v>
      </c>
      <c r="M11" s="56" t="s">
        <v>572</v>
      </c>
      <c r="N11" s="56" t="s">
        <v>2577</v>
      </c>
      <c r="O11" s="57" t="n">
        <f aca="false">$AB11</f>
        <v>100</v>
      </c>
      <c r="P11" s="57" t="n">
        <f aca="false">$AF11</f>
        <v>100</v>
      </c>
      <c r="Q11" s="57" t="n">
        <f aca="false">IFERROR(IF($V11&lt;&gt;0,ROUND((MAX(O11:P11)*0.5+$V11*0.5),0),ROUND(($O11*0.5+$P11*0.5),0)),)</f>
        <v>100</v>
      </c>
      <c r="R11" s="57" t="n">
        <f aca="false">$AV11</f>
        <v>100</v>
      </c>
      <c r="S11" s="57" t="n">
        <f aca="false">$BI11</f>
        <v>99.2</v>
      </c>
      <c r="T11" s="57" t="n">
        <f aca="false">$BT11</f>
        <v>97.8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100</v>
      </c>
      <c r="X11" s="57" t="n">
        <v>20</v>
      </c>
      <c r="Y11" s="60" t="n">
        <v>30</v>
      </c>
      <c r="Z11" s="60" t="n">
        <v>50</v>
      </c>
      <c r="AA11" s="60" t="n">
        <v>100</v>
      </c>
      <c r="AB11" s="61" t="n">
        <f aca="false">IFERROR(X11+Y11+Z11*AA11/100,0)</f>
        <v>100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100</v>
      </c>
      <c r="AQ11" s="62" t="n">
        <v>100</v>
      </c>
      <c r="AR11" s="62" t="n">
        <v>100</v>
      </c>
      <c r="AS11" s="62" t="n">
        <v>100</v>
      </c>
      <c r="AT11" s="62" t="n">
        <v>100</v>
      </c>
      <c r="AU11" s="62"/>
      <c r="AV11" s="61" t="n">
        <f aca="false">IFERROR(AVERAGE(AK11:AU11),0)</f>
        <v>100</v>
      </c>
      <c r="AW11" s="62" t="n">
        <v>96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96</v>
      </c>
      <c r="BD11" s="62" t="n">
        <v>100</v>
      </c>
      <c r="BE11" s="62" t="n">
        <v>100</v>
      </c>
      <c r="BF11" s="62" t="n">
        <v>100</v>
      </c>
      <c r="BG11" s="62"/>
      <c r="BH11" s="62"/>
      <c r="BI11" s="61" t="n">
        <f aca="false">IFERROR(AVERAGE(AW11:BH11),0)</f>
        <v>99.2</v>
      </c>
      <c r="BJ11" s="62" t="n">
        <v>100</v>
      </c>
      <c r="BK11" s="62" t="n">
        <v>100</v>
      </c>
      <c r="BL11" s="62" t="n">
        <v>95</v>
      </c>
      <c r="BM11" s="62" t="n">
        <v>98</v>
      </c>
      <c r="BN11" s="62" t="n">
        <v>100</v>
      </c>
      <c r="BO11" s="62" t="n">
        <v>90</v>
      </c>
      <c r="BP11" s="62" t="n">
        <v>100</v>
      </c>
      <c r="BQ11" s="62" t="n">
        <v>95</v>
      </c>
      <c r="BR11" s="62" t="n">
        <v>100</v>
      </c>
      <c r="BS11" s="62" t="n">
        <v>100</v>
      </c>
      <c r="BT11" s="61" t="n">
        <f aca="false">IFERROR(AVERAGE(BJ11:BS11),0)</f>
        <v>97.8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202021028-4</v>
      </c>
      <c r="B12" s="18" t="n">
        <f aca="false">$W12</f>
        <v>43</v>
      </c>
      <c r="C12" s="13"/>
      <c r="D12" s="68" t="n">
        <v>8</v>
      </c>
      <c r="E12" s="56" t="s">
        <v>2578</v>
      </c>
      <c r="F12" s="56" t="s">
        <v>178</v>
      </c>
      <c r="G12" s="56" t="s">
        <v>2579</v>
      </c>
      <c r="H12" s="56" t="s">
        <v>58</v>
      </c>
      <c r="I12" s="56" t="s">
        <v>334</v>
      </c>
      <c r="J12" s="56" t="s">
        <v>2580</v>
      </c>
      <c r="K12" s="56" t="s">
        <v>2581</v>
      </c>
      <c r="L12" s="56" t="s">
        <v>64</v>
      </c>
      <c r="M12" s="56" t="s">
        <v>572</v>
      </c>
      <c r="N12" s="56" t="s">
        <v>2582</v>
      </c>
      <c r="O12" s="57" t="n">
        <f aca="false">$AB12</f>
        <v>45</v>
      </c>
      <c r="P12" s="57" t="n">
        <f aca="false">$AF12</f>
        <v>40</v>
      </c>
      <c r="Q12" s="57" t="n">
        <f aca="false">IFERROR(IF($V12&lt;&gt;0,ROUND((MAX(O12:P12)*0.5+$V12*0.5),0),ROUND(($O12*0.5+$P12*0.5),0)),)</f>
        <v>43</v>
      </c>
      <c r="R12" s="57" t="n">
        <f aca="false">$AV12</f>
        <v>78.9</v>
      </c>
      <c r="S12" s="57" t="n">
        <f aca="false">$BI12</f>
        <v>100</v>
      </c>
      <c r="T12" s="57" t="n">
        <f aca="false">$BT12</f>
        <v>99.5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43</v>
      </c>
      <c r="X12" s="57" t="n">
        <v>20</v>
      </c>
      <c r="Y12" s="60" t="n">
        <v>25</v>
      </c>
      <c r="Z12" s="60" t="n">
        <v>20</v>
      </c>
      <c r="AA12" s="60" t="n">
        <v>0</v>
      </c>
      <c r="AB12" s="61" t="n">
        <f aca="false">IFERROR(X12+Y12+Z12*AA12/100,0)</f>
        <v>45</v>
      </c>
      <c r="AC12" s="60" t="n">
        <v>15</v>
      </c>
      <c r="AD12" s="60" t="n">
        <v>25</v>
      </c>
      <c r="AE12" s="57" t="n">
        <v>100</v>
      </c>
      <c r="AF12" s="61" t="n">
        <f aca="false">IFERROR(AC12+AD12*AE12/100,0)</f>
        <v>40</v>
      </c>
      <c r="AG12" s="60"/>
      <c r="AH12" s="60"/>
      <c r="AI12" s="57"/>
      <c r="AJ12" s="61" t="n">
        <f aca="false">IFERROR(AG12+AH12*AI12/100,0)</f>
        <v>0</v>
      </c>
      <c r="AK12" s="62" t="n">
        <v>67</v>
      </c>
      <c r="AL12" s="63" t="n">
        <v>100</v>
      </c>
      <c r="AM12" s="62" t="n">
        <v>100</v>
      </c>
      <c r="AN12" s="62" t="n">
        <v>75</v>
      </c>
      <c r="AO12" s="62" t="n">
        <v>100</v>
      </c>
      <c r="AP12" s="62" t="n">
        <v>60</v>
      </c>
      <c r="AQ12" s="62" t="n">
        <v>40</v>
      </c>
      <c r="AR12" s="62" t="n">
        <v>67</v>
      </c>
      <c r="AS12" s="62" t="n">
        <v>80</v>
      </c>
      <c r="AT12" s="62" t="n">
        <v>100</v>
      </c>
      <c r="AU12" s="62"/>
      <c r="AV12" s="61" t="n">
        <f aca="false">IFERROR(AVERAGE(AK12:AU12),0)</f>
        <v>78.9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100</v>
      </c>
      <c r="BB12" s="62" t="n">
        <v>100</v>
      </c>
      <c r="BC12" s="62" t="n">
        <v>100</v>
      </c>
      <c r="BD12" s="62" t="n">
        <v>100</v>
      </c>
      <c r="BE12" s="62" t="n">
        <v>100</v>
      </c>
      <c r="BF12" s="62" t="n">
        <v>100</v>
      </c>
      <c r="BG12" s="62"/>
      <c r="BH12" s="62"/>
      <c r="BI12" s="61" t="n">
        <f aca="false">IFERROR(AVERAGE(AW12:BH12),0)</f>
        <v>100</v>
      </c>
      <c r="BJ12" s="62" t="n">
        <v>95</v>
      </c>
      <c r="BK12" s="62" t="n">
        <v>100</v>
      </c>
      <c r="BL12" s="62" t="n">
        <v>100</v>
      </c>
      <c r="BM12" s="62" t="n">
        <v>100</v>
      </c>
      <c r="BN12" s="62" t="n">
        <v>100</v>
      </c>
      <c r="BO12" s="62" t="n">
        <v>100</v>
      </c>
      <c r="BP12" s="62" t="n">
        <v>100</v>
      </c>
      <c r="BQ12" s="62" t="n">
        <v>100</v>
      </c>
      <c r="BR12" s="62" t="n">
        <v>100</v>
      </c>
      <c r="BS12" s="62" t="n">
        <v>100</v>
      </c>
      <c r="BT12" s="61" t="n">
        <f aca="false">IFERROR(AVERAGE(BJ12:BS12),0)</f>
        <v>99.5</v>
      </c>
      <c r="BU12" s="63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202021031-4</v>
      </c>
      <c r="B13" s="18" t="n">
        <f aca="false">$W13</f>
        <v>72</v>
      </c>
      <c r="C13" s="13"/>
      <c r="D13" s="68" t="n">
        <v>9</v>
      </c>
      <c r="E13" s="56" t="s">
        <v>2583</v>
      </c>
      <c r="F13" s="56" t="s">
        <v>178</v>
      </c>
      <c r="G13" s="56" t="s">
        <v>2584</v>
      </c>
      <c r="H13" s="56" t="s">
        <v>159</v>
      </c>
      <c r="I13" s="56" t="s">
        <v>340</v>
      </c>
      <c r="J13" s="56" t="s">
        <v>1672</v>
      </c>
      <c r="K13" s="56" t="s">
        <v>2585</v>
      </c>
      <c r="L13" s="56" t="s">
        <v>64</v>
      </c>
      <c r="M13" s="56" t="s">
        <v>572</v>
      </c>
      <c r="N13" s="56" t="s">
        <v>2586</v>
      </c>
      <c r="O13" s="57" t="n">
        <f aca="false">$AB13</f>
        <v>90</v>
      </c>
      <c r="P13" s="57" t="n">
        <f aca="false">$AF13</f>
        <v>50</v>
      </c>
      <c r="Q13" s="57" t="n">
        <f aca="false">IFERROR(IF($V13&lt;&gt;0,ROUND((MAX(O13:P13)*0.5+$V13*0.5),0),ROUND(($O13*0.5+$P13*0.5),0)),)</f>
        <v>70</v>
      </c>
      <c r="R13" s="57" t="n">
        <f aca="false">$AV13</f>
        <v>55.9</v>
      </c>
      <c r="S13" s="57" t="n">
        <f aca="false">$BI13</f>
        <v>83.3</v>
      </c>
      <c r="T13" s="57" t="n">
        <f aca="false">$BT13</f>
        <v>84.5</v>
      </c>
      <c r="U13" s="57" t="n">
        <f aca="false">$CD13</f>
        <v>87.5</v>
      </c>
      <c r="V13" s="58" t="n">
        <f aca="false">$AJ13</f>
        <v>0</v>
      </c>
      <c r="W13" s="59" t="n">
        <f aca="false">IF($Q13&gt;=55,ROUND($Q13*$Q$3+$R13*$R$3+$S13*$S$3+$T13*$T$3+$U13*$U$3,0),$Q13)</f>
        <v>72</v>
      </c>
      <c r="X13" s="57" t="n">
        <v>20</v>
      </c>
      <c r="Y13" s="60" t="n">
        <v>25</v>
      </c>
      <c r="Z13" s="60" t="n">
        <v>45</v>
      </c>
      <c r="AA13" s="60" t="n">
        <v>100</v>
      </c>
      <c r="AB13" s="61" t="n">
        <f aca="false">IFERROR(X13+Y13+Z13*AA13/100,0)</f>
        <v>90</v>
      </c>
      <c r="AC13" s="60" t="n">
        <v>30</v>
      </c>
      <c r="AD13" s="60" t="n">
        <v>20</v>
      </c>
      <c r="AE13" s="57" t="n">
        <v>100</v>
      </c>
      <c r="AF13" s="61" t="n">
        <f aca="false">IFERROR(AC13+AD13*AE13/100,0)</f>
        <v>50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0</v>
      </c>
      <c r="AO13" s="62" t="n">
        <v>75</v>
      </c>
      <c r="AP13" s="62" t="n">
        <v>60</v>
      </c>
      <c r="AQ13" s="62" t="n">
        <v>20</v>
      </c>
      <c r="AR13" s="62" t="n">
        <v>17</v>
      </c>
      <c r="AS13" s="62" t="n">
        <v>20</v>
      </c>
      <c r="AT13" s="62" t="n">
        <v>67</v>
      </c>
      <c r="AU13" s="62"/>
      <c r="AV13" s="61" t="n">
        <f aca="false">IFERROR(AVERAGE(AK13:AU13),0)</f>
        <v>55.9</v>
      </c>
      <c r="AW13" s="62" t="n">
        <v>82</v>
      </c>
      <c r="AX13" s="62" t="n">
        <v>100</v>
      </c>
      <c r="AY13" s="62" t="n">
        <v>100</v>
      </c>
      <c r="AZ13" s="62" t="n">
        <v>96</v>
      </c>
      <c r="BA13" s="62" t="n">
        <v>92</v>
      </c>
      <c r="BB13" s="62" t="n">
        <v>0</v>
      </c>
      <c r="BC13" s="62" t="n">
        <v>91</v>
      </c>
      <c r="BD13" s="62" t="n">
        <v>100</v>
      </c>
      <c r="BE13" s="62" t="n">
        <v>74</v>
      </c>
      <c r="BF13" s="62" t="n">
        <v>98</v>
      </c>
      <c r="BG13" s="62"/>
      <c r="BH13" s="62"/>
      <c r="BI13" s="61" t="n">
        <f aca="false">IFERROR(AVERAGE(AW13:BH13),0)</f>
        <v>83.3</v>
      </c>
      <c r="BJ13" s="62" t="n">
        <v>100</v>
      </c>
      <c r="BK13" s="62" t="n">
        <v>95</v>
      </c>
      <c r="BL13" s="62" t="n">
        <v>100</v>
      </c>
      <c r="BM13" s="62" t="n">
        <v>90</v>
      </c>
      <c r="BN13" s="62" t="n">
        <v>95</v>
      </c>
      <c r="BO13" s="62" t="n">
        <v>30</v>
      </c>
      <c r="BP13" s="62" t="n">
        <v>100</v>
      </c>
      <c r="BQ13" s="62" t="n">
        <v>40</v>
      </c>
      <c r="BR13" s="62" t="n">
        <v>95</v>
      </c>
      <c r="BS13" s="62" t="n">
        <v>100</v>
      </c>
      <c r="BT13" s="61" t="n">
        <f aca="false">IFERROR(AVERAGE(BJ13:BS13),0)</f>
        <v>84.5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0</v>
      </c>
      <c r="CB13" s="62" t="n">
        <v>100</v>
      </c>
      <c r="CC13" s="62"/>
      <c r="CD13" s="61" t="n">
        <f aca="false">IFERROR(AVERAGE(BU13:CC13),0)</f>
        <v>87.5</v>
      </c>
    </row>
    <row r="14" customFormat="false" ht="15.75" hidden="false" customHeight="true" outlineLevel="0" collapsed="false">
      <c r="A14" s="13" t="str">
        <f aca="false">$E14&amp;"-"&amp;$F14</f>
        <v>202021059-4</v>
      </c>
      <c r="B14" s="18" t="n">
        <f aca="false">$W14</f>
        <v>79</v>
      </c>
      <c r="C14" s="13"/>
      <c r="D14" s="68" t="n">
        <v>10</v>
      </c>
      <c r="E14" s="56" t="s">
        <v>2587</v>
      </c>
      <c r="F14" s="56" t="s">
        <v>178</v>
      </c>
      <c r="G14" s="56" t="s">
        <v>2588</v>
      </c>
      <c r="H14" s="56" t="s">
        <v>159</v>
      </c>
      <c r="I14" s="56" t="s">
        <v>408</v>
      </c>
      <c r="J14" s="56" t="s">
        <v>582</v>
      </c>
      <c r="K14" s="56" t="s">
        <v>2589</v>
      </c>
      <c r="L14" s="56" t="s">
        <v>64</v>
      </c>
      <c r="M14" s="56" t="s">
        <v>572</v>
      </c>
      <c r="N14" s="56" t="s">
        <v>2590</v>
      </c>
      <c r="O14" s="57" t="n">
        <f aca="false">$AB14</f>
        <v>85</v>
      </c>
      <c r="P14" s="57" t="n">
        <f aca="false">$AF14</f>
        <v>55</v>
      </c>
      <c r="Q14" s="57" t="n">
        <f aca="false">IFERROR(IF($V14&lt;&gt;0,ROUND((MAX(O14:P14)*0.5+$V14*0.5),0),ROUND(($O14*0.5+$P14*0.5),0)),)</f>
        <v>70</v>
      </c>
      <c r="R14" s="57" t="n">
        <f aca="false">$AV14</f>
        <v>96</v>
      </c>
      <c r="S14" s="57" t="n">
        <f aca="false">$BI14</f>
        <v>46.5</v>
      </c>
      <c r="T14" s="57" t="n">
        <f aca="false">$BT14</f>
        <v>86</v>
      </c>
      <c r="U14" s="57" t="n">
        <f aca="false">$CD14</f>
        <v>100</v>
      </c>
      <c r="V14" s="58" t="n">
        <f aca="false">$AJ14</f>
        <v>0</v>
      </c>
      <c r="W14" s="59" t="n">
        <f aca="false">IF($Q14&gt;=55,ROUND($Q14*$Q$3+$R14*$R$3+$S14*$S$3+$T14*$T$3+$U14*$U$3,0),$Q14)</f>
        <v>79</v>
      </c>
      <c r="X14" s="57" t="n">
        <v>20</v>
      </c>
      <c r="Y14" s="60" t="n">
        <v>25</v>
      </c>
      <c r="Z14" s="60" t="n">
        <v>40</v>
      </c>
      <c r="AA14" s="60" t="n">
        <v>100</v>
      </c>
      <c r="AB14" s="61" t="n">
        <f aca="false">IFERROR(X14+Y14+Z14*AA14/100,0)</f>
        <v>85</v>
      </c>
      <c r="AC14" s="60" t="n">
        <v>30</v>
      </c>
      <c r="AD14" s="60" t="n">
        <v>25</v>
      </c>
      <c r="AE14" s="57" t="n">
        <v>100</v>
      </c>
      <c r="AF14" s="61" t="n">
        <f aca="false">IFERROR(AC14+AD14*AE14/100,0)</f>
        <v>55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60</v>
      </c>
      <c r="AQ14" s="62" t="n">
        <v>100</v>
      </c>
      <c r="AR14" s="62" t="n">
        <v>100</v>
      </c>
      <c r="AS14" s="62" t="n">
        <v>100</v>
      </c>
      <c r="AT14" s="62" t="n">
        <v>100</v>
      </c>
      <c r="AU14" s="62"/>
      <c r="AV14" s="61" t="n">
        <f aca="false">IFERROR(AVERAGE(AK14:AU14),0)</f>
        <v>96</v>
      </c>
      <c r="AW14" s="62" t="n">
        <v>0</v>
      </c>
      <c r="AX14" s="62" t="n">
        <v>94</v>
      </c>
      <c r="AY14" s="62" t="n">
        <v>100</v>
      </c>
      <c r="AZ14" s="62" t="n">
        <v>90</v>
      </c>
      <c r="BA14" s="62" t="n">
        <v>0</v>
      </c>
      <c r="BB14" s="62" t="n">
        <v>0</v>
      </c>
      <c r="BC14" s="62" t="n">
        <v>81</v>
      </c>
      <c r="BD14" s="62" t="n">
        <v>0</v>
      </c>
      <c r="BE14" s="62" t="n">
        <v>0</v>
      </c>
      <c r="BF14" s="62" t="n">
        <v>100</v>
      </c>
      <c r="BG14" s="62"/>
      <c r="BH14" s="62"/>
      <c r="BI14" s="61" t="n">
        <f aca="false">IFERROR(AVERAGE(AW14:BH14),0)</f>
        <v>46.5</v>
      </c>
      <c r="BJ14" s="62" t="n">
        <v>95</v>
      </c>
      <c r="BK14" s="62" t="n">
        <v>100</v>
      </c>
      <c r="BL14" s="62" t="n">
        <v>90</v>
      </c>
      <c r="BM14" s="62" t="n">
        <v>95</v>
      </c>
      <c r="BN14" s="62" t="n">
        <v>100</v>
      </c>
      <c r="BO14" s="62" t="n">
        <v>90</v>
      </c>
      <c r="BP14" s="62" t="n">
        <v>100</v>
      </c>
      <c r="BQ14" s="62" t="n">
        <v>100</v>
      </c>
      <c r="BR14" s="62" t="n">
        <v>90</v>
      </c>
      <c r="BS14" s="62" t="n">
        <v>0</v>
      </c>
      <c r="BT14" s="61" t="n">
        <f aca="false">IFERROR(AVERAGE(BJ14:BS14),0)</f>
        <v>86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100</v>
      </c>
    </row>
    <row r="15" customFormat="false" ht="15.75" hidden="false" customHeight="true" outlineLevel="0" collapsed="false">
      <c r="A15" s="13" t="str">
        <f aca="false">$E15&amp;"-"&amp;$F15</f>
        <v>202021060-8</v>
      </c>
      <c r="B15" s="18" t="n">
        <f aca="false">$W15</f>
        <v>95</v>
      </c>
      <c r="C15" s="13"/>
      <c r="D15" s="68" t="n">
        <v>11</v>
      </c>
      <c r="E15" s="56" t="s">
        <v>2591</v>
      </c>
      <c r="F15" s="56" t="s">
        <v>89</v>
      </c>
      <c r="G15" s="56" t="s">
        <v>2592</v>
      </c>
      <c r="H15" s="56" t="s">
        <v>89</v>
      </c>
      <c r="I15" s="56" t="s">
        <v>2593</v>
      </c>
      <c r="J15" s="56" t="s">
        <v>2594</v>
      </c>
      <c r="K15" s="56" t="s">
        <v>210</v>
      </c>
      <c r="L15" s="56" t="s">
        <v>64</v>
      </c>
      <c r="M15" s="56" t="s">
        <v>572</v>
      </c>
      <c r="N15" s="56" t="s">
        <v>2595</v>
      </c>
      <c r="O15" s="57" t="n">
        <f aca="false">$AB15</f>
        <v>90</v>
      </c>
      <c r="P15" s="57" t="n">
        <f aca="false">$AF15</f>
        <v>95</v>
      </c>
      <c r="Q15" s="57" t="n">
        <f aca="false">IFERROR(IF($V15&lt;&gt;0,ROUND((MAX(O15:P15)*0.5+$V15*0.5),0),ROUND(($O15*0.5+$P15*0.5),0)),)</f>
        <v>93</v>
      </c>
      <c r="R15" s="57" t="n">
        <f aca="false">$AV15</f>
        <v>96.3</v>
      </c>
      <c r="S15" s="57" t="n">
        <f aca="false">$BI15</f>
        <v>100</v>
      </c>
      <c r="T15" s="57" t="n">
        <f aca="false">$BT15</f>
        <v>98.3</v>
      </c>
      <c r="U15" s="57" t="n">
        <f aca="false">$CD15</f>
        <v>100</v>
      </c>
      <c r="V15" s="58" t="n">
        <f aca="false">$AJ15</f>
        <v>0</v>
      </c>
      <c r="W15" s="59" t="n">
        <f aca="false">IF($Q15&gt;=55,ROUND($Q15*$Q$3+$R15*$R$3+$S15*$S$3+$T15*$T$3+$U15*$U$3,0),$Q15)</f>
        <v>95</v>
      </c>
      <c r="X15" s="57" t="n">
        <v>20</v>
      </c>
      <c r="Y15" s="60" t="n">
        <v>30</v>
      </c>
      <c r="Z15" s="60" t="n">
        <v>40</v>
      </c>
      <c r="AA15" s="60" t="n">
        <v>100</v>
      </c>
      <c r="AB15" s="61" t="n">
        <f aca="false">IFERROR(X15+Y15+Z15*AA15/100,0)</f>
        <v>90</v>
      </c>
      <c r="AC15" s="60" t="n">
        <v>25</v>
      </c>
      <c r="AD15" s="60" t="n">
        <v>70</v>
      </c>
      <c r="AE15" s="57" t="n">
        <v>100</v>
      </c>
      <c r="AF15" s="61" t="n">
        <f aca="false">IFERROR(AC15+AD15*AE15/100,0)</f>
        <v>95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100</v>
      </c>
      <c r="AP15" s="62" t="n">
        <v>80</v>
      </c>
      <c r="AQ15" s="62" t="n">
        <v>100</v>
      </c>
      <c r="AR15" s="62" t="n">
        <v>83</v>
      </c>
      <c r="AS15" s="62" t="n">
        <v>100</v>
      </c>
      <c r="AT15" s="62" t="n">
        <v>100</v>
      </c>
      <c r="AU15" s="62"/>
      <c r="AV15" s="61" t="n">
        <f aca="false">IFERROR(AVERAGE(AK15:AU15),0)</f>
        <v>96.3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100</v>
      </c>
      <c r="BJ15" s="62" t="n">
        <v>100</v>
      </c>
      <c r="BK15" s="62" t="n">
        <v>100</v>
      </c>
      <c r="BL15" s="62" t="n">
        <v>95</v>
      </c>
      <c r="BM15" s="62" t="n">
        <v>100</v>
      </c>
      <c r="BN15" s="62" t="n">
        <v>100</v>
      </c>
      <c r="BO15" s="62" t="n">
        <v>90</v>
      </c>
      <c r="BP15" s="62" t="n">
        <v>98</v>
      </c>
      <c r="BQ15" s="62" t="n">
        <v>100</v>
      </c>
      <c r="BR15" s="62" t="n">
        <v>100</v>
      </c>
      <c r="BS15" s="62" t="n">
        <v>100</v>
      </c>
      <c r="BT15" s="61" t="n">
        <f aca="false">IFERROR(AVERAGE(BJ15:BS15),0)</f>
        <v>98.3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100</v>
      </c>
    </row>
    <row r="16" customFormat="false" ht="15.75" hidden="false" customHeight="true" outlineLevel="0" collapsed="false">
      <c r="A16" s="13" t="str">
        <f aca="false">$E16&amp;"-"&amp;$F16</f>
        <v>202021027-6</v>
      </c>
      <c r="B16" s="18" t="n">
        <f aca="false">$W16</f>
        <v>89</v>
      </c>
      <c r="C16" s="13"/>
      <c r="D16" s="68" t="n">
        <v>12</v>
      </c>
      <c r="E16" s="56" t="s">
        <v>2596</v>
      </c>
      <c r="F16" s="56" t="s">
        <v>140</v>
      </c>
      <c r="G16" s="56" t="s">
        <v>2597</v>
      </c>
      <c r="H16" s="56" t="s">
        <v>121</v>
      </c>
      <c r="I16" s="56" t="s">
        <v>2598</v>
      </c>
      <c r="J16" s="56" t="s">
        <v>2599</v>
      </c>
      <c r="K16" s="56" t="s">
        <v>2600</v>
      </c>
      <c r="L16" s="56" t="s">
        <v>64</v>
      </c>
      <c r="M16" s="56" t="s">
        <v>572</v>
      </c>
      <c r="N16" s="56" t="s">
        <v>2601</v>
      </c>
      <c r="O16" s="57" t="n">
        <f aca="false">$AB16</f>
        <v>85</v>
      </c>
      <c r="P16" s="57" t="n">
        <f aca="false">$AF16</f>
        <v>95</v>
      </c>
      <c r="Q16" s="57" t="n">
        <f aca="false">IFERROR(IF($V16&lt;&gt;0,ROUND((MAX(O16:P16)*0.5+$V16*0.5),0),ROUND(($O16*0.5+$P16*0.5),0)),)</f>
        <v>90</v>
      </c>
      <c r="R16" s="57" t="n">
        <f aca="false">$AV16</f>
        <v>89.3</v>
      </c>
      <c r="S16" s="57" t="n">
        <f aca="false">$BI16</f>
        <v>74</v>
      </c>
      <c r="T16" s="57" t="n">
        <f aca="false">$BT16</f>
        <v>88.8</v>
      </c>
      <c r="U16" s="57" t="n">
        <f aca="false">$CD16</f>
        <v>89.625</v>
      </c>
      <c r="V16" s="58" t="n">
        <f aca="false">$AJ16</f>
        <v>0</v>
      </c>
      <c r="W16" s="59" t="n">
        <f aca="false">IF($Q16&gt;=55,ROUND($Q16*$Q$3+$R16*$R$3+$S16*$S$3+$T16*$T$3+$U16*$U$3,0),$Q16)</f>
        <v>89</v>
      </c>
      <c r="X16" s="57" t="n">
        <v>20</v>
      </c>
      <c r="Y16" s="60" t="n">
        <v>30</v>
      </c>
      <c r="Z16" s="60" t="n">
        <v>50</v>
      </c>
      <c r="AA16" s="60" t="n">
        <v>70</v>
      </c>
      <c r="AB16" s="61" t="n">
        <f aca="false">IFERROR(X16+Y16+Z16*AA16/100,0)</f>
        <v>85</v>
      </c>
      <c r="AC16" s="60" t="n">
        <v>25</v>
      </c>
      <c r="AD16" s="60" t="n">
        <v>70</v>
      </c>
      <c r="AE16" s="57" t="n">
        <v>100</v>
      </c>
      <c r="AF16" s="61" t="n">
        <f aca="false">IFERROR(AC16+AD16*AE16/100,0)</f>
        <v>95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90</v>
      </c>
      <c r="AN16" s="62" t="n">
        <v>100</v>
      </c>
      <c r="AO16" s="62" t="n">
        <v>100</v>
      </c>
      <c r="AP16" s="62" t="n">
        <v>60</v>
      </c>
      <c r="AQ16" s="62" t="n">
        <v>80</v>
      </c>
      <c r="AR16" s="62" t="n">
        <v>83</v>
      </c>
      <c r="AS16" s="62" t="n">
        <v>80</v>
      </c>
      <c r="AT16" s="62" t="n">
        <v>100</v>
      </c>
      <c r="AU16" s="62"/>
      <c r="AV16" s="61" t="n">
        <f aca="false">IFERROR(AVERAGE(AK16:AU16),0)</f>
        <v>89.3</v>
      </c>
      <c r="AW16" s="62" t="n">
        <v>87</v>
      </c>
      <c r="AX16" s="62" t="n">
        <v>93</v>
      </c>
      <c r="AY16" s="62" t="n">
        <v>100</v>
      </c>
      <c r="AZ16" s="62" t="n">
        <v>87</v>
      </c>
      <c r="BA16" s="62" t="n">
        <v>90</v>
      </c>
      <c r="BB16" s="62" t="n">
        <v>0</v>
      </c>
      <c r="BC16" s="62" t="n">
        <v>91</v>
      </c>
      <c r="BD16" s="62" t="n">
        <v>0</v>
      </c>
      <c r="BE16" s="62" t="n">
        <v>94</v>
      </c>
      <c r="BF16" s="62" t="n">
        <v>98</v>
      </c>
      <c r="BG16" s="62"/>
      <c r="BH16" s="62"/>
      <c r="BI16" s="61" t="n">
        <f aca="false">IFERROR(AVERAGE(AW16:BH16),0)</f>
        <v>74</v>
      </c>
      <c r="BJ16" s="62" t="n">
        <v>100</v>
      </c>
      <c r="BK16" s="62" t="n">
        <v>100</v>
      </c>
      <c r="BL16" s="62" t="n">
        <v>95</v>
      </c>
      <c r="BM16" s="62" t="n">
        <v>90</v>
      </c>
      <c r="BN16" s="62" t="n">
        <v>80</v>
      </c>
      <c r="BO16" s="62" t="n">
        <v>40</v>
      </c>
      <c r="BP16" s="62" t="n">
        <v>100</v>
      </c>
      <c r="BQ16" s="62" t="n">
        <v>85</v>
      </c>
      <c r="BR16" s="62" t="n">
        <v>100</v>
      </c>
      <c r="BS16" s="62" t="n">
        <v>98</v>
      </c>
      <c r="BT16" s="61" t="n">
        <f aca="false">IFERROR(AVERAGE(BJ16:BS16),0)</f>
        <v>88.8</v>
      </c>
      <c r="BU16" s="63" t="n">
        <v>100</v>
      </c>
      <c r="BV16" s="63" t="n">
        <v>100</v>
      </c>
      <c r="BW16" s="63" t="n">
        <v>84</v>
      </c>
      <c r="BX16" s="62" t="n">
        <v>100</v>
      </c>
      <c r="BY16" s="62" t="n">
        <v>100</v>
      </c>
      <c r="BZ16" s="62" t="n">
        <v>100</v>
      </c>
      <c r="CA16" s="62" t="n">
        <v>100</v>
      </c>
      <c r="CB16" s="62" t="n">
        <v>33</v>
      </c>
      <c r="CC16" s="62"/>
      <c r="CD16" s="61" t="n">
        <f aca="false">IFERROR(AVERAGE(BU16:CC16),0)</f>
        <v>89.625</v>
      </c>
    </row>
    <row r="17" customFormat="false" ht="15.75" hidden="false" customHeight="true" outlineLevel="0" collapsed="false">
      <c r="A17" s="13" t="str">
        <f aca="false">$E17&amp;"-"&amp;$F17</f>
        <v>202021014-4</v>
      </c>
      <c r="B17" s="18" t="n">
        <f aca="false">$W17</f>
        <v>68</v>
      </c>
      <c r="C17" s="13"/>
      <c r="D17" s="68" t="n">
        <v>13</v>
      </c>
      <c r="E17" s="56" t="s">
        <v>2602</v>
      </c>
      <c r="F17" s="56" t="s">
        <v>178</v>
      </c>
      <c r="G17" s="56" t="s">
        <v>2603</v>
      </c>
      <c r="H17" s="56" t="s">
        <v>140</v>
      </c>
      <c r="I17" s="56" t="s">
        <v>1286</v>
      </c>
      <c r="J17" s="56" t="s">
        <v>426</v>
      </c>
      <c r="K17" s="56" t="s">
        <v>2604</v>
      </c>
      <c r="L17" s="56" t="s">
        <v>64</v>
      </c>
      <c r="M17" s="56" t="s">
        <v>572</v>
      </c>
      <c r="N17" s="56" t="s">
        <v>2605</v>
      </c>
      <c r="O17" s="57" t="n">
        <f aca="false">$AB17</f>
        <v>95</v>
      </c>
      <c r="P17" s="57" t="n">
        <f aca="false">$AF17</f>
        <v>0</v>
      </c>
      <c r="Q17" s="57" t="n">
        <f aca="false">IFERROR(IF($V17&lt;&gt;0,ROUND((O17+P17+V17)/3,0),ROUND(($O17*0.5+$P17*0.5),0)),)</f>
        <v>57</v>
      </c>
      <c r="R17" s="57" t="n">
        <f aca="false">$AV17</f>
        <v>63.8</v>
      </c>
      <c r="S17" s="57" t="n">
        <f aca="false">$BI17</f>
        <v>79.2</v>
      </c>
      <c r="T17" s="57" t="n">
        <f aca="false">$BT17</f>
        <v>89.8</v>
      </c>
      <c r="U17" s="57" t="n">
        <f aca="false">$CD17</f>
        <v>87.5</v>
      </c>
      <c r="V17" s="58" t="n">
        <f aca="false">$AJ17</f>
        <v>75</v>
      </c>
      <c r="W17" s="59" t="n">
        <f aca="false">IF($Q17&gt;=55,ROUND($Q17*$Q$3+$R17*$R$3+$S17*$S$3+$T17*$T$3+$U17*$U$3,0),$Q17)</f>
        <v>68</v>
      </c>
      <c r="X17" s="83" t="n">
        <v>20</v>
      </c>
      <c r="Y17" s="84" t="n">
        <v>25</v>
      </c>
      <c r="Z17" s="84" t="n">
        <v>50</v>
      </c>
      <c r="AA17" s="84" t="n">
        <v>100</v>
      </c>
      <c r="AB17" s="61" t="n">
        <f aca="false">IFERROR(X17+Y17+Z17*AA17/100,0)</f>
        <v>95</v>
      </c>
      <c r="AC17" s="60" t="n">
        <v>0</v>
      </c>
      <c r="AD17" s="60" t="n">
        <v>0</v>
      </c>
      <c r="AE17" s="57" t="n">
        <v>0</v>
      </c>
      <c r="AF17" s="61" t="n">
        <f aca="false">IFERROR(AC17+AD17*AE17/100,0)</f>
        <v>0</v>
      </c>
      <c r="AG17" s="60" t="n">
        <v>20</v>
      </c>
      <c r="AH17" s="60" t="n">
        <v>55</v>
      </c>
      <c r="AI17" s="57" t="n">
        <v>100</v>
      </c>
      <c r="AJ17" s="61" t="n">
        <f aca="false">IFERROR(AG17+AH17*AI17/100,0)</f>
        <v>75</v>
      </c>
      <c r="AK17" s="62" t="n">
        <v>100</v>
      </c>
      <c r="AL17" s="63" t="n">
        <v>100</v>
      </c>
      <c r="AM17" s="62" t="n">
        <v>30</v>
      </c>
      <c r="AN17" s="62" t="n">
        <v>75</v>
      </c>
      <c r="AO17" s="62" t="n">
        <v>0</v>
      </c>
      <c r="AP17" s="62" t="n">
        <v>80</v>
      </c>
      <c r="AQ17" s="62" t="n">
        <v>60</v>
      </c>
      <c r="AR17" s="62" t="n">
        <v>33</v>
      </c>
      <c r="AS17" s="62" t="n">
        <v>60</v>
      </c>
      <c r="AT17" s="62" t="n">
        <v>100</v>
      </c>
      <c r="AU17" s="62"/>
      <c r="AV17" s="61" t="n">
        <f aca="false">IFERROR(AVERAGE(AK17:AU17),0)</f>
        <v>63.8</v>
      </c>
      <c r="AW17" s="62" t="n">
        <v>91</v>
      </c>
      <c r="AX17" s="62" t="n">
        <v>92</v>
      </c>
      <c r="AY17" s="62" t="n">
        <v>95</v>
      </c>
      <c r="AZ17" s="62" t="n">
        <v>45</v>
      </c>
      <c r="BA17" s="62" t="n">
        <v>0</v>
      </c>
      <c r="BB17" s="62" t="n">
        <v>75</v>
      </c>
      <c r="BC17" s="62" t="n">
        <v>100</v>
      </c>
      <c r="BD17" s="62" t="n">
        <v>100</v>
      </c>
      <c r="BE17" s="62" t="n">
        <v>94</v>
      </c>
      <c r="BF17" s="62" t="n">
        <v>100</v>
      </c>
      <c r="BG17" s="62"/>
      <c r="BH17" s="62"/>
      <c r="BI17" s="61" t="n">
        <f aca="false">IFERROR(AVERAGE(AW17:BH17),0)</f>
        <v>79.2</v>
      </c>
      <c r="BJ17" s="62" t="n">
        <v>100</v>
      </c>
      <c r="BK17" s="62" t="n">
        <v>95</v>
      </c>
      <c r="BL17" s="62" t="n">
        <v>90</v>
      </c>
      <c r="BM17" s="62" t="n">
        <v>95</v>
      </c>
      <c r="BN17" s="62" t="n">
        <v>95</v>
      </c>
      <c r="BO17" s="62" t="n">
        <v>40</v>
      </c>
      <c r="BP17" s="62" t="n">
        <v>95</v>
      </c>
      <c r="BQ17" s="62" t="n">
        <v>95</v>
      </c>
      <c r="BR17" s="62" t="n">
        <v>95</v>
      </c>
      <c r="BS17" s="62" t="n">
        <v>98</v>
      </c>
      <c r="BT17" s="61" t="n">
        <f aca="false">IFERROR(AVERAGE(BJ17:BS17),0)</f>
        <v>89.8</v>
      </c>
      <c r="BU17" s="63" t="n">
        <v>100</v>
      </c>
      <c r="BV17" s="63" t="n">
        <v>100</v>
      </c>
      <c r="BW17" s="63" t="n">
        <v>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87.5</v>
      </c>
    </row>
    <row r="18" customFormat="false" ht="15.75" hidden="false" customHeight="true" outlineLevel="0" collapsed="false">
      <c r="A18" s="13" t="str">
        <f aca="false">$E18&amp;"-"&amp;$F18</f>
        <v>202021067-5</v>
      </c>
      <c r="B18" s="18" t="n">
        <f aca="false">$W18</f>
        <v>91</v>
      </c>
      <c r="C18" s="13"/>
      <c r="D18" s="68" t="n">
        <v>14</v>
      </c>
      <c r="E18" s="56" t="s">
        <v>2606</v>
      </c>
      <c r="F18" s="56" t="s">
        <v>70</v>
      </c>
      <c r="G18" s="56" t="s">
        <v>2607</v>
      </c>
      <c r="H18" s="56" t="s">
        <v>140</v>
      </c>
      <c r="I18" s="56" t="s">
        <v>2608</v>
      </c>
      <c r="J18" s="56" t="s">
        <v>759</v>
      </c>
      <c r="K18" s="56" t="s">
        <v>2609</v>
      </c>
      <c r="L18" s="56" t="s">
        <v>64</v>
      </c>
      <c r="M18" s="56" t="s">
        <v>572</v>
      </c>
      <c r="N18" s="56" t="s">
        <v>2610</v>
      </c>
      <c r="O18" s="57" t="n">
        <f aca="false">$AB18</f>
        <v>95</v>
      </c>
      <c r="P18" s="57" t="n">
        <f aca="false">$AF18</f>
        <v>90</v>
      </c>
      <c r="Q18" s="57" t="n">
        <f aca="false">IFERROR(IF($V18&lt;&gt;0,ROUND((MAX(O18:P18)*0.5+$V18*0.5),0),ROUND(($O18*0.5+$P18*0.5),0)),)</f>
        <v>93</v>
      </c>
      <c r="R18" s="57" t="n">
        <f aca="false">$AV18</f>
        <v>89.8</v>
      </c>
      <c r="S18" s="57" t="n">
        <f aca="false">$BI18</f>
        <v>79.7</v>
      </c>
      <c r="T18" s="57" t="n">
        <f aca="false">$BT18</f>
        <v>95.5</v>
      </c>
      <c r="U18" s="57" t="n">
        <f aca="false">$CD18</f>
        <v>59.375</v>
      </c>
      <c r="V18" s="58" t="n">
        <f aca="false">$AJ18</f>
        <v>0</v>
      </c>
      <c r="W18" s="88" t="n">
        <f aca="false">IF($Q18&gt;=55,ROUND($Q18*$Q$3+$R18*$R$3+$S18*$S$3+$T18*$T$3+$U18*$U$3,0),$Q18)</f>
        <v>91</v>
      </c>
      <c r="X18" s="57" t="n">
        <v>15</v>
      </c>
      <c r="Y18" s="60" t="n">
        <v>30</v>
      </c>
      <c r="Z18" s="60" t="n">
        <v>50</v>
      </c>
      <c r="AA18" s="60" t="n">
        <v>100</v>
      </c>
      <c r="AB18" s="89" t="n">
        <f aca="false">IFERROR(X18+Y18+Z18*AA18/100,0)</f>
        <v>95</v>
      </c>
      <c r="AC18" s="84" t="n">
        <v>20</v>
      </c>
      <c r="AD18" s="84" t="n">
        <v>70</v>
      </c>
      <c r="AE18" s="83" t="n">
        <v>100</v>
      </c>
      <c r="AF18" s="61" t="n">
        <f aca="false">IFERROR(AC18+AD18*AE18/100,0)</f>
        <v>90</v>
      </c>
      <c r="AG18" s="60"/>
      <c r="AH18" s="60"/>
      <c r="AI18" s="57"/>
      <c r="AJ18" s="61" t="n">
        <f aca="false">IFERROR(AG18+AH18*AI18/100,0)</f>
        <v>0</v>
      </c>
      <c r="AK18" s="85" t="n">
        <v>100</v>
      </c>
      <c r="AL18" s="86" t="n">
        <v>100</v>
      </c>
      <c r="AM18" s="85" t="n">
        <v>100</v>
      </c>
      <c r="AN18" s="85" t="n">
        <v>75</v>
      </c>
      <c r="AO18" s="85" t="n">
        <v>100</v>
      </c>
      <c r="AP18" s="62" t="n">
        <v>100</v>
      </c>
      <c r="AQ18" s="62" t="n">
        <v>80</v>
      </c>
      <c r="AR18" s="62" t="n">
        <v>83</v>
      </c>
      <c r="AS18" s="62" t="n">
        <v>100</v>
      </c>
      <c r="AT18" s="62" t="n">
        <v>60</v>
      </c>
      <c r="AU18" s="62"/>
      <c r="AV18" s="61" t="n">
        <f aca="false">IFERROR(AVERAGE(AK18:AU18),0)</f>
        <v>89.8</v>
      </c>
      <c r="AW18" s="85" t="n">
        <v>96</v>
      </c>
      <c r="AX18" s="85" t="n">
        <v>100</v>
      </c>
      <c r="AY18" s="85" t="n">
        <v>95</v>
      </c>
      <c r="AZ18" s="85" t="n">
        <v>96</v>
      </c>
      <c r="BA18" s="85" t="n">
        <v>0</v>
      </c>
      <c r="BB18" s="62" t="n">
        <v>100</v>
      </c>
      <c r="BC18" s="62" t="n">
        <v>18</v>
      </c>
      <c r="BD18" s="62" t="n">
        <v>100</v>
      </c>
      <c r="BE18" s="62" t="n">
        <v>100</v>
      </c>
      <c r="BF18" s="62" t="n">
        <v>92</v>
      </c>
      <c r="BG18" s="62"/>
      <c r="BH18" s="62"/>
      <c r="BI18" s="61" t="n">
        <f aca="false">IFERROR(AVERAGE(AW18:BH18),0)</f>
        <v>79.7</v>
      </c>
      <c r="BJ18" s="62" t="n">
        <v>100</v>
      </c>
      <c r="BK18" s="62" t="n">
        <v>100</v>
      </c>
      <c r="BL18" s="62" t="n">
        <v>100</v>
      </c>
      <c r="BM18" s="62" t="n">
        <v>100</v>
      </c>
      <c r="BN18" s="62" t="n">
        <v>95</v>
      </c>
      <c r="BO18" s="62" t="n">
        <v>95</v>
      </c>
      <c r="BP18" s="62" t="n">
        <v>100</v>
      </c>
      <c r="BQ18" s="62" t="n">
        <v>80</v>
      </c>
      <c r="BR18" s="62" t="n">
        <v>90</v>
      </c>
      <c r="BS18" s="62" t="n">
        <v>95</v>
      </c>
      <c r="BT18" s="61" t="n">
        <f aca="false">IFERROR(AVERAGE(BJ18:BS18),0)</f>
        <v>95.5</v>
      </c>
      <c r="BU18" s="63" t="n">
        <v>75</v>
      </c>
      <c r="BV18" s="63" t="n">
        <v>0</v>
      </c>
      <c r="BW18" s="63" t="n">
        <v>0</v>
      </c>
      <c r="BX18" s="62" t="n">
        <v>100</v>
      </c>
      <c r="BY18" s="62" t="n">
        <v>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59.375</v>
      </c>
    </row>
    <row r="19" customFormat="false" ht="15.75" hidden="false" customHeight="true" outlineLevel="0" collapsed="false">
      <c r="A19" s="13" t="str">
        <f aca="false">$E19&amp;"-"&amp;$F19</f>
        <v>202021037-3</v>
      </c>
      <c r="B19" s="18" t="n">
        <f aca="false">$W19</f>
        <v>0</v>
      </c>
      <c r="C19" s="13"/>
      <c r="D19" s="68" t="n">
        <v>15</v>
      </c>
      <c r="E19" s="56" t="s">
        <v>2611</v>
      </c>
      <c r="F19" s="56" t="s">
        <v>159</v>
      </c>
      <c r="G19" s="56" t="s">
        <v>2612</v>
      </c>
      <c r="H19" s="56" t="s">
        <v>60</v>
      </c>
      <c r="I19" s="73" t="s">
        <v>1060</v>
      </c>
      <c r="J19" s="56" t="s">
        <v>887</v>
      </c>
      <c r="K19" s="56" t="s">
        <v>2613</v>
      </c>
      <c r="L19" s="56" t="s">
        <v>64</v>
      </c>
      <c r="M19" s="56" t="s">
        <v>572</v>
      </c>
      <c r="N19" s="56" t="s">
        <v>2614</v>
      </c>
      <c r="O19" s="57" t="n">
        <f aca="false">$AB19</f>
        <v>0</v>
      </c>
      <c r="P19" s="57" t="n">
        <f aca="false">$AF19</f>
        <v>0</v>
      </c>
      <c r="Q19" s="57" t="n">
        <f aca="false">IFERROR(IF($V19&lt;&gt;0,ROUND((MAX(O19:P19)*0.5+$V19*0.5),0),ROUND(($O19*0.5+$P19*0.5),0)),)</f>
        <v>0</v>
      </c>
      <c r="R19" s="57" t="n">
        <f aca="false">$AV19</f>
        <v>0</v>
      </c>
      <c r="S19" s="57" t="n">
        <f aca="false">$BI19</f>
        <v>0</v>
      </c>
      <c r="T19" s="57" t="n">
        <f aca="false">$BT19</f>
        <v>0</v>
      </c>
      <c r="U19" s="57" t="n">
        <f aca="false">$CD19</f>
        <v>0</v>
      </c>
      <c r="V19" s="58" t="n">
        <f aca="false">$AJ19</f>
        <v>0</v>
      </c>
      <c r="W19" s="88" t="n">
        <f aca="false">IF($Q19&gt;=55,ROUND($Q19*$Q$3+$R19*$R$3+$S19*$S$3+$T19*$T$3+$U19*$U$3,0),$Q19)</f>
        <v>0</v>
      </c>
      <c r="X19" s="75" t="n">
        <v>0</v>
      </c>
      <c r="Y19" s="74" t="n">
        <v>0</v>
      </c>
      <c r="Z19" s="74" t="n">
        <v>0</v>
      </c>
      <c r="AA19" s="74" t="n">
        <v>0</v>
      </c>
      <c r="AB19" s="123" t="n">
        <f aca="false">IFERROR(X19+Y19+Z19*AA19/100,0)</f>
        <v>0</v>
      </c>
      <c r="AC19" s="60" t="s">
        <v>145</v>
      </c>
      <c r="AD19" s="60" t="s">
        <v>145</v>
      </c>
      <c r="AE19" s="57" t="s">
        <v>145</v>
      </c>
      <c r="AF19" s="61" t="n">
        <f aca="false">IFERROR(AC19+AD19*AE19/100,0)</f>
        <v>0</v>
      </c>
      <c r="AG19" s="60"/>
      <c r="AH19" s="60"/>
      <c r="AI19" s="57"/>
      <c r="AJ19" s="61" t="n">
        <f aca="false">IFERROR(AG19+AH19*AI19/100,0)</f>
        <v>0</v>
      </c>
      <c r="AK19" s="54" t="n">
        <v>0</v>
      </c>
      <c r="AL19" s="54" t="n">
        <v>0</v>
      </c>
      <c r="AM19" s="54" t="n">
        <v>0</v>
      </c>
      <c r="AN19" s="54" t="n">
        <v>0</v>
      </c>
      <c r="AO19" s="54" t="n">
        <v>0</v>
      </c>
      <c r="AP19" s="90" t="n">
        <v>0</v>
      </c>
      <c r="AQ19" s="90" t="n">
        <v>0</v>
      </c>
      <c r="AR19" s="90" t="n">
        <v>0</v>
      </c>
      <c r="AS19" s="90" t="n">
        <v>0</v>
      </c>
      <c r="AT19" s="90" t="n">
        <v>0</v>
      </c>
      <c r="AU19" s="62"/>
      <c r="AV19" s="66" t="n">
        <f aca="false">IFERROR(AVERAGE(AK19:AU19),0)</f>
        <v>0</v>
      </c>
      <c r="AW19" s="54" t="n">
        <v>0</v>
      </c>
      <c r="AX19" s="54" t="n">
        <v>0</v>
      </c>
      <c r="AY19" s="54" t="n">
        <v>0</v>
      </c>
      <c r="AZ19" s="54" t="n">
        <v>0</v>
      </c>
      <c r="BA19" s="54" t="n">
        <v>0</v>
      </c>
      <c r="BB19" s="90" t="n">
        <v>0</v>
      </c>
      <c r="BC19" s="62" t="n">
        <v>0</v>
      </c>
      <c r="BD19" s="90" t="n">
        <v>0</v>
      </c>
      <c r="BE19" s="90" t="n">
        <v>0</v>
      </c>
      <c r="BF19" s="90" t="n">
        <v>0</v>
      </c>
      <c r="BG19" s="62"/>
      <c r="BH19" s="62"/>
      <c r="BI19" s="61" t="n">
        <f aca="false">IFERROR(AVERAGE(AW19:BH19),0)</f>
        <v>0</v>
      </c>
      <c r="BJ19" s="62" t="n">
        <v>0</v>
      </c>
      <c r="BK19" s="62" t="n">
        <v>0</v>
      </c>
      <c r="BL19" s="62" t="n">
        <v>0</v>
      </c>
      <c r="BM19" s="62" t="n">
        <v>0</v>
      </c>
      <c r="BN19" s="62" t="n">
        <v>0</v>
      </c>
      <c r="BO19" s="62" t="n">
        <v>0</v>
      </c>
      <c r="BP19" s="62" t="n">
        <v>0</v>
      </c>
      <c r="BQ19" s="62" t="n">
        <v>0</v>
      </c>
      <c r="BR19" s="62" t="n">
        <v>0</v>
      </c>
      <c r="BS19" s="62" t="n">
        <v>0</v>
      </c>
      <c r="BT19" s="61" t="n">
        <f aca="false">IFERROR(AVERAGE(BJ19:BS19),0)</f>
        <v>0</v>
      </c>
      <c r="BU19" s="63" t="n">
        <v>0</v>
      </c>
      <c r="BV19" s="63" t="n">
        <v>0</v>
      </c>
      <c r="BW19" s="63" t="n">
        <v>0</v>
      </c>
      <c r="BX19" s="62" t="n">
        <v>0</v>
      </c>
      <c r="BY19" s="62" t="n">
        <v>0</v>
      </c>
      <c r="BZ19" s="62" t="n">
        <v>0</v>
      </c>
      <c r="CA19" s="62" t="n">
        <v>0</v>
      </c>
      <c r="CB19" s="62" t="n">
        <v>0</v>
      </c>
      <c r="CC19" s="62"/>
      <c r="CD19" s="61" t="n">
        <f aca="false">IFERROR(AVERAGE(BU19:CC19),0)</f>
        <v>0</v>
      </c>
    </row>
    <row r="20" customFormat="false" ht="15.75" hidden="false" customHeight="true" outlineLevel="0" collapsed="false">
      <c r="A20" s="13" t="str">
        <f aca="false">$E20&amp;"-"&amp;$F20</f>
        <v>202021068-3</v>
      </c>
      <c r="B20" s="18" t="n">
        <f aca="false">$W20</f>
        <v>74</v>
      </c>
      <c r="C20" s="13"/>
      <c r="D20" s="68" t="n">
        <v>16</v>
      </c>
      <c r="E20" s="56" t="s">
        <v>2615</v>
      </c>
      <c r="F20" s="56" t="s">
        <v>159</v>
      </c>
      <c r="G20" s="56" t="s">
        <v>2616</v>
      </c>
      <c r="H20" s="56" t="s">
        <v>102</v>
      </c>
      <c r="I20" s="56" t="s">
        <v>1060</v>
      </c>
      <c r="J20" s="56" t="s">
        <v>2617</v>
      </c>
      <c r="K20" s="56" t="s">
        <v>2618</v>
      </c>
      <c r="L20" s="56" t="s">
        <v>64</v>
      </c>
      <c r="M20" s="56" t="s">
        <v>572</v>
      </c>
      <c r="N20" s="56" t="s">
        <v>2619</v>
      </c>
      <c r="O20" s="57" t="n">
        <f aca="false">$AB20</f>
        <v>75</v>
      </c>
      <c r="P20" s="57" t="n">
        <f aca="false">$AF20</f>
        <v>65</v>
      </c>
      <c r="Q20" s="57" t="n">
        <f aca="false">IFERROR(IF($V20&lt;&gt;0,ROUND((MAX(O20:P20)*0.5+$V20*0.5),0),ROUND(($O20*0.5+$P20*0.5),0)),)</f>
        <v>70</v>
      </c>
      <c r="R20" s="57" t="n">
        <f aca="false">$AV20</f>
        <v>73.2</v>
      </c>
      <c r="S20" s="57" t="n">
        <f aca="false">$BI20</f>
        <v>91.8</v>
      </c>
      <c r="T20" s="57" t="n">
        <f aca="false">$BT20</f>
        <v>72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74</v>
      </c>
      <c r="X20" s="83" t="n">
        <v>15</v>
      </c>
      <c r="Y20" s="84" t="n">
        <v>30</v>
      </c>
      <c r="Z20" s="84" t="n">
        <v>30</v>
      </c>
      <c r="AA20" s="84" t="n">
        <v>100</v>
      </c>
      <c r="AB20" s="123" t="n">
        <f aca="false">IFERROR(X20+Y20+Z20*AA20/100,0)</f>
        <v>75</v>
      </c>
      <c r="AC20" s="60" t="n">
        <v>10</v>
      </c>
      <c r="AD20" s="60" t="n">
        <v>55</v>
      </c>
      <c r="AE20" s="57" t="n">
        <v>100</v>
      </c>
      <c r="AF20" s="61" t="n">
        <f aca="false">IFERROR(AC20+AD20*AE20/100,0)</f>
        <v>65</v>
      </c>
      <c r="AG20" s="60"/>
      <c r="AH20" s="60"/>
      <c r="AI20" s="57"/>
      <c r="AJ20" s="61" t="n">
        <f aca="false">IFERROR(AG20+AH20*AI20/100,0)</f>
        <v>0</v>
      </c>
      <c r="AK20" s="67" t="n">
        <v>100</v>
      </c>
      <c r="AL20" s="91" t="n">
        <v>20</v>
      </c>
      <c r="AM20" s="67" t="n">
        <v>100</v>
      </c>
      <c r="AN20" s="67" t="n">
        <v>75</v>
      </c>
      <c r="AO20" s="67" t="n">
        <v>100</v>
      </c>
      <c r="AP20" s="65" t="n">
        <v>80</v>
      </c>
      <c r="AQ20" s="62" t="n">
        <v>100</v>
      </c>
      <c r="AR20" s="62" t="n">
        <v>17</v>
      </c>
      <c r="AS20" s="62" t="n">
        <v>40</v>
      </c>
      <c r="AT20" s="62" t="n">
        <v>100</v>
      </c>
      <c r="AU20" s="62"/>
      <c r="AV20" s="61" t="n">
        <f aca="false">IFERROR(AVERAGE(AK20:AU20),0)</f>
        <v>73.2</v>
      </c>
      <c r="AW20" s="54" t="n">
        <v>81</v>
      </c>
      <c r="AX20" s="54" t="n">
        <v>82</v>
      </c>
      <c r="AY20" s="54" t="n">
        <v>89</v>
      </c>
      <c r="AZ20" s="54" t="n">
        <v>73</v>
      </c>
      <c r="BA20" s="54" t="n">
        <v>98</v>
      </c>
      <c r="BB20" s="65" t="n">
        <v>100</v>
      </c>
      <c r="BC20" s="90" t="n">
        <v>96</v>
      </c>
      <c r="BD20" s="62" t="n">
        <v>100</v>
      </c>
      <c r="BE20" s="62" t="n">
        <v>99</v>
      </c>
      <c r="BF20" s="90" t="n">
        <v>100</v>
      </c>
      <c r="BG20" s="62"/>
      <c r="BH20" s="62"/>
      <c r="BI20" s="61" t="n">
        <f aca="false">IFERROR(AVERAGE(AW20:BH20),0)</f>
        <v>91.8</v>
      </c>
      <c r="BJ20" s="62" t="n">
        <v>100</v>
      </c>
      <c r="BK20" s="62" t="n">
        <v>100</v>
      </c>
      <c r="BL20" s="62" t="n">
        <v>95</v>
      </c>
      <c r="BM20" s="62" t="n">
        <v>100</v>
      </c>
      <c r="BN20" s="62" t="n">
        <v>100</v>
      </c>
      <c r="BO20" s="62" t="n">
        <v>0</v>
      </c>
      <c r="BP20" s="62" t="n">
        <v>30</v>
      </c>
      <c r="BQ20" s="62" t="n">
        <v>100</v>
      </c>
      <c r="BR20" s="62" t="n">
        <v>95</v>
      </c>
      <c r="BS20" s="62" t="n">
        <v>0</v>
      </c>
      <c r="BT20" s="61" t="n">
        <f aca="false">IFERROR(AVERAGE(BJ20:BS20),0)</f>
        <v>72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202021003-9</v>
      </c>
      <c r="B21" s="18" t="n">
        <f aca="false">$W21</f>
        <v>98</v>
      </c>
      <c r="C21" s="13"/>
      <c r="D21" s="68" t="n">
        <v>17</v>
      </c>
      <c r="E21" s="56" t="s">
        <v>2620</v>
      </c>
      <c r="F21" s="56" t="s">
        <v>102</v>
      </c>
      <c r="G21" s="56" t="s">
        <v>2621</v>
      </c>
      <c r="H21" s="56" t="s">
        <v>64</v>
      </c>
      <c r="I21" s="56" t="s">
        <v>1088</v>
      </c>
      <c r="J21" s="56" t="s">
        <v>1249</v>
      </c>
      <c r="K21" s="56" t="s">
        <v>2622</v>
      </c>
      <c r="L21" s="56" t="s">
        <v>64</v>
      </c>
      <c r="M21" s="56" t="s">
        <v>572</v>
      </c>
      <c r="N21" s="56" t="s">
        <v>2623</v>
      </c>
      <c r="O21" s="57" t="n">
        <f aca="false">$AB21</f>
        <v>100</v>
      </c>
      <c r="P21" s="57" t="n">
        <f aca="false">$AF21</f>
        <v>95</v>
      </c>
      <c r="Q21" s="57" t="n">
        <f aca="false">IFERROR(IF($V21&lt;&gt;0,ROUND((MAX(O21:P21)*0.5+$V21*0.5),0),ROUND(($O21*0.5+$P21*0.5),0)),)</f>
        <v>98</v>
      </c>
      <c r="R21" s="57" t="n">
        <f aca="false">$AV21</f>
        <v>95</v>
      </c>
      <c r="S21" s="57" t="n">
        <f aca="false">$BI21</f>
        <v>100</v>
      </c>
      <c r="T21" s="57" t="n">
        <f aca="false">$BT21</f>
        <v>99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98</v>
      </c>
      <c r="X21" s="94" t="n">
        <v>20</v>
      </c>
      <c r="Y21" s="95" t="n">
        <v>30</v>
      </c>
      <c r="Z21" s="95" t="n">
        <v>50</v>
      </c>
      <c r="AA21" s="95" t="n">
        <v>100</v>
      </c>
      <c r="AB21" s="123" t="n">
        <f aca="false">IFERROR(X21+Y21+Z21*AA21/100,0)</f>
        <v>100</v>
      </c>
      <c r="AC21" s="60" t="n">
        <v>30</v>
      </c>
      <c r="AD21" s="60" t="n">
        <v>65</v>
      </c>
      <c r="AE21" s="57" t="n">
        <v>100</v>
      </c>
      <c r="AF21" s="61" t="n">
        <f aca="false">IFERROR(AC21+AD21*AE21/100,0)</f>
        <v>95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100</v>
      </c>
      <c r="AQ21" s="62" t="n">
        <v>100</v>
      </c>
      <c r="AR21" s="62" t="n">
        <v>50</v>
      </c>
      <c r="AS21" s="62" t="n">
        <v>100</v>
      </c>
      <c r="AT21" s="62" t="n">
        <v>100</v>
      </c>
      <c r="AU21" s="62"/>
      <c r="AV21" s="61" t="n">
        <f aca="false">IFERROR(AVERAGE(AK21:AU21),0)</f>
        <v>95</v>
      </c>
      <c r="AW21" s="67" t="n">
        <v>100</v>
      </c>
      <c r="AX21" s="67" t="n">
        <v>100</v>
      </c>
      <c r="AY21" s="67" t="n">
        <v>100</v>
      </c>
      <c r="AZ21" s="67" t="n">
        <v>100</v>
      </c>
      <c r="BA21" s="67" t="n">
        <v>100</v>
      </c>
      <c r="BB21" s="62" t="n">
        <v>100</v>
      </c>
      <c r="BC21" s="62" t="n">
        <v>100</v>
      </c>
      <c r="BD21" s="62" t="n">
        <v>100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100</v>
      </c>
      <c r="BJ21" s="62" t="n">
        <v>100</v>
      </c>
      <c r="BK21" s="62" t="n">
        <v>100</v>
      </c>
      <c r="BL21" s="62" t="n">
        <v>90</v>
      </c>
      <c r="BM21" s="62" t="n">
        <v>100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62" t="n">
        <v>100</v>
      </c>
      <c r="BT21" s="61" t="n">
        <f aca="false">IFERROR(AVERAGE(BJ21:BS21),0)</f>
        <v>99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202021081-0</v>
      </c>
      <c r="B22" s="18" t="n">
        <f aca="false">$W22</f>
        <v>93</v>
      </c>
      <c r="C22" s="13"/>
      <c r="D22" s="54" t="n">
        <f aca="false">D21+1</f>
        <v>18</v>
      </c>
      <c r="E22" s="56" t="s">
        <v>2624</v>
      </c>
      <c r="F22" s="56" t="s">
        <v>68</v>
      </c>
      <c r="G22" s="56" t="s">
        <v>2625</v>
      </c>
      <c r="H22" s="56" t="s">
        <v>89</v>
      </c>
      <c r="I22" s="56" t="s">
        <v>2626</v>
      </c>
      <c r="J22" s="56" t="s">
        <v>111</v>
      </c>
      <c r="K22" s="56" t="s">
        <v>2627</v>
      </c>
      <c r="L22" s="56" t="s">
        <v>64</v>
      </c>
      <c r="M22" s="56" t="s">
        <v>572</v>
      </c>
      <c r="N22" s="56" t="s">
        <v>2628</v>
      </c>
      <c r="O22" s="57" t="n">
        <f aca="false">$AB22</f>
        <v>95</v>
      </c>
      <c r="P22" s="57" t="n">
        <f aca="false">$AF22</f>
        <v>90</v>
      </c>
      <c r="Q22" s="57" t="n">
        <f aca="false">IFERROR(IF($V22&lt;&gt;0,ROUND((MAX(O22:P22)*0.5+$V22*0.5),0),ROUND(($O22*0.5+$P22*0.5),0)),)</f>
        <v>93</v>
      </c>
      <c r="R22" s="57" t="n">
        <f aca="false">$AV22</f>
        <v>98.3</v>
      </c>
      <c r="S22" s="57" t="n">
        <f aca="false">$BI22</f>
        <v>59.4</v>
      </c>
      <c r="T22" s="57" t="n">
        <f aca="false">$BT22</f>
        <v>96.5</v>
      </c>
      <c r="U22" s="57" t="n">
        <f aca="false">$CD22</f>
        <v>85</v>
      </c>
      <c r="V22" s="58" t="n">
        <f aca="false">$AJ22</f>
        <v>0</v>
      </c>
      <c r="W22" s="59" t="n">
        <f aca="false">IF($Q22&gt;=55,ROUND($Q22*$Q$3+$R22*$R$3+$S22*$S$3+$T22*$T$3+$U22*$U$3,0),$Q22)</f>
        <v>93</v>
      </c>
      <c r="X22" s="57" t="n">
        <v>20</v>
      </c>
      <c r="Y22" s="60" t="n">
        <v>30</v>
      </c>
      <c r="Z22" s="60" t="n">
        <v>45</v>
      </c>
      <c r="AA22" s="60" t="n">
        <v>100</v>
      </c>
      <c r="AB22" s="89" t="n">
        <f aca="false">IFERROR(X22+Y22+Z22*AA22/100,0)</f>
        <v>95</v>
      </c>
      <c r="AC22" s="95" t="n">
        <v>30</v>
      </c>
      <c r="AD22" s="95" t="n">
        <v>60</v>
      </c>
      <c r="AE22" s="94" t="n">
        <v>100</v>
      </c>
      <c r="AF22" s="61" t="n">
        <f aca="false">IFERROR(AC22+AD22*AE22/100,0)</f>
        <v>90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100</v>
      </c>
      <c r="AQ22" s="62" t="n">
        <v>100</v>
      </c>
      <c r="AR22" s="62" t="n">
        <v>83</v>
      </c>
      <c r="AS22" s="62" t="n">
        <v>100</v>
      </c>
      <c r="AT22" s="62" t="n">
        <v>100</v>
      </c>
      <c r="AU22" s="62"/>
      <c r="AV22" s="61" t="n">
        <f aca="false">IFERROR(AVERAGE(AK22:AU22),0)</f>
        <v>98.3</v>
      </c>
      <c r="AW22" s="62" t="n">
        <v>0</v>
      </c>
      <c r="AX22" s="62" t="n">
        <v>100</v>
      </c>
      <c r="AY22" s="62" t="n">
        <v>100</v>
      </c>
      <c r="AZ22" s="62" t="n">
        <v>100</v>
      </c>
      <c r="BA22" s="62" t="n">
        <v>97</v>
      </c>
      <c r="BB22" s="62" t="n">
        <v>97</v>
      </c>
      <c r="BC22" s="62" t="n">
        <v>0</v>
      </c>
      <c r="BD22" s="62" t="n">
        <v>100</v>
      </c>
      <c r="BE22" s="62" t="n">
        <v>0</v>
      </c>
      <c r="BF22" s="62" t="n">
        <v>0</v>
      </c>
      <c r="BG22" s="62"/>
      <c r="BH22" s="62"/>
      <c r="BI22" s="61" t="n">
        <f aca="false">IFERROR(AVERAGE(AW22:BH22),0)</f>
        <v>59.4</v>
      </c>
      <c r="BJ22" s="62" t="n">
        <v>100</v>
      </c>
      <c r="BK22" s="62" t="n">
        <v>100</v>
      </c>
      <c r="BL22" s="62" t="n">
        <v>95</v>
      </c>
      <c r="BM22" s="62" t="n">
        <v>100</v>
      </c>
      <c r="BN22" s="62" t="n">
        <v>100</v>
      </c>
      <c r="BO22" s="62" t="n">
        <v>100</v>
      </c>
      <c r="BP22" s="62" t="n">
        <v>90</v>
      </c>
      <c r="BQ22" s="62" t="n">
        <v>80</v>
      </c>
      <c r="BR22" s="62" t="n">
        <v>100</v>
      </c>
      <c r="BS22" s="62" t="n">
        <v>100</v>
      </c>
      <c r="BT22" s="61" t="n">
        <f aca="false">IFERROR(AVERAGE(BJ22:BS22),0)</f>
        <v>96.5</v>
      </c>
      <c r="BU22" s="63" t="n">
        <v>100</v>
      </c>
      <c r="BV22" s="63" t="n">
        <v>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80</v>
      </c>
      <c r="CB22" s="62" t="n">
        <v>100</v>
      </c>
      <c r="CC22" s="62"/>
      <c r="CD22" s="61" t="n">
        <f aca="false">IFERROR(AVERAGE(BU22:CC22),0)</f>
        <v>85</v>
      </c>
    </row>
    <row r="23" customFormat="false" ht="15.75" hidden="false" customHeight="true" outlineLevel="0" collapsed="false">
      <c r="A23" s="13" t="str">
        <f aca="false">$E23&amp;"-"&amp;$F23</f>
        <v>202021020-9</v>
      </c>
      <c r="B23" s="18" t="n">
        <f aca="false">$W23</f>
        <v>82</v>
      </c>
      <c r="C23" s="13"/>
      <c r="D23" s="54" t="n">
        <f aca="false">D22+1</f>
        <v>19</v>
      </c>
      <c r="E23" s="56" t="s">
        <v>2629</v>
      </c>
      <c r="F23" s="56" t="s">
        <v>102</v>
      </c>
      <c r="G23" s="56" t="s">
        <v>2630</v>
      </c>
      <c r="H23" s="56" t="s">
        <v>140</v>
      </c>
      <c r="I23" s="56" t="s">
        <v>79</v>
      </c>
      <c r="J23" s="56" t="s">
        <v>1040</v>
      </c>
      <c r="K23" s="56" t="s">
        <v>2631</v>
      </c>
      <c r="L23" s="56" t="s">
        <v>64</v>
      </c>
      <c r="M23" s="56" t="s">
        <v>572</v>
      </c>
      <c r="N23" s="56" t="s">
        <v>2632</v>
      </c>
      <c r="O23" s="57" t="n">
        <f aca="false">$AB23</f>
        <v>75</v>
      </c>
      <c r="P23" s="57" t="n">
        <f aca="false">$AF23</f>
        <v>80</v>
      </c>
      <c r="Q23" s="57" t="n">
        <f aca="false">IFERROR(IF($V23&lt;&gt;0,ROUND((MAX(O23:P23)*0.5+$V23*0.5),0),ROUND(($O23*0.5+$P23*0.5),0)),)</f>
        <v>78</v>
      </c>
      <c r="R23" s="57" t="n">
        <f aca="false">$AV23</f>
        <v>65</v>
      </c>
      <c r="S23" s="57" t="n">
        <f aca="false">$BI23</f>
        <v>99.091</v>
      </c>
      <c r="T23" s="57" t="n">
        <f aca="false">$BT23</f>
        <v>98</v>
      </c>
      <c r="U23" s="57" t="n">
        <f aca="false">$CD23</f>
        <v>100</v>
      </c>
      <c r="V23" s="58" t="n">
        <f aca="false">$AJ23</f>
        <v>0</v>
      </c>
      <c r="W23" s="59" t="n">
        <f aca="false">IF($Q23&gt;=55,ROUND($Q23*$Q$3+$R23*$R$3+$S23*$S$3+$T23*$T$3+$U23*$U$3,0),$Q23)</f>
        <v>82</v>
      </c>
      <c r="X23" s="57" t="n">
        <v>20</v>
      </c>
      <c r="Y23" s="60" t="n">
        <v>15</v>
      </c>
      <c r="Z23" s="60" t="n">
        <v>40</v>
      </c>
      <c r="AA23" s="60" t="n">
        <v>100</v>
      </c>
      <c r="AB23" s="89" t="n">
        <f aca="false">IFERROR(X23+Y23+Z23*AA23/100,0)</f>
        <v>75</v>
      </c>
      <c r="AC23" s="60" t="n">
        <v>30</v>
      </c>
      <c r="AD23" s="60" t="n">
        <v>50</v>
      </c>
      <c r="AE23" s="57" t="n">
        <v>100</v>
      </c>
      <c r="AF23" s="61" t="n">
        <f aca="false">IFERROR(AC23+AD23*AE23/100,0)</f>
        <v>80</v>
      </c>
      <c r="AG23" s="60"/>
      <c r="AH23" s="60"/>
      <c r="AI23" s="57"/>
      <c r="AJ23" s="61" t="n">
        <f aca="false">IFERROR(AG23+AH23*AI23/100,0)</f>
        <v>0</v>
      </c>
      <c r="AK23" s="62" t="n">
        <v>83</v>
      </c>
      <c r="AL23" s="63" t="n">
        <v>100</v>
      </c>
      <c r="AM23" s="62" t="n">
        <v>100</v>
      </c>
      <c r="AN23" s="62" t="n">
        <v>100</v>
      </c>
      <c r="AO23" s="62" t="n">
        <v>0</v>
      </c>
      <c r="AP23" s="62" t="n">
        <v>60</v>
      </c>
      <c r="AQ23" s="62" t="n">
        <v>20</v>
      </c>
      <c r="AR23" s="62" t="n">
        <v>67</v>
      </c>
      <c r="AS23" s="62" t="n">
        <v>20</v>
      </c>
      <c r="AT23" s="62" t="n">
        <v>100</v>
      </c>
      <c r="AU23" s="62"/>
      <c r="AV23" s="61" t="n">
        <f aca="false">IFERROR(AVERAGE(AK23:AU23),0)</f>
        <v>65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90.91</v>
      </c>
      <c r="BE23" s="62" t="n">
        <v>100</v>
      </c>
      <c r="BF23" s="62" t="n">
        <v>100</v>
      </c>
      <c r="BG23" s="62"/>
      <c r="BH23" s="62"/>
      <c r="BI23" s="61" t="n">
        <f aca="false">IFERROR(AVERAGE(AW23:BH23),0)</f>
        <v>99.091</v>
      </c>
      <c r="BJ23" s="62" t="n">
        <v>100</v>
      </c>
      <c r="BK23" s="62" t="n">
        <v>95</v>
      </c>
      <c r="BL23" s="62" t="n">
        <v>100</v>
      </c>
      <c r="BM23" s="62" t="n">
        <v>100</v>
      </c>
      <c r="BN23" s="62" t="n">
        <v>95</v>
      </c>
      <c r="BO23" s="62" t="n">
        <v>100</v>
      </c>
      <c r="BP23" s="62" t="n">
        <v>90</v>
      </c>
      <c r="BQ23" s="62" t="n">
        <v>100</v>
      </c>
      <c r="BR23" s="62" t="n">
        <v>100</v>
      </c>
      <c r="BS23" s="62" t="n">
        <v>100</v>
      </c>
      <c r="BT23" s="61" t="n">
        <f aca="false">IFERROR(AVERAGE(BJ23:BS23),0)</f>
        <v>98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100</v>
      </c>
    </row>
    <row r="24" customFormat="false" ht="15.75" hidden="false" customHeight="true" outlineLevel="0" collapsed="false">
      <c r="A24" s="13" t="str">
        <f aca="false">$E24&amp;"-"&amp;$F24</f>
        <v>202021023-3</v>
      </c>
      <c r="B24" s="18" t="n">
        <f aca="false">$W24</f>
        <v>89</v>
      </c>
      <c r="C24" s="13"/>
      <c r="D24" s="54" t="n">
        <f aca="false">D23+1</f>
        <v>20</v>
      </c>
      <c r="E24" s="56" t="s">
        <v>2633</v>
      </c>
      <c r="F24" s="56" t="s">
        <v>159</v>
      </c>
      <c r="G24" s="56" t="s">
        <v>2634</v>
      </c>
      <c r="H24" s="56" t="s">
        <v>89</v>
      </c>
      <c r="I24" s="56" t="s">
        <v>2635</v>
      </c>
      <c r="J24" s="56" t="s">
        <v>961</v>
      </c>
      <c r="K24" s="56" t="s">
        <v>2636</v>
      </c>
      <c r="L24" s="56" t="s">
        <v>64</v>
      </c>
      <c r="M24" s="56" t="s">
        <v>572</v>
      </c>
      <c r="N24" s="56" t="s">
        <v>2637</v>
      </c>
      <c r="O24" s="57" t="n">
        <f aca="false">$AB24</f>
        <v>100</v>
      </c>
      <c r="P24" s="57" t="n">
        <f aca="false">$AF24</f>
        <v>75</v>
      </c>
      <c r="Q24" s="57" t="n">
        <f aca="false">IFERROR(IF($V24&lt;&gt;0,ROUND((MAX(O24:P24)*0.5+$V24*0.5),0),ROUND(($O24*0.5+$P24*0.5),0)),)</f>
        <v>88</v>
      </c>
      <c r="R24" s="57" t="n">
        <f aca="false">$AV24</f>
        <v>84</v>
      </c>
      <c r="S24" s="57" t="n">
        <f aca="false">$BI24</f>
        <v>100</v>
      </c>
      <c r="T24" s="57" t="n">
        <f aca="false">$BT24</f>
        <v>95.5</v>
      </c>
      <c r="U24" s="57" t="n">
        <f aca="false">$CD24</f>
        <v>75</v>
      </c>
      <c r="V24" s="58" t="n">
        <f aca="false">$AJ24</f>
        <v>0</v>
      </c>
      <c r="W24" s="59" t="n">
        <f aca="false">IF($Q24&gt;=55,ROUND($Q24*$Q$3+$R24*$R$3+$S24*$S$3+$T24*$T$3+$U24*$U$3,0),$Q24)</f>
        <v>89</v>
      </c>
      <c r="X24" s="57" t="n">
        <v>20</v>
      </c>
      <c r="Y24" s="60" t="n">
        <v>30</v>
      </c>
      <c r="Z24" s="60" t="n">
        <v>50</v>
      </c>
      <c r="AA24" s="60" t="n">
        <v>100</v>
      </c>
      <c r="AB24" s="89" t="n">
        <f aca="false">IFERROR(X24+Y24+Z24*AA24/100,0)</f>
        <v>100</v>
      </c>
      <c r="AC24" s="60" t="n">
        <v>20</v>
      </c>
      <c r="AD24" s="60" t="n">
        <v>55</v>
      </c>
      <c r="AE24" s="57" t="n">
        <v>100</v>
      </c>
      <c r="AF24" s="61" t="n">
        <f aca="false">IFERROR(AC24+AD24*AE24/100,0)</f>
        <v>75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100</v>
      </c>
      <c r="AO24" s="62" t="n">
        <v>0</v>
      </c>
      <c r="AP24" s="62" t="n">
        <v>80</v>
      </c>
      <c r="AQ24" s="62" t="n">
        <v>100</v>
      </c>
      <c r="AR24" s="62" t="n">
        <v>100</v>
      </c>
      <c r="AS24" s="62" t="n">
        <v>60</v>
      </c>
      <c r="AT24" s="62" t="n">
        <v>100</v>
      </c>
      <c r="AU24" s="62"/>
      <c r="AV24" s="61" t="n">
        <f aca="false">IFERROR(AVERAGE(AK24:AU24),0)</f>
        <v>84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 t="n">
        <v>100</v>
      </c>
      <c r="BG24" s="62"/>
      <c r="BH24" s="62"/>
      <c r="BI24" s="61" t="n">
        <f aca="false">IFERROR(AVERAGE(AW24:BH24),0)</f>
        <v>100</v>
      </c>
      <c r="BJ24" s="62" t="n">
        <v>100</v>
      </c>
      <c r="BK24" s="62" t="n">
        <v>95</v>
      </c>
      <c r="BL24" s="62" t="n">
        <v>100</v>
      </c>
      <c r="BM24" s="62" t="n">
        <v>100</v>
      </c>
      <c r="BN24" s="62" t="n">
        <v>100</v>
      </c>
      <c r="BO24" s="62" t="n">
        <v>75</v>
      </c>
      <c r="BP24" s="62" t="n">
        <v>100</v>
      </c>
      <c r="BQ24" s="62" t="n">
        <v>100</v>
      </c>
      <c r="BR24" s="62" t="n">
        <v>85</v>
      </c>
      <c r="BS24" s="62" t="n">
        <v>100</v>
      </c>
      <c r="BT24" s="61" t="n">
        <f aca="false">IFERROR(AVERAGE(BJ24:BS24),0)</f>
        <v>95.5</v>
      </c>
      <c r="BU24" s="63" t="n">
        <v>100</v>
      </c>
      <c r="BV24" s="63" t="n">
        <v>100</v>
      </c>
      <c r="BW24" s="63" t="n">
        <v>100</v>
      </c>
      <c r="BX24" s="62" t="n">
        <v>100</v>
      </c>
      <c r="BY24" s="62" t="n">
        <v>100</v>
      </c>
      <c r="BZ24" s="62" t="n">
        <v>100</v>
      </c>
      <c r="CA24" s="62" t="n">
        <v>0</v>
      </c>
      <c r="CB24" s="62" t="n">
        <v>0</v>
      </c>
      <c r="CC24" s="62"/>
      <c r="CD24" s="61" t="n">
        <f aca="false">IFERROR(AVERAGE(BU24:CC24),0)</f>
        <v>75</v>
      </c>
    </row>
    <row r="25" customFormat="false" ht="15.75" hidden="false" customHeight="true" outlineLevel="0" collapsed="false">
      <c r="A25" s="13" t="str">
        <f aca="false">$E25&amp;"-"&amp;$F25</f>
        <v>201904183-5</v>
      </c>
      <c r="B25" s="18" t="n">
        <f aca="false">$W25</f>
        <v>31.33333333</v>
      </c>
      <c r="C25" s="13"/>
      <c r="D25" s="54" t="n">
        <f aca="false">D24+1</f>
        <v>21</v>
      </c>
      <c r="E25" s="56" t="s">
        <v>2638</v>
      </c>
      <c r="F25" s="56" t="s">
        <v>70</v>
      </c>
      <c r="G25" s="56" t="s">
        <v>2639</v>
      </c>
      <c r="H25" s="56" t="s">
        <v>89</v>
      </c>
      <c r="I25" s="56" t="s">
        <v>1332</v>
      </c>
      <c r="J25" s="56" t="s">
        <v>1220</v>
      </c>
      <c r="K25" s="56" t="s">
        <v>2640</v>
      </c>
      <c r="L25" s="56" t="s">
        <v>64</v>
      </c>
      <c r="M25" s="56" t="s">
        <v>411</v>
      </c>
      <c r="N25" s="56" t="s">
        <v>2641</v>
      </c>
      <c r="O25" s="57" t="n">
        <f aca="false">$AB25</f>
        <v>49</v>
      </c>
      <c r="P25" s="57" t="n">
        <f aca="false">$AF25</f>
        <v>45</v>
      </c>
      <c r="Q25" s="57" t="n">
        <f aca="false">SUM(O25,P25,0)/3</f>
        <v>31.33333333</v>
      </c>
      <c r="R25" s="57" t="n">
        <f aca="false">$AV25</f>
        <v>51.5</v>
      </c>
      <c r="S25" s="57" t="n">
        <f aca="false">$BI25</f>
        <v>77.691</v>
      </c>
      <c r="T25" s="57" t="n">
        <f aca="false">$BT25</f>
        <v>68</v>
      </c>
      <c r="U25" s="57" t="n">
        <f aca="false">$CD25</f>
        <v>87.5</v>
      </c>
      <c r="V25" s="58" t="n">
        <f aca="false">$AJ25</f>
        <v>0</v>
      </c>
      <c r="W25" s="59" t="n">
        <f aca="false">IF($Q25&gt;=55,ROUND($Q25*$Q$3+$R25*$R$3+$S25*$S$3+$T25*$T$3+$U25*$U$3,0),$Q25)</f>
        <v>31.33333333</v>
      </c>
      <c r="X25" s="57" t="n">
        <v>15</v>
      </c>
      <c r="Y25" s="60" t="n">
        <v>20</v>
      </c>
      <c r="Z25" s="60" t="n">
        <v>20</v>
      </c>
      <c r="AA25" s="60" t="n">
        <v>70</v>
      </c>
      <c r="AB25" s="89" t="n">
        <f aca="false">IFERROR(X25+Y25+Z25*AA25/100,0)</f>
        <v>49</v>
      </c>
      <c r="AC25" s="60" t="n">
        <v>10</v>
      </c>
      <c r="AD25" s="60" t="n">
        <v>35</v>
      </c>
      <c r="AE25" s="57" t="n">
        <v>100</v>
      </c>
      <c r="AF25" s="61" t="n">
        <f aca="false">IFERROR(AC25+AD25*AE25/100,0)</f>
        <v>45</v>
      </c>
      <c r="AG25" s="60" t="n">
        <v>17</v>
      </c>
      <c r="AH25" s="60" t="n">
        <v>45</v>
      </c>
      <c r="AI25" s="57" t="n">
        <v>100</v>
      </c>
      <c r="AJ25" s="61" t="n">
        <v>0</v>
      </c>
      <c r="AK25" s="62" t="n">
        <v>60</v>
      </c>
      <c r="AL25" s="63" t="n">
        <v>100</v>
      </c>
      <c r="AM25" s="62" t="n">
        <v>20</v>
      </c>
      <c r="AN25" s="62" t="n">
        <v>50</v>
      </c>
      <c r="AO25" s="62" t="n">
        <v>25</v>
      </c>
      <c r="AP25" s="62" t="n">
        <v>80</v>
      </c>
      <c r="AQ25" s="62" t="n">
        <v>40</v>
      </c>
      <c r="AR25" s="62" t="n">
        <v>0</v>
      </c>
      <c r="AS25" s="62" t="n">
        <v>40</v>
      </c>
      <c r="AT25" s="62" t="n">
        <v>100</v>
      </c>
      <c r="AU25" s="62"/>
      <c r="AV25" s="61" t="n">
        <f aca="false">IFERROR(AVERAGE(AK25:AU25),0)</f>
        <v>51.5</v>
      </c>
      <c r="AW25" s="62" t="n">
        <v>100</v>
      </c>
      <c r="AX25" s="62" t="n">
        <v>93</v>
      </c>
      <c r="AY25" s="62" t="n">
        <v>100</v>
      </c>
      <c r="AZ25" s="62" t="n">
        <v>96</v>
      </c>
      <c r="BA25" s="62" t="n">
        <v>0</v>
      </c>
      <c r="BB25" s="62" t="n">
        <v>97</v>
      </c>
      <c r="BC25" s="62" t="n">
        <v>0</v>
      </c>
      <c r="BD25" s="62" t="n">
        <v>90.91</v>
      </c>
      <c r="BE25" s="62" t="n">
        <v>100</v>
      </c>
      <c r="BF25" s="62" t="n">
        <v>100</v>
      </c>
      <c r="BG25" s="62"/>
      <c r="BH25" s="62"/>
      <c r="BI25" s="61" t="n">
        <f aca="false">IFERROR(AVERAGE(AW25:BH25),0)</f>
        <v>77.691</v>
      </c>
      <c r="BJ25" s="62" t="n">
        <v>100</v>
      </c>
      <c r="BK25" s="62" t="n">
        <v>90</v>
      </c>
      <c r="BL25" s="62" t="n">
        <v>100</v>
      </c>
      <c r="BM25" s="62" t="n">
        <v>95</v>
      </c>
      <c r="BN25" s="62" t="n">
        <v>95</v>
      </c>
      <c r="BO25" s="62" t="n">
        <v>100</v>
      </c>
      <c r="BP25" s="62" t="n">
        <v>40</v>
      </c>
      <c r="BQ25" s="62" t="n">
        <v>60</v>
      </c>
      <c r="BR25" s="62" t="n">
        <v>0</v>
      </c>
      <c r="BS25" s="62" t="n">
        <v>0</v>
      </c>
      <c r="BT25" s="61" t="n">
        <f aca="false">IFERROR(AVERAGE(BJ25:BS25),0)</f>
        <v>68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0</v>
      </c>
      <c r="BZ25" s="62" t="n">
        <v>100</v>
      </c>
      <c r="CA25" s="62" t="n">
        <v>100</v>
      </c>
      <c r="CB25" s="62" t="n">
        <v>100</v>
      </c>
      <c r="CC25" s="62"/>
      <c r="CD25" s="61" t="n">
        <f aca="false">IFERROR(AVERAGE(BU25:CC25),0)</f>
        <v>87.5</v>
      </c>
    </row>
    <row r="26" customFormat="false" ht="15.75" hidden="false" customHeight="true" outlineLevel="0" collapsed="false">
      <c r="A26" s="13" t="str">
        <f aca="false">$E26&amp;"-"&amp;$F26</f>
        <v>202021083-7</v>
      </c>
      <c r="B26" s="18" t="n">
        <f aca="false">$W26</f>
        <v>10</v>
      </c>
      <c r="C26" s="13"/>
      <c r="D26" s="54" t="n">
        <f aca="false">D25+1</f>
        <v>22</v>
      </c>
      <c r="E26" s="56" t="s">
        <v>2642</v>
      </c>
      <c r="F26" s="56" t="s">
        <v>121</v>
      </c>
      <c r="G26" s="56" t="s">
        <v>2643</v>
      </c>
      <c r="H26" s="56" t="s">
        <v>68</v>
      </c>
      <c r="I26" s="56" t="s">
        <v>482</v>
      </c>
      <c r="J26" s="56" t="s">
        <v>2644</v>
      </c>
      <c r="K26" s="56" t="s">
        <v>2645</v>
      </c>
      <c r="L26" s="56" t="s">
        <v>64</v>
      </c>
      <c r="M26" s="56" t="s">
        <v>572</v>
      </c>
      <c r="N26" s="56" t="s">
        <v>2646</v>
      </c>
      <c r="O26" s="57" t="n">
        <f aca="false">$AB26</f>
        <v>20</v>
      </c>
      <c r="P26" s="57" t="n">
        <f aca="false">$AF26</f>
        <v>0</v>
      </c>
      <c r="Q26" s="57" t="n">
        <f aca="false">IFERROR(IF($V26&lt;&gt;0,ROUND((MAX(O26:P26)*0.5+$V26*0.5),0),ROUND(($O26*0.5+$P26*0.5),0)),)</f>
        <v>10</v>
      </c>
      <c r="R26" s="57" t="n">
        <f aca="false">$AV26</f>
        <v>96</v>
      </c>
      <c r="S26" s="57" t="n">
        <f aca="false">$BI26</f>
        <v>65.9</v>
      </c>
      <c r="T26" s="57" t="n">
        <f aca="false">$BT26</f>
        <v>87.5</v>
      </c>
      <c r="U26" s="57" t="n">
        <f aca="false">$CD26</f>
        <v>96.25</v>
      </c>
      <c r="V26" s="58" t="n">
        <f aca="false">$AJ26</f>
        <v>0</v>
      </c>
      <c r="W26" s="59" t="n">
        <f aca="false">IF($Q26&gt;=55,ROUND($Q26*$Q$3+$R26*$R$3+$S26*$S$3+$T26*$T$3+$U26*$U$3,0),$Q26)</f>
        <v>10</v>
      </c>
      <c r="X26" s="57" t="n">
        <v>20</v>
      </c>
      <c r="Y26" s="60" t="n">
        <v>0</v>
      </c>
      <c r="Z26" s="60" t="n">
        <v>0</v>
      </c>
      <c r="AA26" s="60" t="n">
        <v>0</v>
      </c>
      <c r="AB26" s="89" t="n">
        <f aca="false">IFERROR(X26+Y26+Z26*AA26/100,0)</f>
        <v>20</v>
      </c>
      <c r="AC26" s="60" t="n">
        <v>0</v>
      </c>
      <c r="AD26" s="60" t="n">
        <v>0</v>
      </c>
      <c r="AE26" s="57" t="n">
        <v>0</v>
      </c>
      <c r="AF26" s="61" t="n">
        <f aca="false">IFERROR(AC26+AD26*AE26/100,0)</f>
        <v>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80</v>
      </c>
      <c r="AQ26" s="62" t="n">
        <v>100</v>
      </c>
      <c r="AR26" s="62" t="n">
        <v>100</v>
      </c>
      <c r="AS26" s="62" t="n">
        <v>80</v>
      </c>
      <c r="AT26" s="62" t="n">
        <v>100</v>
      </c>
      <c r="AU26" s="62"/>
      <c r="AV26" s="61" t="n">
        <f aca="false">IFERROR(AVERAGE(AK26:AU26),0)</f>
        <v>96</v>
      </c>
      <c r="AW26" s="62" t="n">
        <v>71</v>
      </c>
      <c r="AX26" s="62" t="n">
        <v>80</v>
      </c>
      <c r="AY26" s="62" t="n">
        <v>74</v>
      </c>
      <c r="AZ26" s="62" t="n">
        <v>63</v>
      </c>
      <c r="BA26" s="62" t="n">
        <v>0</v>
      </c>
      <c r="BB26" s="62" t="n">
        <v>91</v>
      </c>
      <c r="BC26" s="62" t="n">
        <v>96</v>
      </c>
      <c r="BD26" s="62" t="n">
        <v>0</v>
      </c>
      <c r="BE26" s="62" t="n">
        <v>84</v>
      </c>
      <c r="BF26" s="62" t="n">
        <v>100</v>
      </c>
      <c r="BG26" s="62"/>
      <c r="BH26" s="62"/>
      <c r="BI26" s="61" t="n">
        <f aca="false">IFERROR(AVERAGE(AW26:BH26),0)</f>
        <v>65.9</v>
      </c>
      <c r="BJ26" s="62" t="n">
        <v>100</v>
      </c>
      <c r="BK26" s="62" t="n">
        <v>100</v>
      </c>
      <c r="BL26" s="62" t="n">
        <v>100</v>
      </c>
      <c r="BM26" s="62" t="n">
        <v>100</v>
      </c>
      <c r="BN26" s="62" t="n">
        <v>100</v>
      </c>
      <c r="BO26" s="62" t="n">
        <v>80</v>
      </c>
      <c r="BP26" s="62" t="n">
        <v>100</v>
      </c>
      <c r="BQ26" s="62" t="n">
        <v>95</v>
      </c>
      <c r="BR26" s="62" t="n">
        <v>100</v>
      </c>
      <c r="BS26" s="62" t="n">
        <v>0</v>
      </c>
      <c r="BT26" s="61" t="n">
        <f aca="false">IFERROR(AVERAGE(BJ26:BS26),0)</f>
        <v>87.5</v>
      </c>
      <c r="BU26" s="63" t="n">
        <v>100</v>
      </c>
      <c r="BV26" s="63" t="n">
        <v>70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96.25</v>
      </c>
    </row>
    <row r="27" customFormat="false" ht="15.75" hidden="false" customHeight="true" outlineLevel="0" collapsed="false">
      <c r="A27" s="13" t="str">
        <f aca="false">$E27&amp;"-"&amp;$F27</f>
        <v>202021047-0</v>
      </c>
      <c r="B27" s="18" t="n">
        <f aca="false">$W27</f>
        <v>75</v>
      </c>
      <c r="C27" s="13"/>
      <c r="D27" s="54" t="n">
        <f aca="false">D26+1</f>
        <v>23</v>
      </c>
      <c r="E27" s="56" t="s">
        <v>2647</v>
      </c>
      <c r="F27" s="56" t="s">
        <v>68</v>
      </c>
      <c r="G27" s="56" t="s">
        <v>2648</v>
      </c>
      <c r="H27" s="56" t="s">
        <v>68</v>
      </c>
      <c r="I27" s="56" t="s">
        <v>2649</v>
      </c>
      <c r="J27" s="56" t="s">
        <v>204</v>
      </c>
      <c r="K27" s="56" t="s">
        <v>2650</v>
      </c>
      <c r="L27" s="56" t="s">
        <v>64</v>
      </c>
      <c r="M27" s="56" t="s">
        <v>572</v>
      </c>
      <c r="N27" s="56" t="s">
        <v>2651</v>
      </c>
      <c r="O27" s="57" t="n">
        <f aca="false">$AB27</f>
        <v>55</v>
      </c>
      <c r="P27" s="57" t="n">
        <f aca="false">$AF27</f>
        <v>0</v>
      </c>
      <c r="Q27" s="57" t="n">
        <f aca="false">IFERROR(IF($V27&lt;&gt;0,ROUND((MAX(O27:P27)*0.5+$V27*0.5),0),ROUND(($O27*0.5+$P27*0.5),0)),)</f>
        <v>64</v>
      </c>
      <c r="R27" s="57" t="n">
        <f aca="false">$AV27</f>
        <v>72</v>
      </c>
      <c r="S27" s="57" t="n">
        <f aca="false">$BI27</f>
        <v>100</v>
      </c>
      <c r="T27" s="57" t="n">
        <f aca="false">$BT27</f>
        <v>96</v>
      </c>
      <c r="U27" s="57" t="n">
        <f aca="false">$CD27</f>
        <v>95</v>
      </c>
      <c r="V27" s="58" t="n">
        <f aca="false">$AJ27</f>
        <v>72</v>
      </c>
      <c r="W27" s="59" t="n">
        <f aca="false">IF($Q27&gt;=55,ROUND($Q27*$Q$3+$R27*$R$3+$S27*$S$3+$T27*$T$3+$U27*$U$3,0),$Q27)</f>
        <v>75</v>
      </c>
      <c r="X27" s="57" t="n">
        <v>20</v>
      </c>
      <c r="Y27" s="60" t="n">
        <v>25</v>
      </c>
      <c r="Z27" s="60" t="n">
        <v>10</v>
      </c>
      <c r="AA27" s="60" t="n">
        <v>100</v>
      </c>
      <c r="AB27" s="89" t="n">
        <f aca="false">IFERROR(X27+Y27+Z27*AA27/100,0)</f>
        <v>55</v>
      </c>
      <c r="AC27" s="60" t="n">
        <v>0</v>
      </c>
      <c r="AD27" s="60" t="n">
        <v>0</v>
      </c>
      <c r="AE27" s="57" t="n">
        <v>0</v>
      </c>
      <c r="AF27" s="61" t="n">
        <f aca="false">IFERROR(AC27+AD27*AE27/100,0)</f>
        <v>0</v>
      </c>
      <c r="AG27" s="60" t="n">
        <v>17</v>
      </c>
      <c r="AH27" s="60" t="n">
        <v>55</v>
      </c>
      <c r="AI27" s="57" t="n">
        <v>100</v>
      </c>
      <c r="AJ27" s="61" t="n">
        <f aca="false">IFERROR(AG27+AH27*AI27/100,0)</f>
        <v>72</v>
      </c>
      <c r="AK27" s="62" t="n">
        <v>100</v>
      </c>
      <c r="AL27" s="63" t="n">
        <v>100</v>
      </c>
      <c r="AM27" s="62" t="n">
        <v>100</v>
      </c>
      <c r="AN27" s="62" t="n">
        <v>75</v>
      </c>
      <c r="AO27" s="62" t="n">
        <v>75</v>
      </c>
      <c r="AP27" s="62" t="n">
        <v>40</v>
      </c>
      <c r="AQ27" s="62" t="n">
        <v>40</v>
      </c>
      <c r="AR27" s="62" t="n">
        <v>50</v>
      </c>
      <c r="AS27" s="62" t="n">
        <v>40</v>
      </c>
      <c r="AT27" s="62" t="n">
        <v>100</v>
      </c>
      <c r="AU27" s="62"/>
      <c r="AV27" s="61" t="n">
        <f aca="false">IFERROR(AVERAGE(AK27:AU27),0)</f>
        <v>72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100</v>
      </c>
      <c r="BJ27" s="62" t="n">
        <v>100</v>
      </c>
      <c r="BK27" s="62" t="n">
        <v>100</v>
      </c>
      <c r="BL27" s="62" t="n">
        <v>90</v>
      </c>
      <c r="BM27" s="62" t="n">
        <v>100</v>
      </c>
      <c r="BN27" s="62" t="n">
        <v>100</v>
      </c>
      <c r="BO27" s="62" t="n">
        <v>70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96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60</v>
      </c>
      <c r="CC27" s="62"/>
      <c r="CD27" s="61" t="n">
        <f aca="false">IFERROR(AVERAGE(BU27:CC27),0)</f>
        <v>95</v>
      </c>
    </row>
    <row r="28" customFormat="false" ht="15.75" hidden="false" customHeight="true" outlineLevel="0" collapsed="false">
      <c r="A28" s="13" t="str">
        <f aca="false">$E28&amp;"-"&amp;$F28</f>
        <v>202021070-5</v>
      </c>
      <c r="B28" s="18" t="n">
        <f aca="false">$W28</f>
        <v>81</v>
      </c>
      <c r="C28" s="13"/>
      <c r="D28" s="54" t="n">
        <f aca="false">D27+1</f>
        <v>24</v>
      </c>
      <c r="E28" s="56" t="s">
        <v>2652</v>
      </c>
      <c r="F28" s="56" t="s">
        <v>70</v>
      </c>
      <c r="G28" s="56" t="s">
        <v>2653</v>
      </c>
      <c r="H28" s="56" t="s">
        <v>70</v>
      </c>
      <c r="I28" s="56" t="s">
        <v>861</v>
      </c>
      <c r="J28" s="56" t="s">
        <v>79</v>
      </c>
      <c r="K28" s="56" t="s">
        <v>2654</v>
      </c>
      <c r="L28" s="56" t="s">
        <v>64</v>
      </c>
      <c r="M28" s="56" t="s">
        <v>572</v>
      </c>
      <c r="N28" s="56" t="s">
        <v>2655</v>
      </c>
      <c r="O28" s="57" t="n">
        <f aca="false">$AB28</f>
        <v>65</v>
      </c>
      <c r="P28" s="57" t="n">
        <f aca="false">$AF28</f>
        <v>80</v>
      </c>
      <c r="Q28" s="57" t="n">
        <f aca="false">IFERROR(IF($V28&lt;&gt;0,ROUND((MAX(O28:P28)*0.5+$V28*0.5),0),ROUND(($O28*0.5+$P28*0.5),0)),)</f>
        <v>73</v>
      </c>
      <c r="R28" s="57" t="n">
        <f aca="false">$AV28</f>
        <v>82</v>
      </c>
      <c r="S28" s="57" t="n">
        <f aca="false">$BI28</f>
        <v>99.1</v>
      </c>
      <c r="T28" s="57" t="n">
        <f aca="false">$BT28</f>
        <v>92.5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81</v>
      </c>
      <c r="X28" s="57" t="n">
        <v>15</v>
      </c>
      <c r="Y28" s="60" t="n">
        <v>20</v>
      </c>
      <c r="Z28" s="60" t="n">
        <v>30</v>
      </c>
      <c r="AA28" s="60" t="n">
        <v>100</v>
      </c>
      <c r="AB28" s="89" t="n">
        <f aca="false">IFERROR(X28+Y28+Z28*AA28/100,0)</f>
        <v>65</v>
      </c>
      <c r="AC28" s="60" t="n">
        <v>10</v>
      </c>
      <c r="AD28" s="60" t="n">
        <v>70</v>
      </c>
      <c r="AE28" s="57" t="n">
        <v>100</v>
      </c>
      <c r="AF28" s="61" t="n">
        <f aca="false">IFERROR(AC28+AD28*AE28/100,0)</f>
        <v>80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75</v>
      </c>
      <c r="AO28" s="62" t="n">
        <v>75</v>
      </c>
      <c r="AP28" s="62" t="n">
        <v>60</v>
      </c>
      <c r="AQ28" s="62" t="n">
        <v>60</v>
      </c>
      <c r="AR28" s="62" t="n">
        <v>50</v>
      </c>
      <c r="AS28" s="62" t="n">
        <v>100</v>
      </c>
      <c r="AT28" s="62" t="n">
        <v>100</v>
      </c>
      <c r="AU28" s="62"/>
      <c r="AV28" s="61" t="n">
        <f aca="false">IFERROR(AVERAGE(AK28:AU28),0)</f>
        <v>82</v>
      </c>
      <c r="AW28" s="62" t="n">
        <v>91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100</v>
      </c>
      <c r="BF28" s="62" t="n">
        <v>100</v>
      </c>
      <c r="BG28" s="62"/>
      <c r="BH28" s="62"/>
      <c r="BI28" s="61" t="n">
        <f aca="false">IFERROR(AVERAGE(AW28:BH28),0)</f>
        <v>99.1</v>
      </c>
      <c r="BJ28" s="62" t="n">
        <v>100</v>
      </c>
      <c r="BK28" s="62" t="n">
        <v>95</v>
      </c>
      <c r="BL28" s="62" t="n">
        <v>100</v>
      </c>
      <c r="BM28" s="62" t="n">
        <v>100</v>
      </c>
      <c r="BN28" s="62" t="n">
        <v>100</v>
      </c>
      <c r="BO28" s="62" t="n">
        <v>70</v>
      </c>
      <c r="BP28" s="62" t="n">
        <v>100</v>
      </c>
      <c r="BQ28" s="62" t="n">
        <v>60</v>
      </c>
      <c r="BR28" s="62" t="n">
        <v>100</v>
      </c>
      <c r="BS28" s="62" t="n">
        <v>100</v>
      </c>
      <c r="BT28" s="61" t="n">
        <f aca="false">IFERROR(AVERAGE(BJ28:BS28),0)</f>
        <v>92.5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202021080-2</v>
      </c>
      <c r="B29" s="18" t="n">
        <f aca="false">$W29</f>
        <v>63</v>
      </c>
      <c r="C29" s="13"/>
      <c r="D29" s="54" t="n">
        <f aca="false">D28+1</f>
        <v>25</v>
      </c>
      <c r="E29" s="56" t="s">
        <v>2656</v>
      </c>
      <c r="F29" s="56" t="s">
        <v>58</v>
      </c>
      <c r="G29" s="56" t="s">
        <v>2657</v>
      </c>
      <c r="H29" s="56" t="s">
        <v>121</v>
      </c>
      <c r="I29" s="56" t="s">
        <v>803</v>
      </c>
      <c r="J29" s="56" t="s">
        <v>111</v>
      </c>
      <c r="K29" s="56" t="s">
        <v>2658</v>
      </c>
      <c r="L29" s="56" t="s">
        <v>64</v>
      </c>
      <c r="M29" s="56" t="s">
        <v>572</v>
      </c>
      <c r="N29" s="56" t="s">
        <v>2659</v>
      </c>
      <c r="O29" s="57" t="n">
        <f aca="false">$AB29</f>
        <v>25</v>
      </c>
      <c r="P29" s="57" t="n">
        <f aca="false">$AF29</f>
        <v>85</v>
      </c>
      <c r="Q29" s="57" t="n">
        <f aca="false">IFERROR(IF($V29&lt;&gt;0,ROUND((MAX(O29:P29)*0.5+$V29*0.5),0),ROUND(($O29*0.5+$P29*0.5),0)),)</f>
        <v>55</v>
      </c>
      <c r="R29" s="57" t="n">
        <f aca="false">$AV29</f>
        <v>60.5</v>
      </c>
      <c r="S29" s="57" t="n">
        <f aca="false">$BI29</f>
        <v>70</v>
      </c>
      <c r="T29" s="57" t="n">
        <f aca="false">$BT29</f>
        <v>82</v>
      </c>
      <c r="U29" s="57" t="n">
        <f aca="false">$CD29</f>
        <v>75</v>
      </c>
      <c r="V29" s="58" t="n">
        <f aca="false">$AJ29</f>
        <v>0</v>
      </c>
      <c r="W29" s="59" t="n">
        <f aca="false">IF($Q29&gt;=55,ROUND($Q29*$Q$3+$R29*$R$3+$S29*$S$3+$T29*$T$3+$U29*$U$3,0),$Q29)</f>
        <v>63</v>
      </c>
      <c r="X29" s="57" t="n">
        <v>10</v>
      </c>
      <c r="Y29" s="60" t="n">
        <v>15</v>
      </c>
      <c r="Z29" s="60" t="n">
        <v>50</v>
      </c>
      <c r="AA29" s="60" t="n">
        <v>0</v>
      </c>
      <c r="AB29" s="89" t="n">
        <f aca="false">IFERROR(X29+Y29+Z29*AA29/100,0)</f>
        <v>25</v>
      </c>
      <c r="AC29" s="60" t="n">
        <v>30</v>
      </c>
      <c r="AD29" s="60" t="n">
        <v>55</v>
      </c>
      <c r="AE29" s="57" t="n">
        <v>100</v>
      </c>
      <c r="AF29" s="61" t="n">
        <f aca="false">IFERROR(AC29+AD29*AE29/100,0)</f>
        <v>85</v>
      </c>
      <c r="AG29" s="60"/>
      <c r="AH29" s="60"/>
      <c r="AI29" s="57"/>
      <c r="AJ29" s="61" t="n">
        <f aca="false">IFERROR(AG29+AH29*AI29/100,0)</f>
        <v>0</v>
      </c>
      <c r="AK29" s="62" t="n">
        <v>0</v>
      </c>
      <c r="AL29" s="63" t="n">
        <v>100</v>
      </c>
      <c r="AM29" s="62" t="n">
        <v>30</v>
      </c>
      <c r="AN29" s="62" t="n">
        <v>0</v>
      </c>
      <c r="AO29" s="62" t="n">
        <v>75</v>
      </c>
      <c r="AP29" s="62" t="n">
        <v>100</v>
      </c>
      <c r="AQ29" s="62" t="n">
        <v>100</v>
      </c>
      <c r="AR29" s="62" t="n">
        <v>100</v>
      </c>
      <c r="AS29" s="62" t="n">
        <v>0</v>
      </c>
      <c r="AT29" s="62" t="n">
        <v>100</v>
      </c>
      <c r="AU29" s="62"/>
      <c r="AV29" s="61" t="n">
        <f aca="false">IFERROR(AVERAGE(AK29:AU29),0)</f>
        <v>60.5</v>
      </c>
      <c r="AW29" s="62" t="n">
        <v>0</v>
      </c>
      <c r="AX29" s="62" t="n">
        <v>0</v>
      </c>
      <c r="AY29" s="62" t="n">
        <v>100</v>
      </c>
      <c r="AZ29" s="62" t="n">
        <v>0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70</v>
      </c>
      <c r="BJ29" s="62" t="n">
        <v>100</v>
      </c>
      <c r="BK29" s="62" t="n">
        <v>100</v>
      </c>
      <c r="BL29" s="62" t="n">
        <v>90</v>
      </c>
      <c r="BM29" s="62" t="n">
        <v>95</v>
      </c>
      <c r="BN29" s="62" t="n">
        <v>0</v>
      </c>
      <c r="BO29" s="62" t="n">
        <v>100</v>
      </c>
      <c r="BP29" s="62" t="n">
        <v>95</v>
      </c>
      <c r="BQ29" s="62" t="n">
        <v>90</v>
      </c>
      <c r="BR29" s="62" t="n">
        <v>100</v>
      </c>
      <c r="BS29" s="62" t="n">
        <v>50</v>
      </c>
      <c r="BT29" s="61" t="n">
        <f aca="false">IFERROR(AVERAGE(BJ29:BS29),0)</f>
        <v>82</v>
      </c>
      <c r="BU29" s="63" t="n">
        <v>0</v>
      </c>
      <c r="BV29" s="63" t="n">
        <v>100</v>
      </c>
      <c r="BW29" s="63" t="n">
        <v>100</v>
      </c>
      <c r="BX29" s="62" t="n">
        <v>100</v>
      </c>
      <c r="BY29" s="62" t="n">
        <v>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75</v>
      </c>
    </row>
    <row r="30" customFormat="false" ht="15.75" hidden="false" customHeight="true" outlineLevel="0" collapsed="false">
      <c r="A30" s="13" t="str">
        <f aca="false">$E30&amp;"-"&amp;$F30</f>
        <v>202021005-5</v>
      </c>
      <c r="B30" s="18" t="n">
        <f aca="false">$W30</f>
        <v>64</v>
      </c>
      <c r="C30" s="13"/>
      <c r="D30" s="54" t="n">
        <f aca="false">D29+1</f>
        <v>26</v>
      </c>
      <c r="E30" s="56" t="s">
        <v>2660</v>
      </c>
      <c r="F30" s="56" t="s">
        <v>70</v>
      </c>
      <c r="G30" s="56" t="s">
        <v>2661</v>
      </c>
      <c r="H30" s="56" t="s">
        <v>58</v>
      </c>
      <c r="I30" s="56" t="s">
        <v>2662</v>
      </c>
      <c r="J30" s="56" t="s">
        <v>2012</v>
      </c>
      <c r="K30" s="56" t="s">
        <v>2663</v>
      </c>
      <c r="L30" s="56" t="s">
        <v>64</v>
      </c>
      <c r="M30" s="56" t="s">
        <v>572</v>
      </c>
      <c r="N30" s="56" t="s">
        <v>2664</v>
      </c>
      <c r="O30" s="57" t="n">
        <f aca="false">$AB30</f>
        <v>45</v>
      </c>
      <c r="P30" s="57" t="n">
        <f aca="false">$AF30</f>
        <v>35</v>
      </c>
      <c r="Q30" s="57" t="n">
        <f aca="false">IFERROR(IF($V30&lt;&gt;0,ROUND((MAX(O30:P30)*0.5+$V30*0.5),0),ROUND(($O30*0.5+$P30*0.5),0)),)</f>
        <v>73</v>
      </c>
      <c r="R30" s="57" t="n">
        <f aca="false">$AV30</f>
        <v>77.5</v>
      </c>
      <c r="S30" s="57" t="n">
        <f aca="false">$BI30</f>
        <v>87.391</v>
      </c>
      <c r="T30" s="57" t="n">
        <f aca="false">$BT30</f>
        <v>38</v>
      </c>
      <c r="U30" s="57" t="n">
        <f aca="false">$CD30</f>
        <v>0</v>
      </c>
      <c r="V30" s="58" t="n">
        <f aca="false">$AJ30</f>
        <v>100</v>
      </c>
      <c r="W30" s="59" t="n">
        <f aca="false">IF($Q30&gt;=55,ROUND($Q30*$Q$3+$R30*$R$3+$S30*$S$3+$T30*$T$3+$U30*$U$3,0),$Q30)</f>
        <v>64</v>
      </c>
      <c r="X30" s="57" t="n">
        <v>20</v>
      </c>
      <c r="Y30" s="60" t="n">
        <v>25</v>
      </c>
      <c r="Z30" s="60" t="n">
        <v>0</v>
      </c>
      <c r="AA30" s="60" t="n">
        <v>0</v>
      </c>
      <c r="AB30" s="89" t="n">
        <f aca="false">IFERROR(X30+Y30+Z30*AA30/100,0)</f>
        <v>45</v>
      </c>
      <c r="AC30" s="60" t="n">
        <v>0</v>
      </c>
      <c r="AD30" s="60" t="n">
        <v>35</v>
      </c>
      <c r="AE30" s="57" t="n">
        <v>100</v>
      </c>
      <c r="AF30" s="61" t="n">
        <f aca="false">IFERROR(AC30+AD30*AE30/100,0)</f>
        <v>35</v>
      </c>
      <c r="AG30" s="60" t="n">
        <v>30</v>
      </c>
      <c r="AH30" s="60" t="n">
        <v>70</v>
      </c>
      <c r="AI30" s="57" t="n">
        <v>100</v>
      </c>
      <c r="AJ30" s="61" t="n">
        <f aca="false">IFERROR(AG30+AH30*AI30/100,0)</f>
        <v>100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75</v>
      </c>
      <c r="AP30" s="62" t="n">
        <v>60</v>
      </c>
      <c r="AQ30" s="62" t="n">
        <v>100</v>
      </c>
      <c r="AR30" s="62" t="n">
        <v>33</v>
      </c>
      <c r="AS30" s="62" t="n">
        <v>40</v>
      </c>
      <c r="AT30" s="62" t="n">
        <v>67</v>
      </c>
      <c r="AU30" s="62"/>
      <c r="AV30" s="61" t="n">
        <f aca="false">IFERROR(AVERAGE(AK30:AU30),0)</f>
        <v>77.5</v>
      </c>
      <c r="AW30" s="62" t="n">
        <v>100</v>
      </c>
      <c r="AX30" s="62" t="n">
        <v>98</v>
      </c>
      <c r="AY30" s="62" t="n">
        <v>100</v>
      </c>
      <c r="AZ30" s="62" t="n">
        <v>100</v>
      </c>
      <c r="BA30" s="62" t="n">
        <v>100</v>
      </c>
      <c r="BB30" s="62" t="n">
        <v>0</v>
      </c>
      <c r="BC30" s="62" t="n">
        <v>85</v>
      </c>
      <c r="BD30" s="62" t="n">
        <v>90.91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87.391</v>
      </c>
      <c r="BJ30" s="62" t="n">
        <v>100</v>
      </c>
      <c r="BK30" s="62" t="n">
        <v>100</v>
      </c>
      <c r="BL30" s="62" t="n">
        <v>90</v>
      </c>
      <c r="BM30" s="62" t="n">
        <v>90</v>
      </c>
      <c r="BN30" s="62" t="n">
        <v>0</v>
      </c>
      <c r="BO30" s="62" t="n">
        <v>0</v>
      </c>
      <c r="BP30" s="62" t="n">
        <v>0</v>
      </c>
      <c r="BQ30" s="62" t="n">
        <v>0</v>
      </c>
      <c r="BR30" s="62" t="n">
        <v>0</v>
      </c>
      <c r="BS30" s="62" t="n">
        <v>0</v>
      </c>
      <c r="BT30" s="61" t="n">
        <f aca="false">IFERROR(AVERAGE(BJ30:BS30),0)</f>
        <v>38</v>
      </c>
      <c r="BU30" s="63" t="n">
        <v>0</v>
      </c>
      <c r="BV30" s="63" t="n">
        <v>0</v>
      </c>
      <c r="BW30" s="63" t="n">
        <v>0</v>
      </c>
      <c r="BX30" s="62" t="n">
        <v>0</v>
      </c>
      <c r="BY30" s="62" t="n">
        <v>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0</v>
      </c>
    </row>
    <row r="31" customFormat="false" ht="15.75" hidden="false" customHeight="true" outlineLevel="0" collapsed="false">
      <c r="A31" s="13" t="str">
        <f aca="false">$E31&amp;"-"&amp;$F31</f>
        <v>202021036-5</v>
      </c>
      <c r="B31" s="18" t="n">
        <f aca="false">$W31</f>
        <v>89</v>
      </c>
      <c r="C31" s="13"/>
      <c r="D31" s="54" t="n">
        <v>27</v>
      </c>
      <c r="E31" s="56" t="s">
        <v>2665</v>
      </c>
      <c r="F31" s="56" t="s">
        <v>70</v>
      </c>
      <c r="G31" s="56" t="s">
        <v>2666</v>
      </c>
      <c r="H31" s="56" t="s">
        <v>58</v>
      </c>
      <c r="I31" s="56" t="s">
        <v>960</v>
      </c>
      <c r="J31" s="56" t="s">
        <v>316</v>
      </c>
      <c r="K31" s="56" t="s">
        <v>2210</v>
      </c>
      <c r="L31" s="56" t="s">
        <v>64</v>
      </c>
      <c r="M31" s="56" t="s">
        <v>572</v>
      </c>
      <c r="N31" s="56" t="s">
        <v>2667</v>
      </c>
      <c r="O31" s="57" t="n">
        <f aca="false">$AB31</f>
        <v>100</v>
      </c>
      <c r="P31" s="57" t="n">
        <f aca="false">$AF31</f>
        <v>90</v>
      </c>
      <c r="Q31" s="57" t="n">
        <f aca="false">IFERROR(IF($V31&lt;&gt;0,ROUND((MAX(O31:P31)*0.5+$V31*0.5),0),ROUND(($O31*0.5+$P31*0.5),0)),)</f>
        <v>95</v>
      </c>
      <c r="R31" s="57" t="n">
        <f aca="false">$AV31</f>
        <v>93</v>
      </c>
      <c r="S31" s="57" t="n">
        <f aca="false">$BI31</f>
        <v>94.2</v>
      </c>
      <c r="T31" s="57" t="n">
        <f aca="false">$BT31</f>
        <v>80</v>
      </c>
      <c r="U31" s="57" t="n">
        <f aca="false">$CD31</f>
        <v>50</v>
      </c>
      <c r="V31" s="58" t="n">
        <f aca="false">$AJ31</f>
        <v>0</v>
      </c>
      <c r="W31" s="59" t="n">
        <f aca="false">IF($Q31&gt;=55,ROUND($Q31*$Q$3+$R31*$R$3+$S31*$S$3+$T31*$T$3+$U31*$U$3,0),$Q31)</f>
        <v>89</v>
      </c>
      <c r="X31" s="57" t="n">
        <v>20</v>
      </c>
      <c r="Y31" s="60" t="n">
        <v>30</v>
      </c>
      <c r="Z31" s="60" t="n">
        <v>50</v>
      </c>
      <c r="AA31" s="60" t="n">
        <v>100</v>
      </c>
      <c r="AB31" s="89" t="n">
        <f aca="false">IFERROR(X31+Y31+Z31*AA31/100,0)</f>
        <v>100</v>
      </c>
      <c r="AC31" s="60" t="n">
        <v>30</v>
      </c>
      <c r="AD31" s="60" t="n">
        <v>60</v>
      </c>
      <c r="AE31" s="57" t="n">
        <v>100</v>
      </c>
      <c r="AF31" s="61" t="n">
        <f aca="false">IFERROR(AC31+AD31*AE31/100,0)</f>
        <v>90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100</v>
      </c>
      <c r="AP31" s="62" t="n">
        <v>80</v>
      </c>
      <c r="AQ31" s="62" t="n">
        <v>100</v>
      </c>
      <c r="AR31" s="62" t="n">
        <v>50</v>
      </c>
      <c r="AS31" s="62" t="n">
        <v>100</v>
      </c>
      <c r="AT31" s="62" t="n">
        <v>100</v>
      </c>
      <c r="AU31" s="62"/>
      <c r="AV31" s="61" t="n">
        <f aca="false">IFERROR(AVERAGE(AK31:AU31),0)</f>
        <v>93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81</v>
      </c>
      <c r="BF31" s="62" t="n">
        <v>61</v>
      </c>
      <c r="BG31" s="62"/>
      <c r="BH31" s="62"/>
      <c r="BI31" s="61" t="n">
        <f aca="false">IFERROR(AVERAGE(AW31:BH31),0)</f>
        <v>94.2</v>
      </c>
      <c r="BJ31" s="62" t="n">
        <v>100</v>
      </c>
      <c r="BK31" s="62" t="n">
        <v>100</v>
      </c>
      <c r="BL31" s="62" t="n">
        <v>90</v>
      </c>
      <c r="BM31" s="62" t="n">
        <v>100</v>
      </c>
      <c r="BN31" s="62" t="n">
        <v>100</v>
      </c>
      <c r="BO31" s="62" t="n">
        <v>60</v>
      </c>
      <c r="BP31" s="62" t="n">
        <v>100</v>
      </c>
      <c r="BQ31" s="62" t="n">
        <v>60</v>
      </c>
      <c r="BR31" s="62" t="n">
        <v>90</v>
      </c>
      <c r="BS31" s="62" t="n">
        <v>0</v>
      </c>
      <c r="BT31" s="61" t="n">
        <f aca="false">IFERROR(AVERAGE(BJ31:BS31),0)</f>
        <v>80</v>
      </c>
      <c r="BU31" s="63" t="n">
        <v>100</v>
      </c>
      <c r="BV31" s="63" t="n">
        <v>0</v>
      </c>
      <c r="BW31" s="63" t="n">
        <v>100</v>
      </c>
      <c r="BX31" s="62" t="n">
        <v>100</v>
      </c>
      <c r="BY31" s="62" t="n">
        <v>100</v>
      </c>
      <c r="BZ31" s="62" t="n">
        <v>0</v>
      </c>
      <c r="CA31" s="62" t="n">
        <v>0</v>
      </c>
      <c r="CB31" s="62" t="n">
        <v>0</v>
      </c>
      <c r="CC31" s="62"/>
      <c r="CD31" s="61" t="n">
        <f aca="false">IFERROR(AVERAGE(BU31:CC31),0)</f>
        <v>50</v>
      </c>
    </row>
    <row r="32" customFormat="false" ht="15.75" hidden="false" customHeight="true" outlineLevel="0" collapsed="false">
      <c r="A32" s="13" t="str">
        <f aca="false">$E32&amp;"-"&amp;$F32</f>
        <v>202021072-1</v>
      </c>
      <c r="B32" s="18" t="n">
        <f aca="false">$W32</f>
        <v>70</v>
      </c>
      <c r="C32" s="13"/>
      <c r="D32" s="54" t="n">
        <v>28</v>
      </c>
      <c r="E32" s="56" t="s">
        <v>2668</v>
      </c>
      <c r="F32" s="56" t="s">
        <v>64</v>
      </c>
      <c r="G32" s="56" t="s">
        <v>2669</v>
      </c>
      <c r="H32" s="56" t="s">
        <v>159</v>
      </c>
      <c r="I32" s="56" t="s">
        <v>961</v>
      </c>
      <c r="J32" s="56" t="s">
        <v>2599</v>
      </c>
      <c r="K32" s="56" t="s">
        <v>578</v>
      </c>
      <c r="L32" s="56" t="s">
        <v>64</v>
      </c>
      <c r="M32" s="56" t="s">
        <v>572</v>
      </c>
      <c r="N32" s="56" t="s">
        <v>2670</v>
      </c>
      <c r="O32" s="57" t="n">
        <f aca="false">$AB32</f>
        <v>45</v>
      </c>
      <c r="P32" s="57" t="n">
        <f aca="false">$AF32</f>
        <v>65</v>
      </c>
      <c r="Q32" s="57" t="n">
        <f aca="false">IFERROR(IF($V32&lt;&gt;0,ROUND((MAX(O32:P32)*0.5+$V32*0.5),0),ROUND(($O32*0.5+$P32*0.5),0)),)</f>
        <v>55</v>
      </c>
      <c r="R32" s="57" t="n">
        <f aca="false">$AV32</f>
        <v>80.5</v>
      </c>
      <c r="S32" s="57" t="n">
        <f aca="false">$BI32</f>
        <v>86.9</v>
      </c>
      <c r="T32" s="57" t="n">
        <f aca="false">$BT32</f>
        <v>89.5</v>
      </c>
      <c r="U32" s="57" t="n">
        <f aca="false">$CD32</f>
        <v>85.25</v>
      </c>
      <c r="V32" s="58" t="n">
        <f aca="false">$AJ32</f>
        <v>0</v>
      </c>
      <c r="W32" s="59" t="n">
        <f aca="false">IF($Q32&gt;=55,ROUND($Q32*$Q$3+$R32*$R$3+$S32*$S$3+$T32*$T$3+$U32*$U$3,0),$Q32)</f>
        <v>70</v>
      </c>
      <c r="X32" s="57" t="n">
        <v>15</v>
      </c>
      <c r="Y32" s="60" t="n">
        <v>30</v>
      </c>
      <c r="Z32" s="60" t="n">
        <v>0</v>
      </c>
      <c r="AA32" s="60" t="n">
        <v>100</v>
      </c>
      <c r="AB32" s="89" t="n">
        <f aca="false">IFERROR(X32+Y32+Z32*AA32/100,0)</f>
        <v>45</v>
      </c>
      <c r="AC32" s="60" t="n">
        <v>0</v>
      </c>
      <c r="AD32" s="60" t="n">
        <v>65</v>
      </c>
      <c r="AE32" s="57" t="n">
        <v>100</v>
      </c>
      <c r="AF32" s="61" t="n">
        <f aca="false">IFERROR(AC32+AD32*AE32/100,0)</f>
        <v>65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30</v>
      </c>
      <c r="AN32" s="62" t="n">
        <v>100</v>
      </c>
      <c r="AO32" s="62" t="n">
        <v>75</v>
      </c>
      <c r="AP32" s="62" t="n">
        <v>100</v>
      </c>
      <c r="AQ32" s="62" t="n">
        <v>100</v>
      </c>
      <c r="AR32" s="62" t="n">
        <v>0</v>
      </c>
      <c r="AS32" s="62" t="n">
        <v>100</v>
      </c>
      <c r="AT32" s="62" t="n">
        <v>100</v>
      </c>
      <c r="AU32" s="62"/>
      <c r="AV32" s="61" t="n">
        <f aca="false">IFERROR(AVERAGE(AK32:AU32),0)</f>
        <v>80.5</v>
      </c>
      <c r="AW32" s="62" t="n">
        <v>0</v>
      </c>
      <c r="AX32" s="62" t="n">
        <v>97</v>
      </c>
      <c r="AY32" s="62" t="n">
        <v>90</v>
      </c>
      <c r="AZ32" s="62" t="n">
        <v>100</v>
      </c>
      <c r="BA32" s="62" t="n">
        <v>97</v>
      </c>
      <c r="BB32" s="62" t="n">
        <v>96</v>
      </c>
      <c r="BC32" s="62" t="n">
        <v>98</v>
      </c>
      <c r="BD32" s="62" t="n">
        <v>100</v>
      </c>
      <c r="BE32" s="62" t="n">
        <v>95</v>
      </c>
      <c r="BF32" s="62" t="n">
        <v>96</v>
      </c>
      <c r="BG32" s="62"/>
      <c r="BH32" s="62"/>
      <c r="BI32" s="61" t="n">
        <f aca="false">IFERROR(AVERAGE(AW32:BH32),0)</f>
        <v>86.9</v>
      </c>
      <c r="BJ32" s="62" t="n">
        <v>100</v>
      </c>
      <c r="BK32" s="62" t="n">
        <v>100</v>
      </c>
      <c r="BL32" s="62" t="n">
        <v>100</v>
      </c>
      <c r="BM32" s="62" t="n">
        <v>100</v>
      </c>
      <c r="BN32" s="62" t="n">
        <v>100</v>
      </c>
      <c r="BO32" s="62" t="n">
        <v>0</v>
      </c>
      <c r="BP32" s="62" t="n">
        <v>100</v>
      </c>
      <c r="BQ32" s="62" t="n">
        <v>95</v>
      </c>
      <c r="BR32" s="62" t="n">
        <v>100</v>
      </c>
      <c r="BS32" s="62" t="n">
        <v>100</v>
      </c>
      <c r="BT32" s="61" t="n">
        <f aca="false">IFERROR(AVERAGE(BJ32:BS32),0)</f>
        <v>89.5</v>
      </c>
      <c r="BU32" s="63" t="n">
        <v>0</v>
      </c>
      <c r="BV32" s="63" t="n">
        <v>100</v>
      </c>
      <c r="BW32" s="63" t="n">
        <v>100</v>
      </c>
      <c r="BX32" s="62" t="n">
        <v>82</v>
      </c>
      <c r="BY32" s="62" t="n">
        <v>100</v>
      </c>
      <c r="BZ32" s="62" t="n">
        <v>100</v>
      </c>
      <c r="CA32" s="62" t="n">
        <v>100</v>
      </c>
      <c r="CB32" s="62" t="n">
        <v>100</v>
      </c>
      <c r="CC32" s="62"/>
      <c r="CD32" s="61" t="n">
        <f aca="false">IFERROR(AVERAGE(BU32:CC32),0)</f>
        <v>85.25</v>
      </c>
    </row>
    <row r="33" customFormat="false" ht="15.75" hidden="false" customHeight="true" outlineLevel="0" collapsed="false">
      <c r="A33" s="13" t="str">
        <f aca="false">$E33&amp;"-"&amp;$F33</f>
        <v>202021018-7</v>
      </c>
      <c r="B33" s="18" t="n">
        <f aca="false">$W33</f>
        <v>66</v>
      </c>
      <c r="C33" s="13"/>
      <c r="D33" s="54" t="n">
        <v>29</v>
      </c>
      <c r="E33" s="56" t="s">
        <v>2671</v>
      </c>
      <c r="F33" s="56" t="s">
        <v>121</v>
      </c>
      <c r="G33" s="56" t="s">
        <v>2672</v>
      </c>
      <c r="H33" s="56" t="s">
        <v>68</v>
      </c>
      <c r="I33" s="56" t="s">
        <v>961</v>
      </c>
      <c r="J33" s="56" t="s">
        <v>173</v>
      </c>
      <c r="K33" s="56" t="s">
        <v>2673</v>
      </c>
      <c r="L33" s="56" t="s">
        <v>64</v>
      </c>
      <c r="M33" s="56" t="s">
        <v>572</v>
      </c>
      <c r="N33" s="56" t="s">
        <v>2674</v>
      </c>
      <c r="O33" s="57" t="n">
        <f aca="false">$AB33</f>
        <v>20</v>
      </c>
      <c r="P33" s="57" t="n">
        <f aca="false">$AF33</f>
        <v>45</v>
      </c>
      <c r="Q33" s="57" t="n">
        <f aca="false">IFERROR(IF($V33&lt;&gt;0,ROUND((MAX(O33:P33)*0.5+$V33*0.5),0),ROUND(($O33*0.5+$P33*0.5),0)),)</f>
        <v>58</v>
      </c>
      <c r="R33" s="57" t="n">
        <f aca="false">$AV33</f>
        <v>70.5</v>
      </c>
      <c r="S33" s="57" t="n">
        <f aca="false">$BI33</f>
        <v>88.6</v>
      </c>
      <c r="T33" s="57" t="n">
        <f aca="false">$BT33</f>
        <v>67.5</v>
      </c>
      <c r="U33" s="57" t="n">
        <f aca="false">$CD33</f>
        <v>92.5</v>
      </c>
      <c r="V33" s="58" t="n">
        <f aca="false">$AJ33</f>
        <v>70</v>
      </c>
      <c r="W33" s="59" t="n">
        <f aca="false">IF($Q33&gt;=55,ROUND($Q33*$Q$3+$R33*$R$3+$S33*$S$3+$T33*$T$3+$U33*$U$3,0),$Q33)</f>
        <v>66</v>
      </c>
      <c r="X33" s="57" t="n">
        <v>20</v>
      </c>
      <c r="Y33" s="60" t="n">
        <v>0</v>
      </c>
      <c r="Z33" s="60" t="n">
        <v>0</v>
      </c>
      <c r="AA33" s="60" t="n">
        <v>0</v>
      </c>
      <c r="AB33" s="89" t="n">
        <f aca="false">IFERROR(X33+Y33+Z33*AA33/100,0)</f>
        <v>20</v>
      </c>
      <c r="AC33" s="60" t="n">
        <v>5</v>
      </c>
      <c r="AD33" s="60" t="n">
        <v>40</v>
      </c>
      <c r="AE33" s="57" t="n">
        <v>100</v>
      </c>
      <c r="AF33" s="61" t="n">
        <f aca="false">IFERROR(AC33+AD33*AE33/100,0)</f>
        <v>45</v>
      </c>
      <c r="AG33" s="60" t="n">
        <v>25</v>
      </c>
      <c r="AH33" s="60" t="n">
        <v>45</v>
      </c>
      <c r="AI33" s="57" t="n">
        <v>100</v>
      </c>
      <c r="AJ33" s="61" t="n">
        <f aca="false">IFERROR(AG33+AH33*AI33/100,0)</f>
        <v>70</v>
      </c>
      <c r="AK33" s="62" t="n">
        <v>67</v>
      </c>
      <c r="AL33" s="63" t="n">
        <v>100</v>
      </c>
      <c r="AM33" s="62" t="n">
        <v>100</v>
      </c>
      <c r="AN33" s="62" t="n">
        <v>100</v>
      </c>
      <c r="AO33" s="62" t="n">
        <v>25</v>
      </c>
      <c r="AP33" s="62" t="n">
        <v>60</v>
      </c>
      <c r="AQ33" s="62" t="n">
        <v>80</v>
      </c>
      <c r="AR33" s="62" t="n">
        <v>33</v>
      </c>
      <c r="AS33" s="62" t="n">
        <v>40</v>
      </c>
      <c r="AT33" s="62" t="n">
        <v>100</v>
      </c>
      <c r="AU33" s="62"/>
      <c r="AV33" s="61" t="n">
        <f aca="false">IFERROR(AVERAGE(AK33:AU33),0)</f>
        <v>70.5</v>
      </c>
      <c r="AW33" s="62" t="n">
        <v>86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 t="n">
        <v>0</v>
      </c>
      <c r="BG33" s="62"/>
      <c r="BH33" s="62"/>
      <c r="BI33" s="61" t="n">
        <f aca="false">IFERROR(AVERAGE(AW33:BH33),0)</f>
        <v>88.6</v>
      </c>
      <c r="BJ33" s="62" t="n">
        <v>100</v>
      </c>
      <c r="BK33" s="62" t="n">
        <v>100</v>
      </c>
      <c r="BL33" s="62" t="n">
        <v>100</v>
      </c>
      <c r="BM33" s="62" t="n">
        <v>100</v>
      </c>
      <c r="BN33" s="62" t="n">
        <v>0</v>
      </c>
      <c r="BO33" s="62" t="n">
        <v>0</v>
      </c>
      <c r="BP33" s="62" t="n">
        <v>90</v>
      </c>
      <c r="BQ33" s="62" t="n">
        <v>85</v>
      </c>
      <c r="BR33" s="62" t="n">
        <v>0</v>
      </c>
      <c r="BS33" s="62" t="n">
        <v>100</v>
      </c>
      <c r="BT33" s="61" t="n">
        <f aca="false">IFERROR(AVERAGE(BJ33:BS33),0)</f>
        <v>67.5</v>
      </c>
      <c r="BU33" s="63" t="n">
        <v>100</v>
      </c>
      <c r="BV33" s="63" t="n">
        <v>100</v>
      </c>
      <c r="BW33" s="63" t="n">
        <v>100</v>
      </c>
      <c r="BX33" s="62" t="n">
        <v>40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92.5</v>
      </c>
    </row>
    <row r="34" customFormat="false" ht="15.75" hidden="false" customHeight="true" outlineLevel="0" collapsed="false">
      <c r="A34" s="13" t="str">
        <f aca="false">$E34&amp;"-"&amp;$F34</f>
        <v>202021054-3</v>
      </c>
      <c r="B34" s="18" t="n">
        <f aca="false">$W34</f>
        <v>70</v>
      </c>
      <c r="C34" s="13"/>
      <c r="D34" s="54" t="n">
        <v>30</v>
      </c>
      <c r="E34" s="56" t="s">
        <v>2675</v>
      </c>
      <c r="F34" s="56" t="s">
        <v>159</v>
      </c>
      <c r="G34" s="56" t="s">
        <v>2676</v>
      </c>
      <c r="H34" s="56" t="s">
        <v>70</v>
      </c>
      <c r="I34" s="56" t="s">
        <v>105</v>
      </c>
      <c r="J34" s="56" t="s">
        <v>2677</v>
      </c>
      <c r="K34" s="56" t="s">
        <v>2678</v>
      </c>
      <c r="L34" s="56" t="s">
        <v>64</v>
      </c>
      <c r="M34" s="56" t="s">
        <v>572</v>
      </c>
      <c r="N34" s="56" t="s">
        <v>2679</v>
      </c>
      <c r="O34" s="57" t="n">
        <f aca="false">$AB34</f>
        <v>85</v>
      </c>
      <c r="P34" s="57" t="n">
        <f aca="false">$AF34</f>
        <v>25</v>
      </c>
      <c r="Q34" s="57" t="n">
        <f aca="false">IFERROR(IF($V34&lt;&gt;0,ROUND((MAX(O34:P34)*0.5+$V34*0.5),0),ROUND(($O34*0.5+$P34*0.5),0)),)</f>
        <v>55</v>
      </c>
      <c r="R34" s="57" t="n">
        <f aca="false">$AV34</f>
        <v>87.5</v>
      </c>
      <c r="S34" s="57" t="n">
        <f aca="false">$BI34</f>
        <v>65.5</v>
      </c>
      <c r="T34" s="57" t="n">
        <f aca="false">$BT34</f>
        <v>86.6</v>
      </c>
      <c r="U34" s="57" t="n">
        <f aca="false">$CD34</f>
        <v>87.5</v>
      </c>
      <c r="V34" s="58" t="n">
        <f aca="false">$AJ34</f>
        <v>0</v>
      </c>
      <c r="W34" s="59" t="n">
        <f aca="false">IF($Q34&gt;=55,ROUND($Q34*$Q$3+$R34*$R$3+$S34*$S$3+$T34*$T$3+$U34*$U$3,0),$Q34)</f>
        <v>70</v>
      </c>
      <c r="X34" s="57" t="n">
        <v>20</v>
      </c>
      <c r="Y34" s="60" t="n">
        <v>30</v>
      </c>
      <c r="Z34" s="60" t="n">
        <v>35</v>
      </c>
      <c r="AA34" s="60" t="n">
        <v>100</v>
      </c>
      <c r="AB34" s="89" t="n">
        <f aca="false">IFERROR(X34+Y34+Z34*AA34/100,0)</f>
        <v>85</v>
      </c>
      <c r="AC34" s="60" t="n">
        <v>25</v>
      </c>
      <c r="AD34" s="60" t="n">
        <v>0</v>
      </c>
      <c r="AE34" s="57" t="n">
        <v>0</v>
      </c>
      <c r="AF34" s="61" t="n">
        <f aca="false">IFERROR(AC34+AD34*AE34/100,0)</f>
        <v>25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0</v>
      </c>
      <c r="AN34" s="62" t="n">
        <v>100</v>
      </c>
      <c r="AO34" s="62" t="n">
        <v>75</v>
      </c>
      <c r="AP34" s="62" t="n">
        <v>100</v>
      </c>
      <c r="AQ34" s="62" t="n">
        <v>100</v>
      </c>
      <c r="AR34" s="62" t="n">
        <v>100</v>
      </c>
      <c r="AS34" s="62" t="n">
        <v>100</v>
      </c>
      <c r="AT34" s="62" t="n">
        <v>100</v>
      </c>
      <c r="AU34" s="62"/>
      <c r="AV34" s="61" t="n">
        <f aca="false">IFERROR(AVERAGE(AK34:AU34),0)</f>
        <v>87.5</v>
      </c>
      <c r="AW34" s="62" t="n">
        <v>0</v>
      </c>
      <c r="AX34" s="62" t="n">
        <v>0</v>
      </c>
      <c r="AY34" s="62" t="n">
        <v>100</v>
      </c>
      <c r="AZ34" s="62" t="n">
        <v>100</v>
      </c>
      <c r="BA34" s="62" t="n">
        <v>100</v>
      </c>
      <c r="BB34" s="62" t="n">
        <v>0</v>
      </c>
      <c r="BC34" s="62" t="n">
        <v>100</v>
      </c>
      <c r="BD34" s="62" t="n">
        <v>100</v>
      </c>
      <c r="BE34" s="62" t="n">
        <v>61</v>
      </c>
      <c r="BF34" s="62" t="n">
        <v>94</v>
      </c>
      <c r="BG34" s="62"/>
      <c r="BH34" s="62"/>
      <c r="BI34" s="61" t="n">
        <f aca="false">IFERROR(AVERAGE(AW34:BH34),0)</f>
        <v>65.5</v>
      </c>
      <c r="BJ34" s="62" t="n">
        <v>100</v>
      </c>
      <c r="BK34" s="62" t="n">
        <v>100</v>
      </c>
      <c r="BL34" s="62" t="n">
        <v>90</v>
      </c>
      <c r="BM34" s="62" t="n">
        <v>95</v>
      </c>
      <c r="BN34" s="62" t="n">
        <v>100</v>
      </c>
      <c r="BO34" s="62" t="n">
        <v>96</v>
      </c>
      <c r="BP34" s="62" t="n">
        <v>100</v>
      </c>
      <c r="BQ34" s="62" t="n">
        <v>85</v>
      </c>
      <c r="BR34" s="62" t="n">
        <v>100</v>
      </c>
      <c r="BS34" s="62" t="n">
        <v>0</v>
      </c>
      <c r="BT34" s="61" t="n">
        <f aca="false">IFERROR(AVERAGE(BJ34:BS34),0)</f>
        <v>86.6</v>
      </c>
      <c r="BU34" s="63" t="n">
        <v>100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0</v>
      </c>
      <c r="CB34" s="62" t="n">
        <v>100</v>
      </c>
      <c r="CC34" s="62"/>
      <c r="CD34" s="61" t="n">
        <f aca="false">IFERROR(AVERAGE(BU34:CC34),0)</f>
        <v>87.5</v>
      </c>
    </row>
    <row r="35" customFormat="false" ht="15.75" hidden="false" customHeight="true" outlineLevel="0" collapsed="false">
      <c r="A35" s="13" t="str">
        <f aca="false">$E35&amp;"-"&amp;$F35</f>
        <v>202021015-2</v>
      </c>
      <c r="B35" s="18" t="n">
        <f aca="false">$W35</f>
        <v>89</v>
      </c>
      <c r="C35" s="13"/>
      <c r="D35" s="54" t="n">
        <v>31</v>
      </c>
      <c r="E35" s="56" t="s">
        <v>2680</v>
      </c>
      <c r="F35" s="56" t="s">
        <v>58</v>
      </c>
      <c r="G35" s="56" t="s">
        <v>2681</v>
      </c>
      <c r="H35" s="56" t="s">
        <v>89</v>
      </c>
      <c r="I35" s="56" t="s">
        <v>1177</v>
      </c>
      <c r="J35" s="56" t="s">
        <v>765</v>
      </c>
      <c r="K35" s="56" t="s">
        <v>2682</v>
      </c>
      <c r="L35" s="56" t="s">
        <v>64</v>
      </c>
      <c r="M35" s="56" t="s">
        <v>572</v>
      </c>
      <c r="N35" s="56" t="s">
        <v>2683</v>
      </c>
      <c r="O35" s="57" t="n">
        <f aca="false">$AB35</f>
        <v>80</v>
      </c>
      <c r="P35" s="57" t="n">
        <f aca="false">$AF35</f>
        <v>80</v>
      </c>
      <c r="Q35" s="57" t="n">
        <f aca="false">IFERROR(IF($V35&lt;&gt;0,ROUND((MAX(O35:P35)*0.5+$V35*0.5),0),ROUND(($O35*0.5+$P35*0.5),0)),)</f>
        <v>80</v>
      </c>
      <c r="R35" s="57" t="n">
        <f aca="false">$AV35</f>
        <v>96</v>
      </c>
      <c r="S35" s="57" t="n">
        <f aca="false">$BI35</f>
        <v>100</v>
      </c>
      <c r="T35" s="57" t="n">
        <f aca="false">$BT35</f>
        <v>97.8</v>
      </c>
      <c r="U35" s="57" t="n">
        <f aca="false">$CD35</f>
        <v>100</v>
      </c>
      <c r="V35" s="58" t="n">
        <f aca="false">$AJ35</f>
        <v>0</v>
      </c>
      <c r="W35" s="59" t="n">
        <f aca="false">IF($Q35&gt;=55,ROUND($Q35*$Q$3+$R35*$R$3+$S35*$S$3+$T35*$T$3+$U35*$U$3,0),$Q35)</f>
        <v>89</v>
      </c>
      <c r="X35" s="57" t="n">
        <v>20</v>
      </c>
      <c r="Y35" s="60" t="n">
        <v>25</v>
      </c>
      <c r="Z35" s="60" t="n">
        <v>35</v>
      </c>
      <c r="AA35" s="60" t="n">
        <v>100</v>
      </c>
      <c r="AB35" s="89" t="n">
        <f aca="false">IFERROR(X35+Y35+Z35*AA35/100,0)</f>
        <v>80</v>
      </c>
      <c r="AC35" s="60" t="n">
        <v>20</v>
      </c>
      <c r="AD35" s="60" t="n">
        <v>60</v>
      </c>
      <c r="AE35" s="57" t="n">
        <v>100</v>
      </c>
      <c r="AF35" s="61" t="n">
        <f aca="false">IFERROR(AC35+AD35*AE35/100,0)</f>
        <v>80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60</v>
      </c>
      <c r="AQ35" s="62" t="n">
        <v>100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96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100</v>
      </c>
      <c r="BC35" s="62" t="n">
        <v>100</v>
      </c>
      <c r="BD35" s="62" t="n">
        <v>100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100</v>
      </c>
      <c r="BJ35" s="62" t="n">
        <v>100</v>
      </c>
      <c r="BK35" s="62" t="n">
        <v>100</v>
      </c>
      <c r="BL35" s="62" t="n">
        <v>90</v>
      </c>
      <c r="BM35" s="62" t="n">
        <v>98</v>
      </c>
      <c r="BN35" s="62" t="n">
        <v>100</v>
      </c>
      <c r="BO35" s="62" t="n">
        <v>100</v>
      </c>
      <c r="BP35" s="62" t="n">
        <v>100</v>
      </c>
      <c r="BQ35" s="62" t="n">
        <v>90</v>
      </c>
      <c r="BR35" s="62" t="n">
        <v>100</v>
      </c>
      <c r="BS35" s="62" t="n">
        <v>100</v>
      </c>
      <c r="BT35" s="61" t="n">
        <f aca="false">IFERROR(AVERAGE(BJ35:BS35),0)</f>
        <v>97.8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202021071-3</v>
      </c>
      <c r="B36" s="18" t="n">
        <f aca="false">$W36</f>
        <v>43</v>
      </c>
      <c r="C36" s="13"/>
      <c r="D36" s="54" t="n">
        <v>32</v>
      </c>
      <c r="E36" s="56" t="s">
        <v>2684</v>
      </c>
      <c r="F36" s="56" t="s">
        <v>159</v>
      </c>
      <c r="G36" s="56" t="s">
        <v>2685</v>
      </c>
      <c r="H36" s="56" t="s">
        <v>60</v>
      </c>
      <c r="I36" s="56" t="s">
        <v>2686</v>
      </c>
      <c r="J36" s="56" t="s">
        <v>2687</v>
      </c>
      <c r="K36" s="56" t="s">
        <v>2688</v>
      </c>
      <c r="L36" s="56" t="s">
        <v>64</v>
      </c>
      <c r="M36" s="56" t="s">
        <v>572</v>
      </c>
      <c r="N36" s="56" t="s">
        <v>2689</v>
      </c>
      <c r="O36" s="57" t="n">
        <f aca="false">$AB36</f>
        <v>85</v>
      </c>
      <c r="P36" s="57" t="n">
        <f aca="false">$AF36</f>
        <v>0</v>
      </c>
      <c r="Q36" s="57" t="n">
        <f aca="false">IFERROR(IF($V36&lt;&gt;0,ROUND((MAX(O36:P36)*0.5+$V36*0.5),0),ROUND(($O36*0.5+$P36*0.5),0)),)</f>
        <v>43</v>
      </c>
      <c r="R36" s="57" t="n">
        <f aca="false">$AV36</f>
        <v>87.3</v>
      </c>
      <c r="S36" s="57" t="n">
        <f aca="false">$BI36</f>
        <v>100</v>
      </c>
      <c r="T36" s="57" t="n">
        <f aca="false">$BT36</f>
        <v>94.5</v>
      </c>
      <c r="U36" s="57" t="n">
        <f aca="false">$CD36</f>
        <v>68.25</v>
      </c>
      <c r="V36" s="58" t="n">
        <f aca="false">$AJ36</f>
        <v>0</v>
      </c>
      <c r="W36" s="59" t="n">
        <f aca="false">IF($Q36&gt;=55,ROUND($Q36*$Q$3+$R36*$R$3+$S36*$S$3+$T36*$T$3+$U36*$U$3,0),$Q36)</f>
        <v>43</v>
      </c>
      <c r="X36" s="57" t="n">
        <v>15</v>
      </c>
      <c r="Y36" s="60" t="n">
        <v>20</v>
      </c>
      <c r="Z36" s="60" t="n">
        <v>50</v>
      </c>
      <c r="AA36" s="60" t="n">
        <v>100</v>
      </c>
      <c r="AB36" s="89" t="n">
        <f aca="false">IFERROR(X36+Y36+Z36*AA36/100,0)</f>
        <v>85</v>
      </c>
      <c r="AC36" s="60" t="n">
        <v>0</v>
      </c>
      <c r="AD36" s="60" t="n">
        <v>0</v>
      </c>
      <c r="AE36" s="57" t="n">
        <v>0</v>
      </c>
      <c r="AF36" s="61" t="n">
        <f aca="false">IFERROR(AC36+AD36*AE36/100,0)</f>
        <v>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50</v>
      </c>
      <c r="AP36" s="62" t="n">
        <v>80</v>
      </c>
      <c r="AQ36" s="62" t="n">
        <v>100</v>
      </c>
      <c r="AR36" s="62" t="n">
        <v>83</v>
      </c>
      <c r="AS36" s="62" t="n">
        <v>60</v>
      </c>
      <c r="AT36" s="62" t="n">
        <v>100</v>
      </c>
      <c r="AU36" s="62"/>
      <c r="AV36" s="61" t="n">
        <f aca="false">IFERROR(AVERAGE(AK36:AU36),0)</f>
        <v>87.3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100</v>
      </c>
      <c r="BJ36" s="62" t="n">
        <v>100</v>
      </c>
      <c r="BK36" s="62" t="n">
        <v>100</v>
      </c>
      <c r="BL36" s="62" t="n">
        <v>90</v>
      </c>
      <c r="BM36" s="62" t="n">
        <v>95</v>
      </c>
      <c r="BN36" s="62" t="n">
        <v>95</v>
      </c>
      <c r="BO36" s="62" t="n">
        <v>85</v>
      </c>
      <c r="BP36" s="62" t="n">
        <v>80</v>
      </c>
      <c r="BQ36" s="62" t="n">
        <v>100</v>
      </c>
      <c r="BR36" s="62" t="n">
        <v>100</v>
      </c>
      <c r="BS36" s="62" t="n">
        <v>100</v>
      </c>
      <c r="BT36" s="61" t="n">
        <f aca="false">IFERROR(AVERAGE(BJ36:BS36),0)</f>
        <v>94.5</v>
      </c>
      <c r="BU36" s="63" t="n">
        <v>0</v>
      </c>
      <c r="BV36" s="63" t="n">
        <v>0</v>
      </c>
      <c r="BW36" s="63" t="n">
        <v>100</v>
      </c>
      <c r="BX36" s="62" t="n">
        <v>100</v>
      </c>
      <c r="BY36" s="62" t="n">
        <v>100</v>
      </c>
      <c r="BZ36" s="62" t="n">
        <v>46</v>
      </c>
      <c r="CA36" s="62" t="n">
        <v>100</v>
      </c>
      <c r="CB36" s="62" t="n">
        <v>100</v>
      </c>
      <c r="CC36" s="62"/>
      <c r="CD36" s="61" t="n">
        <f aca="false">IFERROR(AVERAGE(BU36:CC36),0)</f>
        <v>68.25</v>
      </c>
    </row>
    <row r="37" customFormat="false" ht="15.75" hidden="false" customHeight="true" outlineLevel="0" collapsed="false">
      <c r="A37" s="13" t="str">
        <f aca="false">$E37&amp;"-"&amp;$F37</f>
        <v>202021082-9</v>
      </c>
      <c r="B37" s="18" t="n">
        <f aca="false">$W37</f>
        <v>89</v>
      </c>
      <c r="C37" s="13"/>
      <c r="D37" s="54" t="n">
        <v>33</v>
      </c>
      <c r="E37" s="56" t="s">
        <v>2690</v>
      </c>
      <c r="F37" s="56" t="s">
        <v>102</v>
      </c>
      <c r="G37" s="56" t="s">
        <v>2691</v>
      </c>
      <c r="H37" s="56" t="s">
        <v>60</v>
      </c>
      <c r="I37" s="56" t="s">
        <v>730</v>
      </c>
      <c r="J37" s="56" t="s">
        <v>1158</v>
      </c>
      <c r="K37" s="56" t="s">
        <v>2692</v>
      </c>
      <c r="L37" s="56" t="s">
        <v>64</v>
      </c>
      <c r="M37" s="56" t="s">
        <v>572</v>
      </c>
      <c r="N37" s="56" t="s">
        <v>2693</v>
      </c>
      <c r="O37" s="57" t="n">
        <f aca="false">$AB37</f>
        <v>85</v>
      </c>
      <c r="P37" s="57" t="n">
        <f aca="false">$AF37</f>
        <v>0</v>
      </c>
      <c r="Q37" s="57" t="n">
        <f aca="false">IFERROR(IF($V37&lt;&gt;0,ROUND((MAX(O37:P37)*0.5+$V37*0.5),0),ROUND(($O37*0.5+$P37*0.5),0)),)</f>
        <v>85</v>
      </c>
      <c r="R37" s="57" t="n">
        <f aca="false">$AV37</f>
        <v>89.3</v>
      </c>
      <c r="S37" s="57" t="n">
        <f aca="false">$BI37</f>
        <v>90</v>
      </c>
      <c r="T37" s="57" t="n">
        <f aca="false">$BT37</f>
        <v>95.8</v>
      </c>
      <c r="U37" s="57" t="n">
        <f aca="false">$CD37</f>
        <v>100</v>
      </c>
      <c r="V37" s="58" t="n">
        <f aca="false">$AJ37</f>
        <v>85</v>
      </c>
      <c r="W37" s="59" t="n">
        <f aca="false">IF($Q37&gt;=55,ROUND($Q37*$Q$3+$R37*$R$3+$S37*$S$3+$T37*$T$3+$U37*$U$3,0),$Q37)</f>
        <v>89</v>
      </c>
      <c r="X37" s="57" t="n">
        <v>15</v>
      </c>
      <c r="Y37" s="60" t="n">
        <v>30</v>
      </c>
      <c r="Z37" s="60" t="n">
        <v>40</v>
      </c>
      <c r="AA37" s="60" t="n">
        <v>100</v>
      </c>
      <c r="AB37" s="89" t="n">
        <f aca="false">IFERROR(X37+Y37+Z37*AA37/100,0)</f>
        <v>85</v>
      </c>
      <c r="AC37" s="60" t="s">
        <v>145</v>
      </c>
      <c r="AD37" s="60" t="n">
        <v>65</v>
      </c>
      <c r="AE37" s="57" t="n">
        <v>100</v>
      </c>
      <c r="AF37" s="61" t="n">
        <f aca="false">IFERROR(AC37+AD37*AE37/100,0)</f>
        <v>0</v>
      </c>
      <c r="AG37" s="60" t="n">
        <v>30</v>
      </c>
      <c r="AH37" s="60" t="n">
        <v>55</v>
      </c>
      <c r="AI37" s="57" t="n">
        <v>100</v>
      </c>
      <c r="AJ37" s="61" t="n">
        <f aca="false">IFERROR(AG37+AH37*AI37/100,0)</f>
        <v>85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60</v>
      </c>
      <c r="AQ37" s="62" t="n">
        <v>100</v>
      </c>
      <c r="AR37" s="62" t="n">
        <v>33</v>
      </c>
      <c r="AS37" s="62" t="n">
        <v>100</v>
      </c>
      <c r="AT37" s="62" t="n">
        <v>100</v>
      </c>
      <c r="AU37" s="62"/>
      <c r="AV37" s="61" t="n">
        <f aca="false">IFERROR(AVERAGE(AK37:AU37),0)</f>
        <v>89.3</v>
      </c>
      <c r="AW37" s="62" t="n">
        <v>100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0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90</v>
      </c>
      <c r="BJ37" s="62" t="n">
        <v>100</v>
      </c>
      <c r="BK37" s="62" t="n">
        <v>100</v>
      </c>
      <c r="BL37" s="62" t="n">
        <v>80</v>
      </c>
      <c r="BM37" s="62" t="n">
        <v>98</v>
      </c>
      <c r="BN37" s="62" t="n">
        <v>100</v>
      </c>
      <c r="BO37" s="62" t="n">
        <v>100</v>
      </c>
      <c r="BP37" s="62" t="n">
        <v>100</v>
      </c>
      <c r="BQ37" s="62" t="n">
        <v>80</v>
      </c>
      <c r="BR37" s="62" t="n">
        <v>100</v>
      </c>
      <c r="BS37" s="62" t="n">
        <v>100</v>
      </c>
      <c r="BT37" s="61" t="n">
        <f aca="false">IFERROR(AVERAGE(BJ37:BS37),0)</f>
        <v>95.8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100</v>
      </c>
      <c r="CB37" s="62" t="n">
        <v>100</v>
      </c>
      <c r="CC37" s="62"/>
      <c r="CD37" s="61" t="n">
        <f aca="false">IFERROR(AVERAGE(BU37:CC37),0)</f>
        <v>100</v>
      </c>
    </row>
    <row r="38" customFormat="false" ht="15.75" hidden="false" customHeight="true" outlineLevel="0" collapsed="false">
      <c r="A38" s="13" t="str">
        <f aca="false">$E38&amp;"-"&amp;$F38</f>
        <v>202021009-8</v>
      </c>
      <c r="B38" s="18" t="n">
        <f aca="false">$W38</f>
        <v>97</v>
      </c>
      <c r="C38" s="13"/>
      <c r="D38" s="54" t="n">
        <v>34</v>
      </c>
      <c r="E38" s="56" t="s">
        <v>2694</v>
      </c>
      <c r="F38" s="56" t="s">
        <v>89</v>
      </c>
      <c r="G38" s="56" t="s">
        <v>2695</v>
      </c>
      <c r="H38" s="56" t="s">
        <v>89</v>
      </c>
      <c r="I38" s="56" t="s">
        <v>520</v>
      </c>
      <c r="J38" s="56" t="s">
        <v>1113</v>
      </c>
      <c r="K38" s="56" t="s">
        <v>2696</v>
      </c>
      <c r="L38" s="56" t="s">
        <v>64</v>
      </c>
      <c r="M38" s="56" t="s">
        <v>572</v>
      </c>
      <c r="N38" s="56" t="s">
        <v>2697</v>
      </c>
      <c r="O38" s="57" t="n">
        <f aca="false">$AB38</f>
        <v>100</v>
      </c>
      <c r="P38" s="57" t="n">
        <f aca="false">$AF38</f>
        <v>90</v>
      </c>
      <c r="Q38" s="57" t="n">
        <f aca="false">IFERROR(IF($V38&lt;&gt;0,ROUND((MAX(O38:P38)*0.5+$V38*0.5),0),ROUND(($O38*0.5+$P38*0.5),0)),)</f>
        <v>95</v>
      </c>
      <c r="R38" s="57" t="n">
        <f aca="false">$AV38</f>
        <v>100</v>
      </c>
      <c r="S38" s="57" t="n">
        <f aca="false">$BI38</f>
        <v>100</v>
      </c>
      <c r="T38" s="57" t="n">
        <f aca="false">$BT38</f>
        <v>98.5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97</v>
      </c>
      <c r="X38" s="57" t="n">
        <v>20</v>
      </c>
      <c r="Y38" s="60" t="n">
        <v>30</v>
      </c>
      <c r="Z38" s="60" t="n">
        <v>50</v>
      </c>
      <c r="AA38" s="60" t="n">
        <v>100</v>
      </c>
      <c r="AB38" s="89" t="n">
        <f aca="false">IFERROR(X38+Y38+Z38*AA38/100,0)</f>
        <v>100</v>
      </c>
      <c r="AC38" s="60" t="n">
        <v>30</v>
      </c>
      <c r="AD38" s="60" t="n">
        <v>60</v>
      </c>
      <c r="AE38" s="57" t="n">
        <v>100</v>
      </c>
      <c r="AF38" s="61" t="n">
        <f aca="false">IFERROR(AC38+AD38*AE38/100,0)</f>
        <v>90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100</v>
      </c>
      <c r="AQ38" s="62" t="n">
        <v>100</v>
      </c>
      <c r="AR38" s="62" t="n">
        <v>100</v>
      </c>
      <c r="AS38" s="62" t="n">
        <v>100</v>
      </c>
      <c r="AT38" s="62" t="n">
        <v>100</v>
      </c>
      <c r="AU38" s="62"/>
      <c r="AV38" s="61" t="n">
        <f aca="false">IFERROR(AVERAGE(AK38:AU38),0)</f>
        <v>100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100</v>
      </c>
      <c r="BJ38" s="62" t="n">
        <v>100</v>
      </c>
      <c r="BK38" s="62" t="n">
        <v>100</v>
      </c>
      <c r="BL38" s="62" t="n">
        <v>95</v>
      </c>
      <c r="BM38" s="62" t="n">
        <v>100</v>
      </c>
      <c r="BN38" s="62" t="n">
        <v>100</v>
      </c>
      <c r="BO38" s="62" t="n">
        <v>100</v>
      </c>
      <c r="BP38" s="62" t="n">
        <v>100</v>
      </c>
      <c r="BQ38" s="62" t="n">
        <v>90</v>
      </c>
      <c r="BR38" s="62" t="n">
        <v>100</v>
      </c>
      <c r="BS38" s="62" t="n">
        <v>100</v>
      </c>
      <c r="BT38" s="61" t="n">
        <f aca="false">IFERROR(AVERAGE(BJ38:BS38),0)</f>
        <v>98.5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202021048-9</v>
      </c>
      <c r="B39" s="18" t="n">
        <f aca="false">$W39</f>
        <v>90</v>
      </c>
      <c r="C39" s="13"/>
      <c r="D39" s="54" t="n">
        <v>35</v>
      </c>
      <c r="E39" s="56" t="s">
        <v>2698</v>
      </c>
      <c r="F39" s="56" t="s">
        <v>102</v>
      </c>
      <c r="G39" s="56" t="s">
        <v>2699</v>
      </c>
      <c r="H39" s="56" t="s">
        <v>64</v>
      </c>
      <c r="I39" s="56" t="s">
        <v>450</v>
      </c>
      <c r="J39" s="56" t="s">
        <v>960</v>
      </c>
      <c r="K39" s="56" t="s">
        <v>210</v>
      </c>
      <c r="L39" s="56" t="s">
        <v>64</v>
      </c>
      <c r="M39" s="56" t="s">
        <v>572</v>
      </c>
      <c r="N39" s="56" t="s">
        <v>2700</v>
      </c>
      <c r="O39" s="57" t="n">
        <f aca="false">$AB39</f>
        <v>85</v>
      </c>
      <c r="P39" s="57" t="n">
        <f aca="false">$AF39</f>
        <v>95</v>
      </c>
      <c r="Q39" s="57" t="n">
        <f aca="false">IFERROR(IF($V39&lt;&gt;0,ROUND((MAX(O39:P39)*0.5+$V39*0.5),0),ROUND(($O39*0.5+$P39*0.5),0)),)</f>
        <v>90</v>
      </c>
      <c r="R39" s="57" t="n">
        <f aca="false">$AV39</f>
        <v>91.5</v>
      </c>
      <c r="S39" s="57" t="n">
        <f aca="false">$BI39</f>
        <v>78.3</v>
      </c>
      <c r="T39" s="57" t="n">
        <f aca="false">$BT39</f>
        <v>97.3</v>
      </c>
      <c r="U39" s="57" t="n">
        <f aca="false">$CD39</f>
        <v>75</v>
      </c>
      <c r="V39" s="58" t="n">
        <f aca="false">$AJ39</f>
        <v>0</v>
      </c>
      <c r="W39" s="59" t="n">
        <f aca="false">IF($Q39&gt;=55,ROUND($Q39*$Q$3+$R39*$R$3+$S39*$S$3+$T39*$T$3+$U39*$U$3,0),$Q39)</f>
        <v>90</v>
      </c>
      <c r="X39" s="57" t="n">
        <v>15</v>
      </c>
      <c r="Y39" s="60" t="n">
        <v>30</v>
      </c>
      <c r="Z39" s="60" t="n">
        <v>40</v>
      </c>
      <c r="AA39" s="60" t="n">
        <v>100</v>
      </c>
      <c r="AB39" s="89" t="n">
        <f aca="false">IFERROR(X39+Y39+Z39*AA39/100,0)</f>
        <v>85</v>
      </c>
      <c r="AC39" s="60" t="n">
        <v>25</v>
      </c>
      <c r="AD39" s="60" t="n">
        <v>70</v>
      </c>
      <c r="AE39" s="57" t="n">
        <v>100</v>
      </c>
      <c r="AF39" s="61" t="n">
        <f aca="false">IFERROR(AC39+AD39*AE39/100,0)</f>
        <v>95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75</v>
      </c>
      <c r="AO39" s="62" t="n">
        <v>100</v>
      </c>
      <c r="AP39" s="62" t="n">
        <v>40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91.5</v>
      </c>
      <c r="AW39" s="62" t="n">
        <v>90</v>
      </c>
      <c r="AX39" s="62" t="n">
        <v>100</v>
      </c>
      <c r="AY39" s="62" t="n">
        <v>100</v>
      </c>
      <c r="AZ39" s="62" t="n">
        <v>100</v>
      </c>
      <c r="BA39" s="62" t="n">
        <v>0</v>
      </c>
      <c r="BB39" s="62" t="n">
        <v>100</v>
      </c>
      <c r="BC39" s="62" t="n">
        <v>96</v>
      </c>
      <c r="BD39" s="62" t="n">
        <v>0</v>
      </c>
      <c r="BE39" s="62" t="n">
        <v>99</v>
      </c>
      <c r="BF39" s="62" t="n">
        <v>98</v>
      </c>
      <c r="BG39" s="62"/>
      <c r="BH39" s="62"/>
      <c r="BI39" s="61" t="n">
        <f aca="false">IFERROR(AVERAGE(AW39:BH39),0)</f>
        <v>78.3</v>
      </c>
      <c r="BJ39" s="62" t="n">
        <v>100</v>
      </c>
      <c r="BK39" s="62" t="n">
        <v>100</v>
      </c>
      <c r="BL39" s="62" t="n">
        <v>100</v>
      </c>
      <c r="BM39" s="62" t="n">
        <v>98</v>
      </c>
      <c r="BN39" s="62" t="n">
        <v>95</v>
      </c>
      <c r="BO39" s="62" t="n">
        <v>90</v>
      </c>
      <c r="BP39" s="62" t="n">
        <v>95</v>
      </c>
      <c r="BQ39" s="62" t="n">
        <v>95</v>
      </c>
      <c r="BR39" s="62" t="n">
        <v>100</v>
      </c>
      <c r="BS39" s="62" t="n">
        <v>100</v>
      </c>
      <c r="BT39" s="61" t="n">
        <f aca="false">IFERROR(AVERAGE(BJ39:BS39),0)</f>
        <v>97.3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0</v>
      </c>
      <c r="BZ39" s="62" t="n">
        <v>100</v>
      </c>
      <c r="CA39" s="62" t="n">
        <v>0</v>
      </c>
      <c r="CB39" s="62" t="n">
        <v>100</v>
      </c>
      <c r="CC39" s="62"/>
      <c r="CD39" s="61" t="n">
        <f aca="false">IFERROR(AVERAGE(BU39:CC39),0)</f>
        <v>75</v>
      </c>
    </row>
    <row r="40" customFormat="false" ht="15.75" hidden="false" customHeight="true" outlineLevel="0" collapsed="false">
      <c r="A40" s="13" t="str">
        <f aca="false">$E40&amp;"-"&amp;$F40</f>
        <v>202021040-3</v>
      </c>
      <c r="B40" s="18" t="n">
        <f aca="false">$W40</f>
        <v>85</v>
      </c>
      <c r="C40" s="13"/>
      <c r="D40" s="54" t="n">
        <v>36</v>
      </c>
      <c r="E40" s="56" t="s">
        <v>2701</v>
      </c>
      <c r="F40" s="56" t="s">
        <v>159</v>
      </c>
      <c r="G40" s="56" t="s">
        <v>2702</v>
      </c>
      <c r="H40" s="56" t="s">
        <v>159</v>
      </c>
      <c r="I40" s="56" t="s">
        <v>505</v>
      </c>
      <c r="J40" s="56" t="s">
        <v>1632</v>
      </c>
      <c r="K40" s="56" t="s">
        <v>2703</v>
      </c>
      <c r="L40" s="56" t="s">
        <v>64</v>
      </c>
      <c r="M40" s="56" t="s">
        <v>572</v>
      </c>
      <c r="N40" s="56" t="s">
        <v>2704</v>
      </c>
      <c r="O40" s="57" t="n">
        <f aca="false">$AB40</f>
        <v>75</v>
      </c>
      <c r="P40" s="57" t="n">
        <f aca="false">$AF40</f>
        <v>100</v>
      </c>
      <c r="Q40" s="57" t="n">
        <f aca="false">IFERROR(IF($V40&lt;&gt;0,ROUND((MAX(O40:P40)*0.5+$V40*0.5),0),ROUND(($O40*0.5+$P40*0.5),0)),)</f>
        <v>88</v>
      </c>
      <c r="R40" s="57" t="n">
        <f aca="false">$AV40</f>
        <v>95</v>
      </c>
      <c r="S40" s="57" t="n">
        <f aca="false">$BI40</f>
        <v>29.6</v>
      </c>
      <c r="T40" s="57" t="n">
        <f aca="false">$BT40</f>
        <v>85</v>
      </c>
      <c r="U40" s="57" t="n">
        <f aca="false">$CD40</f>
        <v>75</v>
      </c>
      <c r="V40" s="58" t="n">
        <f aca="false">$AJ40</f>
        <v>0</v>
      </c>
      <c r="W40" s="59" t="n">
        <f aca="false">IF($Q40&gt;=55,ROUND($Q40*$Q$3+$R40*$R$3+$S40*$S$3+$T40*$T$3+$U40*$U$3,0),$Q40)</f>
        <v>85</v>
      </c>
      <c r="X40" s="57" t="n">
        <v>20</v>
      </c>
      <c r="Y40" s="60" t="n">
        <v>20</v>
      </c>
      <c r="Z40" s="60" t="n">
        <v>50</v>
      </c>
      <c r="AA40" s="60" t="n">
        <v>70</v>
      </c>
      <c r="AB40" s="89" t="n">
        <f aca="false">IFERROR(X40+Y40+Z40*AA40/100,0)</f>
        <v>75</v>
      </c>
      <c r="AC40" s="60" t="n">
        <v>30</v>
      </c>
      <c r="AD40" s="60" t="n">
        <v>70</v>
      </c>
      <c r="AE40" s="57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50</v>
      </c>
      <c r="AO40" s="62" t="n">
        <v>100</v>
      </c>
      <c r="AP40" s="62" t="n">
        <v>100</v>
      </c>
      <c r="AQ40" s="62" t="n">
        <v>100</v>
      </c>
      <c r="AR40" s="62" t="n">
        <v>100</v>
      </c>
      <c r="AS40" s="62" t="n">
        <v>100</v>
      </c>
      <c r="AT40" s="62" t="n">
        <v>100</v>
      </c>
      <c r="AU40" s="62"/>
      <c r="AV40" s="61" t="n">
        <f aca="false">IFERROR(AVERAGE(AK40:AU40),0)</f>
        <v>95</v>
      </c>
      <c r="AW40" s="62" t="n">
        <v>0</v>
      </c>
      <c r="AX40" s="62" t="n">
        <v>0</v>
      </c>
      <c r="AY40" s="62" t="n">
        <v>100</v>
      </c>
      <c r="AZ40" s="62" t="n">
        <v>0</v>
      </c>
      <c r="BA40" s="62" t="n">
        <v>0</v>
      </c>
      <c r="BB40" s="62" t="n">
        <v>100</v>
      </c>
      <c r="BC40" s="62" t="n">
        <v>96</v>
      </c>
      <c r="BD40" s="62" t="n">
        <v>0</v>
      </c>
      <c r="BE40" s="62" t="n">
        <v>0</v>
      </c>
      <c r="BF40" s="62" t="n">
        <v>0</v>
      </c>
      <c r="BG40" s="62"/>
      <c r="BH40" s="62"/>
      <c r="BI40" s="61" t="n">
        <f aca="false">IFERROR(AVERAGE(AW40:BH40),0)</f>
        <v>29.6</v>
      </c>
      <c r="BJ40" s="62" t="n">
        <v>100</v>
      </c>
      <c r="BK40" s="62" t="n">
        <v>100</v>
      </c>
      <c r="BL40" s="62" t="n">
        <v>95</v>
      </c>
      <c r="BM40" s="62" t="n">
        <v>95</v>
      </c>
      <c r="BN40" s="62" t="n">
        <v>90</v>
      </c>
      <c r="BO40" s="62" t="n">
        <v>80</v>
      </c>
      <c r="BP40" s="62" t="n">
        <v>100</v>
      </c>
      <c r="BQ40" s="62" t="n">
        <v>90</v>
      </c>
      <c r="BR40" s="62" t="n">
        <v>0</v>
      </c>
      <c r="BS40" s="62" t="n">
        <v>100</v>
      </c>
      <c r="BT40" s="61" t="n">
        <f aca="false">IFERROR(AVERAGE(BJ40:BS40),0)</f>
        <v>85</v>
      </c>
      <c r="BU40" s="63" t="n">
        <v>100</v>
      </c>
      <c r="BV40" s="63" t="n">
        <v>100</v>
      </c>
      <c r="BW40" s="63" t="n">
        <v>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0</v>
      </c>
      <c r="CC40" s="62"/>
      <c r="CD40" s="61" t="n">
        <f aca="false">IFERROR(AVERAGE(BU40:CC40),0)</f>
        <v>75</v>
      </c>
    </row>
    <row r="41" customFormat="false" ht="15.75" hidden="false" customHeight="true" outlineLevel="0" collapsed="false">
      <c r="A41" s="13" t="str">
        <f aca="false">$E41&amp;"-"&amp;$F41</f>
        <v>202021021-7</v>
      </c>
      <c r="B41" s="18" t="n">
        <f aca="false">$W41</f>
        <v>95</v>
      </c>
      <c r="C41" s="13"/>
      <c r="D41" s="54" t="n">
        <v>37</v>
      </c>
      <c r="E41" s="56" t="s">
        <v>2705</v>
      </c>
      <c r="F41" s="56" t="s">
        <v>121</v>
      </c>
      <c r="G41" s="56" t="s">
        <v>2706</v>
      </c>
      <c r="H41" s="56" t="s">
        <v>140</v>
      </c>
      <c r="I41" s="56" t="s">
        <v>204</v>
      </c>
      <c r="J41" s="56" t="s">
        <v>2707</v>
      </c>
      <c r="K41" s="56" t="s">
        <v>2708</v>
      </c>
      <c r="L41" s="56" t="s">
        <v>64</v>
      </c>
      <c r="M41" s="56" t="s">
        <v>572</v>
      </c>
      <c r="N41" s="56" t="s">
        <v>2709</v>
      </c>
      <c r="O41" s="57" t="n">
        <f aca="false">$AB41</f>
        <v>85</v>
      </c>
      <c r="P41" s="57" t="n">
        <f aca="false">$AF41</f>
        <v>100</v>
      </c>
      <c r="Q41" s="57" t="n">
        <f aca="false">IFERROR(IF($V41&lt;&gt;0,ROUND((MAX(O41:P41)*0.5+$V41*0.5),0),ROUND(($O41*0.5+$P41*0.5),0)),)</f>
        <v>93</v>
      </c>
      <c r="R41" s="57" t="n">
        <f aca="false">$AV41</f>
        <v>96</v>
      </c>
      <c r="S41" s="57" t="n">
        <f aca="false">$BI41</f>
        <v>98.691</v>
      </c>
      <c r="T41" s="57" t="n">
        <f aca="false">$BT41</f>
        <v>97.6</v>
      </c>
      <c r="U41" s="57" t="n">
        <f aca="false">$CD41</f>
        <v>100</v>
      </c>
      <c r="V41" s="58" t="n">
        <f aca="false">$AJ41</f>
        <v>0</v>
      </c>
      <c r="W41" s="59" t="n">
        <f aca="false">IF($Q41&gt;=55,ROUND($Q41*$Q$3+$R41*$R$3+$S41*$S$3+$T41*$T$3+$U41*$U$3,0),$Q41)</f>
        <v>95</v>
      </c>
      <c r="X41" s="57" t="n">
        <v>15</v>
      </c>
      <c r="Y41" s="60" t="n">
        <v>30</v>
      </c>
      <c r="Z41" s="60" t="n">
        <v>40</v>
      </c>
      <c r="AA41" s="60" t="n">
        <v>100</v>
      </c>
      <c r="AB41" s="89" t="n">
        <f aca="false">IFERROR(X41+Y41+Z41*AA41/100,0)</f>
        <v>85</v>
      </c>
      <c r="AC41" s="60" t="n">
        <v>30</v>
      </c>
      <c r="AD41" s="60" t="n">
        <v>70</v>
      </c>
      <c r="AE41" s="57" t="n">
        <v>100</v>
      </c>
      <c r="AF41" s="61" t="n">
        <f aca="false">IFERROR(AC41+AD41*AE41/100,0)</f>
        <v>100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100</v>
      </c>
      <c r="AO41" s="62" t="n">
        <v>100</v>
      </c>
      <c r="AP41" s="62" t="n">
        <v>80</v>
      </c>
      <c r="AQ41" s="62" t="n">
        <v>80</v>
      </c>
      <c r="AR41" s="62" t="n">
        <v>100</v>
      </c>
      <c r="AS41" s="62" t="n">
        <v>100</v>
      </c>
      <c r="AT41" s="62" t="n">
        <v>100</v>
      </c>
      <c r="AU41" s="62"/>
      <c r="AV41" s="61" t="n">
        <f aca="false">IFERROR(AVERAGE(AK41:AU41),0)</f>
        <v>96</v>
      </c>
      <c r="AW41" s="62" t="n">
        <v>100</v>
      </c>
      <c r="AX41" s="62" t="n">
        <v>100</v>
      </c>
      <c r="AY41" s="62" t="n">
        <v>100</v>
      </c>
      <c r="AZ41" s="62" t="n">
        <v>96</v>
      </c>
      <c r="BA41" s="62" t="n">
        <v>100</v>
      </c>
      <c r="BB41" s="62" t="n">
        <v>100</v>
      </c>
      <c r="BC41" s="62" t="n">
        <v>100</v>
      </c>
      <c r="BD41" s="62" t="n">
        <v>90.91</v>
      </c>
      <c r="BE41" s="62" t="n">
        <v>100</v>
      </c>
      <c r="BF41" s="62" t="n">
        <v>100</v>
      </c>
      <c r="BG41" s="62"/>
      <c r="BH41" s="62"/>
      <c r="BI41" s="61" t="n">
        <f aca="false">IFERROR(AVERAGE(AW41:BH41),0)</f>
        <v>98.691</v>
      </c>
      <c r="BJ41" s="62" t="n">
        <v>100</v>
      </c>
      <c r="BK41" s="62" t="n">
        <v>100</v>
      </c>
      <c r="BL41" s="62" t="n">
        <v>95</v>
      </c>
      <c r="BM41" s="62" t="n">
        <v>100</v>
      </c>
      <c r="BN41" s="62" t="n">
        <v>98</v>
      </c>
      <c r="BO41" s="62" t="n">
        <v>98</v>
      </c>
      <c r="BP41" s="62" t="n">
        <v>90</v>
      </c>
      <c r="BQ41" s="62" t="n">
        <v>95</v>
      </c>
      <c r="BR41" s="62" t="n">
        <v>100</v>
      </c>
      <c r="BS41" s="62" t="n">
        <v>100</v>
      </c>
      <c r="BT41" s="61" t="n">
        <f aca="false">IFERROR(AVERAGE(BJ41:BS41),0)</f>
        <v>97.6</v>
      </c>
      <c r="BU41" s="63" t="n">
        <v>100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100</v>
      </c>
    </row>
    <row r="42" customFormat="false" ht="15.75" hidden="false" customHeight="true" outlineLevel="0" collapsed="false">
      <c r="A42" s="13" t="str">
        <f aca="false">$E42&amp;"-"&amp;$F42</f>
        <v>202021016-0</v>
      </c>
      <c r="B42" s="18" t="n">
        <f aca="false">$W42</f>
        <v>96</v>
      </c>
      <c r="C42" s="13"/>
      <c r="D42" s="54" t="n">
        <v>38</v>
      </c>
      <c r="E42" s="56" t="s">
        <v>2710</v>
      </c>
      <c r="F42" s="56" t="s">
        <v>68</v>
      </c>
      <c r="G42" s="56" t="s">
        <v>2711</v>
      </c>
      <c r="H42" s="56" t="s">
        <v>89</v>
      </c>
      <c r="I42" s="56" t="s">
        <v>2712</v>
      </c>
      <c r="J42" s="56" t="s">
        <v>949</v>
      </c>
      <c r="K42" s="56" t="s">
        <v>2713</v>
      </c>
      <c r="L42" s="56" t="s">
        <v>64</v>
      </c>
      <c r="M42" s="56" t="s">
        <v>572</v>
      </c>
      <c r="N42" s="56" t="s">
        <v>2714</v>
      </c>
      <c r="O42" s="57" t="n">
        <f aca="false">$AB42</f>
        <v>95</v>
      </c>
      <c r="P42" s="57" t="n">
        <f aca="false">$AF42</f>
        <v>100</v>
      </c>
      <c r="Q42" s="57" t="n">
        <f aca="false">IFERROR(IF($V42&lt;&gt;0,ROUND((MAX(O42:P42)*0.5+$V42*0.5),0),ROUND(($O42*0.5+$P42*0.5),0)),)</f>
        <v>98</v>
      </c>
      <c r="R42" s="57" t="n">
        <f aca="false">$AV42</f>
        <v>96.7</v>
      </c>
      <c r="S42" s="57" t="n">
        <f aca="false">$BI42</f>
        <v>90</v>
      </c>
      <c r="T42" s="57" t="n">
        <f aca="false">$BT42</f>
        <v>90.5</v>
      </c>
      <c r="U42" s="57" t="n">
        <f aca="false">$CD42</f>
        <v>100</v>
      </c>
      <c r="V42" s="58" t="n">
        <f aca="false">$AJ42</f>
        <v>0</v>
      </c>
      <c r="W42" s="59" t="n">
        <f aca="false">IF($Q42&gt;=55,ROUND($Q42*$Q$3+$R42*$R$3+$S42*$S$3+$T42*$T$3+$U42*$U$3,0),$Q42)</f>
        <v>96</v>
      </c>
      <c r="X42" s="57" t="n">
        <v>15</v>
      </c>
      <c r="Y42" s="60" t="n">
        <v>30</v>
      </c>
      <c r="Z42" s="60" t="n">
        <v>50</v>
      </c>
      <c r="AA42" s="60" t="n">
        <v>100</v>
      </c>
      <c r="AB42" s="89" t="n">
        <f aca="false">IFERROR(X42+Y42+Z42*AA42/100,0)</f>
        <v>95</v>
      </c>
      <c r="AC42" s="60" t="n">
        <v>30</v>
      </c>
      <c r="AD42" s="60" t="n">
        <v>70</v>
      </c>
      <c r="AE42" s="57" t="n">
        <v>100</v>
      </c>
      <c r="AF42" s="61" t="n">
        <f aca="false">IFERROR(AC42+AD42*AE42/100,0)</f>
        <v>100</v>
      </c>
      <c r="AG42" s="60"/>
      <c r="AH42" s="60"/>
      <c r="AI42" s="57"/>
      <c r="AJ42" s="61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100</v>
      </c>
      <c r="AQ42" s="62" t="n">
        <v>100</v>
      </c>
      <c r="AR42" s="62" t="n">
        <v>67</v>
      </c>
      <c r="AS42" s="62" t="n">
        <v>100</v>
      </c>
      <c r="AT42" s="62" t="n">
        <v>100</v>
      </c>
      <c r="AU42" s="62"/>
      <c r="AV42" s="61" t="n">
        <f aca="false">IFERROR(AVERAGE(AK42:AU42),0)</f>
        <v>96.7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0</v>
      </c>
      <c r="BC42" s="62" t="n">
        <v>100</v>
      </c>
      <c r="BD42" s="62" t="n">
        <v>100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90</v>
      </c>
      <c r="BJ42" s="62" t="n">
        <v>95</v>
      </c>
      <c r="BK42" s="62" t="n">
        <v>100</v>
      </c>
      <c r="BL42" s="62" t="n">
        <v>90</v>
      </c>
      <c r="BM42" s="62" t="n">
        <v>100</v>
      </c>
      <c r="BN42" s="62" t="n">
        <v>100</v>
      </c>
      <c r="BO42" s="62" t="n">
        <v>50</v>
      </c>
      <c r="BP42" s="62" t="n">
        <v>95</v>
      </c>
      <c r="BQ42" s="62" t="n">
        <v>90</v>
      </c>
      <c r="BR42" s="62" t="n">
        <v>85</v>
      </c>
      <c r="BS42" s="62" t="n">
        <v>100</v>
      </c>
      <c r="BT42" s="61" t="n">
        <f aca="false">IFERROR(AVERAGE(BJ42:BS42),0)</f>
        <v>90.5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202021024-1</v>
      </c>
      <c r="B43" s="18" t="n">
        <f aca="false">$W43</f>
        <v>35</v>
      </c>
      <c r="C43" s="13"/>
      <c r="D43" s="54" t="n">
        <v>39</v>
      </c>
      <c r="E43" s="56" t="s">
        <v>2715</v>
      </c>
      <c r="F43" s="56" t="s">
        <v>64</v>
      </c>
      <c r="G43" s="56" t="s">
        <v>2716</v>
      </c>
      <c r="H43" s="56" t="s">
        <v>60</v>
      </c>
      <c r="I43" s="56" t="s">
        <v>839</v>
      </c>
      <c r="J43" s="56" t="s">
        <v>2717</v>
      </c>
      <c r="K43" s="56" t="s">
        <v>2663</v>
      </c>
      <c r="L43" s="56" t="s">
        <v>64</v>
      </c>
      <c r="M43" s="56" t="s">
        <v>572</v>
      </c>
      <c r="N43" s="56" t="s">
        <v>2718</v>
      </c>
      <c r="O43" s="57" t="n">
        <f aca="false">$AB43</f>
        <v>70</v>
      </c>
      <c r="P43" s="57" t="n">
        <f aca="false">$AF43</f>
        <v>0</v>
      </c>
      <c r="Q43" s="57" t="n">
        <f aca="false">IFERROR(IF($V43&lt;&gt;0,ROUND((MAX(O43:P43)*0.5+$V43*0.5),0),ROUND(($O43*0.5+$P43*0.5),0)),)</f>
        <v>35</v>
      </c>
      <c r="R43" s="57" t="n">
        <f aca="false">$AV43</f>
        <v>31.7</v>
      </c>
      <c r="S43" s="57" t="n">
        <f aca="false">$BI43</f>
        <v>36.8</v>
      </c>
      <c r="T43" s="57" t="n">
        <f aca="false">$BT43</f>
        <v>38</v>
      </c>
      <c r="U43" s="57" t="n">
        <f aca="false">$CD43</f>
        <v>50</v>
      </c>
      <c r="V43" s="58" t="n">
        <f aca="false">$AJ43</f>
        <v>0</v>
      </c>
      <c r="W43" s="59" t="n">
        <f aca="false">IF($Q43&gt;=55,ROUND($Q43*$Q$3+$R43*$R$3+$S43*$S$3+$T43*$T$3+$U43*$U$3,0),$Q43)</f>
        <v>35</v>
      </c>
      <c r="X43" s="57" t="n">
        <v>15</v>
      </c>
      <c r="Y43" s="60" t="n">
        <v>30</v>
      </c>
      <c r="Z43" s="60" t="n">
        <v>25</v>
      </c>
      <c r="AA43" s="60" t="n">
        <v>100</v>
      </c>
      <c r="AB43" s="89" t="n">
        <f aca="false">IFERROR(X43+Y43+Z43*AA43/100,0)</f>
        <v>70</v>
      </c>
      <c r="AC43" s="60" t="n">
        <v>0</v>
      </c>
      <c r="AD43" s="60" t="n">
        <v>0</v>
      </c>
      <c r="AE43" s="57" t="n">
        <v>0</v>
      </c>
      <c r="AF43" s="61" t="n">
        <f aca="false">IFERROR(AC43+AD43*AE43/100,0)</f>
        <v>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0</v>
      </c>
      <c r="AO43" s="62" t="n">
        <v>0</v>
      </c>
      <c r="AP43" s="62" t="n">
        <v>0</v>
      </c>
      <c r="AQ43" s="62" t="n">
        <v>0</v>
      </c>
      <c r="AR43" s="62" t="n">
        <v>17</v>
      </c>
      <c r="AS43" s="62" t="n">
        <v>0</v>
      </c>
      <c r="AT43" s="62" t="n">
        <v>0</v>
      </c>
      <c r="AU43" s="62"/>
      <c r="AV43" s="61" t="n">
        <f aca="false">IFERROR(AVERAGE(AK43:AU43),0)</f>
        <v>31.7</v>
      </c>
      <c r="AW43" s="62" t="n">
        <v>76</v>
      </c>
      <c r="AX43" s="62" t="n">
        <v>100</v>
      </c>
      <c r="AY43" s="62" t="n">
        <v>0</v>
      </c>
      <c r="AZ43" s="62" t="n">
        <v>100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92</v>
      </c>
      <c r="BG43" s="62"/>
      <c r="BH43" s="62"/>
      <c r="BI43" s="61" t="n">
        <f aca="false">IFERROR(AVERAGE(AW43:BH43),0)</f>
        <v>36.8</v>
      </c>
      <c r="BJ43" s="62" t="n">
        <v>100</v>
      </c>
      <c r="BK43" s="62" t="n">
        <v>100</v>
      </c>
      <c r="BL43" s="62" t="n">
        <v>100</v>
      </c>
      <c r="BM43" s="62" t="n">
        <v>40</v>
      </c>
      <c r="BN43" s="62" t="n">
        <v>0</v>
      </c>
      <c r="BO43" s="62" t="n">
        <v>0</v>
      </c>
      <c r="BP43" s="62" t="n">
        <v>0</v>
      </c>
      <c r="BQ43" s="62" t="n">
        <v>40</v>
      </c>
      <c r="BR43" s="62" t="n">
        <v>0</v>
      </c>
      <c r="BS43" s="62" t="n">
        <v>0</v>
      </c>
      <c r="BT43" s="61" t="n">
        <f aca="false">IFERROR(AVERAGE(BJ43:BS43),0)</f>
        <v>38</v>
      </c>
      <c r="BU43" s="63" t="n">
        <v>100</v>
      </c>
      <c r="BV43" s="63" t="n">
        <v>100</v>
      </c>
      <c r="BW43" s="63" t="n">
        <v>100</v>
      </c>
      <c r="BX43" s="62" t="n">
        <v>0</v>
      </c>
      <c r="BY43" s="62" t="n">
        <v>0</v>
      </c>
      <c r="BZ43" s="62" t="n">
        <v>0</v>
      </c>
      <c r="CA43" s="62" t="n">
        <v>100</v>
      </c>
      <c r="CB43" s="62" t="n">
        <v>0</v>
      </c>
      <c r="CC43" s="62"/>
      <c r="CD43" s="61" t="n">
        <f aca="false">IFERROR(AVERAGE(BU43:CC43),0)</f>
        <v>50</v>
      </c>
    </row>
    <row r="44" customFormat="false" ht="15.75" hidden="false" customHeight="true" outlineLevel="0" collapsed="false">
      <c r="A44" s="13" t="str">
        <f aca="false">$E44&amp;"-"&amp;$F44</f>
        <v>202021008-k</v>
      </c>
      <c r="B44" s="18" t="n">
        <f aca="false">$W44</f>
        <v>84</v>
      </c>
      <c r="C44" s="13"/>
      <c r="D44" s="54" t="n">
        <v>40</v>
      </c>
      <c r="E44" s="56" t="s">
        <v>2719</v>
      </c>
      <c r="F44" s="56" t="s">
        <v>76</v>
      </c>
      <c r="G44" s="56" t="s">
        <v>2720</v>
      </c>
      <c r="H44" s="56" t="s">
        <v>60</v>
      </c>
      <c r="I44" s="56" t="s">
        <v>2073</v>
      </c>
      <c r="J44" s="56" t="s">
        <v>2721</v>
      </c>
      <c r="K44" s="56" t="s">
        <v>2722</v>
      </c>
      <c r="L44" s="100" t="s">
        <v>64</v>
      </c>
      <c r="M44" s="100" t="s">
        <v>572</v>
      </c>
      <c r="N44" s="100" t="s">
        <v>2723</v>
      </c>
      <c r="O44" s="57" t="n">
        <f aca="false">$AB44</f>
        <v>90</v>
      </c>
      <c r="P44" s="57" t="n">
        <f aca="false">$AF44</f>
        <v>79</v>
      </c>
      <c r="Q44" s="57" t="n">
        <f aca="false">IFERROR(IF($V44&lt;&gt;0,ROUND((MAX(O44:P44)*0.5+$V44*0.5),0),ROUND(($O44*0.5+$P44*0.5),0)),)</f>
        <v>85</v>
      </c>
      <c r="R44" s="57" t="n">
        <f aca="false">$AV44</f>
        <v>93.5</v>
      </c>
      <c r="S44" s="57" t="n">
        <f aca="false">$BI44</f>
        <v>77.8</v>
      </c>
      <c r="T44" s="57" t="n">
        <f aca="false">$BT44</f>
        <v>84.5</v>
      </c>
      <c r="U44" s="57" t="n">
        <f aca="false">$CD44</f>
        <v>43.25</v>
      </c>
      <c r="V44" s="58" t="n">
        <f aca="false">$AJ44</f>
        <v>0</v>
      </c>
      <c r="W44" s="59" t="n">
        <f aca="false">IF($Q44&gt;=55,ROUND($Q44*$Q$3+$R44*$R$3+$S44*$S$3+$T44*$T$3+$U44*$U$3,0),$Q44)</f>
        <v>84</v>
      </c>
      <c r="X44" s="57" t="n">
        <v>20</v>
      </c>
      <c r="Y44" s="60" t="n">
        <v>30</v>
      </c>
      <c r="Z44" s="60" t="n">
        <v>40</v>
      </c>
      <c r="AA44" s="60" t="n">
        <v>100</v>
      </c>
      <c r="AB44" s="89" t="n">
        <f aca="false">IFERROR(X44+Y44+Z44*AA44/100,0)</f>
        <v>90</v>
      </c>
      <c r="AC44" s="60" t="n">
        <v>30</v>
      </c>
      <c r="AD44" s="60" t="n">
        <v>70</v>
      </c>
      <c r="AE44" s="57" t="n">
        <v>70</v>
      </c>
      <c r="AF44" s="61" t="n">
        <f aca="false">IFERROR(AC44+AD44*AE44/100,0)</f>
        <v>79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100</v>
      </c>
      <c r="AP44" s="62" t="n">
        <v>60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93.5</v>
      </c>
      <c r="AW44" s="62" t="n">
        <v>100</v>
      </c>
      <c r="AX44" s="62" t="n">
        <v>0</v>
      </c>
      <c r="AY44" s="62" t="n">
        <v>100</v>
      </c>
      <c r="AZ44" s="62" t="n">
        <v>91</v>
      </c>
      <c r="BA44" s="62" t="n">
        <v>87</v>
      </c>
      <c r="BB44" s="62" t="n">
        <v>100</v>
      </c>
      <c r="BC44" s="62" t="n">
        <v>0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77.8</v>
      </c>
      <c r="BJ44" s="62" t="n">
        <v>100</v>
      </c>
      <c r="BK44" s="62" t="n">
        <v>100</v>
      </c>
      <c r="BL44" s="62" t="n">
        <v>90</v>
      </c>
      <c r="BM44" s="62" t="n">
        <v>95</v>
      </c>
      <c r="BN44" s="62" t="n">
        <v>100</v>
      </c>
      <c r="BO44" s="62" t="n">
        <v>0</v>
      </c>
      <c r="BP44" s="62" t="n">
        <v>90</v>
      </c>
      <c r="BQ44" s="62" t="n">
        <v>80</v>
      </c>
      <c r="BR44" s="62" t="n">
        <v>95</v>
      </c>
      <c r="BS44" s="62" t="n">
        <v>95</v>
      </c>
      <c r="BT44" s="61" t="n">
        <f aca="false">IFERROR(AVERAGE(BJ44:BS44),0)</f>
        <v>84.5</v>
      </c>
      <c r="BU44" s="63" t="n">
        <v>0</v>
      </c>
      <c r="BV44" s="63" t="n">
        <v>0</v>
      </c>
      <c r="BW44" s="63" t="n">
        <v>0</v>
      </c>
      <c r="BX44" s="62" t="n">
        <v>100</v>
      </c>
      <c r="BY44" s="62" t="n">
        <v>100</v>
      </c>
      <c r="BZ44" s="62" t="n">
        <v>46</v>
      </c>
      <c r="CA44" s="62" t="n">
        <v>0</v>
      </c>
      <c r="CB44" s="62" t="n">
        <v>100</v>
      </c>
      <c r="CC44" s="62"/>
      <c r="CD44" s="61" t="n">
        <f aca="false">IFERROR(AVERAGE(BU44:CC44),0)</f>
        <v>43.25</v>
      </c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54" t="n">
        <v>41</v>
      </c>
      <c r="E45" s="56"/>
      <c r="F45" s="56"/>
      <c r="G45" s="56"/>
      <c r="H45" s="56"/>
      <c r="I45" s="56"/>
      <c r="J45" s="56"/>
      <c r="K45" s="101"/>
      <c r="L45" s="54"/>
      <c r="M45" s="54"/>
      <c r="N45" s="54"/>
      <c r="O45" s="102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101"/>
      <c r="L46" s="54"/>
      <c r="M46" s="54"/>
      <c r="N46" s="54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102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7" t="n">
        <f aca="false">IF(COUNT(O5:O47)&gt;0,ROUND(SUM(O5:O47)/COUNTIF(O5:O47,"&lt;&gt;"),0),0)</f>
        <v>71</v>
      </c>
      <c r="P48" s="77" t="n">
        <f aca="false">IF(COUNT(P5:P47)&gt;0,ROUND(SUM(P5:P47)/COUNTIF(P5:P47,"&lt;&gt;"),0),0)</f>
        <v>57</v>
      </c>
      <c r="Q48" s="77" t="n">
        <f aca="false">IF(COUNT(Q5:Q47)&gt;0,ROUND(SUM(Q5:Q47)/COUNTIF(Q5:Q47,"&lt;&gt;"),0),0)</f>
        <v>68</v>
      </c>
      <c r="R48" s="77" t="n">
        <f aca="false">IF(COUNT(R5:R47)&gt;0,ROUND(SUM(R5:R47)/COUNTIF(R5:R47,"&lt;&gt;"),0),0)</f>
        <v>79</v>
      </c>
      <c r="S48" s="77"/>
      <c r="T48" s="77" t="n">
        <f aca="false">IF(COUNT(T5:T47)&gt;0,ROUND(SUM(T5:T47)/COUNTIF(T5:T47,"&lt;&gt;"),0),0)</f>
        <v>82</v>
      </c>
      <c r="U48" s="77"/>
      <c r="V48" s="77" t="n">
        <f aca="false">IF(COUNT(V5:V47)&gt;0,ROUND(SUM(V5:V47)/COUNTIF(V5:V47,"&lt;&gt;"),0),0)</f>
        <v>13</v>
      </c>
      <c r="W48" s="77" t="n">
        <f aca="false">IF(COUNT(W5:W47)&gt;0,ROUND(SUM(W5:W47)/COUNTIF(W5:W47,"&lt;&gt;"),0),0)</f>
        <v>71</v>
      </c>
      <c r="X48" s="78" t="n">
        <f aca="false">IF(COUNT(X5:X47)&gt;0,ROUND(SUM(X5:X47)/COUNTIF(X5:X47,"&lt;&gt;"),0),0)</f>
        <v>17</v>
      </c>
      <c r="Y48" s="78" t="n">
        <f aca="false">IF(COUNT(Y5:Y47)&gt;0,ROUND(SUM(Y5:Y47)/COUNTIF(Y5:Y47,"&lt;&gt;"),0),0)</f>
        <v>23</v>
      </c>
      <c r="Z48" s="78" t="n">
        <f aca="false">IF(COUNT(Z5:Z47)&gt;0,ROUND(SUM(Z5:Z47)/COUNTIF(Z5:Z47,"&lt;&gt;"),0),0)</f>
        <v>34</v>
      </c>
      <c r="AA48" s="78"/>
      <c r="AB48" s="78" t="n">
        <f aca="false">IF(COUNT(AB5:AB47)&gt;0,ROUND(SUM(AB5:AB47)/COUNTIF(AB5:AB47,"&lt;&gt;"),0),0)</f>
        <v>71</v>
      </c>
      <c r="AC48" s="78" t="n">
        <f aca="false">IF(COUNT(AC5:AC47)&gt;0,ROUND(SUM(AC5:AC47)/COUNTIF(AC5:AC47,"&lt;&gt;"),0),0)</f>
        <v>18</v>
      </c>
      <c r="AD48" s="78" t="n">
        <f aca="false">IF(COUNT(AD5:AD47)&gt;0,ROUND(SUM(AD5:AD47)/COUNTIF(AD5:AD47,"&lt;&gt;"),0),0)</f>
        <v>42</v>
      </c>
      <c r="AE48" s="78" t="n">
        <f aca="false">IF(COUNT(AE5:AE47)&gt;0,ROUND(SUM(AE5:AE47)/COUNTIF(AE5:AE47,"&lt;&gt;"),0),0)</f>
        <v>72</v>
      </c>
      <c r="AF48" s="78" t="n">
        <f aca="false">IF(COUNT(AF5:AF47)&gt;0,ROUND(SUM(AF5:AF47)/COUNTIF(AF5:AF47,"&lt;&gt;"),0),0)</f>
        <v>57</v>
      </c>
      <c r="AG48" s="78" t="n">
        <f aca="false">IF(COUNT(AG5:AG47)&gt;0,ROUND(SUM(AG5:AG47)/COUNTIF(AG5:AG47,"&lt;&gt;"),0),0)</f>
        <v>24</v>
      </c>
      <c r="AH48" s="78" t="n">
        <f aca="false">IF(COUNT(AH5:AH47)&gt;0,ROUND(SUM(AH5:AH47)/COUNTIF(AH5:AH47,"&lt;&gt;"),0),0)</f>
        <v>56</v>
      </c>
      <c r="AI48" s="78" t="n">
        <f aca="false">IF(COUNT(AI5:AI47)&gt;0,ROUND(SUM(AI5:AI47)/COUNTIF(AI5:AI47,"&lt;&gt;"),0),0)</f>
        <v>100</v>
      </c>
      <c r="AJ48" s="78" t="n">
        <f aca="false">IF(COUNT(AJ5:AJ47)&gt;0,ROUND(SUM(AJ5:AJ47)/COUNTIF(AJ5:AJ47,"&lt;&gt;"),0),0)</f>
        <v>13</v>
      </c>
      <c r="AK48" s="78" t="n">
        <f aca="false">IF(COUNT(AK5:AK47)&gt;0,ROUND(SUM(AK5:AK47)/COUNTIF(AK5:AK47,"&lt;&gt;"),0),0)</f>
        <v>89</v>
      </c>
      <c r="AL48" s="78" t="n">
        <f aca="false">IF(COUNT(AL5:AL47)&gt;0,ROUND(SUM(AL5:AL47)/COUNTIF(AL5:AL47,"&lt;&gt;"),0),0)</f>
        <v>92</v>
      </c>
      <c r="AM48" s="78" t="n">
        <f aca="false">IF(COUNT(AM5:AM47)&gt;0,ROUND(SUM(AM5:AM47)/COUNTIF(AM5:AM47,"&lt;&gt;"),0),0)</f>
        <v>85</v>
      </c>
      <c r="AN48" s="78" t="n">
        <f aca="false">IF(COUNT(AN5:AN47)&gt;0,ROUND(SUM(AN5:AN47)/COUNTIF(AN5:AN47,"&lt;&gt;"),0),0)</f>
        <v>77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79</v>
      </c>
      <c r="AW48" s="78" t="n">
        <f aca="false">IF(COUNT(AW5:AW47)&gt;0,ROUND(SUM(AW5:AW47)/COUNTIF(AW5:AW47,"&lt;&gt;"),0),0)</f>
        <v>74</v>
      </c>
      <c r="AX48" s="78" t="n">
        <f aca="false">IF(COUNT(AX5:AX47)&gt;0,ROUND(SUM(AX5:AX47)/COUNTIF(AX5:AX47,"&lt;&gt;"),0),0)</f>
        <v>82</v>
      </c>
      <c r="AY48" s="78"/>
      <c r="AZ48" s="78"/>
      <c r="BA48" s="78"/>
      <c r="BB48" s="78"/>
      <c r="BC48" s="78" t="n">
        <f aca="false">IF(COUNT(BC5:BC47)&gt;0,ROUND(SUM(BC5:BC47)/COUNTIF(BC5:BC47,"&lt;&gt;"),0),0)</f>
        <v>79</v>
      </c>
      <c r="BD48" s="78"/>
      <c r="BE48" s="78"/>
      <c r="BF48" s="78" t="n">
        <f aca="false">IF(COUNT(BF5:BF47)&gt;0,ROUND(SUM(BF5:BF47)/COUNTIF(BF5:BF47,"&lt;&gt;"),0),0)</f>
        <v>83</v>
      </c>
      <c r="BG48" s="78"/>
      <c r="BH48" s="78"/>
      <c r="BI48" s="78" t="n">
        <f aca="false">IF(COUNT(BI5:BI47)&gt;0,ROUND(SUM(BI5:BI47)/COUNTIF(BI5:BI47,"&lt;&gt;"),0),0)</f>
        <v>79</v>
      </c>
      <c r="BJ48" s="78" t="n">
        <f aca="false">IF(COUNT(BJ5:BJ47)&gt;0,ROUND(SUM(BJ5:BJ47)/COUNTIF(BJ5:BJ47,"&lt;&gt;"),0),0)</f>
        <v>94</v>
      </c>
      <c r="BK48" s="78" t="n">
        <f aca="false">IF(COUNT(BK5:BK47)&gt;0,ROUND(SUM(BK5:BK47)/COUNTIF(BK5:BK47,"&lt;&gt;"),0),0)</f>
        <v>94</v>
      </c>
      <c r="BL48" s="78"/>
      <c r="BM48" s="78"/>
      <c r="BN48" s="78"/>
      <c r="BO48" s="78"/>
      <c r="BP48" s="78" t="n">
        <f aca="false">IF(COUNT(BP5:BP47)&gt;0,ROUND(SUM(BP5:BP47)/COUNTIF(BP5:BP47,"&lt;&gt;"),0),0)</f>
        <v>83</v>
      </c>
      <c r="BQ48" s="78"/>
      <c r="BR48" s="78"/>
      <c r="BS48" s="78" t="n">
        <f aca="false">IF(COUNT(BS5:BS47)&gt;0,ROUND(SUM(BS5:BS47)/COUNTIF(BS5:BS47,"&lt;&gt;"),0),0)</f>
        <v>71</v>
      </c>
      <c r="BT48" s="78" t="n">
        <f aca="false">IF(COUNT(BT5:BT47)&gt;0,ROUND(SUM(BT5:BT47)/COUNTIF(BT5:BT47,"&lt;&gt;"),0),0)</f>
        <v>82</v>
      </c>
      <c r="BU48" s="78" t="n">
        <f aca="false">IF(COUNT(BU5:BU47)&gt;0,ROUND(SUM(BU5:BU47)/COUNTIF(BU5:BU47,"&lt;&gt;"),0),0)</f>
        <v>79</v>
      </c>
      <c r="BV48" s="78" t="n">
        <f aca="false">IF(COUNT(BV5:BV47)&gt;0,ROUND(SUM(BV5:BV47)/COUNTIF(BV5:BV47,"&lt;&gt;"),0),0)</f>
        <v>74</v>
      </c>
      <c r="BW48" s="78" t="n">
        <f aca="false">IF(COUNT(BW5:BW47)&gt;0,ROUND(SUM(BW5:BW47)/COUNTIF(BW5:BW47,"&lt;&gt;"),0),0)</f>
        <v>80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78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100</v>
      </c>
      <c r="R49" s="78" t="n">
        <f aca="false">MAX(R5:R47)</f>
        <v>100</v>
      </c>
      <c r="S49" s="78"/>
      <c r="T49" s="78" t="n">
        <f aca="false">MAX(T5:T47)</f>
        <v>99.5</v>
      </c>
      <c r="U49" s="78"/>
      <c r="V49" s="78" t="n">
        <f aca="false">MAX(V5:V47)</f>
        <v>100</v>
      </c>
      <c r="W49" s="78" t="n">
        <f aca="false">MAX(W5:W47)</f>
        <v>100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100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99.5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17</v>
      </c>
      <c r="AH50" s="78" t="n">
        <f aca="false">MIN(AH5:AH47)</f>
        <v>45</v>
      </c>
      <c r="AI50" s="78" t="n">
        <f aca="false">MIN(AI5:AI47)</f>
        <v>100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30</v>
      </c>
      <c r="P51" s="81" t="n">
        <f aca="false">COUNTIF(P5:P47,"&gt;=55")</f>
        <v>23</v>
      </c>
      <c r="Q51" s="81" t="n">
        <f aca="false">COUNTIF(Q5:Q47,"&gt;=55")</f>
        <v>32</v>
      </c>
      <c r="R51" s="81" t="n">
        <f aca="false">COUNTIF(R5:R47,"&gt;=55")</f>
        <v>35</v>
      </c>
      <c r="S51" s="81"/>
      <c r="T51" s="81" t="n">
        <f aca="false">COUNTIF(T5:T47,"&gt;=55")</f>
        <v>35</v>
      </c>
      <c r="U51" s="81"/>
      <c r="V51" s="81" t="n">
        <f aca="false">COUNTIF(V5:V47,"&gt;=55")</f>
        <v>6</v>
      </c>
      <c r="W51" s="81" t="n">
        <f aca="false">COUNTIF(W5:W47,"&gt;=55")</f>
        <v>32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30</v>
      </c>
      <c r="AC51" s="81" t="n">
        <f aca="false">COUNTIF(AC5:AC47,"&gt;=55")</f>
        <v>0</v>
      </c>
      <c r="AD51" s="81" t="n">
        <f aca="false">COUNTIF(AD5:AD47,"&gt;=55")</f>
        <v>22</v>
      </c>
      <c r="AE51" s="81" t="n">
        <f aca="false">COUNTIF(AE5:AE47,"&gt;=55")</f>
        <v>29</v>
      </c>
      <c r="AF51" s="81" t="n">
        <f aca="false">COUNTIF(AF5:AF47,"&gt;=55")</f>
        <v>23</v>
      </c>
      <c r="AG51" s="81" t="n">
        <f aca="false">COUNTIF(AG5:AG47,"&gt;=55")</f>
        <v>0</v>
      </c>
      <c r="AH51" s="81" t="n">
        <f aca="false">COUNTIF(AH5:AH47,"&gt;=55")</f>
        <v>5</v>
      </c>
      <c r="AI51" s="81" t="n">
        <f aca="false">COUNTIF(AI5:AI47,"&gt;=55")</f>
        <v>7</v>
      </c>
      <c r="AJ51" s="81" t="n">
        <f aca="false">COUNTIF(AJ5:AJ47,"&gt;=55")</f>
        <v>6</v>
      </c>
      <c r="AK51" s="81" t="n">
        <f aca="false">COUNTIF(AK5:AK47,"&gt;=55")</f>
        <v>37</v>
      </c>
      <c r="AL51" s="81" t="n">
        <f aca="false">COUNTIF(AL5:AL47,"&gt;=55")</f>
        <v>37</v>
      </c>
      <c r="AM51" s="81" t="n">
        <f aca="false">COUNTIF(AM5:AM47,"&gt;=55")</f>
        <v>33</v>
      </c>
      <c r="AN51" s="81" t="n">
        <f aca="false">COUNTIF(AN5:AN47,"&gt;=55")</f>
        <v>31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35</v>
      </c>
      <c r="AW51" s="81" t="n">
        <f aca="false">COUNTIF(AW5:AW47,"&gt;=55")</f>
        <v>31</v>
      </c>
      <c r="AX51" s="81" t="n">
        <f aca="false">COUNTIF(AX5:AX47,"&gt;=55")</f>
        <v>34</v>
      </c>
      <c r="AY51" s="81"/>
      <c r="AZ51" s="81"/>
      <c r="BA51" s="81"/>
      <c r="BB51" s="81"/>
      <c r="BC51" s="81" t="n">
        <f aca="false">COUNTIF(BC5:BC47,"&gt;=55")</f>
        <v>32</v>
      </c>
      <c r="BD51" s="81"/>
      <c r="BE51" s="81"/>
      <c r="BF51" s="81" t="n">
        <f aca="false">COUNTIF(BF5:BF47,"&gt;=55")</f>
        <v>34</v>
      </c>
      <c r="BG51" s="81"/>
      <c r="BH51" s="81"/>
      <c r="BI51" s="80" t="n">
        <f aca="false">COUNTIF(BI5:BI47,"&gt;=55")</f>
        <v>34</v>
      </c>
      <c r="BJ51" s="81" t="n">
        <f aca="false">COUNTIF(BJ5:BJ47,"&gt;=55")</f>
        <v>38</v>
      </c>
      <c r="BK51" s="81" t="n">
        <f aca="false">COUNTIF(BK5:BK47,"&gt;=55")</f>
        <v>38</v>
      </c>
      <c r="BL51" s="81"/>
      <c r="BM51" s="81"/>
      <c r="BN51" s="81"/>
      <c r="BO51" s="81"/>
      <c r="BP51" s="81" t="n">
        <f aca="false">COUNTIF(BP5:BP47,"&gt;=55")</f>
        <v>33</v>
      </c>
      <c r="BQ51" s="81"/>
      <c r="BR51" s="81"/>
      <c r="BS51" s="81" t="n">
        <f aca="false">COUNTIF(BS5:BS47,"&gt;=55")</f>
        <v>28</v>
      </c>
      <c r="BT51" s="80" t="n">
        <f aca="false">COUNTIF(BT5:BT47,"&gt;=55")</f>
        <v>35</v>
      </c>
      <c r="BU51" s="81" t="n">
        <f aca="false">COUNTIF(BU5:BU47,"&gt;=55")</f>
        <v>32</v>
      </c>
      <c r="BV51" s="81" t="n">
        <f aca="false">COUNTIF(BV5:BV47,"&gt;=55")</f>
        <v>30</v>
      </c>
      <c r="BW51" s="81" t="n">
        <f aca="false">COUNTIF(BW5:BW47,"&gt;=55")</f>
        <v>32</v>
      </c>
      <c r="BX51" s="81"/>
      <c r="BY51" s="81"/>
      <c r="BZ51" s="81"/>
      <c r="CA51" s="81"/>
      <c r="CB51" s="81"/>
      <c r="CC51" s="81"/>
      <c r="CD51" s="80" t="n">
        <f aca="false">COUNTIF(CD5:CD47,"&gt;=55")</f>
        <v>33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10</v>
      </c>
      <c r="P52" s="81" t="n">
        <f aca="false">+$K$53-P51</f>
        <v>17</v>
      </c>
      <c r="Q52" s="81" t="n">
        <f aca="false">+$K$53-Q51</f>
        <v>8</v>
      </c>
      <c r="R52" s="81" t="n">
        <f aca="false">+$K$53-R51</f>
        <v>5</v>
      </c>
      <c r="S52" s="81"/>
      <c r="T52" s="81" t="n">
        <f aca="false">+$K$53-T51</f>
        <v>5</v>
      </c>
      <c r="U52" s="81"/>
      <c r="V52" s="81" t="n">
        <f aca="false">+$K$53-V51</f>
        <v>34</v>
      </c>
      <c r="W52" s="81" t="n">
        <f aca="false">+$K$53-W51</f>
        <v>8</v>
      </c>
      <c r="X52" s="81" t="n">
        <f aca="false">+$K$53-X51</f>
        <v>40</v>
      </c>
      <c r="Y52" s="81" t="n">
        <f aca="false">+$K$53-Y51</f>
        <v>40</v>
      </c>
      <c r="Z52" s="81" t="n">
        <f aca="false">+$K$53-Z51</f>
        <v>40</v>
      </c>
      <c r="AA52" s="81"/>
      <c r="AB52" s="81" t="n">
        <f aca="false">+$K$53-AB51</f>
        <v>10</v>
      </c>
      <c r="AC52" s="81" t="n">
        <f aca="false">+$K$53-AC51</f>
        <v>40</v>
      </c>
      <c r="AD52" s="81" t="n">
        <f aca="false">+$K$53-AD51</f>
        <v>18</v>
      </c>
      <c r="AE52" s="81" t="n">
        <f aca="false">+$K$53-AE51</f>
        <v>11</v>
      </c>
      <c r="AF52" s="81" t="n">
        <f aca="false">+$K$53-AF51</f>
        <v>17</v>
      </c>
      <c r="AG52" s="81" t="n">
        <f aca="false">+$K$53-AG51</f>
        <v>40</v>
      </c>
      <c r="AH52" s="81" t="n">
        <f aca="false">+$K$53-AH51</f>
        <v>35</v>
      </c>
      <c r="AI52" s="81" t="n">
        <f aca="false">+$K$53-AI51</f>
        <v>33</v>
      </c>
      <c r="AJ52" s="81" t="n">
        <f aca="false">+$K$53-AJ51</f>
        <v>34</v>
      </c>
      <c r="AK52" s="81" t="n">
        <f aca="false">+$K$53-AK51</f>
        <v>3</v>
      </c>
      <c r="AL52" s="81" t="n">
        <f aca="false">+$K$53-AL51</f>
        <v>3</v>
      </c>
      <c r="AM52" s="81" t="n">
        <f aca="false">+$K$53-AM51</f>
        <v>7</v>
      </c>
      <c r="AN52" s="81" t="n">
        <f aca="false">+$K$53-AN51</f>
        <v>9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5</v>
      </c>
      <c r="AW52" s="81" t="n">
        <f aca="false">+$K$53-AW51</f>
        <v>9</v>
      </c>
      <c r="AX52" s="81" t="n">
        <f aca="false">+$K$53-AX51</f>
        <v>6</v>
      </c>
      <c r="AY52" s="81"/>
      <c r="AZ52" s="81"/>
      <c r="BA52" s="81"/>
      <c r="BB52" s="81"/>
      <c r="BC52" s="81" t="n">
        <f aca="false">+$K$53-BC51</f>
        <v>8</v>
      </c>
      <c r="BD52" s="81"/>
      <c r="BE52" s="81"/>
      <c r="BF52" s="81" t="n">
        <f aca="false">+$K$53-BF51</f>
        <v>6</v>
      </c>
      <c r="BG52" s="81"/>
      <c r="BH52" s="81"/>
      <c r="BI52" s="80" t="n">
        <f aca="false">+$K$53-BI51</f>
        <v>6</v>
      </c>
      <c r="BJ52" s="81" t="n">
        <f aca="false">+$K$53-BJ51</f>
        <v>2</v>
      </c>
      <c r="BK52" s="81" t="n">
        <f aca="false">+$K$53-BK51</f>
        <v>2</v>
      </c>
      <c r="BL52" s="81"/>
      <c r="BM52" s="81"/>
      <c r="BN52" s="81"/>
      <c r="BO52" s="81"/>
      <c r="BP52" s="81" t="n">
        <f aca="false">+$K$53-BP51</f>
        <v>7</v>
      </c>
      <c r="BQ52" s="81"/>
      <c r="BR52" s="81"/>
      <c r="BS52" s="81" t="n">
        <f aca="false">+$K$53-BS51</f>
        <v>12</v>
      </c>
      <c r="BT52" s="80" t="n">
        <f aca="false">+$K$53-BT51</f>
        <v>5</v>
      </c>
      <c r="BU52" s="81" t="n">
        <f aca="false">+$K$53-BU51</f>
        <v>8</v>
      </c>
      <c r="BV52" s="81" t="n">
        <f aca="false">+$K$53-BV51</f>
        <v>10</v>
      </c>
      <c r="BW52" s="81" t="n">
        <f aca="false">+$K$53-BW51</f>
        <v>8</v>
      </c>
      <c r="BX52" s="81"/>
      <c r="BY52" s="81"/>
      <c r="BZ52" s="81"/>
      <c r="CA52" s="81"/>
      <c r="CB52" s="81"/>
      <c r="CC52" s="81"/>
      <c r="CD52" s="80" t="n">
        <f aca="false">+$K$53-CD51</f>
        <v>7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40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4 AW5:BA18 BB5:BH44 AW21:BA44 BI52 BT52:CD52">
    <cfRule type="cellIs" priority="2" operator="lessThan" aboveAverage="0" equalAverage="0" bottom="0" percent="0" rank="0" text="" dxfId="1">
      <formula>54.5</formula>
    </cfRule>
  </conditionalFormatting>
  <conditionalFormatting sqref="AJ5:AJ47 AK5:AO18 AP5:AV47 AW5:BA18 BB5:BH47 AK20:AO47 AW21:BA47 AB45:AB47 AF45:AF47 BI45:BS47 BU45:CC47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O5:V44 AB5:AB44 AJ5:AJ44 BT5:CD44">
    <cfRule type="cellIs" priority="4" operator="lessThan" aboveAverage="0" equalAverage="0" bottom="0" percent="0" rank="0" text="" dxfId="1">
      <formula>54.5</formula>
    </cfRule>
  </conditionalFormatting>
  <conditionalFormatting sqref="BJ5:BS44 BU5:CC44 AB5:AB44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4">
    <cfRule type="cellIs" priority="6" operator="lessThan" aboveAverage="0" equalAverage="0" bottom="0" percent="0" rank="0" text="" dxfId="1">
      <formula>54.5</formula>
    </cfRule>
  </conditionalFormatting>
  <conditionalFormatting sqref="BI5:BI44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4 AJ5:AJ44">
    <cfRule type="cellIs" priority="8" operator="lessThan" aboveAverage="0" equalAverage="0" bottom="0" percent="0" rank="0" text="" dxfId="1">
      <formula>54.5</formula>
    </cfRule>
  </conditionalFormatting>
  <conditionalFormatting sqref="AF5:AF44 AJ5:AJ44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1.43"/>
    <col collapsed="false" customWidth="true" hidden="false" outlineLevel="0" max="11" min="11" style="0" width="16.87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48" t="s">
        <v>52</v>
      </c>
      <c r="CC4" s="48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202051056-3</v>
      </c>
      <c r="B5" s="18" t="n">
        <f aca="false">$W5</f>
        <v>88</v>
      </c>
      <c r="C5" s="13"/>
      <c r="D5" s="56" t="n">
        <v>1</v>
      </c>
      <c r="E5" s="56" t="s">
        <v>2724</v>
      </c>
      <c r="F5" s="56" t="s">
        <v>159</v>
      </c>
      <c r="G5" s="56" t="s">
        <v>2725</v>
      </c>
      <c r="H5" s="56" t="s">
        <v>70</v>
      </c>
      <c r="I5" s="56" t="s">
        <v>2726</v>
      </c>
      <c r="J5" s="56" t="s">
        <v>2727</v>
      </c>
      <c r="K5" s="56" t="s">
        <v>2728</v>
      </c>
      <c r="L5" s="56" t="s">
        <v>64</v>
      </c>
      <c r="M5" s="56" t="s">
        <v>381</v>
      </c>
      <c r="N5" s="56" t="s">
        <v>2729</v>
      </c>
      <c r="O5" s="57" t="n">
        <f aca="false">$AB5</f>
        <v>85</v>
      </c>
      <c r="P5" s="57" t="n">
        <f aca="false">$AF5</f>
        <v>90</v>
      </c>
      <c r="Q5" s="57" t="n">
        <f aca="false">IFERROR(IF($V5&lt;&gt;0,ROUND((MAX(O5:P5)*0.5+$V5*0.5),0),ROUND(($O5*0.5+$P5*0.5),0)),)</f>
        <v>88</v>
      </c>
      <c r="R5" s="57" t="n">
        <f aca="false">$AV5</f>
        <v>84.2</v>
      </c>
      <c r="S5" s="57" t="n">
        <f aca="false">$BI5</f>
        <v>100</v>
      </c>
      <c r="T5" s="57" t="n">
        <f aca="false">$BT5</f>
        <v>87</v>
      </c>
      <c r="U5" s="57" t="n">
        <f aca="false">$CD5</f>
        <v>100</v>
      </c>
      <c r="V5" s="58" t="n">
        <f aca="false">$AJ5</f>
        <v>0</v>
      </c>
      <c r="W5" s="59" t="n">
        <f aca="false">IF($Q5&gt;=55,ROUND($Q5*$Q$3+$R5*$R$3+$S5*$S$3+$T5*$T$3+$U5*$U$3,0),$Q5)</f>
        <v>88</v>
      </c>
      <c r="X5" s="57" t="n">
        <v>15</v>
      </c>
      <c r="Y5" s="60" t="n">
        <v>30</v>
      </c>
      <c r="Z5" s="60" t="n">
        <v>40</v>
      </c>
      <c r="AA5" s="60" t="n">
        <v>100</v>
      </c>
      <c r="AB5" s="61" t="n">
        <f aca="false">IFERROR(X5+Y5+Z5*AA5/100,0)</f>
        <v>85</v>
      </c>
      <c r="AC5" s="60" t="n">
        <v>25</v>
      </c>
      <c r="AD5" s="60" t="n">
        <v>65</v>
      </c>
      <c r="AE5" s="57" t="n">
        <v>100</v>
      </c>
      <c r="AF5" s="61" t="n">
        <f aca="false">IFERROR(AC5+AD5*AE5/100,0)</f>
        <v>90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75</v>
      </c>
      <c r="AP5" s="62" t="n">
        <v>40</v>
      </c>
      <c r="AQ5" s="62" t="n">
        <v>100</v>
      </c>
      <c r="AR5" s="62" t="n">
        <v>67</v>
      </c>
      <c r="AS5" s="62" t="n">
        <v>60</v>
      </c>
      <c r="AT5" s="62" t="n">
        <v>100</v>
      </c>
      <c r="AU5" s="62"/>
      <c r="AV5" s="61" t="n">
        <f aca="false">IFERROR(AVERAGE(AK5:AU5),0)</f>
        <v>84.2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100</v>
      </c>
      <c r="BJ5" s="62" t="n">
        <v>80</v>
      </c>
      <c r="BK5" s="62" t="n">
        <v>100</v>
      </c>
      <c r="BL5" s="62" t="n">
        <v>75</v>
      </c>
      <c r="BM5" s="62" t="n">
        <v>80</v>
      </c>
      <c r="BN5" s="62" t="n">
        <v>100</v>
      </c>
      <c r="BO5" s="62" t="n">
        <v>95</v>
      </c>
      <c r="BP5" s="62" t="n">
        <v>40</v>
      </c>
      <c r="BQ5" s="62" t="n">
        <v>100</v>
      </c>
      <c r="BR5" s="62" t="n">
        <v>100</v>
      </c>
      <c r="BS5" s="62" t="n">
        <v>100</v>
      </c>
      <c r="BT5" s="61" t="n">
        <f aca="false">IFERROR(AVERAGE(BJ5:BS5),0)</f>
        <v>87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100</v>
      </c>
      <c r="CC5" s="62"/>
      <c r="CD5" s="61" t="n">
        <f aca="false">IFERROR(AVERAGE(BU5:CC5),0)</f>
        <v>100</v>
      </c>
    </row>
    <row r="6" customFormat="false" ht="15.75" hidden="false" customHeight="true" outlineLevel="0" collapsed="false">
      <c r="A6" s="13" t="str">
        <f aca="false">$E6&amp;"-"&amp;$F6</f>
        <v>202051007-5</v>
      </c>
      <c r="B6" s="18" t="n">
        <f aca="false">$W6</f>
        <v>56</v>
      </c>
      <c r="C6" s="13"/>
      <c r="D6" s="68" t="n">
        <v>2</v>
      </c>
      <c r="E6" s="56" t="s">
        <v>2730</v>
      </c>
      <c r="F6" s="56" t="s">
        <v>70</v>
      </c>
      <c r="G6" s="56" t="s">
        <v>2731</v>
      </c>
      <c r="H6" s="56" t="s">
        <v>64</v>
      </c>
      <c r="I6" s="56" t="s">
        <v>903</v>
      </c>
      <c r="J6" s="56" t="s">
        <v>2164</v>
      </c>
      <c r="K6" s="56" t="s">
        <v>1041</v>
      </c>
      <c r="L6" s="56" t="s">
        <v>64</v>
      </c>
      <c r="M6" s="56" t="s">
        <v>381</v>
      </c>
      <c r="N6" s="56" t="s">
        <v>2732</v>
      </c>
      <c r="O6" s="57" t="n">
        <f aca="false">$AB6</f>
        <v>85</v>
      </c>
      <c r="P6" s="57" t="n">
        <f aca="false">$AF6</f>
        <v>45</v>
      </c>
      <c r="Q6" s="57" t="n">
        <f aca="false">IFERROR(IF($V6&lt;&gt;0,ROUND((MAX(O6:P6)*0.5+$V6*0.5),0),ROUND(($O6*0.5+$P6*0.5),0)),)</f>
        <v>65</v>
      </c>
      <c r="R6" s="57" t="n">
        <f aca="false">$AV6</f>
        <v>68</v>
      </c>
      <c r="S6" s="57" t="n">
        <f aca="false">$BI6</f>
        <v>50</v>
      </c>
      <c r="T6" s="57" t="n">
        <f aca="false">$BT6</f>
        <v>29.5</v>
      </c>
      <c r="U6" s="57" t="n">
        <f aca="false">$CD6</f>
        <v>20</v>
      </c>
      <c r="V6" s="58" t="n">
        <f aca="false">$AJ6</f>
        <v>0</v>
      </c>
      <c r="W6" s="59" t="n">
        <f aca="false">IF($Q6&gt;=55,ROUND($Q6*$Q$3+$R6*$R$3+$S6*$S$3+$T6*$T$3+$U6*$U$3,0),$Q6)</f>
        <v>56</v>
      </c>
      <c r="X6" s="57" t="n">
        <v>15</v>
      </c>
      <c r="Y6" s="60" t="n">
        <v>25</v>
      </c>
      <c r="Z6" s="60" t="n">
        <v>45</v>
      </c>
      <c r="AA6" s="60" t="n">
        <v>100</v>
      </c>
      <c r="AB6" s="61" t="n">
        <f aca="false">IFERROR(X6+Y6+Z6*AA6/100,0)</f>
        <v>85</v>
      </c>
      <c r="AC6" s="60" t="n">
        <v>0</v>
      </c>
      <c r="AD6" s="60" t="n">
        <v>45</v>
      </c>
      <c r="AE6" s="57" t="n">
        <v>100</v>
      </c>
      <c r="AF6" s="61" t="n">
        <f aca="false">IFERROR(AC6+AD6*AE6/100,0)</f>
        <v>45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90</v>
      </c>
      <c r="AN6" s="62" t="n">
        <v>100</v>
      </c>
      <c r="AO6" s="62" t="n">
        <v>100</v>
      </c>
      <c r="AP6" s="62" t="n">
        <v>0</v>
      </c>
      <c r="AQ6" s="62" t="n">
        <v>80</v>
      </c>
      <c r="AR6" s="62" t="n">
        <v>50</v>
      </c>
      <c r="AS6" s="62" t="n">
        <v>0</v>
      </c>
      <c r="AT6" s="62" t="n">
        <v>60</v>
      </c>
      <c r="AU6" s="62"/>
      <c r="AV6" s="61" t="n">
        <f aca="false">IFERROR(AVERAGE(AK6:AU6),0)</f>
        <v>68</v>
      </c>
      <c r="AW6" s="62" t="n">
        <v>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0</v>
      </c>
      <c r="BC6" s="62" t="n">
        <v>0</v>
      </c>
      <c r="BD6" s="62" t="n">
        <v>0</v>
      </c>
      <c r="BE6" s="62" t="n">
        <v>0</v>
      </c>
      <c r="BF6" s="62" t="n">
        <v>100</v>
      </c>
      <c r="BG6" s="62"/>
      <c r="BH6" s="62"/>
      <c r="BI6" s="61" t="n">
        <f aca="false">IFERROR(AVERAGE(AW6:BH6),0)</f>
        <v>50</v>
      </c>
      <c r="BJ6" s="62" t="n">
        <v>100</v>
      </c>
      <c r="BK6" s="62" t="n">
        <v>100</v>
      </c>
      <c r="BL6" s="62" t="n">
        <v>95</v>
      </c>
      <c r="BM6" s="62" t="n">
        <v>0</v>
      </c>
      <c r="BN6" s="62" t="n">
        <v>0</v>
      </c>
      <c r="BO6" s="62" t="n">
        <v>0</v>
      </c>
      <c r="BP6" s="62" t="n">
        <v>0</v>
      </c>
      <c r="BQ6" s="62" t="n">
        <v>0</v>
      </c>
      <c r="BR6" s="62" t="n">
        <v>0</v>
      </c>
      <c r="BS6" s="62" t="n">
        <v>0</v>
      </c>
      <c r="BT6" s="61" t="n">
        <f aca="false">IFERROR(AVERAGE(BJ6:BS6),0)</f>
        <v>29.5</v>
      </c>
      <c r="BU6" s="63" t="n">
        <v>100</v>
      </c>
      <c r="BV6" s="63" t="n">
        <v>60</v>
      </c>
      <c r="BW6" s="63" t="n">
        <v>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20</v>
      </c>
    </row>
    <row r="7" customFormat="false" ht="15.75" hidden="false" customHeight="true" outlineLevel="0" collapsed="false">
      <c r="A7" s="13" t="str">
        <f aca="false">$E7&amp;"-"&amp;$F7</f>
        <v>202051013-k</v>
      </c>
      <c r="B7" s="18" t="n">
        <f aca="false">$W7</f>
        <v>82</v>
      </c>
      <c r="C7" s="13"/>
      <c r="D7" s="68" t="n">
        <v>3</v>
      </c>
      <c r="E7" s="56" t="s">
        <v>2733</v>
      </c>
      <c r="F7" s="56" t="s">
        <v>76</v>
      </c>
      <c r="G7" s="56" t="s">
        <v>2734</v>
      </c>
      <c r="H7" s="56" t="s">
        <v>68</v>
      </c>
      <c r="I7" s="56" t="s">
        <v>2735</v>
      </c>
      <c r="J7" s="56" t="s">
        <v>1726</v>
      </c>
      <c r="K7" s="56" t="s">
        <v>2736</v>
      </c>
      <c r="L7" s="56" t="s">
        <v>64</v>
      </c>
      <c r="M7" s="56" t="s">
        <v>381</v>
      </c>
      <c r="N7" s="56" t="s">
        <v>2737</v>
      </c>
      <c r="O7" s="57" t="n">
        <f aca="false">$AB7</f>
        <v>50</v>
      </c>
      <c r="P7" s="57" t="n">
        <f aca="false">$AF7</f>
        <v>95</v>
      </c>
      <c r="Q7" s="57" t="n">
        <f aca="false">IFERROR(IF($V7&lt;&gt;0,ROUND((MAX(O7:P7)*0.5+$V7*0.5),0),ROUND(($O7*0.5+$P7*0.5),0)),)</f>
        <v>73</v>
      </c>
      <c r="R7" s="57" t="n">
        <f aca="false">$AV7</f>
        <v>82.8</v>
      </c>
      <c r="S7" s="57" t="n">
        <f aca="false">$BI7</f>
        <v>90</v>
      </c>
      <c r="T7" s="57" t="n">
        <f aca="false">$BT7</f>
        <v>99</v>
      </c>
      <c r="U7" s="57" t="n">
        <f aca="false">$CD7</f>
        <v>87.5</v>
      </c>
      <c r="V7" s="58" t="n">
        <f aca="false">$AJ7</f>
        <v>0</v>
      </c>
      <c r="W7" s="59" t="n">
        <f aca="false">IF($Q7&gt;=55,ROUND($Q7*$Q$3+$R7*$R$3+$S7*$S$3+$T7*$T$3+$U7*$U$3,0),$Q7)</f>
        <v>82</v>
      </c>
      <c r="X7" s="57" t="n">
        <v>20</v>
      </c>
      <c r="Y7" s="60" t="n">
        <v>20</v>
      </c>
      <c r="Z7" s="60" t="n">
        <v>10</v>
      </c>
      <c r="AA7" s="60" t="n">
        <v>100</v>
      </c>
      <c r="AB7" s="61" t="n">
        <f aca="false">IFERROR(X7+Y7+Z7*AA7/100,0)</f>
        <v>50</v>
      </c>
      <c r="AC7" s="60" t="n">
        <v>30</v>
      </c>
      <c r="AD7" s="60" t="n">
        <v>65</v>
      </c>
      <c r="AE7" s="57" t="n">
        <v>100</v>
      </c>
      <c r="AF7" s="61" t="n">
        <f aca="false">IFERROR(AC7+AD7*AE7/100,0)</f>
        <v>95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25</v>
      </c>
      <c r="AP7" s="62" t="n">
        <v>60</v>
      </c>
      <c r="AQ7" s="62" t="n">
        <v>100</v>
      </c>
      <c r="AR7" s="62" t="n">
        <v>83</v>
      </c>
      <c r="AS7" s="62" t="n">
        <v>60</v>
      </c>
      <c r="AT7" s="62" t="n">
        <v>100</v>
      </c>
      <c r="AU7" s="62"/>
      <c r="AV7" s="61" t="n">
        <f aca="false">IFERROR(AVERAGE(AK7:AU7),0)</f>
        <v>82.8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0</v>
      </c>
      <c r="BB7" s="62" t="n">
        <v>100</v>
      </c>
      <c r="BC7" s="62" t="n">
        <v>100</v>
      </c>
      <c r="BD7" s="62" t="n">
        <v>100</v>
      </c>
      <c r="BE7" s="62" t="n">
        <v>100</v>
      </c>
      <c r="BF7" s="62" t="n">
        <v>100</v>
      </c>
      <c r="BG7" s="62"/>
      <c r="BH7" s="62"/>
      <c r="BI7" s="61" t="n">
        <f aca="false">IFERROR(AVERAGE(AW7:BH7),0)</f>
        <v>90</v>
      </c>
      <c r="BJ7" s="62" t="n">
        <v>100</v>
      </c>
      <c r="BK7" s="62" t="n">
        <v>100</v>
      </c>
      <c r="BL7" s="62" t="n">
        <v>100</v>
      </c>
      <c r="BM7" s="62" t="n">
        <v>100</v>
      </c>
      <c r="BN7" s="62" t="n">
        <v>100</v>
      </c>
      <c r="BO7" s="62" t="n">
        <v>100</v>
      </c>
      <c r="BP7" s="62" t="n">
        <v>90</v>
      </c>
      <c r="BQ7" s="62" t="n">
        <v>100</v>
      </c>
      <c r="BR7" s="62" t="n">
        <v>100</v>
      </c>
      <c r="BS7" s="62" t="n">
        <v>100</v>
      </c>
      <c r="BT7" s="61" t="n">
        <f aca="false">IFERROR(AVERAGE(BJ7:BS7),0)</f>
        <v>99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0</v>
      </c>
      <c r="CC7" s="62"/>
      <c r="CD7" s="61" t="n">
        <f aca="false">IFERROR(AVERAGE(BU7:CC7),0)</f>
        <v>87.5</v>
      </c>
    </row>
    <row r="8" customFormat="false" ht="15.75" hidden="false" customHeight="true" outlineLevel="0" collapsed="false">
      <c r="A8" s="13" t="str">
        <f aca="false">$E8&amp;"-"&amp;$F8</f>
        <v>202051045-8</v>
      </c>
      <c r="B8" s="18" t="n">
        <f aca="false">$W8</f>
        <v>86</v>
      </c>
      <c r="C8" s="13"/>
      <c r="D8" s="68" t="n">
        <v>4</v>
      </c>
      <c r="E8" s="56" t="s">
        <v>2738</v>
      </c>
      <c r="F8" s="56" t="s">
        <v>89</v>
      </c>
      <c r="G8" s="56" t="s">
        <v>2739</v>
      </c>
      <c r="H8" s="56" t="s">
        <v>140</v>
      </c>
      <c r="I8" s="56" t="s">
        <v>71</v>
      </c>
      <c r="J8" s="56" t="s">
        <v>85</v>
      </c>
      <c r="K8" s="56" t="s">
        <v>2740</v>
      </c>
      <c r="L8" s="56" t="s">
        <v>64</v>
      </c>
      <c r="M8" s="56" t="s">
        <v>381</v>
      </c>
      <c r="N8" s="56" t="s">
        <v>2741</v>
      </c>
      <c r="O8" s="57" t="n">
        <f aca="false">$AB8</f>
        <v>70</v>
      </c>
      <c r="P8" s="57" t="n">
        <f aca="false">$AF8</f>
        <v>85</v>
      </c>
      <c r="Q8" s="57" t="n">
        <f aca="false">IFERROR(IF($V8&lt;&gt;0,ROUND((MAX(O8:P8)*0.5+$V8*0.5),0),ROUND(($O8*0.5+$P8*0.5),0)),)</f>
        <v>78</v>
      </c>
      <c r="R8" s="57" t="n">
        <f aca="false">$AV8</f>
        <v>94</v>
      </c>
      <c r="S8" s="57" t="n">
        <f aca="false">$BI8</f>
        <v>96.2</v>
      </c>
      <c r="T8" s="57" t="n">
        <f aca="false">$BT8</f>
        <v>91.5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86</v>
      </c>
      <c r="X8" s="57" t="n">
        <v>20</v>
      </c>
      <c r="Y8" s="60" t="n">
        <v>30</v>
      </c>
      <c r="Z8" s="60" t="n">
        <v>20</v>
      </c>
      <c r="AA8" s="60" t="n">
        <v>100</v>
      </c>
      <c r="AB8" s="61" t="n">
        <f aca="false">IFERROR(X8+Y8+Z8*AA8/100,0)</f>
        <v>70</v>
      </c>
      <c r="AC8" s="60" t="n">
        <v>20</v>
      </c>
      <c r="AD8" s="60" t="n">
        <v>65</v>
      </c>
      <c r="AE8" s="57" t="n">
        <v>100</v>
      </c>
      <c r="AF8" s="61" t="n">
        <f aca="false">IFERROR(AC8+AD8*AE8/100,0)</f>
        <v>85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80</v>
      </c>
      <c r="AQ8" s="62" t="n">
        <v>100</v>
      </c>
      <c r="AR8" s="62" t="n">
        <v>100</v>
      </c>
      <c r="AS8" s="62" t="n">
        <v>60</v>
      </c>
      <c r="AT8" s="62" t="n">
        <v>100</v>
      </c>
      <c r="AU8" s="62"/>
      <c r="AV8" s="61" t="n">
        <f aca="false">IFERROR(AVERAGE(AK8:AU8),0)</f>
        <v>94</v>
      </c>
      <c r="AW8" s="62" t="n">
        <v>96</v>
      </c>
      <c r="AX8" s="62" t="n">
        <v>100</v>
      </c>
      <c r="AY8" s="62" t="n">
        <v>100</v>
      </c>
      <c r="AZ8" s="62" t="n">
        <v>100</v>
      </c>
      <c r="BA8" s="62" t="n">
        <v>84</v>
      </c>
      <c r="BB8" s="62" t="n">
        <v>100</v>
      </c>
      <c r="BC8" s="62" t="n">
        <v>82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96.2</v>
      </c>
      <c r="BJ8" s="62" t="n">
        <v>100</v>
      </c>
      <c r="BK8" s="62" t="n">
        <v>100</v>
      </c>
      <c r="BL8" s="62" t="n">
        <v>100</v>
      </c>
      <c r="BM8" s="62" t="n">
        <v>30</v>
      </c>
      <c r="BN8" s="62" t="n">
        <v>100</v>
      </c>
      <c r="BO8" s="62" t="n">
        <v>95</v>
      </c>
      <c r="BP8" s="62" t="n">
        <v>90</v>
      </c>
      <c r="BQ8" s="62" t="n">
        <v>100</v>
      </c>
      <c r="BR8" s="62" t="n">
        <v>100</v>
      </c>
      <c r="BS8" s="62" t="n">
        <v>100</v>
      </c>
      <c r="BT8" s="61" t="n">
        <f aca="false">IFERROR(AVERAGE(BJ8:BS8),0)</f>
        <v>91.5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202051057-1</v>
      </c>
      <c r="B9" s="18" t="n">
        <f aca="false">$W9</f>
        <v>85</v>
      </c>
      <c r="C9" s="13"/>
      <c r="D9" s="68" t="n">
        <v>5</v>
      </c>
      <c r="E9" s="56" t="s">
        <v>2742</v>
      </c>
      <c r="F9" s="56" t="s">
        <v>64</v>
      </c>
      <c r="G9" s="56" t="s">
        <v>2743</v>
      </c>
      <c r="H9" s="56" t="s">
        <v>68</v>
      </c>
      <c r="I9" s="56" t="s">
        <v>2558</v>
      </c>
      <c r="J9" s="56" t="s">
        <v>227</v>
      </c>
      <c r="K9" s="56" t="s">
        <v>2744</v>
      </c>
      <c r="L9" s="56" t="s">
        <v>64</v>
      </c>
      <c r="M9" s="56" t="s">
        <v>381</v>
      </c>
      <c r="N9" s="56" t="s">
        <v>2745</v>
      </c>
      <c r="O9" s="57" t="n">
        <f aca="false">$AB9</f>
        <v>70</v>
      </c>
      <c r="P9" s="57" t="n">
        <f aca="false">$AF9</f>
        <v>80</v>
      </c>
      <c r="Q9" s="57" t="n">
        <f aca="false">IFERROR(IF($V9&lt;&gt;0,ROUND((MAX(O9:P9)*0.5+$V9*0.5),0),ROUND(($O9*0.5+$P9*0.5),0)),)</f>
        <v>75</v>
      </c>
      <c r="R9" s="57" t="n">
        <f aca="false">$AV9</f>
        <v>94.7</v>
      </c>
      <c r="S9" s="57" t="n">
        <f aca="false">$BI9</f>
        <v>100</v>
      </c>
      <c r="T9" s="57" t="n">
        <f aca="false">$BT9</f>
        <v>99</v>
      </c>
      <c r="U9" s="57" t="n">
        <f aca="false">$CD9</f>
        <v>85</v>
      </c>
      <c r="V9" s="58" t="n">
        <f aca="false">$AJ9</f>
        <v>0</v>
      </c>
      <c r="W9" s="59" t="n">
        <f aca="false">IF($Q9&gt;=55,ROUND($Q9*$Q$3+$R9*$R$3+$S9*$S$3+$T9*$T$3+$U9*$U$3,0),$Q9)</f>
        <v>85</v>
      </c>
      <c r="X9" s="57" t="n">
        <v>20</v>
      </c>
      <c r="Y9" s="60" t="n">
        <v>30</v>
      </c>
      <c r="Z9" s="60" t="n">
        <v>20</v>
      </c>
      <c r="AA9" s="60" t="n">
        <v>100</v>
      </c>
      <c r="AB9" s="61" t="n">
        <f aca="false">IFERROR(X9+Y9+Z9*AA9/100,0)</f>
        <v>70</v>
      </c>
      <c r="AC9" s="60" t="n">
        <v>20</v>
      </c>
      <c r="AD9" s="60" t="n">
        <v>60</v>
      </c>
      <c r="AE9" s="57" t="n">
        <v>100</v>
      </c>
      <c r="AF9" s="61" t="n">
        <f aca="false">IFERROR(AC9+AD9*AE9/100,0)</f>
        <v>80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100</v>
      </c>
      <c r="AO9" s="62" t="n">
        <v>100</v>
      </c>
      <c r="AP9" s="62" t="n">
        <v>100</v>
      </c>
      <c r="AQ9" s="62" t="n">
        <v>100</v>
      </c>
      <c r="AR9" s="62" t="n">
        <v>67</v>
      </c>
      <c r="AS9" s="62" t="n">
        <v>80</v>
      </c>
      <c r="AT9" s="62" t="n">
        <v>100</v>
      </c>
      <c r="AU9" s="62"/>
      <c r="AV9" s="61" t="n">
        <f aca="false">IFERROR(AVERAGE(AK9:AU9),0)</f>
        <v>94.7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100</v>
      </c>
      <c r="BJ9" s="62" t="n">
        <v>100</v>
      </c>
      <c r="BK9" s="62" t="n">
        <v>100</v>
      </c>
      <c r="BL9" s="62" t="n">
        <v>100</v>
      </c>
      <c r="BM9" s="62" t="n">
        <v>100</v>
      </c>
      <c r="BN9" s="62" t="n">
        <v>100</v>
      </c>
      <c r="BO9" s="62" t="n">
        <v>95</v>
      </c>
      <c r="BP9" s="62" t="n">
        <v>95</v>
      </c>
      <c r="BQ9" s="62" t="n">
        <v>100</v>
      </c>
      <c r="BR9" s="62" t="n">
        <v>100</v>
      </c>
      <c r="BS9" s="62" t="n">
        <v>100</v>
      </c>
      <c r="BT9" s="61" t="n">
        <f aca="false">IFERROR(AVERAGE(BJ9:BS9),0)</f>
        <v>99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0</v>
      </c>
      <c r="CA9" s="62" t="n">
        <v>100</v>
      </c>
      <c r="CB9" s="62" t="n">
        <v>80</v>
      </c>
      <c r="CC9" s="62"/>
      <c r="CD9" s="61" t="n">
        <f aca="false">IFERROR(AVERAGE(BU9:CC9),0)</f>
        <v>85</v>
      </c>
    </row>
    <row r="10" customFormat="false" ht="15.75" hidden="false" customHeight="true" outlineLevel="0" collapsed="false">
      <c r="A10" s="13" t="str">
        <f aca="false">$E10&amp;"-"&amp;$F10</f>
        <v>202051042-3</v>
      </c>
      <c r="B10" s="18" t="n">
        <f aca="false">$W10</f>
        <v>79</v>
      </c>
      <c r="C10" s="13"/>
      <c r="D10" s="68" t="n">
        <v>6</v>
      </c>
      <c r="E10" s="56" t="s">
        <v>2746</v>
      </c>
      <c r="F10" s="56" t="s">
        <v>159</v>
      </c>
      <c r="G10" s="56" t="s">
        <v>2747</v>
      </c>
      <c r="H10" s="56" t="s">
        <v>58</v>
      </c>
      <c r="I10" s="56" t="s">
        <v>2198</v>
      </c>
      <c r="J10" s="56" t="s">
        <v>221</v>
      </c>
      <c r="K10" s="56" t="s">
        <v>2748</v>
      </c>
      <c r="L10" s="56" t="s">
        <v>64</v>
      </c>
      <c r="M10" s="56" t="s">
        <v>381</v>
      </c>
      <c r="N10" s="56" t="s">
        <v>2749</v>
      </c>
      <c r="O10" s="57" t="n">
        <f aca="false">$AB10</f>
        <v>45</v>
      </c>
      <c r="P10" s="57" t="n">
        <f aca="false">$AF10</f>
        <v>80</v>
      </c>
      <c r="Q10" s="57" t="n">
        <f aca="false">IFERROR(IF($V10&lt;&gt;0,ROUND((MAX(O10:P10)*0.5+$V10*0.5),0),ROUND(($O10*0.5+$P10*0.5),0)),)</f>
        <v>63</v>
      </c>
      <c r="R10" s="57" t="n">
        <f aca="false">$AV10</f>
        <v>85.3</v>
      </c>
      <c r="S10" s="57" t="n">
        <f aca="false">$BI10</f>
        <v>100</v>
      </c>
      <c r="T10" s="57" t="n">
        <f aca="false">$BT10</f>
        <v>100</v>
      </c>
      <c r="U10" s="57" t="n">
        <f aca="false">$CD10</f>
        <v>100</v>
      </c>
      <c r="V10" s="58" t="n">
        <f aca="false">$AJ10</f>
        <v>0</v>
      </c>
      <c r="W10" s="59" t="n">
        <f aca="false">IF($Q10&gt;=55,ROUND($Q10*$Q$3+$R10*$R$3+$S10*$S$3+$T10*$T$3+$U10*$U$3,0),$Q10)</f>
        <v>79</v>
      </c>
      <c r="X10" s="57" t="n">
        <v>20</v>
      </c>
      <c r="Y10" s="60" t="n">
        <v>25</v>
      </c>
      <c r="Z10" s="60" t="n">
        <v>0</v>
      </c>
      <c r="AA10" s="60" t="n">
        <v>100</v>
      </c>
      <c r="AB10" s="61" t="n">
        <f aca="false">IFERROR(X10+Y10+Z10*AA10/100,0)</f>
        <v>45</v>
      </c>
      <c r="AC10" s="60" t="n">
        <v>20</v>
      </c>
      <c r="AD10" s="60" t="n">
        <v>60</v>
      </c>
      <c r="AE10" s="57" t="n">
        <v>100</v>
      </c>
      <c r="AF10" s="61" t="n">
        <f aca="false">IFERROR(AC10+AD10*AE10/100,0)</f>
        <v>80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50</v>
      </c>
      <c r="AP10" s="62" t="n">
        <v>40</v>
      </c>
      <c r="AQ10" s="62" t="n">
        <v>100</v>
      </c>
      <c r="AR10" s="62" t="n">
        <v>83</v>
      </c>
      <c r="AS10" s="62" t="n">
        <v>80</v>
      </c>
      <c r="AT10" s="62" t="n">
        <v>100</v>
      </c>
      <c r="AU10" s="62"/>
      <c r="AV10" s="61" t="n">
        <f aca="false">IFERROR(AVERAGE(AK10:AU10),0)</f>
        <v>85.3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 t="n">
        <v>100</v>
      </c>
      <c r="BG10" s="62"/>
      <c r="BH10" s="62"/>
      <c r="BI10" s="61" t="n">
        <f aca="false">IFERROR(AVERAGE(AW10:BH10),0)</f>
        <v>100</v>
      </c>
      <c r="BJ10" s="62" t="n">
        <v>100</v>
      </c>
      <c r="BK10" s="62" t="n">
        <v>100</v>
      </c>
      <c r="BL10" s="62" t="n">
        <v>100</v>
      </c>
      <c r="BM10" s="62" t="n">
        <v>100</v>
      </c>
      <c r="BN10" s="62" t="n">
        <v>100</v>
      </c>
      <c r="BO10" s="62" t="n">
        <v>100</v>
      </c>
      <c r="BP10" s="62" t="n">
        <v>100</v>
      </c>
      <c r="BQ10" s="62" t="n">
        <v>100</v>
      </c>
      <c r="BR10" s="62" t="n">
        <v>100</v>
      </c>
      <c r="BS10" s="62" t="n">
        <v>100</v>
      </c>
      <c r="BT10" s="61" t="n">
        <f aca="false">IFERROR(AVERAGE(BJ10:BS10),0)</f>
        <v>100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2"/>
      <c r="CD10" s="61" t="n">
        <f aca="false">IFERROR(AVERAGE(BU10:CC10),0)</f>
        <v>100</v>
      </c>
    </row>
    <row r="11" customFormat="false" ht="15.75" hidden="false" customHeight="true" outlineLevel="0" collapsed="false">
      <c r="A11" s="13" t="str">
        <f aca="false">$E11&amp;"-"&amp;$F11</f>
        <v>202051058-k</v>
      </c>
      <c r="B11" s="18" t="n">
        <f aca="false">$W11</f>
        <v>0</v>
      </c>
      <c r="C11" s="13"/>
      <c r="D11" s="68" t="n">
        <v>7</v>
      </c>
      <c r="E11" s="56" t="s">
        <v>2750</v>
      </c>
      <c r="F11" s="56" t="s">
        <v>76</v>
      </c>
      <c r="G11" s="56" t="s">
        <v>2751</v>
      </c>
      <c r="H11" s="56" t="s">
        <v>58</v>
      </c>
      <c r="I11" s="56" t="s">
        <v>2752</v>
      </c>
      <c r="J11" s="56" t="s">
        <v>673</v>
      </c>
      <c r="K11" s="56" t="s">
        <v>2753</v>
      </c>
      <c r="L11" s="56" t="s">
        <v>64</v>
      </c>
      <c r="M11" s="56" t="s">
        <v>381</v>
      </c>
      <c r="N11" s="56" t="s">
        <v>2754</v>
      </c>
      <c r="O11" s="57" t="n">
        <f aca="false">$AB11</f>
        <v>0</v>
      </c>
      <c r="P11" s="57" t="n">
        <f aca="false">$AF11</f>
        <v>0</v>
      </c>
      <c r="Q11" s="57" t="n">
        <f aca="false">IFERROR(IF($V11&lt;&gt;0,ROUND((MAX(O11:P11)*0.5+$V11*0.5),0),ROUND(($O11*0.5+$P11*0.5),0)),)</f>
        <v>0</v>
      </c>
      <c r="R11" s="57" t="n">
        <f aca="false">$AV11</f>
        <v>35</v>
      </c>
      <c r="S11" s="57" t="n">
        <f aca="false">$BI11</f>
        <v>47.7</v>
      </c>
      <c r="T11" s="57" t="n">
        <f aca="false">$BT11</f>
        <v>17.5</v>
      </c>
      <c r="U11" s="57" t="n">
        <f aca="false">$CD11</f>
        <v>0</v>
      </c>
      <c r="V11" s="58" t="n">
        <f aca="false">$AJ11</f>
        <v>0</v>
      </c>
      <c r="W11" s="59" t="n">
        <f aca="false">IF($Q11&gt;=55,ROUND($Q11*$Q$3+$R11*$R$3+$S11*$S$3+$T11*$T$3+$U11*$U$3,0),$Q11)</f>
        <v>0</v>
      </c>
      <c r="X11" s="57" t="n">
        <v>0</v>
      </c>
      <c r="Y11" s="60" t="n">
        <v>0</v>
      </c>
      <c r="Z11" s="60" t="n">
        <v>0</v>
      </c>
      <c r="AA11" s="60" t="n">
        <v>0</v>
      </c>
      <c r="AB11" s="61" t="n">
        <f aca="false">IFERROR(X11+Y11+Z11*AA11/100,0)</f>
        <v>0</v>
      </c>
      <c r="AC11" s="60" t="s">
        <v>145</v>
      </c>
      <c r="AD11" s="60" t="s">
        <v>145</v>
      </c>
      <c r="AE11" s="57" t="s">
        <v>145</v>
      </c>
      <c r="AF11" s="61" t="n">
        <f aca="false">IFERROR(AC11+AD11*AE11/100,0)</f>
        <v>0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20</v>
      </c>
      <c r="AM11" s="62" t="n">
        <v>100</v>
      </c>
      <c r="AN11" s="62" t="n">
        <v>50</v>
      </c>
      <c r="AO11" s="62" t="n">
        <v>0</v>
      </c>
      <c r="AP11" s="62" t="n">
        <v>0</v>
      </c>
      <c r="AQ11" s="62" t="n">
        <v>20</v>
      </c>
      <c r="AR11" s="62" t="n">
        <v>0</v>
      </c>
      <c r="AS11" s="62" t="n">
        <v>0</v>
      </c>
      <c r="AT11" s="62" t="n">
        <v>60</v>
      </c>
      <c r="AU11" s="62"/>
      <c r="AV11" s="61" t="n">
        <f aca="false">IFERROR(AVERAGE(AK11:AU11),0)</f>
        <v>35</v>
      </c>
      <c r="AW11" s="62" t="n">
        <v>81</v>
      </c>
      <c r="AX11" s="62" t="n">
        <v>100</v>
      </c>
      <c r="AY11" s="62" t="n">
        <v>100</v>
      </c>
      <c r="AZ11" s="62" t="n">
        <v>100</v>
      </c>
      <c r="BA11" s="62" t="n">
        <v>0</v>
      </c>
      <c r="BB11" s="62" t="n">
        <v>0</v>
      </c>
      <c r="BC11" s="62" t="n">
        <v>96</v>
      </c>
      <c r="BD11" s="62" t="n">
        <v>0</v>
      </c>
      <c r="BE11" s="62" t="n">
        <v>0</v>
      </c>
      <c r="BF11" s="62" t="n">
        <v>0</v>
      </c>
      <c r="BG11" s="62"/>
      <c r="BH11" s="62"/>
      <c r="BI11" s="61" t="n">
        <f aca="false">IFERROR(AVERAGE(AW11:BH11),0)</f>
        <v>47.7</v>
      </c>
      <c r="BJ11" s="62" t="n">
        <v>100</v>
      </c>
      <c r="BK11" s="62" t="n">
        <v>0</v>
      </c>
      <c r="BL11" s="62" t="n">
        <v>75</v>
      </c>
      <c r="BM11" s="62" t="n">
        <v>0</v>
      </c>
      <c r="BN11" s="62" t="n">
        <v>0</v>
      </c>
      <c r="BO11" s="62" t="n">
        <v>0</v>
      </c>
      <c r="BP11" s="62" t="n">
        <v>0</v>
      </c>
      <c r="BQ11" s="62" t="n">
        <v>0</v>
      </c>
      <c r="BR11" s="62" t="n">
        <v>0</v>
      </c>
      <c r="BS11" s="62" t="n">
        <v>0</v>
      </c>
      <c r="BT11" s="61" t="n">
        <f aca="false">IFERROR(AVERAGE(BJ11:BS11),0)</f>
        <v>17.5</v>
      </c>
      <c r="BU11" s="63" t="n">
        <v>0</v>
      </c>
      <c r="BV11" s="63" t="n">
        <v>0</v>
      </c>
      <c r="BW11" s="63" t="n">
        <v>0</v>
      </c>
      <c r="BX11" s="62" t="n">
        <v>0</v>
      </c>
      <c r="BY11" s="62" t="n">
        <v>0</v>
      </c>
      <c r="BZ11" s="62" t="n">
        <v>0</v>
      </c>
      <c r="CA11" s="62" t="n">
        <v>0</v>
      </c>
      <c r="CB11" s="62" t="n">
        <v>0</v>
      </c>
      <c r="CC11" s="62"/>
      <c r="CD11" s="61" t="n">
        <f aca="false">IFERROR(AVERAGE(BU11:CC11),0)</f>
        <v>0</v>
      </c>
    </row>
    <row r="12" customFormat="false" ht="15.75" hidden="false" customHeight="true" outlineLevel="0" collapsed="false">
      <c r="A12" s="13" t="str">
        <f aca="false">$E12&amp;"-"&amp;$F12</f>
        <v>202051039-3</v>
      </c>
      <c r="B12" s="18" t="n">
        <f aca="false">$W12</f>
        <v>67</v>
      </c>
      <c r="C12" s="13"/>
      <c r="D12" s="68" t="n">
        <v>8</v>
      </c>
      <c r="E12" s="56" t="s">
        <v>2755</v>
      </c>
      <c r="F12" s="56" t="s">
        <v>159</v>
      </c>
      <c r="G12" s="56" t="s">
        <v>2756</v>
      </c>
      <c r="H12" s="56" t="s">
        <v>102</v>
      </c>
      <c r="I12" s="56" t="s">
        <v>2752</v>
      </c>
      <c r="J12" s="56" t="s">
        <v>2262</v>
      </c>
      <c r="K12" s="56" t="s">
        <v>1041</v>
      </c>
      <c r="L12" s="56" t="s">
        <v>64</v>
      </c>
      <c r="M12" s="56" t="s">
        <v>381</v>
      </c>
      <c r="N12" s="56" t="s">
        <v>2757</v>
      </c>
      <c r="O12" s="57" t="n">
        <f aca="false">$AB12</f>
        <v>80</v>
      </c>
      <c r="P12" s="57" t="n">
        <f aca="false">$AF12</f>
        <v>0</v>
      </c>
      <c r="Q12" s="57" t="n">
        <f aca="false">IFERROR(IF($V12&lt;&gt;0,ROUND((MAX(O12:P12)*0.5+$V12*0.5),0),ROUND(($O12*0.5+$P12*0.5),0)),)</f>
        <v>70</v>
      </c>
      <c r="R12" s="57" t="n">
        <f aca="false">$AV12</f>
        <v>85.8888888888889</v>
      </c>
      <c r="S12" s="57" t="n">
        <f aca="false">$BI12</f>
        <v>57.4</v>
      </c>
      <c r="T12" s="57" t="n">
        <f aca="false">$BT12</f>
        <v>59.5</v>
      </c>
      <c r="U12" s="57" t="n">
        <f aca="false">$CD12</f>
        <v>0</v>
      </c>
      <c r="V12" s="58" t="n">
        <f aca="false">$AJ12</f>
        <v>60</v>
      </c>
      <c r="W12" s="59" t="n">
        <f aca="false">IF($Q12&gt;=55,ROUND($Q12*$Q$3+$R12*$R$3+$S12*$S$3+$T12*$T$3+$U12*$U$3,0),$Q12)</f>
        <v>67</v>
      </c>
      <c r="X12" s="57" t="n">
        <v>20</v>
      </c>
      <c r="Y12" s="60" t="n">
        <v>25</v>
      </c>
      <c r="Z12" s="60" t="n">
        <v>50</v>
      </c>
      <c r="AA12" s="60" t="n">
        <v>70</v>
      </c>
      <c r="AB12" s="61" t="n">
        <f aca="false">IFERROR(X12+Y12+Z12*AA12/100,0)</f>
        <v>80</v>
      </c>
      <c r="AC12" s="60" t="s">
        <v>145</v>
      </c>
      <c r="AD12" s="60" t="s">
        <v>145</v>
      </c>
      <c r="AE12" s="57" t="s">
        <v>145</v>
      </c>
      <c r="AF12" s="61" t="n">
        <f aca="false">IFERROR(AC12+AD12*AE12/100,0)</f>
        <v>0</v>
      </c>
      <c r="AG12" s="60" t="n">
        <v>20</v>
      </c>
      <c r="AH12" s="60" t="n">
        <v>40</v>
      </c>
      <c r="AI12" s="57" t="n">
        <v>100</v>
      </c>
      <c r="AJ12" s="61" t="n">
        <f aca="false">IFERROR(AG12+AH12*AI12/100,0)</f>
        <v>60</v>
      </c>
      <c r="AK12" s="62" t="n">
        <v>100</v>
      </c>
      <c r="AL12" s="63" t="n">
        <v>100</v>
      </c>
      <c r="AM12" s="62"/>
      <c r="AN12" s="62" t="n">
        <v>100</v>
      </c>
      <c r="AO12" s="62" t="n">
        <v>50</v>
      </c>
      <c r="AP12" s="62" t="n">
        <v>60</v>
      </c>
      <c r="AQ12" s="62" t="n">
        <v>80</v>
      </c>
      <c r="AR12" s="62" t="n">
        <v>83</v>
      </c>
      <c r="AS12" s="62" t="n">
        <v>100</v>
      </c>
      <c r="AT12" s="62" t="n">
        <v>100</v>
      </c>
      <c r="AU12" s="62"/>
      <c r="AV12" s="61" t="n">
        <f aca="false">IFERROR(AVERAGE(AK12:AU12),0)</f>
        <v>85.8888888888889</v>
      </c>
      <c r="AW12" s="62" t="n">
        <v>0</v>
      </c>
      <c r="AX12" s="62" t="n">
        <v>100</v>
      </c>
      <c r="AY12" s="62" t="n">
        <v>100</v>
      </c>
      <c r="AZ12" s="62" t="n">
        <v>96</v>
      </c>
      <c r="BA12" s="62" t="n">
        <v>82</v>
      </c>
      <c r="BB12" s="62" t="n">
        <v>0</v>
      </c>
      <c r="BC12" s="62" t="n">
        <v>0</v>
      </c>
      <c r="BD12" s="62" t="n">
        <v>100</v>
      </c>
      <c r="BE12" s="62" t="n">
        <v>96</v>
      </c>
      <c r="BF12" s="62" t="n">
        <v>0</v>
      </c>
      <c r="BG12" s="62"/>
      <c r="BH12" s="62"/>
      <c r="BI12" s="61" t="n">
        <f aca="false">IFERROR(AVERAGE(AW12:BH12),0)</f>
        <v>57.4</v>
      </c>
      <c r="BJ12" s="62" t="n">
        <v>80</v>
      </c>
      <c r="BK12" s="62" t="n">
        <v>95</v>
      </c>
      <c r="BL12" s="62" t="n">
        <v>35</v>
      </c>
      <c r="BM12" s="62" t="n">
        <v>85</v>
      </c>
      <c r="BN12" s="62" t="n">
        <v>0</v>
      </c>
      <c r="BO12" s="62" t="n">
        <v>0</v>
      </c>
      <c r="BP12" s="62" t="n">
        <v>100</v>
      </c>
      <c r="BQ12" s="62" t="n">
        <v>100</v>
      </c>
      <c r="BR12" s="62" t="n">
        <v>100</v>
      </c>
      <c r="BS12" s="62" t="n">
        <v>0</v>
      </c>
      <c r="BT12" s="61" t="n">
        <f aca="false">IFERROR(AVERAGE(BJ12:BS12),0)</f>
        <v>59.5</v>
      </c>
      <c r="BU12" s="63" t="n">
        <v>0</v>
      </c>
      <c r="BV12" s="63" t="n">
        <v>0</v>
      </c>
      <c r="BW12" s="63" t="n">
        <v>0</v>
      </c>
      <c r="BX12" s="62" t="n">
        <v>0</v>
      </c>
      <c r="BY12" s="62" t="n">
        <v>0</v>
      </c>
      <c r="BZ12" s="62" t="n">
        <v>0</v>
      </c>
      <c r="CA12" s="62" t="n">
        <v>0</v>
      </c>
      <c r="CB12" s="62" t="n">
        <v>0</v>
      </c>
      <c r="CC12" s="62"/>
      <c r="CD12" s="61" t="n">
        <f aca="false">IFERROR(AVERAGE(BU12:CC12),0)</f>
        <v>0</v>
      </c>
    </row>
    <row r="13" customFormat="false" ht="15.75" hidden="false" customHeight="true" outlineLevel="0" collapsed="false">
      <c r="A13" s="13" t="str">
        <f aca="false">$E13&amp;"-"&amp;$F13</f>
        <v>202051014-8</v>
      </c>
      <c r="B13" s="18" t="n">
        <f aca="false">$W13</f>
        <v>87</v>
      </c>
      <c r="C13" s="13"/>
      <c r="D13" s="68" t="n">
        <v>9</v>
      </c>
      <c r="E13" s="56" t="s">
        <v>2758</v>
      </c>
      <c r="F13" s="56" t="s">
        <v>89</v>
      </c>
      <c r="G13" s="56" t="s">
        <v>2759</v>
      </c>
      <c r="H13" s="56" t="s">
        <v>60</v>
      </c>
      <c r="I13" s="56" t="s">
        <v>84</v>
      </c>
      <c r="J13" s="56" t="s">
        <v>2760</v>
      </c>
      <c r="K13" s="56" t="s">
        <v>2761</v>
      </c>
      <c r="L13" s="56" t="s">
        <v>64</v>
      </c>
      <c r="M13" s="56" t="s">
        <v>381</v>
      </c>
      <c r="N13" s="56" t="s">
        <v>2762</v>
      </c>
      <c r="O13" s="57" t="n">
        <f aca="false">$AB13</f>
        <v>90</v>
      </c>
      <c r="P13" s="57" t="n">
        <f aca="false">$AF13</f>
        <v>65</v>
      </c>
      <c r="Q13" s="57" t="n">
        <f aca="false">IFERROR(IF($V13&lt;&gt;0,ROUND((MAX(O13:P13)*0.5+$V13*0.5),0),ROUND(($O13*0.5+$P13*0.5),0)),)</f>
        <v>78</v>
      </c>
      <c r="R13" s="57" t="n">
        <f aca="false">$AV13</f>
        <v>94.7</v>
      </c>
      <c r="S13" s="57" t="n">
        <f aca="false">$BI13</f>
        <v>100</v>
      </c>
      <c r="T13" s="57" t="n">
        <f aca="false">$BT13</f>
        <v>95.5</v>
      </c>
      <c r="U13" s="57" t="n">
        <f aca="false">$CD13</f>
        <v>100</v>
      </c>
      <c r="V13" s="58" t="n">
        <f aca="false">$AJ13</f>
        <v>0</v>
      </c>
      <c r="W13" s="59" t="n">
        <f aca="false">IF($Q13&gt;=55,ROUND($Q13*$Q$3+$R13*$R$3+$S13*$S$3+$T13*$T$3+$U13*$U$3,0),$Q13)</f>
        <v>87</v>
      </c>
      <c r="X13" s="83" t="n">
        <v>20</v>
      </c>
      <c r="Y13" s="84" t="n">
        <v>25</v>
      </c>
      <c r="Z13" s="84" t="n">
        <v>45</v>
      </c>
      <c r="AA13" s="84" t="n">
        <v>100</v>
      </c>
      <c r="AB13" s="61" t="n">
        <f aca="false">IFERROR(X13+Y13+Z13*AA13/100,0)</f>
        <v>90</v>
      </c>
      <c r="AC13" s="60" t="n">
        <v>15</v>
      </c>
      <c r="AD13" s="60" t="n">
        <v>50</v>
      </c>
      <c r="AE13" s="57" t="n">
        <v>100</v>
      </c>
      <c r="AF13" s="61" t="n">
        <f aca="false">IFERROR(AC13+AD13*AE13/100,0)</f>
        <v>65</v>
      </c>
      <c r="AG13" s="60"/>
      <c r="AH13" s="60"/>
      <c r="AI13" s="57"/>
      <c r="AJ13" s="61" t="n">
        <f aca="false">IFERROR(AG13+AH13*AI13/100,0)</f>
        <v>0</v>
      </c>
      <c r="AK13" s="85" t="n">
        <v>100</v>
      </c>
      <c r="AL13" s="86" t="n">
        <v>100</v>
      </c>
      <c r="AM13" s="85" t="n">
        <v>100</v>
      </c>
      <c r="AN13" s="85" t="n">
        <v>100</v>
      </c>
      <c r="AO13" s="85" t="n">
        <v>100</v>
      </c>
      <c r="AP13" s="62" t="n">
        <v>80</v>
      </c>
      <c r="AQ13" s="62" t="n">
        <v>100</v>
      </c>
      <c r="AR13" s="62" t="n">
        <v>67</v>
      </c>
      <c r="AS13" s="62" t="n">
        <v>100</v>
      </c>
      <c r="AT13" s="62" t="n">
        <v>100</v>
      </c>
      <c r="AU13" s="62"/>
      <c r="AV13" s="61" t="n">
        <f aca="false">IFERROR(AVERAGE(AK13:AU13),0)</f>
        <v>94.7</v>
      </c>
      <c r="AW13" s="85" t="n">
        <v>100</v>
      </c>
      <c r="AX13" s="85" t="n">
        <v>100</v>
      </c>
      <c r="AY13" s="85" t="n">
        <v>100</v>
      </c>
      <c r="AZ13" s="85" t="n">
        <v>100</v>
      </c>
      <c r="BA13" s="85" t="n">
        <v>100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100</v>
      </c>
      <c r="BJ13" s="85" t="n">
        <v>80</v>
      </c>
      <c r="BK13" s="85" t="n">
        <v>100</v>
      </c>
      <c r="BL13" s="85" t="n">
        <v>80</v>
      </c>
      <c r="BM13" s="85" t="n">
        <v>100</v>
      </c>
      <c r="BN13" s="85" t="n">
        <v>100</v>
      </c>
      <c r="BO13" s="85" t="n">
        <v>95</v>
      </c>
      <c r="BP13" s="85" t="n">
        <v>100</v>
      </c>
      <c r="BQ13" s="85" t="n">
        <v>100</v>
      </c>
      <c r="BR13" s="85" t="n">
        <v>100</v>
      </c>
      <c r="BS13" s="85" t="n">
        <v>100</v>
      </c>
      <c r="BT13" s="61" t="n">
        <f aca="false">IFERROR(AVERAGE(BJ13:BS13),0)</f>
        <v>95.5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202051009-1</v>
      </c>
      <c r="B14" s="18" t="n">
        <f aca="false">$W14</f>
        <v>0</v>
      </c>
      <c r="C14" s="13"/>
      <c r="D14" s="68" t="n">
        <v>10</v>
      </c>
      <c r="E14" s="56" t="s">
        <v>2763</v>
      </c>
      <c r="F14" s="56" t="s">
        <v>64</v>
      </c>
      <c r="G14" s="56" t="s">
        <v>2764</v>
      </c>
      <c r="H14" s="56" t="s">
        <v>70</v>
      </c>
      <c r="I14" s="73" t="s">
        <v>1236</v>
      </c>
      <c r="J14" s="56" t="s">
        <v>975</v>
      </c>
      <c r="K14" s="56" t="s">
        <v>883</v>
      </c>
      <c r="L14" s="56" t="s">
        <v>64</v>
      </c>
      <c r="M14" s="56" t="s">
        <v>381</v>
      </c>
      <c r="N14" s="56" t="s">
        <v>2765</v>
      </c>
      <c r="O14" s="57" t="n">
        <f aca="false">$AB14</f>
        <v>0</v>
      </c>
      <c r="P14" s="57" t="n">
        <f aca="false">$AF14</f>
        <v>0</v>
      </c>
      <c r="Q14" s="57" t="n">
        <f aca="false">IFERROR(IF($V14&lt;&gt;0,ROUND((MAX(O14:P14)*0.5+$V14*0.5),0),ROUND(($O14*0.5+$P14*0.5),0)),)</f>
        <v>0</v>
      </c>
      <c r="R14" s="57" t="n">
        <f aca="false">$AV14</f>
        <v>0</v>
      </c>
      <c r="S14" s="57" t="n">
        <f aca="false">$BI14</f>
        <v>0</v>
      </c>
      <c r="T14" s="57" t="n">
        <f aca="false">$BT14</f>
        <v>0</v>
      </c>
      <c r="U14" s="57" t="n">
        <f aca="false">$CD14</f>
        <v>0</v>
      </c>
      <c r="V14" s="58" t="n">
        <f aca="false">$AJ14</f>
        <v>0</v>
      </c>
      <c r="W14" s="88" t="n">
        <f aca="false">IF($Q14&gt;=55,ROUND($Q14*$Q$3+$R14*$R$3+$S14*$S$3+$T14*$T$3+$U14*$U$3,0),$Q14)</f>
        <v>0</v>
      </c>
      <c r="X14" s="57" t="n">
        <v>0</v>
      </c>
      <c r="Y14" s="60" t="n">
        <v>0</v>
      </c>
      <c r="Z14" s="60" t="n">
        <v>0</v>
      </c>
      <c r="AA14" s="60" t="n">
        <v>0</v>
      </c>
      <c r="AB14" s="61" t="n">
        <f aca="false">IFERROR(X14+Y14+Z14*AA14/100,0)</f>
        <v>0</v>
      </c>
      <c r="AC14" s="105" t="s">
        <v>145</v>
      </c>
      <c r="AD14" s="105" t="s">
        <v>145</v>
      </c>
      <c r="AE14" s="105" t="s">
        <v>145</v>
      </c>
      <c r="AF14" s="61" t="n">
        <f aca="false">IFERROR(AC14+AD14*AE14/100,0)</f>
        <v>0</v>
      </c>
      <c r="AG14" s="60"/>
      <c r="AH14" s="60"/>
      <c r="AI14" s="57"/>
      <c r="AJ14" s="61" t="n">
        <f aca="false">IFERROR(AG14+AH14*AI14/100,0)</f>
        <v>0</v>
      </c>
      <c r="AK14" s="54" t="n">
        <v>0</v>
      </c>
      <c r="AL14" s="54" t="n">
        <v>0</v>
      </c>
      <c r="AM14" s="54" t="n">
        <v>0</v>
      </c>
      <c r="AN14" s="54" t="n">
        <v>0</v>
      </c>
      <c r="AO14" s="54" t="n">
        <v>0</v>
      </c>
      <c r="AP14" s="90" t="n">
        <v>0</v>
      </c>
      <c r="AQ14" s="90" t="n">
        <v>0</v>
      </c>
      <c r="AR14" s="90" t="n">
        <v>0</v>
      </c>
      <c r="AS14" s="90" t="n">
        <v>0</v>
      </c>
      <c r="AT14" s="90" t="n">
        <v>0</v>
      </c>
      <c r="AU14" s="62"/>
      <c r="AV14" s="66" t="n">
        <f aca="false">IFERROR(AVERAGE(AK14:AU14),0)</f>
        <v>0</v>
      </c>
      <c r="AW14" s="54" t="n">
        <v>0</v>
      </c>
      <c r="AX14" s="54" t="n">
        <v>0</v>
      </c>
      <c r="AY14" s="54" t="n">
        <v>0</v>
      </c>
      <c r="AZ14" s="54" t="n">
        <v>0</v>
      </c>
      <c r="BA14" s="54" t="n">
        <v>0</v>
      </c>
      <c r="BB14" s="90" t="n">
        <v>0</v>
      </c>
      <c r="BC14" s="62" t="n">
        <v>0</v>
      </c>
      <c r="BD14" s="90" t="n">
        <v>0</v>
      </c>
      <c r="BE14" s="90" t="n">
        <v>0</v>
      </c>
      <c r="BF14" s="90" t="n">
        <v>0</v>
      </c>
      <c r="BG14" s="62"/>
      <c r="BH14" s="62"/>
      <c r="BI14" s="66" t="n">
        <f aca="false">IFERROR(AVERAGE(AW14:BH14),0)</f>
        <v>0</v>
      </c>
      <c r="BJ14" s="62" t="n">
        <v>0</v>
      </c>
      <c r="BK14" s="62" t="n">
        <v>0</v>
      </c>
      <c r="BL14" s="62" t="n">
        <v>0</v>
      </c>
      <c r="BM14" s="62" t="n">
        <v>0</v>
      </c>
      <c r="BN14" s="62" t="n">
        <v>0</v>
      </c>
      <c r="BO14" s="62" t="n">
        <v>0</v>
      </c>
      <c r="BP14" s="62" t="n">
        <v>0</v>
      </c>
      <c r="BQ14" s="62" t="n">
        <v>0</v>
      </c>
      <c r="BR14" s="62" t="n">
        <v>0</v>
      </c>
      <c r="BS14" s="90" t="n">
        <v>0</v>
      </c>
      <c r="BT14" s="61" t="n">
        <f aca="false">IFERROR(AVERAGE(BJ14:BS14),0)</f>
        <v>0</v>
      </c>
      <c r="BU14" s="63" t="n">
        <v>0</v>
      </c>
      <c r="BV14" s="63" t="n">
        <v>0</v>
      </c>
      <c r="BW14" s="63" t="n">
        <v>0</v>
      </c>
      <c r="BX14" s="62" t="n">
        <v>0</v>
      </c>
      <c r="BY14" s="62" t="n">
        <v>0</v>
      </c>
      <c r="BZ14" s="62" t="n">
        <v>0</v>
      </c>
      <c r="CA14" s="62" t="n">
        <v>0</v>
      </c>
      <c r="CB14" s="62" t="n">
        <v>0</v>
      </c>
      <c r="CC14" s="62"/>
      <c r="CD14" s="61" t="n">
        <f aca="false">IFERROR(AVERAGE(BU14:CC14),0)</f>
        <v>0</v>
      </c>
    </row>
    <row r="15" customFormat="false" ht="15.75" hidden="false" customHeight="true" outlineLevel="0" collapsed="false">
      <c r="A15" s="13" t="str">
        <f aca="false">$E15&amp;"-"&amp;$F15</f>
        <v>202051029-6</v>
      </c>
      <c r="B15" s="18" t="n">
        <f aca="false">$W15</f>
        <v>88</v>
      </c>
      <c r="C15" s="13"/>
      <c r="D15" s="68" t="n">
        <v>11</v>
      </c>
      <c r="E15" s="56" t="s">
        <v>2766</v>
      </c>
      <c r="F15" s="56" t="s">
        <v>140</v>
      </c>
      <c r="G15" s="56" t="s">
        <v>2767</v>
      </c>
      <c r="H15" s="56" t="s">
        <v>102</v>
      </c>
      <c r="I15" s="56" t="s">
        <v>2768</v>
      </c>
      <c r="J15" s="56" t="s">
        <v>310</v>
      </c>
      <c r="K15" s="56" t="s">
        <v>2769</v>
      </c>
      <c r="L15" s="56" t="s">
        <v>64</v>
      </c>
      <c r="M15" s="56" t="s">
        <v>381</v>
      </c>
      <c r="N15" s="56" t="s">
        <v>2770</v>
      </c>
      <c r="O15" s="57" t="n">
        <f aca="false">$AB15</f>
        <v>95</v>
      </c>
      <c r="P15" s="57" t="n">
        <f aca="false">$AF15</f>
        <v>80</v>
      </c>
      <c r="Q15" s="57" t="n">
        <f aca="false">IFERROR(IF($V15&lt;&gt;0,ROUND((MAX(O15:P15)*0.5+$V15*0.5),0),ROUND(($O15*0.5+$P15*0.5),0)),)</f>
        <v>88</v>
      </c>
      <c r="R15" s="57" t="n">
        <f aca="false">$AV15</f>
        <v>82.5</v>
      </c>
      <c r="S15" s="57" t="n">
        <f aca="false">$BI15</f>
        <v>100</v>
      </c>
      <c r="T15" s="57" t="n">
        <f aca="false">$BT15</f>
        <v>88.5</v>
      </c>
      <c r="U15" s="57" t="n">
        <f aca="false">$CD15</f>
        <v>100</v>
      </c>
      <c r="V15" s="58" t="n">
        <f aca="false">$AJ15</f>
        <v>0</v>
      </c>
      <c r="W15" s="59" t="n">
        <f aca="false">IF($Q15&gt;=55,ROUND($Q15*$Q$3+$R15*$R$3+$S15*$S$3+$T15*$T$3+$U15*$U$3,0),$Q15)</f>
        <v>88</v>
      </c>
      <c r="X15" s="57" t="n">
        <v>20</v>
      </c>
      <c r="Y15" s="60" t="n">
        <v>30</v>
      </c>
      <c r="Z15" s="60" t="n">
        <v>45</v>
      </c>
      <c r="AA15" s="60" t="n">
        <v>100</v>
      </c>
      <c r="AB15" s="61" t="n">
        <f aca="false">IFERROR(X15+Y15+Z15*AA15/100,0)</f>
        <v>95</v>
      </c>
      <c r="AC15" s="60" t="n">
        <v>30</v>
      </c>
      <c r="AD15" s="60" t="n">
        <v>50</v>
      </c>
      <c r="AE15" s="57" t="n">
        <v>100</v>
      </c>
      <c r="AF15" s="61" t="n">
        <f aca="false">IFERROR(AC15+AD15*AE15/100,0)</f>
        <v>80</v>
      </c>
      <c r="AG15" s="60"/>
      <c r="AH15" s="60"/>
      <c r="AI15" s="57"/>
      <c r="AJ15" s="61" t="n">
        <f aca="false">IFERROR(AG15+AH15*AI15/100,0)</f>
        <v>0</v>
      </c>
      <c r="AK15" s="67" t="n">
        <v>100</v>
      </c>
      <c r="AL15" s="91" t="n">
        <v>100</v>
      </c>
      <c r="AM15" s="67" t="n">
        <v>100</v>
      </c>
      <c r="AN15" s="67" t="n">
        <v>100</v>
      </c>
      <c r="AO15" s="67" t="n">
        <v>25</v>
      </c>
      <c r="AP15" s="65" t="n">
        <v>60</v>
      </c>
      <c r="AQ15" s="62" t="n">
        <v>80</v>
      </c>
      <c r="AR15" s="62" t="n">
        <v>100</v>
      </c>
      <c r="AS15" s="62" t="n">
        <v>60</v>
      </c>
      <c r="AT15" s="62" t="n">
        <v>100</v>
      </c>
      <c r="AU15" s="62"/>
      <c r="AV15" s="61" t="n">
        <f aca="false">IFERROR(AVERAGE(AK15:AU15),0)</f>
        <v>82.5</v>
      </c>
      <c r="AW15" s="54" t="n">
        <v>100</v>
      </c>
      <c r="AX15" s="54" t="n">
        <v>100</v>
      </c>
      <c r="AY15" s="54" t="n">
        <v>100</v>
      </c>
      <c r="AZ15" s="54" t="n">
        <v>100</v>
      </c>
      <c r="BA15" s="54" t="n">
        <v>100</v>
      </c>
      <c r="BB15" s="65" t="n">
        <v>100</v>
      </c>
      <c r="BC15" s="90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6" t="n">
        <f aca="false">IFERROR(AVERAGE(AW15:BH15),0)</f>
        <v>100</v>
      </c>
      <c r="BJ15" s="54" t="n">
        <v>90</v>
      </c>
      <c r="BK15" s="54" t="n">
        <v>100</v>
      </c>
      <c r="BL15" s="54" t="n">
        <v>100</v>
      </c>
      <c r="BM15" s="54" t="n">
        <v>100</v>
      </c>
      <c r="BN15" s="54" t="n">
        <v>100</v>
      </c>
      <c r="BO15" s="54" t="n">
        <v>95</v>
      </c>
      <c r="BP15" s="54" t="n">
        <v>100</v>
      </c>
      <c r="BQ15" s="54" t="n">
        <v>100</v>
      </c>
      <c r="BR15" s="62" t="n">
        <v>0</v>
      </c>
      <c r="BS15" s="62" t="n">
        <v>100</v>
      </c>
      <c r="BT15" s="61" t="n">
        <f aca="false">IFERROR(AVERAGE(BJ15:BS15),0)</f>
        <v>88.5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100</v>
      </c>
    </row>
    <row r="16" customFormat="false" ht="15.75" hidden="false" customHeight="true" outlineLevel="0" collapsed="false">
      <c r="A16" s="13" t="str">
        <f aca="false">$E16&amp;"-"&amp;$F16</f>
        <v>202051050-4</v>
      </c>
      <c r="B16" s="18" t="n">
        <f aca="false">$W16</f>
        <v>83</v>
      </c>
      <c r="C16" s="13"/>
      <c r="D16" s="68" t="n">
        <v>12</v>
      </c>
      <c r="E16" s="56" t="s">
        <v>2771</v>
      </c>
      <c r="F16" s="56" t="s">
        <v>178</v>
      </c>
      <c r="G16" s="56" t="s">
        <v>2772</v>
      </c>
      <c r="H16" s="56" t="s">
        <v>102</v>
      </c>
      <c r="I16" s="56" t="s">
        <v>815</v>
      </c>
      <c r="J16" s="56" t="s">
        <v>776</v>
      </c>
      <c r="K16" s="56" t="s">
        <v>2773</v>
      </c>
      <c r="L16" s="56" t="s">
        <v>64</v>
      </c>
      <c r="M16" s="56" t="s">
        <v>381</v>
      </c>
      <c r="N16" s="56" t="s">
        <v>2774</v>
      </c>
      <c r="O16" s="57" t="n">
        <f aca="false">$AB16</f>
        <v>90</v>
      </c>
      <c r="P16" s="57" t="n">
        <f aca="false">$AF16</f>
        <v>60</v>
      </c>
      <c r="Q16" s="57" t="n">
        <f aca="false">IFERROR(IF($V16&lt;&gt;0,ROUND((MAX(O16:P16)*0.5+$V16*0.5),0),ROUND(($O16*0.5+$P16*0.5),0)),)</f>
        <v>75</v>
      </c>
      <c r="R16" s="57" t="n">
        <f aca="false">$AV16</f>
        <v>87</v>
      </c>
      <c r="S16" s="57" t="n">
        <f aca="false">$BI16</f>
        <v>100</v>
      </c>
      <c r="T16" s="57" t="n">
        <f aca="false">$BT16</f>
        <v>92</v>
      </c>
      <c r="U16" s="57" t="n">
        <f aca="false">$CD16</f>
        <v>100</v>
      </c>
      <c r="V16" s="58" t="n">
        <f aca="false">$AJ16</f>
        <v>0</v>
      </c>
      <c r="W16" s="59" t="n">
        <f aca="false">IF($Q16&gt;=55,ROUND($Q16*$Q$3+$R16*$R$3+$S16*$S$3+$T16*$T$3+$U16*$U$3,0),$Q16)</f>
        <v>83</v>
      </c>
      <c r="X16" s="94" t="n">
        <v>20</v>
      </c>
      <c r="Y16" s="95" t="n">
        <v>25</v>
      </c>
      <c r="Z16" s="95" t="n">
        <v>45</v>
      </c>
      <c r="AA16" s="95" t="n">
        <v>100</v>
      </c>
      <c r="AB16" s="61" t="n">
        <f aca="false">IFERROR(X16+Y16+Z16*AA16/100,0)</f>
        <v>90</v>
      </c>
      <c r="AC16" s="60" t="n">
        <v>20</v>
      </c>
      <c r="AD16" s="60" t="n">
        <v>40</v>
      </c>
      <c r="AE16" s="57" t="n">
        <v>100</v>
      </c>
      <c r="AF16" s="61" t="n">
        <f aca="false">IFERROR(AC16+AD16*AE16/100,0)</f>
        <v>60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2" t="n">
        <v>100</v>
      </c>
      <c r="AP16" s="62" t="n">
        <v>60</v>
      </c>
      <c r="AQ16" s="62" t="n">
        <v>100</v>
      </c>
      <c r="AR16" s="62" t="n">
        <v>50</v>
      </c>
      <c r="AS16" s="62" t="n">
        <v>60</v>
      </c>
      <c r="AT16" s="62" t="n">
        <v>100</v>
      </c>
      <c r="AU16" s="62"/>
      <c r="AV16" s="61" t="n">
        <f aca="false">IFERROR(AVERAGE(AK16:AU16),0)</f>
        <v>87</v>
      </c>
      <c r="AW16" s="67" t="n">
        <v>100</v>
      </c>
      <c r="AX16" s="67" t="n">
        <v>100</v>
      </c>
      <c r="AY16" s="67" t="n">
        <v>100</v>
      </c>
      <c r="AZ16" s="67" t="n">
        <v>100</v>
      </c>
      <c r="BA16" s="67" t="n">
        <v>100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 t="n">
        <v>100</v>
      </c>
      <c r="BG16" s="62"/>
      <c r="BH16" s="62"/>
      <c r="BI16" s="66" t="n">
        <f aca="false">IFERROR(AVERAGE(AW16:BH16),0)</f>
        <v>100</v>
      </c>
      <c r="BJ16" s="54" t="n">
        <v>100</v>
      </c>
      <c r="BK16" s="54" t="n">
        <v>100</v>
      </c>
      <c r="BL16" s="54" t="n">
        <v>95</v>
      </c>
      <c r="BM16" s="54" t="n">
        <v>85</v>
      </c>
      <c r="BN16" s="54" t="n">
        <v>100</v>
      </c>
      <c r="BO16" s="54" t="n">
        <v>95</v>
      </c>
      <c r="BP16" s="54" t="n">
        <v>90</v>
      </c>
      <c r="BQ16" s="62" t="n">
        <v>90</v>
      </c>
      <c r="BR16" s="62" t="n">
        <v>90</v>
      </c>
      <c r="BS16" s="62" t="n">
        <v>75</v>
      </c>
      <c r="BT16" s="61" t="n">
        <f aca="false">IFERROR(AVERAGE(BJ16:BS16),0)</f>
        <v>92</v>
      </c>
      <c r="BU16" s="63" t="n">
        <v>100</v>
      </c>
      <c r="BV16" s="63" t="n">
        <v>100</v>
      </c>
      <c r="BW16" s="63" t="n">
        <v>100</v>
      </c>
      <c r="BX16" s="62" t="n">
        <v>100</v>
      </c>
      <c r="BY16" s="62" t="n">
        <v>100</v>
      </c>
      <c r="BZ16" s="62" t="n">
        <v>100</v>
      </c>
      <c r="CA16" s="62" t="n">
        <v>100</v>
      </c>
      <c r="CB16" s="62" t="n">
        <v>100</v>
      </c>
      <c r="CC16" s="62"/>
      <c r="CD16" s="61" t="n">
        <f aca="false">IFERROR(AVERAGE(BU16:CC16),0)</f>
        <v>100</v>
      </c>
    </row>
    <row r="17" customFormat="false" ht="15.75" hidden="false" customHeight="true" outlineLevel="0" collapsed="false">
      <c r="A17" s="13" t="str">
        <f aca="false">$E17&amp;"-"&amp;$F17</f>
        <v>202051030-k</v>
      </c>
      <c r="B17" s="18" t="n">
        <f aca="false">$W17</f>
        <v>81</v>
      </c>
      <c r="C17" s="13"/>
      <c r="D17" s="68" t="n">
        <v>13</v>
      </c>
      <c r="E17" s="56" t="s">
        <v>2775</v>
      </c>
      <c r="F17" s="56" t="s">
        <v>76</v>
      </c>
      <c r="G17" s="56" t="s">
        <v>2776</v>
      </c>
      <c r="H17" s="56" t="s">
        <v>121</v>
      </c>
      <c r="I17" s="56" t="s">
        <v>815</v>
      </c>
      <c r="J17" s="56" t="s">
        <v>322</v>
      </c>
      <c r="K17" s="56" t="s">
        <v>2777</v>
      </c>
      <c r="L17" s="56" t="s">
        <v>64</v>
      </c>
      <c r="M17" s="56" t="s">
        <v>381</v>
      </c>
      <c r="N17" s="56" t="s">
        <v>2778</v>
      </c>
      <c r="O17" s="57" t="n">
        <f aca="false">$AB17</f>
        <v>75</v>
      </c>
      <c r="P17" s="57" t="n">
        <f aca="false">$AF17</f>
        <v>65</v>
      </c>
      <c r="Q17" s="57" t="n">
        <f aca="false">IFERROR(IF($V17&lt;&gt;0,ROUND((MAX(O17:P17)*0.5+$V17*0.5),0),ROUND(($O17*0.5+$P17*0.5),0)),)</f>
        <v>70</v>
      </c>
      <c r="R17" s="57" t="n">
        <f aca="false">$AV17</f>
        <v>80.2</v>
      </c>
      <c r="S17" s="57" t="n">
        <f aca="false">$BI17</f>
        <v>100</v>
      </c>
      <c r="T17" s="57" t="n">
        <f aca="false">$BT17</f>
        <v>97.5</v>
      </c>
      <c r="U17" s="57" t="n">
        <f aca="false">$CD17</f>
        <v>100</v>
      </c>
      <c r="V17" s="58" t="n">
        <f aca="false">$AJ17</f>
        <v>0</v>
      </c>
      <c r="W17" s="59" t="n">
        <f aca="false">IF($Q17&gt;=55,ROUND($Q17*$Q$3+$R17*$R$3+$S17*$S$3+$T17*$T$3+$U17*$U$3,0),$Q17)</f>
        <v>81</v>
      </c>
      <c r="X17" s="57" t="n">
        <v>15</v>
      </c>
      <c r="Y17" s="60" t="n">
        <v>25</v>
      </c>
      <c r="Z17" s="60" t="n">
        <v>35</v>
      </c>
      <c r="AA17" s="60" t="n">
        <v>100</v>
      </c>
      <c r="AB17" s="61" t="n">
        <f aca="false">IFERROR(X17+Y17+Z17*AA17/100,0)</f>
        <v>75</v>
      </c>
      <c r="AC17" s="60" t="n">
        <v>25</v>
      </c>
      <c r="AD17" s="60" t="n">
        <v>40</v>
      </c>
      <c r="AE17" s="57" t="n">
        <v>100</v>
      </c>
      <c r="AF17" s="61" t="n">
        <f aca="false">IFERROR(AC17+AD17*AE17/100,0)</f>
        <v>65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90</v>
      </c>
      <c r="AN17" s="62" t="n">
        <v>100</v>
      </c>
      <c r="AO17" s="62" t="n">
        <v>25</v>
      </c>
      <c r="AP17" s="62" t="n">
        <v>80</v>
      </c>
      <c r="AQ17" s="62" t="n">
        <v>100</v>
      </c>
      <c r="AR17" s="62" t="n">
        <v>67</v>
      </c>
      <c r="AS17" s="62" t="n">
        <v>40</v>
      </c>
      <c r="AT17" s="62" t="n">
        <v>100</v>
      </c>
      <c r="AU17" s="62"/>
      <c r="AV17" s="61" t="n">
        <f aca="false">IFERROR(AVERAGE(AK17:AU17),0)</f>
        <v>80.2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6" t="n">
        <f aca="false">IFERROR(AVERAGE(AW17:BH17),0)</f>
        <v>100</v>
      </c>
      <c r="BJ17" s="62" t="n">
        <v>100</v>
      </c>
      <c r="BK17" s="62" t="n">
        <v>100</v>
      </c>
      <c r="BL17" s="62" t="n">
        <v>100</v>
      </c>
      <c r="BM17" s="62" t="n">
        <v>100</v>
      </c>
      <c r="BN17" s="62" t="n">
        <v>75</v>
      </c>
      <c r="BO17" s="62" t="n">
        <v>100</v>
      </c>
      <c r="BP17" s="62" t="n">
        <v>100</v>
      </c>
      <c r="BQ17" s="62" t="n">
        <v>100</v>
      </c>
      <c r="BR17" s="62" t="n">
        <v>100</v>
      </c>
      <c r="BS17" s="62" t="n">
        <v>100</v>
      </c>
      <c r="BT17" s="61" t="n">
        <f aca="false">IFERROR(AVERAGE(BJ17:BS17),0)</f>
        <v>97.5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202051037-7</v>
      </c>
      <c r="B18" s="18" t="n">
        <f aca="false">$W18</f>
        <v>10</v>
      </c>
      <c r="C18" s="13"/>
      <c r="D18" s="68" t="n">
        <v>14</v>
      </c>
      <c r="E18" s="56" t="s">
        <v>2779</v>
      </c>
      <c r="F18" s="56" t="s">
        <v>121</v>
      </c>
      <c r="G18" s="56" t="s">
        <v>2780</v>
      </c>
      <c r="H18" s="56" t="s">
        <v>58</v>
      </c>
      <c r="I18" s="56" t="s">
        <v>2781</v>
      </c>
      <c r="J18" s="56" t="s">
        <v>1386</v>
      </c>
      <c r="K18" s="56" t="s">
        <v>2782</v>
      </c>
      <c r="L18" s="56" t="s">
        <v>64</v>
      </c>
      <c r="M18" s="56" t="s">
        <v>381</v>
      </c>
      <c r="N18" s="56" t="s">
        <v>2783</v>
      </c>
      <c r="O18" s="57" t="n">
        <f aca="false">$AB18</f>
        <v>20</v>
      </c>
      <c r="P18" s="57" t="n">
        <f aca="false">$AF18</f>
        <v>0</v>
      </c>
      <c r="Q18" s="57" t="n">
        <f aca="false">IFERROR(IF($V18&lt;&gt;0,ROUND((MAX(O18:P18)*0.5+$V18*0.5),0),ROUND(($O18*0.5+$P18*0.5),0)),)</f>
        <v>10</v>
      </c>
      <c r="R18" s="57" t="n">
        <f aca="false">$AV18</f>
        <v>56</v>
      </c>
      <c r="S18" s="57" t="n">
        <f aca="false">$BI18</f>
        <v>78.4</v>
      </c>
      <c r="T18" s="57" t="n">
        <f aca="false">$BT18</f>
        <v>86</v>
      </c>
      <c r="U18" s="57" t="n">
        <f aca="false">$CD18</f>
        <v>12.5</v>
      </c>
      <c r="V18" s="58" t="n">
        <f aca="false">$AJ18</f>
        <v>0</v>
      </c>
      <c r="W18" s="59" t="n">
        <f aca="false">IF($Q18&gt;=55,ROUND($Q18*$Q$3+$R18*$R$3+$S18*$S$3+$T18*$T$3+$U18*$U$3,0),$Q18)</f>
        <v>10</v>
      </c>
      <c r="X18" s="57" t="n">
        <v>20</v>
      </c>
      <c r="Y18" s="60" t="n">
        <v>0</v>
      </c>
      <c r="Z18" s="60" t="n">
        <v>0</v>
      </c>
      <c r="AA18" s="60" t="n">
        <v>100</v>
      </c>
      <c r="AB18" s="61" t="n">
        <f aca="false">IFERROR(X18+Y18+Z18*AA18/100,0)</f>
        <v>20</v>
      </c>
      <c r="AC18" s="60" t="s">
        <v>145</v>
      </c>
      <c r="AD18" s="60" t="s">
        <v>145</v>
      </c>
      <c r="AE18" s="57" t="s">
        <v>145</v>
      </c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0</v>
      </c>
      <c r="AN18" s="62" t="n">
        <v>25</v>
      </c>
      <c r="AO18" s="62" t="n">
        <v>75</v>
      </c>
      <c r="AP18" s="62" t="n">
        <v>20</v>
      </c>
      <c r="AQ18" s="62" t="n">
        <v>80</v>
      </c>
      <c r="AR18" s="62" t="n">
        <v>0</v>
      </c>
      <c r="AS18" s="62" t="n">
        <v>60</v>
      </c>
      <c r="AT18" s="62" t="n">
        <v>100</v>
      </c>
      <c r="AU18" s="62"/>
      <c r="AV18" s="61" t="n">
        <f aca="false">IFERROR(AVERAGE(AK18:AU18),0)</f>
        <v>56</v>
      </c>
      <c r="AW18" s="62" t="n">
        <v>86</v>
      </c>
      <c r="AX18" s="62" t="n">
        <v>98</v>
      </c>
      <c r="AY18" s="62" t="n">
        <v>100</v>
      </c>
      <c r="AZ18" s="62" t="n">
        <v>0</v>
      </c>
      <c r="BA18" s="62" t="n">
        <v>100</v>
      </c>
      <c r="BB18" s="62" t="n">
        <v>100</v>
      </c>
      <c r="BC18" s="62" t="n">
        <v>0</v>
      </c>
      <c r="BD18" s="62" t="n">
        <v>100</v>
      </c>
      <c r="BE18" s="62" t="n">
        <v>100</v>
      </c>
      <c r="BF18" s="62" t="n">
        <v>100</v>
      </c>
      <c r="BG18" s="62"/>
      <c r="BH18" s="62"/>
      <c r="BI18" s="66" t="n">
        <f aca="false">IFERROR(AVERAGE(AW18:BH18),0)</f>
        <v>78.4</v>
      </c>
      <c r="BJ18" s="62" t="n">
        <v>70</v>
      </c>
      <c r="BK18" s="62" t="n">
        <v>100</v>
      </c>
      <c r="BL18" s="62" t="n">
        <v>100</v>
      </c>
      <c r="BM18" s="62" t="n">
        <v>95</v>
      </c>
      <c r="BN18" s="62" t="n">
        <v>30</v>
      </c>
      <c r="BO18" s="62" t="n">
        <v>95</v>
      </c>
      <c r="BP18" s="62" t="n">
        <v>85</v>
      </c>
      <c r="BQ18" s="62" t="n">
        <v>100</v>
      </c>
      <c r="BR18" s="62" t="n">
        <v>100</v>
      </c>
      <c r="BS18" s="62" t="n">
        <v>85</v>
      </c>
      <c r="BT18" s="61" t="n">
        <f aca="false">IFERROR(AVERAGE(BJ18:BS18),0)</f>
        <v>86</v>
      </c>
      <c r="BU18" s="63" t="n">
        <v>0</v>
      </c>
      <c r="BV18" s="63" t="n">
        <v>0</v>
      </c>
      <c r="BW18" s="63" t="n">
        <v>0</v>
      </c>
      <c r="BX18" s="62" t="n">
        <v>0</v>
      </c>
      <c r="BY18" s="62" t="n">
        <v>0</v>
      </c>
      <c r="BZ18" s="62" t="n">
        <v>0</v>
      </c>
      <c r="CA18" s="62" t="n">
        <v>0</v>
      </c>
      <c r="CB18" s="62" t="n">
        <v>100</v>
      </c>
      <c r="CC18" s="62"/>
      <c r="CD18" s="61" t="n">
        <f aca="false">IFERROR(AVERAGE(BU18:CC18),0)</f>
        <v>12.5</v>
      </c>
    </row>
    <row r="19" customFormat="false" ht="15.75" hidden="false" customHeight="true" outlineLevel="0" collapsed="false">
      <c r="A19" s="13" t="str">
        <f aca="false">$E19&amp;"-"&amp;$F19</f>
        <v>202051023-7</v>
      </c>
      <c r="B19" s="18" t="n">
        <f aca="false">$W19</f>
        <v>82</v>
      </c>
      <c r="C19" s="13"/>
      <c r="D19" s="68" t="n">
        <v>15</v>
      </c>
      <c r="E19" s="56" t="s">
        <v>2784</v>
      </c>
      <c r="F19" s="56" t="s">
        <v>121</v>
      </c>
      <c r="G19" s="56" t="s">
        <v>2785</v>
      </c>
      <c r="H19" s="56" t="s">
        <v>60</v>
      </c>
      <c r="I19" s="56" t="s">
        <v>2344</v>
      </c>
      <c r="J19" s="56" t="s">
        <v>2344</v>
      </c>
      <c r="K19" s="56" t="s">
        <v>2786</v>
      </c>
      <c r="L19" s="56" t="s">
        <v>64</v>
      </c>
      <c r="M19" s="56" t="s">
        <v>381</v>
      </c>
      <c r="N19" s="56" t="s">
        <v>2787</v>
      </c>
      <c r="O19" s="57" t="n">
        <f aca="false">$AB19</f>
        <v>60</v>
      </c>
      <c r="P19" s="57" t="n">
        <f aca="false">$AF19</f>
        <v>95</v>
      </c>
      <c r="Q19" s="57" t="n">
        <f aca="false">IFERROR(IF($V19&lt;&gt;0,ROUND((MAX(O19:P19)*0.5+$V19*0.5),0),ROUND(($O19*0.5+$P19*0.5),0)),)</f>
        <v>78</v>
      </c>
      <c r="R19" s="57" t="n">
        <f aca="false">$AV19</f>
        <v>78.8</v>
      </c>
      <c r="S19" s="57" t="n">
        <f aca="false">$BI19</f>
        <v>100</v>
      </c>
      <c r="T19" s="57" t="n">
        <f aca="false">$BT19</f>
        <v>84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82</v>
      </c>
      <c r="X19" s="57" t="n">
        <v>20</v>
      </c>
      <c r="Y19" s="60" t="n">
        <v>25</v>
      </c>
      <c r="Z19" s="60" t="n">
        <v>15</v>
      </c>
      <c r="AA19" s="60" t="n">
        <v>100</v>
      </c>
      <c r="AB19" s="61" t="n">
        <f aca="false">IFERROR(X19+Y19+Z19*AA19/100,0)</f>
        <v>60</v>
      </c>
      <c r="AC19" s="60" t="n">
        <v>30</v>
      </c>
      <c r="AD19" s="60" t="n">
        <v>65</v>
      </c>
      <c r="AE19" s="57" t="n">
        <v>100</v>
      </c>
      <c r="AF19" s="61" t="n">
        <f aca="false">IFERROR(AC19+AD19*AE19/100,0)</f>
        <v>95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20</v>
      </c>
      <c r="AN19" s="62" t="n">
        <v>100</v>
      </c>
      <c r="AO19" s="62" t="n">
        <v>25</v>
      </c>
      <c r="AP19" s="62" t="n">
        <v>80</v>
      </c>
      <c r="AQ19" s="62" t="n">
        <v>100</v>
      </c>
      <c r="AR19" s="62" t="n">
        <v>83</v>
      </c>
      <c r="AS19" s="62" t="n">
        <v>80</v>
      </c>
      <c r="AT19" s="62" t="n">
        <v>100</v>
      </c>
      <c r="AU19" s="62"/>
      <c r="AV19" s="61" t="n">
        <f aca="false">IFERROR(AVERAGE(AK19:AU19),0)</f>
        <v>78.8</v>
      </c>
      <c r="AW19" s="62" t="n">
        <v>100</v>
      </c>
      <c r="AX19" s="62" t="n">
        <v>100</v>
      </c>
      <c r="AY19" s="62" t="n">
        <v>100</v>
      </c>
      <c r="AZ19" s="62" t="n">
        <v>100</v>
      </c>
      <c r="BA19" s="62" t="n">
        <v>100</v>
      </c>
      <c r="BB19" s="62" t="n">
        <v>100</v>
      </c>
      <c r="BC19" s="62" t="n">
        <v>100</v>
      </c>
      <c r="BD19" s="62" t="n">
        <v>100</v>
      </c>
      <c r="BE19" s="62" t="n">
        <v>100</v>
      </c>
      <c r="BF19" s="62" t="n">
        <v>100</v>
      </c>
      <c r="BG19" s="62"/>
      <c r="BH19" s="62"/>
      <c r="BI19" s="66" t="n">
        <f aca="false">IFERROR(AVERAGE(AW19:BH19),0)</f>
        <v>100</v>
      </c>
      <c r="BJ19" s="62" t="n">
        <v>90</v>
      </c>
      <c r="BK19" s="62" t="n">
        <v>100</v>
      </c>
      <c r="BL19" s="62" t="n">
        <v>95</v>
      </c>
      <c r="BM19" s="62" t="n">
        <v>100</v>
      </c>
      <c r="BN19" s="62" t="n">
        <v>100</v>
      </c>
      <c r="BO19" s="62" t="n">
        <v>0</v>
      </c>
      <c r="BP19" s="62" t="n">
        <v>55</v>
      </c>
      <c r="BQ19" s="62" t="n">
        <v>100</v>
      </c>
      <c r="BR19" s="62" t="n">
        <v>100</v>
      </c>
      <c r="BS19" s="62" t="n">
        <v>100</v>
      </c>
      <c r="BT19" s="61" t="n">
        <f aca="false">IFERROR(AVERAGE(BJ19:BS19),0)</f>
        <v>84</v>
      </c>
      <c r="BU19" s="63" t="n">
        <v>100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100</v>
      </c>
    </row>
    <row r="20" customFormat="false" ht="15.75" hidden="false" customHeight="true" outlineLevel="0" collapsed="false">
      <c r="A20" s="13" t="str">
        <f aca="false">$E20&amp;"-"&amp;$F20</f>
        <v>202051041-5</v>
      </c>
      <c r="B20" s="18" t="n">
        <f aca="false">$W20</f>
        <v>88</v>
      </c>
      <c r="C20" s="13"/>
      <c r="D20" s="68" t="n">
        <v>16</v>
      </c>
      <c r="E20" s="56" t="s">
        <v>2788</v>
      </c>
      <c r="F20" s="56" t="s">
        <v>70</v>
      </c>
      <c r="G20" s="56" t="s">
        <v>2789</v>
      </c>
      <c r="H20" s="56" t="s">
        <v>68</v>
      </c>
      <c r="I20" s="56" t="s">
        <v>362</v>
      </c>
      <c r="J20" s="56" t="s">
        <v>1177</v>
      </c>
      <c r="K20" s="56" t="s">
        <v>2790</v>
      </c>
      <c r="L20" s="56" t="s">
        <v>64</v>
      </c>
      <c r="M20" s="56" t="s">
        <v>381</v>
      </c>
      <c r="N20" s="56" t="s">
        <v>2791</v>
      </c>
      <c r="O20" s="57" t="n">
        <f aca="false">$AB20</f>
        <v>90</v>
      </c>
      <c r="P20" s="57" t="n">
        <f aca="false">$AF20</f>
        <v>95</v>
      </c>
      <c r="Q20" s="57" t="n">
        <f aca="false">IFERROR(IF($V20&lt;&gt;0,ROUND((MAX(O20:P20)*0.5+$V20*0.5),0),ROUND(($O20*0.5+$P20*0.5),0)),)</f>
        <v>93</v>
      </c>
      <c r="R20" s="57" t="n">
        <f aca="false">$AV20</f>
        <v>91</v>
      </c>
      <c r="S20" s="57" t="n">
        <f aca="false">$BI20</f>
        <v>100</v>
      </c>
      <c r="T20" s="57" t="n">
        <f aca="false">$BT20</f>
        <v>70.5</v>
      </c>
      <c r="U20" s="57" t="n">
        <f aca="false">$CD20</f>
        <v>75</v>
      </c>
      <c r="V20" s="58" t="n">
        <f aca="false">$AJ20</f>
        <v>0</v>
      </c>
      <c r="W20" s="59" t="n">
        <f aca="false">IF($Q20&gt;=55,ROUND($Q20*$Q$3+$R20*$R$3+$S20*$S$3+$T20*$T$3+$U20*$U$3,0),$Q20)</f>
        <v>88</v>
      </c>
      <c r="X20" s="57" t="n">
        <v>20</v>
      </c>
      <c r="Y20" s="60" t="n">
        <v>30</v>
      </c>
      <c r="Z20" s="60" t="n">
        <v>40</v>
      </c>
      <c r="AA20" s="60" t="n">
        <v>100</v>
      </c>
      <c r="AB20" s="61" t="n">
        <f aca="false">IFERROR(X20+Y20+Z20*AA20/100,0)</f>
        <v>90</v>
      </c>
      <c r="AC20" s="60" t="n">
        <v>30</v>
      </c>
      <c r="AD20" s="60" t="n">
        <v>65</v>
      </c>
      <c r="AE20" s="57" t="n">
        <v>100</v>
      </c>
      <c r="AF20" s="61" t="n">
        <f aca="false">IFERROR(AC20+AD20*AE20/100,0)</f>
        <v>95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60</v>
      </c>
      <c r="AQ20" s="62" t="n">
        <v>100</v>
      </c>
      <c r="AR20" s="62" t="n">
        <v>50</v>
      </c>
      <c r="AS20" s="62" t="n">
        <v>100</v>
      </c>
      <c r="AT20" s="62" t="n">
        <v>100</v>
      </c>
      <c r="AU20" s="62"/>
      <c r="AV20" s="61" t="n">
        <f aca="false">IFERROR(AVERAGE(AK20:AU20),0)</f>
        <v>91</v>
      </c>
      <c r="AW20" s="62" t="n">
        <v>100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100</v>
      </c>
      <c r="BE20" s="62" t="n">
        <v>100</v>
      </c>
      <c r="BF20" s="62" t="n">
        <v>100</v>
      </c>
      <c r="BG20" s="62"/>
      <c r="BH20" s="62"/>
      <c r="BI20" s="66" t="n">
        <f aca="false">IFERROR(AVERAGE(AW20:BH20),0)</f>
        <v>100</v>
      </c>
      <c r="BJ20" s="62" t="n">
        <v>100</v>
      </c>
      <c r="BK20" s="62" t="n">
        <v>100</v>
      </c>
      <c r="BL20" s="62" t="n">
        <v>85</v>
      </c>
      <c r="BM20" s="62" t="n">
        <v>85</v>
      </c>
      <c r="BN20" s="62" t="n">
        <v>100</v>
      </c>
      <c r="BO20" s="62" t="n">
        <v>0</v>
      </c>
      <c r="BP20" s="62" t="n">
        <v>100</v>
      </c>
      <c r="BQ20" s="62" t="n">
        <v>100</v>
      </c>
      <c r="BR20" s="62" t="n">
        <v>35</v>
      </c>
      <c r="BS20" s="62" t="n">
        <v>0</v>
      </c>
      <c r="BT20" s="61" t="n">
        <f aca="false">IFERROR(AVERAGE(BJ20:BS20),0)</f>
        <v>70.5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0</v>
      </c>
      <c r="BZ20" s="62" t="n">
        <v>100</v>
      </c>
      <c r="CA20" s="62" t="n">
        <v>100</v>
      </c>
      <c r="CB20" s="62" t="n">
        <v>0</v>
      </c>
      <c r="CC20" s="62"/>
      <c r="CD20" s="61" t="n">
        <f aca="false">IFERROR(AVERAGE(BU20:CC20),0)</f>
        <v>75</v>
      </c>
    </row>
    <row r="21" customFormat="false" ht="15.75" hidden="false" customHeight="true" outlineLevel="0" collapsed="false">
      <c r="A21" s="13" t="str">
        <f aca="false">$E21&amp;"-"&amp;$F21</f>
        <v>202051026-1</v>
      </c>
      <c r="B21" s="18" t="n">
        <f aca="false">$W21</f>
        <v>84</v>
      </c>
      <c r="C21" s="13"/>
      <c r="D21" s="68" t="n">
        <v>17</v>
      </c>
      <c r="E21" s="56" t="s">
        <v>2792</v>
      </c>
      <c r="F21" s="56" t="s">
        <v>64</v>
      </c>
      <c r="G21" s="56" t="s">
        <v>2793</v>
      </c>
      <c r="H21" s="56" t="s">
        <v>60</v>
      </c>
      <c r="I21" s="56" t="s">
        <v>2794</v>
      </c>
      <c r="J21" s="56" t="s">
        <v>2795</v>
      </c>
      <c r="K21" s="56" t="s">
        <v>2796</v>
      </c>
      <c r="L21" s="56" t="s">
        <v>64</v>
      </c>
      <c r="M21" s="56" t="s">
        <v>381</v>
      </c>
      <c r="N21" s="56" t="s">
        <v>2797</v>
      </c>
      <c r="O21" s="57" t="n">
        <f aca="false">$AB21</f>
        <v>70</v>
      </c>
      <c r="P21" s="57" t="n">
        <f aca="false">$AF21</f>
        <v>75</v>
      </c>
      <c r="Q21" s="57" t="n">
        <f aca="false">IFERROR(IF($V21&lt;&gt;0,ROUND((MAX(O21:P21)*0.5+$V21*0.5),0),ROUND(($O21*0.5+$P21*0.5),0)),)</f>
        <v>73</v>
      </c>
      <c r="R21" s="57" t="n">
        <f aca="false">$AV21</f>
        <v>94.2</v>
      </c>
      <c r="S21" s="57" t="n">
        <f aca="false">$BI21</f>
        <v>90</v>
      </c>
      <c r="T21" s="57" t="n">
        <f aca="false">$BT21</f>
        <v>98.5</v>
      </c>
      <c r="U21" s="57" t="n">
        <f aca="false">$CD21</f>
        <v>87.5</v>
      </c>
      <c r="V21" s="58" t="n">
        <f aca="false">$AJ21</f>
        <v>0</v>
      </c>
      <c r="W21" s="59" t="n">
        <f aca="false">IF($Q21&gt;=55,ROUND($Q21*$Q$3+$R21*$R$3+$S21*$S$3+$T21*$T$3+$U21*$U$3,0),$Q21)</f>
        <v>84</v>
      </c>
      <c r="X21" s="57" t="n">
        <v>20</v>
      </c>
      <c r="Y21" s="60" t="n">
        <v>30</v>
      </c>
      <c r="Z21" s="60" t="n">
        <v>20</v>
      </c>
      <c r="AA21" s="60" t="n">
        <v>100</v>
      </c>
      <c r="AB21" s="61" t="n">
        <f aca="false">IFERROR(X21+Y21+Z21*AA21/100,0)</f>
        <v>70</v>
      </c>
      <c r="AC21" s="60" t="n">
        <v>25</v>
      </c>
      <c r="AD21" s="60" t="n">
        <v>50</v>
      </c>
      <c r="AE21" s="57" t="n">
        <v>100</v>
      </c>
      <c r="AF21" s="61" t="n">
        <f aca="false">IFERROR(AC21+AD21*AE21/100,0)</f>
        <v>75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75</v>
      </c>
      <c r="AP21" s="62" t="n">
        <v>100</v>
      </c>
      <c r="AQ21" s="62" t="n">
        <v>100</v>
      </c>
      <c r="AR21" s="62" t="n">
        <v>67</v>
      </c>
      <c r="AS21" s="62" t="n">
        <v>100</v>
      </c>
      <c r="AT21" s="62" t="n">
        <v>100</v>
      </c>
      <c r="AU21" s="62"/>
      <c r="AV21" s="61" t="n">
        <f aca="false">IFERROR(AVERAGE(AK21:AU21),0)</f>
        <v>94.2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100</v>
      </c>
      <c r="BD21" s="62" t="n">
        <v>0</v>
      </c>
      <c r="BE21" s="62" t="n">
        <v>100</v>
      </c>
      <c r="BF21" s="62" t="n">
        <v>100</v>
      </c>
      <c r="BG21" s="62"/>
      <c r="BH21" s="62"/>
      <c r="BI21" s="66" t="n">
        <f aca="false">IFERROR(AVERAGE(AW21:BH21),0)</f>
        <v>90</v>
      </c>
      <c r="BJ21" s="62" t="n">
        <v>90</v>
      </c>
      <c r="BK21" s="62" t="n">
        <v>100</v>
      </c>
      <c r="BL21" s="62" t="n">
        <v>100</v>
      </c>
      <c r="BM21" s="62" t="n">
        <v>100</v>
      </c>
      <c r="BN21" s="62" t="n">
        <v>100</v>
      </c>
      <c r="BO21" s="62" t="n">
        <v>95</v>
      </c>
      <c r="BP21" s="62" t="n">
        <v>100</v>
      </c>
      <c r="BQ21" s="62" t="n">
        <v>100</v>
      </c>
      <c r="BR21" s="62" t="n">
        <v>100</v>
      </c>
      <c r="BS21" s="62" t="n">
        <v>100</v>
      </c>
      <c r="BT21" s="61" t="n">
        <f aca="false">IFERROR(AVERAGE(BJ21:BS21),0)</f>
        <v>98.5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0</v>
      </c>
      <c r="CA21" s="62" t="n">
        <v>100</v>
      </c>
      <c r="CB21" s="62" t="n">
        <v>100</v>
      </c>
      <c r="CC21" s="62"/>
      <c r="CD21" s="61" t="n">
        <f aca="false">IFERROR(AVERAGE(BU21:CC21),0)</f>
        <v>87.5</v>
      </c>
    </row>
    <row r="22" customFormat="false" ht="15.75" hidden="false" customHeight="true" outlineLevel="0" collapsed="false">
      <c r="A22" s="13" t="str">
        <f aca="false">$E22&amp;"-"&amp;$F22</f>
        <v>202051051-2</v>
      </c>
      <c r="B22" s="18" t="n">
        <f aca="false">$W22</f>
        <v>61</v>
      </c>
      <c r="C22" s="13"/>
      <c r="D22" s="54" t="n">
        <f aca="false">D21+1</f>
        <v>18</v>
      </c>
      <c r="E22" s="56" t="s">
        <v>2798</v>
      </c>
      <c r="F22" s="56" t="s">
        <v>58</v>
      </c>
      <c r="G22" s="56" t="s">
        <v>2799</v>
      </c>
      <c r="H22" s="56" t="s">
        <v>58</v>
      </c>
      <c r="I22" s="56" t="s">
        <v>1286</v>
      </c>
      <c r="J22" s="56" t="s">
        <v>547</v>
      </c>
      <c r="K22" s="56" t="s">
        <v>2800</v>
      </c>
      <c r="L22" s="56" t="s">
        <v>64</v>
      </c>
      <c r="M22" s="56" t="s">
        <v>381</v>
      </c>
      <c r="N22" s="56" t="s">
        <v>2801</v>
      </c>
      <c r="O22" s="57" t="n">
        <f aca="false">$AB22</f>
        <v>35</v>
      </c>
      <c r="P22" s="57" t="n">
        <f aca="false">$AF22</f>
        <v>45</v>
      </c>
      <c r="Q22" s="57" t="n">
        <f aca="false">IFERROR(IF($V22&lt;&gt;0,ROUND((MAX(O22:P22)*0.5+$V22*0.5),0),ROUND(($O22*0.5+$P22*0.5),0)),)</f>
        <v>55</v>
      </c>
      <c r="R22" s="57" t="n">
        <f aca="false">$AV22</f>
        <v>83.8</v>
      </c>
      <c r="S22" s="57" t="n">
        <f aca="false">$BI22</f>
        <v>59.2</v>
      </c>
      <c r="T22" s="57" t="n">
        <f aca="false">$BT22</f>
        <v>63</v>
      </c>
      <c r="U22" s="57" t="n">
        <f aca="false">$CD22</f>
        <v>30.625</v>
      </c>
      <c r="V22" s="58" t="n">
        <f aca="false">$AJ22</f>
        <v>65</v>
      </c>
      <c r="W22" s="59" t="n">
        <f aca="false">IF($Q22&gt;=55,ROUND($Q22*$Q$3+$R22*$R$3+$S22*$S$3+$T22*$T$3+$U22*$U$3,0),$Q22)</f>
        <v>61</v>
      </c>
      <c r="X22" s="57" t="n">
        <v>15</v>
      </c>
      <c r="Y22" s="60" t="n">
        <v>20</v>
      </c>
      <c r="Z22" s="60" t="n">
        <v>0</v>
      </c>
      <c r="AA22" s="60" t="n">
        <v>100</v>
      </c>
      <c r="AB22" s="61" t="n">
        <f aca="false">IFERROR(X22+Y22+Z22*AA22/100,0)</f>
        <v>35</v>
      </c>
      <c r="AC22" s="60" t="n">
        <v>10</v>
      </c>
      <c r="AD22" s="60" t="n">
        <v>35</v>
      </c>
      <c r="AE22" s="57" t="n">
        <v>100</v>
      </c>
      <c r="AF22" s="61" t="n">
        <f aca="false">IFERROR(AC22+AD22*AE22/100,0)</f>
        <v>45</v>
      </c>
      <c r="AG22" s="60" t="n">
        <v>15</v>
      </c>
      <c r="AH22" s="60" t="n">
        <v>50</v>
      </c>
      <c r="AI22" s="57" t="n">
        <v>100</v>
      </c>
      <c r="AJ22" s="61" t="n">
        <f aca="false">IFERROR(AG22+AH22*AI22/100,0)</f>
        <v>65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75</v>
      </c>
      <c r="AP22" s="62" t="n">
        <v>40</v>
      </c>
      <c r="AQ22" s="62" t="n">
        <v>80</v>
      </c>
      <c r="AR22" s="62" t="n">
        <v>83</v>
      </c>
      <c r="AS22" s="62" t="n">
        <v>60</v>
      </c>
      <c r="AT22" s="62" t="n">
        <v>100</v>
      </c>
      <c r="AU22" s="62"/>
      <c r="AV22" s="61" t="n">
        <f aca="false">IFERROR(AVERAGE(AK22:AU22),0)</f>
        <v>83.8</v>
      </c>
      <c r="AW22" s="62" t="n">
        <v>0</v>
      </c>
      <c r="AX22" s="62" t="n">
        <v>92</v>
      </c>
      <c r="AY22" s="62" t="n">
        <v>84</v>
      </c>
      <c r="AZ22" s="62" t="n">
        <v>66</v>
      </c>
      <c r="BA22" s="62" t="n">
        <v>0</v>
      </c>
      <c r="BB22" s="62" t="n">
        <v>0</v>
      </c>
      <c r="BC22" s="62" t="n">
        <v>85</v>
      </c>
      <c r="BD22" s="62" t="n">
        <v>100</v>
      </c>
      <c r="BE22" s="62" t="n">
        <v>88</v>
      </c>
      <c r="BF22" s="62" t="n">
        <v>77</v>
      </c>
      <c r="BG22" s="62"/>
      <c r="BH22" s="62"/>
      <c r="BI22" s="66" t="n">
        <f aca="false">IFERROR(AVERAGE(AW22:BH22),0)</f>
        <v>59.2</v>
      </c>
      <c r="BJ22" s="62" t="n">
        <v>100</v>
      </c>
      <c r="BK22" s="62" t="n">
        <v>100</v>
      </c>
      <c r="BL22" s="62" t="n">
        <v>85</v>
      </c>
      <c r="BM22" s="62" t="n">
        <v>30</v>
      </c>
      <c r="BN22" s="62" t="n">
        <v>80</v>
      </c>
      <c r="BO22" s="62" t="n">
        <v>0</v>
      </c>
      <c r="BP22" s="62" t="n">
        <v>80</v>
      </c>
      <c r="BQ22" s="62" t="n">
        <v>15</v>
      </c>
      <c r="BR22" s="62" t="n">
        <v>100</v>
      </c>
      <c r="BS22" s="62" t="n">
        <v>40</v>
      </c>
      <c r="BT22" s="61" t="n">
        <f aca="false">IFERROR(AVERAGE(BJ22:BS22),0)</f>
        <v>63</v>
      </c>
      <c r="BU22" s="63" t="n">
        <v>0</v>
      </c>
      <c r="BV22" s="63" t="n">
        <v>45</v>
      </c>
      <c r="BW22" s="63" t="n">
        <v>100</v>
      </c>
      <c r="BX22" s="62" t="n">
        <v>0</v>
      </c>
      <c r="BY22" s="62" t="n">
        <v>0</v>
      </c>
      <c r="BZ22" s="62" t="n">
        <v>100</v>
      </c>
      <c r="CA22" s="62" t="n">
        <v>0</v>
      </c>
      <c r="CB22" s="62" t="n">
        <v>0</v>
      </c>
      <c r="CC22" s="62"/>
      <c r="CD22" s="61" t="n">
        <f aca="false">IFERROR(AVERAGE(BU22:CC22),0)</f>
        <v>30.625</v>
      </c>
    </row>
    <row r="23" customFormat="false" ht="15.75" hidden="false" customHeight="true" outlineLevel="0" collapsed="false">
      <c r="A23" s="13" t="str">
        <f aca="false">$E23&amp;"-"&amp;$F23</f>
        <v>202051018-0</v>
      </c>
      <c r="B23" s="18" t="n">
        <f aca="false">$W23</f>
        <v>80</v>
      </c>
      <c r="C23" s="13"/>
      <c r="D23" s="54" t="n">
        <f aca="false">D22+1</f>
        <v>19</v>
      </c>
      <c r="E23" s="56" t="s">
        <v>2802</v>
      </c>
      <c r="F23" s="56" t="s">
        <v>68</v>
      </c>
      <c r="G23" s="56" t="s">
        <v>2803</v>
      </c>
      <c r="H23" s="56" t="s">
        <v>159</v>
      </c>
      <c r="I23" s="56" t="s">
        <v>2804</v>
      </c>
      <c r="J23" s="56" t="s">
        <v>2805</v>
      </c>
      <c r="K23" s="56" t="s">
        <v>2806</v>
      </c>
      <c r="L23" s="56" t="s">
        <v>64</v>
      </c>
      <c r="M23" s="56" t="s">
        <v>381</v>
      </c>
      <c r="N23" s="56" t="s">
        <v>2807</v>
      </c>
      <c r="O23" s="57" t="n">
        <f aca="false">$AB23</f>
        <v>80</v>
      </c>
      <c r="P23" s="57" t="n">
        <f aca="false">$AF23</f>
        <v>80</v>
      </c>
      <c r="Q23" s="57" t="n">
        <f aca="false">IFERROR(IF($V23&lt;&gt;0,ROUND((MAX(O23:P23)*0.5+$V23*0.5),0),ROUND(($O23*0.5+$P23*0.5),0)),)</f>
        <v>80</v>
      </c>
      <c r="R23" s="57" t="n">
        <f aca="false">$AV23</f>
        <v>69.4444444444444</v>
      </c>
      <c r="S23" s="57" t="n">
        <f aca="false">$BI23</f>
        <v>86.1</v>
      </c>
      <c r="T23" s="57" t="n">
        <f aca="false">$BT23</f>
        <v>91.5</v>
      </c>
      <c r="U23" s="57" t="n">
        <f aca="false">$CD23</f>
        <v>75</v>
      </c>
      <c r="V23" s="58" t="n">
        <f aca="false">$AJ23</f>
        <v>0</v>
      </c>
      <c r="W23" s="59" t="n">
        <f aca="false">IF($Q23&gt;=55,ROUND($Q23*$Q$3+$R23*$R$3+$S23*$S$3+$T23*$T$3+$U23*$U$3,0),$Q23)</f>
        <v>80</v>
      </c>
      <c r="X23" s="57" t="n">
        <v>20</v>
      </c>
      <c r="Y23" s="60" t="n">
        <v>25</v>
      </c>
      <c r="Z23" s="60" t="n">
        <v>35</v>
      </c>
      <c r="AA23" s="60" t="n">
        <v>100</v>
      </c>
      <c r="AB23" s="61" t="n">
        <f aca="false">IFERROR(X23+Y23+Z23*AA23/100,0)</f>
        <v>80</v>
      </c>
      <c r="AC23" s="60" t="n">
        <v>25</v>
      </c>
      <c r="AD23" s="60" t="n">
        <v>55</v>
      </c>
      <c r="AE23" s="57" t="n">
        <v>100</v>
      </c>
      <c r="AF23" s="61" t="n">
        <f aca="false">IFERROR(AC23+AD23*AE23/100,0)</f>
        <v>80</v>
      </c>
      <c r="AG23" s="60"/>
      <c r="AH23" s="60"/>
      <c r="AI23" s="57"/>
      <c r="AJ23" s="61" t="n">
        <f aca="false">IFERROR(AG23+AH23*AI23/100,0)</f>
        <v>0</v>
      </c>
      <c r="AK23" s="62" t="s">
        <v>145</v>
      </c>
      <c r="AL23" s="63" t="n">
        <v>60</v>
      </c>
      <c r="AM23" s="62" t="n">
        <v>100</v>
      </c>
      <c r="AN23" s="62" t="n">
        <v>100</v>
      </c>
      <c r="AO23" s="62" t="n">
        <v>25</v>
      </c>
      <c r="AP23" s="62" t="n">
        <v>60</v>
      </c>
      <c r="AQ23" s="62" t="n">
        <v>100</v>
      </c>
      <c r="AR23" s="62" t="n">
        <v>33</v>
      </c>
      <c r="AS23" s="62" t="n">
        <v>80</v>
      </c>
      <c r="AT23" s="62" t="n">
        <v>67</v>
      </c>
      <c r="AU23" s="62"/>
      <c r="AV23" s="61" t="n">
        <f aca="false">IFERROR(AVERAGE(AK23:AU23),0)</f>
        <v>69.4444444444444</v>
      </c>
      <c r="AW23" s="62" t="n">
        <v>100</v>
      </c>
      <c r="AX23" s="62" t="n">
        <v>100</v>
      </c>
      <c r="AY23" s="62" t="n">
        <v>100</v>
      </c>
      <c r="AZ23" s="62" t="n">
        <v>96</v>
      </c>
      <c r="BA23" s="62" t="n">
        <v>71</v>
      </c>
      <c r="BB23" s="62" t="n">
        <v>99</v>
      </c>
      <c r="BC23" s="62" t="n">
        <v>0</v>
      </c>
      <c r="BD23" s="62" t="n">
        <v>100</v>
      </c>
      <c r="BE23" s="62" t="n">
        <v>95</v>
      </c>
      <c r="BF23" s="62" t="n">
        <v>100</v>
      </c>
      <c r="BG23" s="62"/>
      <c r="BH23" s="62"/>
      <c r="BI23" s="66" t="n">
        <f aca="false">IFERROR(AVERAGE(AW23:BH23),0)</f>
        <v>86.1</v>
      </c>
      <c r="BJ23" s="62" t="n">
        <v>100</v>
      </c>
      <c r="BK23" s="62" t="n">
        <v>100</v>
      </c>
      <c r="BL23" s="62" t="n">
        <v>95</v>
      </c>
      <c r="BM23" s="62" t="n">
        <v>40</v>
      </c>
      <c r="BN23" s="62" t="n">
        <v>100</v>
      </c>
      <c r="BO23" s="62" t="n">
        <v>100</v>
      </c>
      <c r="BP23" s="62" t="n">
        <v>90</v>
      </c>
      <c r="BQ23" s="62" t="n">
        <v>100</v>
      </c>
      <c r="BR23" s="62" t="n">
        <v>100</v>
      </c>
      <c r="BS23" s="62" t="n">
        <v>90</v>
      </c>
      <c r="BT23" s="61" t="n">
        <f aca="false">IFERROR(AVERAGE(BJ23:BS23),0)</f>
        <v>91.5</v>
      </c>
      <c r="BU23" s="63" t="n">
        <v>100</v>
      </c>
      <c r="BV23" s="63" t="n">
        <v>100</v>
      </c>
      <c r="BW23" s="63" t="n">
        <v>0</v>
      </c>
      <c r="BX23" s="62" t="n">
        <v>100</v>
      </c>
      <c r="BY23" s="62" t="n">
        <v>100</v>
      </c>
      <c r="BZ23" s="62" t="n">
        <v>0</v>
      </c>
      <c r="CA23" s="62" t="n">
        <v>100</v>
      </c>
      <c r="CB23" s="62" t="n">
        <v>100</v>
      </c>
      <c r="CC23" s="62"/>
      <c r="CD23" s="61" t="n">
        <f aca="false">IFERROR(AVERAGE(BU23:CC23),0)</f>
        <v>75</v>
      </c>
    </row>
    <row r="24" customFormat="false" ht="15.75" hidden="false" customHeight="true" outlineLevel="0" collapsed="false">
      <c r="A24" s="13" t="str">
        <f aca="false">$E24&amp;"-"&amp;$F24</f>
        <v>202051016-4</v>
      </c>
      <c r="B24" s="18" t="n">
        <f aca="false">$W24</f>
        <v>65</v>
      </c>
      <c r="C24" s="13"/>
      <c r="D24" s="54" t="n">
        <f aca="false">D23+1</f>
        <v>20</v>
      </c>
      <c r="E24" s="56" t="s">
        <v>2808</v>
      </c>
      <c r="F24" s="56" t="s">
        <v>178</v>
      </c>
      <c r="G24" s="56" t="s">
        <v>2809</v>
      </c>
      <c r="H24" s="56" t="s">
        <v>140</v>
      </c>
      <c r="I24" s="56" t="s">
        <v>467</v>
      </c>
      <c r="J24" s="56" t="s">
        <v>1303</v>
      </c>
      <c r="K24" s="56" t="s">
        <v>2810</v>
      </c>
      <c r="L24" s="56" t="s">
        <v>64</v>
      </c>
      <c r="M24" s="56" t="s">
        <v>381</v>
      </c>
      <c r="N24" s="56" t="s">
        <v>2811</v>
      </c>
      <c r="O24" s="57" t="n">
        <f aca="false">$AB24</f>
        <v>55</v>
      </c>
      <c r="P24" s="57" t="n">
        <f aca="false">$AF24</f>
        <v>60</v>
      </c>
      <c r="Q24" s="57" t="n">
        <f aca="false">IFERROR(IF($V24&lt;&gt;0,ROUND((MAX(O24:P24)*0.5+$V24*0.5),0),ROUND(($O24*0.5+$P24*0.5),0)),)</f>
        <v>58</v>
      </c>
      <c r="R24" s="57" t="n">
        <f aca="false">$AV24</f>
        <v>67.2</v>
      </c>
      <c r="S24" s="57" t="n">
        <f aca="false">$BI24</f>
        <v>78.1</v>
      </c>
      <c r="T24" s="57" t="n">
        <f aca="false">$BT24</f>
        <v>82</v>
      </c>
      <c r="U24" s="57" t="n">
        <f aca="false">$CD24</f>
        <v>52.625</v>
      </c>
      <c r="V24" s="58" t="n">
        <f aca="false">$AJ24</f>
        <v>0</v>
      </c>
      <c r="W24" s="59" t="n">
        <f aca="false">IF($Q24&gt;=55,ROUND($Q24*$Q$3+$R24*$R$3+$S24*$S$3+$T24*$T$3+$U24*$U$3,0),$Q24)</f>
        <v>65</v>
      </c>
      <c r="X24" s="57" t="n">
        <v>20</v>
      </c>
      <c r="Y24" s="60" t="n">
        <v>25</v>
      </c>
      <c r="Z24" s="60" t="n">
        <v>10</v>
      </c>
      <c r="AA24" s="60" t="n">
        <v>100</v>
      </c>
      <c r="AB24" s="61" t="n">
        <f aca="false">IFERROR(X24+Y24+Z24*AA24/100,0)</f>
        <v>55</v>
      </c>
      <c r="AC24" s="60" t="n">
        <v>20</v>
      </c>
      <c r="AD24" s="60" t="n">
        <v>40</v>
      </c>
      <c r="AE24" s="57" t="n">
        <v>100</v>
      </c>
      <c r="AF24" s="61" t="n">
        <f aca="false">IFERROR(AC24+AD24*AE24/100,0)</f>
        <v>60</v>
      </c>
      <c r="AG24" s="60"/>
      <c r="AH24" s="60"/>
      <c r="AI24" s="57"/>
      <c r="AJ24" s="61" t="n">
        <f aca="false">IFERROR(AG24+AH24*AI24/100,0)</f>
        <v>0</v>
      </c>
      <c r="AK24" s="62" t="n">
        <v>0</v>
      </c>
      <c r="AL24" s="63" t="n">
        <v>100</v>
      </c>
      <c r="AM24" s="62" t="n">
        <v>100</v>
      </c>
      <c r="AN24" s="62" t="n">
        <v>75</v>
      </c>
      <c r="AO24" s="62" t="n">
        <v>50</v>
      </c>
      <c r="AP24" s="62" t="n">
        <v>60</v>
      </c>
      <c r="AQ24" s="62" t="n">
        <v>100</v>
      </c>
      <c r="AR24" s="62" t="n">
        <v>67</v>
      </c>
      <c r="AS24" s="62" t="n">
        <v>20</v>
      </c>
      <c r="AT24" s="62" t="n">
        <v>100</v>
      </c>
      <c r="AU24" s="62"/>
      <c r="AV24" s="61" t="n">
        <f aca="false">IFERROR(AVERAGE(AK24:AU24),0)</f>
        <v>67.2</v>
      </c>
      <c r="AW24" s="62" t="n">
        <v>91</v>
      </c>
      <c r="AX24" s="62" t="n">
        <v>100</v>
      </c>
      <c r="AY24" s="62" t="n">
        <v>100</v>
      </c>
      <c r="AZ24" s="62" t="n">
        <v>96</v>
      </c>
      <c r="BA24" s="62" t="n">
        <v>93</v>
      </c>
      <c r="BB24" s="62" t="n">
        <v>0</v>
      </c>
      <c r="BC24" s="62" t="n">
        <v>52</v>
      </c>
      <c r="BD24" s="62" t="n">
        <v>100</v>
      </c>
      <c r="BE24" s="62" t="n">
        <v>49</v>
      </c>
      <c r="BF24" s="62" t="n">
        <v>100</v>
      </c>
      <c r="BG24" s="62"/>
      <c r="BH24" s="62"/>
      <c r="BI24" s="66" t="n">
        <f aca="false">IFERROR(AVERAGE(AW24:BH24),0)</f>
        <v>78.1</v>
      </c>
      <c r="BJ24" s="62" t="n">
        <v>100</v>
      </c>
      <c r="BK24" s="62" t="n">
        <v>100</v>
      </c>
      <c r="BL24" s="62" t="n">
        <v>100</v>
      </c>
      <c r="BM24" s="62" t="n">
        <v>70</v>
      </c>
      <c r="BN24" s="62" t="n">
        <v>100</v>
      </c>
      <c r="BO24" s="62" t="n">
        <v>0</v>
      </c>
      <c r="BP24" s="62" t="n">
        <v>95</v>
      </c>
      <c r="BQ24" s="62" t="n">
        <v>80</v>
      </c>
      <c r="BR24" s="62" t="n">
        <v>100</v>
      </c>
      <c r="BS24" s="62" t="n">
        <v>75</v>
      </c>
      <c r="BT24" s="61" t="n">
        <f aca="false">IFERROR(AVERAGE(BJ24:BS24),0)</f>
        <v>82</v>
      </c>
      <c r="BU24" s="63" t="n">
        <v>25</v>
      </c>
      <c r="BV24" s="63" t="n">
        <v>59</v>
      </c>
      <c r="BW24" s="63" t="n">
        <v>68</v>
      </c>
      <c r="BX24" s="62" t="n">
        <v>0</v>
      </c>
      <c r="BY24" s="62" t="n">
        <v>69</v>
      </c>
      <c r="BZ24" s="62" t="n">
        <v>100</v>
      </c>
      <c r="CA24" s="62" t="n">
        <v>100</v>
      </c>
      <c r="CB24" s="62" t="n">
        <v>0</v>
      </c>
      <c r="CC24" s="62"/>
      <c r="CD24" s="61" t="n">
        <f aca="false">IFERROR(AVERAGE(BU24:CC24),0)</f>
        <v>52.625</v>
      </c>
    </row>
    <row r="25" customFormat="false" ht="15.75" hidden="false" customHeight="true" outlineLevel="0" collapsed="false">
      <c r="A25" s="13" t="str">
        <f aca="false">$E25&amp;"-"&amp;$F25</f>
        <v>202051011-3</v>
      </c>
      <c r="B25" s="18" t="n">
        <f aca="false">$W25</f>
        <v>45</v>
      </c>
      <c r="C25" s="13"/>
      <c r="D25" s="54" t="n">
        <f aca="false">D24+1</f>
        <v>21</v>
      </c>
      <c r="E25" s="56" t="s">
        <v>2812</v>
      </c>
      <c r="F25" s="56" t="s">
        <v>159</v>
      </c>
      <c r="G25" s="56" t="s">
        <v>2813</v>
      </c>
      <c r="H25" s="56" t="s">
        <v>178</v>
      </c>
      <c r="I25" s="56" t="s">
        <v>1040</v>
      </c>
      <c r="J25" s="56" t="s">
        <v>180</v>
      </c>
      <c r="K25" s="56" t="s">
        <v>914</v>
      </c>
      <c r="L25" s="56" t="s">
        <v>64</v>
      </c>
      <c r="M25" s="56" t="s">
        <v>381</v>
      </c>
      <c r="N25" s="56" t="s">
        <v>2814</v>
      </c>
      <c r="O25" s="57" t="n">
        <f aca="false">$AB25</f>
        <v>65</v>
      </c>
      <c r="P25" s="57" t="n">
        <f aca="false">$AF25</f>
        <v>25</v>
      </c>
      <c r="Q25" s="57" t="n">
        <f aca="false">IFERROR(IF($V25&lt;&gt;0,ROUND((MAX(O25:P25)*0.5+$V25*0.5),0),ROUND(($O25*0.5+$P25*0.5),0)),)</f>
        <v>45</v>
      </c>
      <c r="R25" s="57" t="n">
        <f aca="false">$AV25</f>
        <v>12</v>
      </c>
      <c r="S25" s="57" t="n">
        <f aca="false">$BI25</f>
        <v>25.4</v>
      </c>
      <c r="T25" s="57" t="n">
        <f aca="false">$BT25</f>
        <v>31</v>
      </c>
      <c r="U25" s="57" t="n">
        <f aca="false">$CD25</f>
        <v>10</v>
      </c>
      <c r="V25" s="58" t="n">
        <f aca="false">$AJ25</f>
        <v>0</v>
      </c>
      <c r="W25" s="59" t="n">
        <f aca="false">IF($Q25&gt;=55,ROUND($Q25*$Q$3+$R25*$R$3+$S25*$S$3+$T25*$T$3+$U25*$U$3,0),$Q25)</f>
        <v>45</v>
      </c>
      <c r="X25" s="57" t="n">
        <v>20</v>
      </c>
      <c r="Y25" s="60" t="n">
        <v>0</v>
      </c>
      <c r="Z25" s="60" t="n">
        <v>45</v>
      </c>
      <c r="AA25" s="60" t="n">
        <v>100</v>
      </c>
      <c r="AB25" s="61" t="n">
        <f aca="false">IFERROR(X25+Y25+Z25*AA25/100,0)</f>
        <v>65</v>
      </c>
      <c r="AC25" s="60" t="n">
        <v>25</v>
      </c>
      <c r="AD25" s="60" t="n">
        <v>0</v>
      </c>
      <c r="AE25" s="57" t="n">
        <v>0</v>
      </c>
      <c r="AF25" s="61" t="n">
        <f aca="false">IFERROR(AC25+AD25*AE25/100,0)</f>
        <v>25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20</v>
      </c>
      <c r="AM25" s="62" t="n">
        <v>0</v>
      </c>
      <c r="AN25" s="62" t="n">
        <v>0</v>
      </c>
      <c r="AO25" s="62" t="n">
        <v>0</v>
      </c>
      <c r="AP25" s="62" t="n">
        <v>0</v>
      </c>
      <c r="AQ25" s="62" t="n">
        <v>0</v>
      </c>
      <c r="AR25" s="62" t="n">
        <v>0</v>
      </c>
      <c r="AS25" s="62" t="n">
        <v>0</v>
      </c>
      <c r="AT25" s="62" t="n">
        <v>0</v>
      </c>
      <c r="AU25" s="62"/>
      <c r="AV25" s="61" t="n">
        <f aca="false">IFERROR(AVERAGE(AK25:AU25),0)</f>
        <v>12</v>
      </c>
      <c r="AW25" s="62" t="n">
        <v>85</v>
      </c>
      <c r="AX25" s="62" t="n">
        <v>74</v>
      </c>
      <c r="AY25" s="62" t="n">
        <v>95</v>
      </c>
      <c r="AZ25" s="62" t="n">
        <v>0</v>
      </c>
      <c r="BA25" s="62" t="n">
        <v>0</v>
      </c>
      <c r="BB25" s="62" t="n">
        <v>0</v>
      </c>
      <c r="BC25" s="62" t="n">
        <v>0</v>
      </c>
      <c r="BD25" s="62" t="n">
        <v>0</v>
      </c>
      <c r="BE25" s="62" t="n">
        <v>0</v>
      </c>
      <c r="BF25" s="62" t="n">
        <v>0</v>
      </c>
      <c r="BG25" s="62"/>
      <c r="BH25" s="62"/>
      <c r="BI25" s="66" t="n">
        <f aca="false">IFERROR(AVERAGE(AW25:BH25),0)</f>
        <v>25.4</v>
      </c>
      <c r="BJ25" s="62" t="n">
        <v>100</v>
      </c>
      <c r="BK25" s="62" t="n">
        <v>75</v>
      </c>
      <c r="BL25" s="62" t="n">
        <v>100</v>
      </c>
      <c r="BM25" s="62" t="n">
        <v>35</v>
      </c>
      <c r="BN25" s="62" t="n">
        <v>0</v>
      </c>
      <c r="BO25" s="62" t="n">
        <v>0</v>
      </c>
      <c r="BP25" s="62" t="n">
        <v>0</v>
      </c>
      <c r="BQ25" s="62" t="n">
        <v>0</v>
      </c>
      <c r="BR25" s="62" t="n">
        <v>0</v>
      </c>
      <c r="BS25" s="62" t="n">
        <v>0</v>
      </c>
      <c r="BT25" s="61" t="n">
        <f aca="false">IFERROR(AVERAGE(BJ25:BS25),0)</f>
        <v>31</v>
      </c>
      <c r="BU25" s="63" t="n">
        <v>0</v>
      </c>
      <c r="BV25" s="63" t="n">
        <v>80</v>
      </c>
      <c r="BW25" s="63" t="n">
        <v>0</v>
      </c>
      <c r="BX25" s="62" t="n">
        <v>0</v>
      </c>
      <c r="BY25" s="62" t="n">
        <v>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10</v>
      </c>
    </row>
    <row r="26" customFormat="false" ht="15.75" hidden="false" customHeight="true" outlineLevel="0" collapsed="false">
      <c r="A26" s="13" t="str">
        <f aca="false">$E26&amp;"-"&amp;$F26</f>
        <v>202051043-1</v>
      </c>
      <c r="B26" s="18" t="n">
        <f aca="false">$W26</f>
        <v>53</v>
      </c>
      <c r="C26" s="13"/>
      <c r="D26" s="54" t="n">
        <f aca="false">D25+1</f>
        <v>22</v>
      </c>
      <c r="E26" s="56" t="s">
        <v>2815</v>
      </c>
      <c r="F26" s="56" t="s">
        <v>64</v>
      </c>
      <c r="G26" s="56" t="s">
        <v>2816</v>
      </c>
      <c r="H26" s="56" t="s">
        <v>58</v>
      </c>
      <c r="I26" s="56" t="s">
        <v>79</v>
      </c>
      <c r="J26" s="56" t="s">
        <v>268</v>
      </c>
      <c r="K26" s="56" t="s">
        <v>312</v>
      </c>
      <c r="L26" s="56" t="s">
        <v>64</v>
      </c>
      <c r="M26" s="56" t="s">
        <v>381</v>
      </c>
      <c r="N26" s="56" t="s">
        <v>2817</v>
      </c>
      <c r="O26" s="57" t="n">
        <f aca="false">$AB26</f>
        <v>80</v>
      </c>
      <c r="P26" s="57" t="n">
        <f aca="false">$AF26</f>
        <v>25</v>
      </c>
      <c r="Q26" s="57" t="n">
        <f aca="false">IFERROR(IF($V26&lt;&gt;0,ROUND((MAX(O26:P26)*0.5+$V26*0.5),0),ROUND(($O26*0.5+$P26*0.5),0)),)</f>
        <v>53</v>
      </c>
      <c r="R26" s="57" t="n">
        <f aca="false">$AV26</f>
        <v>84.2</v>
      </c>
      <c r="S26" s="57" t="n">
        <f aca="false">$BI26</f>
        <v>30</v>
      </c>
      <c r="T26" s="57" t="n">
        <f aca="false">$BT26</f>
        <v>91</v>
      </c>
      <c r="U26" s="57" t="n">
        <f aca="false">$CD26</f>
        <v>0</v>
      </c>
      <c r="V26" s="58" t="n">
        <f aca="false">$AJ26</f>
        <v>0</v>
      </c>
      <c r="W26" s="59" t="n">
        <f aca="false">IF($Q26&gt;=55,ROUND($Q26*$Q$3+$R26*$R$3+$S26*$S$3+$T26*$T$3+$U26*$U$3,0),$Q26)</f>
        <v>53</v>
      </c>
      <c r="X26" s="57" t="n">
        <v>15</v>
      </c>
      <c r="Y26" s="60" t="n">
        <v>20</v>
      </c>
      <c r="Z26" s="60" t="n">
        <v>45</v>
      </c>
      <c r="AA26" s="60" t="n">
        <v>100</v>
      </c>
      <c r="AB26" s="61" t="n">
        <f aca="false">IFERROR(X26+Y26+Z26*AA26/100,0)</f>
        <v>80</v>
      </c>
      <c r="AC26" s="60" t="n">
        <v>25</v>
      </c>
      <c r="AD26" s="60" t="n">
        <v>50</v>
      </c>
      <c r="AE26" s="57" t="n">
        <v>0</v>
      </c>
      <c r="AF26" s="61" t="n">
        <f aca="false">IFERROR(AC26+AD26*AE26/100,0)</f>
        <v>25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75</v>
      </c>
      <c r="AO26" s="62" t="n">
        <v>100</v>
      </c>
      <c r="AP26" s="62" t="n">
        <v>60</v>
      </c>
      <c r="AQ26" s="62" t="n">
        <v>100</v>
      </c>
      <c r="AR26" s="62" t="n">
        <v>67</v>
      </c>
      <c r="AS26" s="62" t="n">
        <v>40</v>
      </c>
      <c r="AT26" s="62" t="n">
        <v>100</v>
      </c>
      <c r="AU26" s="62"/>
      <c r="AV26" s="61" t="n">
        <f aca="false">IFERROR(AVERAGE(AK26:AU26),0)</f>
        <v>84.2</v>
      </c>
      <c r="AW26" s="62" t="n">
        <v>0</v>
      </c>
      <c r="AX26" s="62" t="n">
        <v>0</v>
      </c>
      <c r="AY26" s="62" t="n">
        <v>0</v>
      </c>
      <c r="AZ26" s="62" t="n">
        <v>0</v>
      </c>
      <c r="BA26" s="62" t="n">
        <v>0</v>
      </c>
      <c r="BB26" s="62" t="n">
        <v>100</v>
      </c>
      <c r="BC26" s="62" t="n">
        <v>0</v>
      </c>
      <c r="BD26" s="62" t="n">
        <v>100</v>
      </c>
      <c r="BE26" s="62" t="n">
        <v>100</v>
      </c>
      <c r="BF26" s="62" t="n">
        <v>0</v>
      </c>
      <c r="BG26" s="62"/>
      <c r="BH26" s="62"/>
      <c r="BI26" s="66" t="n">
        <f aca="false">IFERROR(AVERAGE(AW26:BH26),0)</f>
        <v>30</v>
      </c>
      <c r="BJ26" s="62" t="n">
        <v>80</v>
      </c>
      <c r="BK26" s="62" t="n">
        <v>95</v>
      </c>
      <c r="BL26" s="62" t="n">
        <v>100</v>
      </c>
      <c r="BM26" s="62" t="n">
        <v>90</v>
      </c>
      <c r="BN26" s="62" t="n">
        <v>60</v>
      </c>
      <c r="BO26" s="62" t="n">
        <v>95</v>
      </c>
      <c r="BP26" s="62" t="n">
        <v>95</v>
      </c>
      <c r="BQ26" s="62" t="n">
        <v>100</v>
      </c>
      <c r="BR26" s="62" t="n">
        <v>100</v>
      </c>
      <c r="BS26" s="62" t="n">
        <v>95</v>
      </c>
      <c r="BT26" s="61" t="n">
        <f aca="false">IFERROR(AVERAGE(BJ26:BS26),0)</f>
        <v>91</v>
      </c>
      <c r="BU26" s="63" t="n">
        <v>0</v>
      </c>
      <c r="BV26" s="63" t="n">
        <v>0</v>
      </c>
      <c r="BW26" s="63" t="n">
        <v>0</v>
      </c>
      <c r="BX26" s="62" t="n">
        <v>0</v>
      </c>
      <c r="BY26" s="62" t="n">
        <v>0</v>
      </c>
      <c r="BZ26" s="62" t="n">
        <v>0</v>
      </c>
      <c r="CA26" s="62" t="n">
        <v>0</v>
      </c>
      <c r="CB26" s="62" t="n">
        <v>0</v>
      </c>
      <c r="CC26" s="62"/>
      <c r="CD26" s="61" t="n">
        <f aca="false">IFERROR(AVERAGE(BU26:CC26),0)</f>
        <v>0</v>
      </c>
    </row>
    <row r="27" customFormat="false" ht="15.75" hidden="false" customHeight="true" outlineLevel="0" collapsed="false">
      <c r="A27" s="13" t="str">
        <f aca="false">$E27&amp;"-"&amp;$F27</f>
        <v>202051017-2</v>
      </c>
      <c r="B27" s="18" t="n">
        <f aca="false">$W27</f>
        <v>86</v>
      </c>
      <c r="C27" s="13"/>
      <c r="D27" s="54" t="n">
        <f aca="false">D26+1</f>
        <v>23</v>
      </c>
      <c r="E27" s="56" t="s">
        <v>2818</v>
      </c>
      <c r="F27" s="56" t="s">
        <v>58</v>
      </c>
      <c r="G27" s="56" t="s">
        <v>2819</v>
      </c>
      <c r="H27" s="56" t="s">
        <v>159</v>
      </c>
      <c r="I27" s="56" t="s">
        <v>2164</v>
      </c>
      <c r="J27" s="56" t="s">
        <v>327</v>
      </c>
      <c r="K27" s="56" t="s">
        <v>2820</v>
      </c>
      <c r="L27" s="56" t="s">
        <v>64</v>
      </c>
      <c r="M27" s="56" t="s">
        <v>381</v>
      </c>
      <c r="N27" s="56" t="s">
        <v>2821</v>
      </c>
      <c r="O27" s="57" t="n">
        <f aca="false">$AB27</f>
        <v>70</v>
      </c>
      <c r="P27" s="57" t="n">
        <f aca="false">$AF27</f>
        <v>95</v>
      </c>
      <c r="Q27" s="57" t="n">
        <f aca="false">IFERROR(IF($V27&lt;&gt;0,ROUND((MAX(O27:P27)*0.5+$V27*0.5),0),ROUND(($O27*0.5+$P27*0.5),0)),)</f>
        <v>83</v>
      </c>
      <c r="R27" s="57" t="n">
        <f aca="false">$AV27</f>
        <v>83</v>
      </c>
      <c r="S27" s="57" t="n">
        <f aca="false">$BI27</f>
        <v>85</v>
      </c>
      <c r="T27" s="57" t="n">
        <f aca="false">$BT27</f>
        <v>95.5</v>
      </c>
      <c r="U27" s="57" t="n">
        <f aca="false">$CD27</f>
        <v>100</v>
      </c>
      <c r="V27" s="58" t="n">
        <f aca="false">$AJ27</f>
        <v>0</v>
      </c>
      <c r="W27" s="59" t="n">
        <f aca="false">IF($Q27&gt;=55,ROUND($Q27*$Q$3+$R27*$R$3+$S27*$S$3+$T27*$T$3+$U27*$U$3,0),$Q27)</f>
        <v>86</v>
      </c>
      <c r="X27" s="57" t="n">
        <v>20</v>
      </c>
      <c r="Y27" s="60" t="n">
        <v>30</v>
      </c>
      <c r="Z27" s="60" t="n">
        <v>20</v>
      </c>
      <c r="AA27" s="60" t="n">
        <v>100</v>
      </c>
      <c r="AB27" s="61" t="n">
        <f aca="false">IFERROR(X27+Y27+Z27*AA27/100,0)</f>
        <v>70</v>
      </c>
      <c r="AC27" s="60" t="n">
        <v>30</v>
      </c>
      <c r="AD27" s="60" t="n">
        <v>65</v>
      </c>
      <c r="AE27" s="57" t="n">
        <v>100</v>
      </c>
      <c r="AF27" s="61" t="n">
        <f aca="false">IFERROR(AC27+AD27*AE27/100,0)</f>
        <v>95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60</v>
      </c>
      <c r="AQ27" s="62" t="n">
        <v>80</v>
      </c>
      <c r="AR27" s="62" t="n">
        <v>50</v>
      </c>
      <c r="AS27" s="62" t="n">
        <v>40</v>
      </c>
      <c r="AT27" s="62" t="n">
        <v>100</v>
      </c>
      <c r="AU27" s="62"/>
      <c r="AV27" s="61" t="n">
        <f aca="false">IFERROR(AVERAGE(AK27:AU27),0)</f>
        <v>83</v>
      </c>
      <c r="AW27" s="62" t="n">
        <v>91</v>
      </c>
      <c r="AX27" s="62" t="n">
        <v>91</v>
      </c>
      <c r="AY27" s="62" t="n">
        <v>94</v>
      </c>
      <c r="AZ27" s="62" t="n">
        <v>67</v>
      </c>
      <c r="BA27" s="62" t="n">
        <v>82</v>
      </c>
      <c r="BB27" s="62" t="n">
        <v>85</v>
      </c>
      <c r="BC27" s="62" t="n">
        <v>78</v>
      </c>
      <c r="BD27" s="62" t="n">
        <v>100</v>
      </c>
      <c r="BE27" s="62" t="n">
        <v>94</v>
      </c>
      <c r="BF27" s="62" t="n">
        <v>68</v>
      </c>
      <c r="BG27" s="62"/>
      <c r="BH27" s="62"/>
      <c r="BI27" s="66" t="n">
        <f aca="false">IFERROR(AVERAGE(AW27:BH27),0)</f>
        <v>85</v>
      </c>
      <c r="BJ27" s="62" t="n">
        <v>80</v>
      </c>
      <c r="BK27" s="62" t="n">
        <v>100</v>
      </c>
      <c r="BL27" s="62" t="n">
        <v>100</v>
      </c>
      <c r="BM27" s="62" t="n">
        <v>90</v>
      </c>
      <c r="BN27" s="62" t="n">
        <v>100</v>
      </c>
      <c r="BO27" s="62" t="n">
        <v>95</v>
      </c>
      <c r="BP27" s="62" t="n">
        <v>90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95.5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202051035-0</v>
      </c>
      <c r="B28" s="18" t="n">
        <f aca="false">$W28</f>
        <v>81</v>
      </c>
      <c r="C28" s="13"/>
      <c r="D28" s="54" t="n">
        <f aca="false">D27+1</f>
        <v>24</v>
      </c>
      <c r="E28" s="56" t="s">
        <v>2822</v>
      </c>
      <c r="F28" s="56" t="s">
        <v>68</v>
      </c>
      <c r="G28" s="56" t="s">
        <v>2823</v>
      </c>
      <c r="H28" s="56" t="s">
        <v>60</v>
      </c>
      <c r="I28" s="56" t="s">
        <v>2824</v>
      </c>
      <c r="J28" s="56" t="s">
        <v>2825</v>
      </c>
      <c r="K28" s="56" t="s">
        <v>2826</v>
      </c>
      <c r="L28" s="56" t="s">
        <v>64</v>
      </c>
      <c r="M28" s="56" t="s">
        <v>381</v>
      </c>
      <c r="N28" s="56" t="s">
        <v>2827</v>
      </c>
      <c r="O28" s="57" t="n">
        <f aca="false">$AB28</f>
        <v>70</v>
      </c>
      <c r="P28" s="57" t="n">
        <f aca="false">$AF28</f>
        <v>75</v>
      </c>
      <c r="Q28" s="57" t="n">
        <f aca="false">IFERROR(IF($V28&lt;&gt;0,ROUND((MAX(O28:P28)*0.5+$V28*0.5),0),ROUND(($O28*0.5+$P28*0.5),0)),)</f>
        <v>73</v>
      </c>
      <c r="R28" s="57" t="n">
        <f aca="false">$AV28</f>
        <v>95</v>
      </c>
      <c r="S28" s="57" t="n">
        <f aca="false">$BI28</f>
        <v>90</v>
      </c>
      <c r="T28" s="57" t="n">
        <f aca="false">$BT28</f>
        <v>79.5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81</v>
      </c>
      <c r="X28" s="57" t="n">
        <v>20</v>
      </c>
      <c r="Y28" s="60" t="n">
        <v>30</v>
      </c>
      <c r="Z28" s="60" t="n">
        <v>20</v>
      </c>
      <c r="AA28" s="60" t="n">
        <v>100</v>
      </c>
      <c r="AB28" s="61" t="n">
        <f aca="false">IFERROR(X28+Y28+Z28*AA28/100,0)</f>
        <v>70</v>
      </c>
      <c r="AC28" s="60" t="n">
        <v>25</v>
      </c>
      <c r="AD28" s="60" t="n">
        <v>50</v>
      </c>
      <c r="AE28" s="57" t="n">
        <v>100</v>
      </c>
      <c r="AF28" s="61" t="n">
        <f aca="false">IFERROR(AC28+AD28*AE28/100,0)</f>
        <v>75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50</v>
      </c>
      <c r="AP28" s="62" t="n">
        <v>100</v>
      </c>
      <c r="AQ28" s="62" t="n">
        <v>100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95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0</v>
      </c>
      <c r="BC28" s="62" t="n">
        <v>100</v>
      </c>
      <c r="BD28" s="62" t="n">
        <v>100</v>
      </c>
      <c r="BE28" s="62" t="n">
        <v>100</v>
      </c>
      <c r="BF28" s="62" t="n">
        <v>100</v>
      </c>
      <c r="BG28" s="62"/>
      <c r="BH28" s="62"/>
      <c r="BI28" s="66" t="n">
        <f aca="false">IFERROR(AVERAGE(AW28:BH28),0)</f>
        <v>90</v>
      </c>
      <c r="BJ28" s="62" t="n">
        <v>0</v>
      </c>
      <c r="BK28" s="62" t="n">
        <v>100</v>
      </c>
      <c r="BL28" s="62" t="n">
        <v>95</v>
      </c>
      <c r="BM28" s="62" t="n">
        <v>100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100</v>
      </c>
      <c r="BS28" s="62" t="n">
        <v>0</v>
      </c>
      <c r="BT28" s="61" t="n">
        <f aca="false">IFERROR(AVERAGE(BJ28:BS28),0)</f>
        <v>79.5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202051059-8</v>
      </c>
      <c r="B29" s="18" t="n">
        <f aca="false">$W29</f>
        <v>38</v>
      </c>
      <c r="C29" s="13"/>
      <c r="D29" s="54" t="n">
        <f aca="false">D28+1</f>
        <v>25</v>
      </c>
      <c r="E29" s="56" t="s">
        <v>2828</v>
      </c>
      <c r="F29" s="56" t="s">
        <v>89</v>
      </c>
      <c r="G29" s="56" t="s">
        <v>2829</v>
      </c>
      <c r="H29" s="56" t="s">
        <v>60</v>
      </c>
      <c r="I29" s="56" t="s">
        <v>173</v>
      </c>
      <c r="J29" s="56" t="s">
        <v>185</v>
      </c>
      <c r="K29" s="56" t="s">
        <v>2830</v>
      </c>
      <c r="L29" s="56" t="s">
        <v>64</v>
      </c>
      <c r="M29" s="56" t="s">
        <v>381</v>
      </c>
      <c r="N29" s="56" t="s">
        <v>2831</v>
      </c>
      <c r="O29" s="57" t="n">
        <f aca="false">$AB29</f>
        <v>45</v>
      </c>
      <c r="P29" s="57" t="n">
        <f aca="false">$AF29</f>
        <v>0</v>
      </c>
      <c r="Q29" s="57" t="n">
        <f aca="false">IFERROR(IF($V29&lt;&gt;0,ROUND((MAX(O29:P29)*0.5+$V29*0.5),0),ROUND(($O29*0.5+$P29*0.5),0)),)</f>
        <v>38</v>
      </c>
      <c r="R29" s="57" t="n">
        <f aca="false">$AV29</f>
        <v>76.3</v>
      </c>
      <c r="S29" s="57" t="n">
        <f aca="false">$BI29</f>
        <v>79.3</v>
      </c>
      <c r="T29" s="57" t="n">
        <f aca="false">$BT29</f>
        <v>81</v>
      </c>
      <c r="U29" s="57" t="n">
        <f aca="false">$CD29</f>
        <v>87.5</v>
      </c>
      <c r="V29" s="58" t="n">
        <f aca="false">$AJ29</f>
        <v>30</v>
      </c>
      <c r="W29" s="59" t="n">
        <f aca="false">IF($Q29&gt;=55,ROUND($Q29*$Q$3+$R29*$R$3+$S29*$S$3+$T29*$T$3+$U29*$U$3,0),$Q29)</f>
        <v>38</v>
      </c>
      <c r="X29" s="57" t="n">
        <v>20</v>
      </c>
      <c r="Y29" s="60" t="n">
        <v>25</v>
      </c>
      <c r="Z29" s="60" t="n">
        <v>0</v>
      </c>
      <c r="AA29" s="60" t="n">
        <v>100</v>
      </c>
      <c r="AB29" s="61" t="n">
        <f aca="false">IFERROR(X29+Y29+Z29*AA29/100,0)</f>
        <v>45</v>
      </c>
      <c r="AC29" s="60" t="n">
        <v>10</v>
      </c>
      <c r="AD29" s="60" t="s">
        <v>145</v>
      </c>
      <c r="AE29" s="57" t="n">
        <v>0</v>
      </c>
      <c r="AF29" s="61" t="n">
        <f aca="false">IFERROR(AC29+AD29*AE29/100,0)</f>
        <v>0</v>
      </c>
      <c r="AG29" s="60" t="n">
        <v>30</v>
      </c>
      <c r="AH29" s="60" t="n">
        <v>0</v>
      </c>
      <c r="AI29" s="57" t="n">
        <v>0</v>
      </c>
      <c r="AJ29" s="61" t="n">
        <f aca="false">IFERROR(AG29+AH29*AI29/100,0)</f>
        <v>30</v>
      </c>
      <c r="AK29" s="62" t="n">
        <v>60</v>
      </c>
      <c r="AL29" s="63" t="n">
        <v>100</v>
      </c>
      <c r="AM29" s="62" t="n">
        <v>100</v>
      </c>
      <c r="AN29" s="62" t="n">
        <v>75</v>
      </c>
      <c r="AO29" s="62" t="n">
        <v>75</v>
      </c>
      <c r="AP29" s="62" t="n">
        <v>60</v>
      </c>
      <c r="AQ29" s="62" t="n">
        <v>100</v>
      </c>
      <c r="AR29" s="62" t="n">
        <v>33</v>
      </c>
      <c r="AS29" s="62" t="n">
        <v>60</v>
      </c>
      <c r="AT29" s="62" t="n">
        <v>100</v>
      </c>
      <c r="AU29" s="62"/>
      <c r="AV29" s="61" t="n">
        <f aca="false">IFERROR(AVERAGE(AK29:AU29),0)</f>
        <v>76.3</v>
      </c>
      <c r="AW29" s="62" t="n">
        <v>68</v>
      </c>
      <c r="AX29" s="62" t="n">
        <v>100</v>
      </c>
      <c r="AY29" s="62" t="n">
        <v>94</v>
      </c>
      <c r="AZ29" s="62" t="n">
        <v>0</v>
      </c>
      <c r="BA29" s="62" t="n">
        <v>68</v>
      </c>
      <c r="BB29" s="62" t="n">
        <v>100</v>
      </c>
      <c r="BC29" s="62" t="n">
        <v>90</v>
      </c>
      <c r="BD29" s="62" t="n">
        <v>100</v>
      </c>
      <c r="BE29" s="62" t="n">
        <v>94</v>
      </c>
      <c r="BF29" s="62" t="n">
        <v>79</v>
      </c>
      <c r="BG29" s="62"/>
      <c r="BH29" s="62"/>
      <c r="BI29" s="66" t="n">
        <f aca="false">IFERROR(AVERAGE(AW29:BH29),0)</f>
        <v>79.3</v>
      </c>
      <c r="BJ29" s="62" t="n">
        <v>90</v>
      </c>
      <c r="BK29" s="62" t="n">
        <v>100</v>
      </c>
      <c r="BL29" s="62" t="n">
        <v>95</v>
      </c>
      <c r="BM29" s="62" t="n">
        <v>75</v>
      </c>
      <c r="BN29" s="62" t="n">
        <v>80</v>
      </c>
      <c r="BO29" s="62" t="n">
        <v>100</v>
      </c>
      <c r="BP29" s="62" t="n">
        <v>100</v>
      </c>
      <c r="BQ29" s="62" t="n">
        <v>70</v>
      </c>
      <c r="BR29" s="62" t="n">
        <v>100</v>
      </c>
      <c r="BS29" s="62" t="n">
        <v>0</v>
      </c>
      <c r="BT29" s="61" t="n">
        <f aca="false">IFERROR(AVERAGE(BJ29:BS29),0)</f>
        <v>81</v>
      </c>
      <c r="BU29" s="63" t="n">
        <v>100</v>
      </c>
      <c r="BV29" s="63" t="n">
        <v>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87.5</v>
      </c>
    </row>
    <row r="30" customFormat="false" ht="15.75" hidden="false" customHeight="true" outlineLevel="0" collapsed="false">
      <c r="A30" s="13" t="str">
        <f aca="false">$E30&amp;"-"&amp;$F30</f>
        <v>202051006-7</v>
      </c>
      <c r="B30" s="18" t="n">
        <f aca="false">$W30</f>
        <v>58</v>
      </c>
      <c r="C30" s="13"/>
      <c r="D30" s="54" t="n">
        <f aca="false">D29+1</f>
        <v>26</v>
      </c>
      <c r="E30" s="56" t="s">
        <v>2832</v>
      </c>
      <c r="F30" s="56" t="s">
        <v>121</v>
      </c>
      <c r="G30" s="56" t="s">
        <v>2833</v>
      </c>
      <c r="H30" s="56" t="s">
        <v>159</v>
      </c>
      <c r="I30" s="56" t="s">
        <v>173</v>
      </c>
      <c r="J30" s="56" t="s">
        <v>961</v>
      </c>
      <c r="K30" s="56" t="s">
        <v>2834</v>
      </c>
      <c r="L30" s="56" t="s">
        <v>64</v>
      </c>
      <c r="M30" s="56" t="s">
        <v>381</v>
      </c>
      <c r="N30" s="56" t="s">
        <v>2835</v>
      </c>
      <c r="O30" s="57" t="n">
        <f aca="false">$AB30</f>
        <v>55</v>
      </c>
      <c r="P30" s="57" t="n">
        <f aca="false">$AF30</f>
        <v>35</v>
      </c>
      <c r="Q30" s="57" t="n">
        <f aca="false">IFERROR(IF($V30&lt;&gt;0,ROUND((MAX(O30:P30)*0.5+$V30*0.5),0),ROUND(($O30*0.5+$P30*0.5),0)),)</f>
        <v>55</v>
      </c>
      <c r="R30" s="57" t="n">
        <f aca="false">$AV30</f>
        <v>89.2</v>
      </c>
      <c r="S30" s="57" t="n">
        <f aca="false">$BI30</f>
        <v>60.2</v>
      </c>
      <c r="T30" s="57" t="n">
        <f aca="false">$BT30</f>
        <v>44</v>
      </c>
      <c r="U30" s="57" t="n">
        <f aca="false">$CD30</f>
        <v>22.5</v>
      </c>
      <c r="V30" s="58" t="n">
        <f aca="false">$AJ30</f>
        <v>55</v>
      </c>
      <c r="W30" s="59" t="n">
        <f aca="false">IF($Q30&gt;=55,ROUND($Q30*$Q$3+$R30*$R$3+$S30*$S$3+$T30*$T$3+$U30*$U$3,0),$Q30)</f>
        <v>58</v>
      </c>
      <c r="X30" s="57" t="n">
        <v>20</v>
      </c>
      <c r="Y30" s="60" t="n">
        <v>25</v>
      </c>
      <c r="Z30" s="60" t="n">
        <v>10</v>
      </c>
      <c r="AA30" s="60" t="n">
        <v>100</v>
      </c>
      <c r="AB30" s="61" t="n">
        <f aca="false">IFERROR(X30+Y30+Z30*AA30/100,0)</f>
        <v>55</v>
      </c>
      <c r="AC30" s="60" t="n">
        <v>10</v>
      </c>
      <c r="AD30" s="60" t="n">
        <v>25</v>
      </c>
      <c r="AE30" s="57" t="n">
        <v>100</v>
      </c>
      <c r="AF30" s="61" t="n">
        <f aca="false">IFERROR(AC30+AD30*AE30/100,0)</f>
        <v>35</v>
      </c>
      <c r="AG30" s="60" t="n">
        <v>20</v>
      </c>
      <c r="AH30" s="60" t="n">
        <v>35</v>
      </c>
      <c r="AI30" s="57" t="n">
        <v>100</v>
      </c>
      <c r="AJ30" s="61" t="n">
        <f aca="false">IFERROR(AG30+AH30*AI30/100,0)</f>
        <v>55</v>
      </c>
      <c r="AK30" s="62" t="n">
        <v>100</v>
      </c>
      <c r="AL30" s="63" t="n">
        <v>100</v>
      </c>
      <c r="AM30" s="62" t="n">
        <v>90</v>
      </c>
      <c r="AN30" s="62" t="n">
        <v>100</v>
      </c>
      <c r="AO30" s="62" t="n">
        <v>75</v>
      </c>
      <c r="AP30" s="62" t="n">
        <v>60</v>
      </c>
      <c r="AQ30" s="62" t="n">
        <v>100</v>
      </c>
      <c r="AR30" s="62" t="n">
        <v>67</v>
      </c>
      <c r="AS30" s="62" t="n">
        <v>100</v>
      </c>
      <c r="AT30" s="62" t="n">
        <v>100</v>
      </c>
      <c r="AU30" s="62"/>
      <c r="AV30" s="61" t="n">
        <f aca="false">IFERROR(AVERAGE(AK30:AU30),0)</f>
        <v>89.2</v>
      </c>
      <c r="AW30" s="62" t="n">
        <v>0</v>
      </c>
      <c r="AX30" s="62" t="n">
        <v>100</v>
      </c>
      <c r="AY30" s="62" t="n">
        <v>100</v>
      </c>
      <c r="AZ30" s="62" t="n">
        <v>96</v>
      </c>
      <c r="BA30" s="62" t="n">
        <v>59</v>
      </c>
      <c r="BB30" s="62" t="n">
        <v>0</v>
      </c>
      <c r="BC30" s="62" t="n">
        <v>90</v>
      </c>
      <c r="BD30" s="62" t="n">
        <v>0</v>
      </c>
      <c r="BE30" s="62" t="n">
        <v>63</v>
      </c>
      <c r="BF30" s="62" t="n">
        <v>94</v>
      </c>
      <c r="BG30" s="62"/>
      <c r="BH30" s="62"/>
      <c r="BI30" s="66" t="n">
        <f aca="false">IFERROR(AVERAGE(AW30:BH30),0)</f>
        <v>60.2</v>
      </c>
      <c r="BJ30" s="62" t="n">
        <v>100</v>
      </c>
      <c r="BK30" s="62" t="n">
        <v>100</v>
      </c>
      <c r="BL30" s="62" t="n">
        <v>85</v>
      </c>
      <c r="BM30" s="62" t="n">
        <v>30</v>
      </c>
      <c r="BN30" s="62" t="n">
        <v>0</v>
      </c>
      <c r="BO30" s="62" t="n">
        <v>0</v>
      </c>
      <c r="BP30" s="62" t="n">
        <v>90</v>
      </c>
      <c r="BQ30" s="62" t="n">
        <v>0</v>
      </c>
      <c r="BR30" s="62" t="n">
        <v>35</v>
      </c>
      <c r="BS30" s="62" t="n">
        <v>0</v>
      </c>
      <c r="BT30" s="61" t="n">
        <f aca="false">IFERROR(AVERAGE(BJ30:BS30),0)</f>
        <v>44</v>
      </c>
      <c r="BU30" s="63" t="n">
        <v>100</v>
      </c>
      <c r="BV30" s="63" t="n">
        <v>80</v>
      </c>
      <c r="BW30" s="63" t="n">
        <v>0</v>
      </c>
      <c r="BX30" s="62" t="n">
        <v>0</v>
      </c>
      <c r="BY30" s="62" t="n">
        <v>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22.5</v>
      </c>
    </row>
    <row r="31" customFormat="false" ht="15.75" hidden="false" customHeight="true" outlineLevel="0" collapsed="false">
      <c r="A31" s="13" t="str">
        <f aca="false">$E31&amp;"-"&amp;$F31</f>
        <v>202051038-5</v>
      </c>
      <c r="B31" s="18" t="n">
        <f aca="false">$W31</f>
        <v>78</v>
      </c>
      <c r="C31" s="13"/>
      <c r="D31" s="54" t="n">
        <v>27</v>
      </c>
      <c r="E31" s="56" t="s">
        <v>2836</v>
      </c>
      <c r="F31" s="56" t="s">
        <v>70</v>
      </c>
      <c r="G31" s="56" t="s">
        <v>2837</v>
      </c>
      <c r="H31" s="56" t="s">
        <v>178</v>
      </c>
      <c r="I31" s="56" t="s">
        <v>2838</v>
      </c>
      <c r="J31" s="56" t="s">
        <v>2839</v>
      </c>
      <c r="K31" s="56" t="s">
        <v>2840</v>
      </c>
      <c r="L31" s="56" t="s">
        <v>64</v>
      </c>
      <c r="M31" s="56" t="s">
        <v>381</v>
      </c>
      <c r="N31" s="56" t="s">
        <v>2841</v>
      </c>
      <c r="O31" s="57" t="n">
        <f aca="false">$AB31</f>
        <v>90</v>
      </c>
      <c r="P31" s="57" t="n">
        <f aca="false">$AF31</f>
        <v>0</v>
      </c>
      <c r="Q31" s="57" t="n">
        <f aca="false">IFERROR(IF($V31&lt;&gt;0,ROUND((MAX(O31:P31)*0.5+$V31*0.5),0),ROUND(($O31*0.5+$P31*0.5),0)),)</f>
        <v>76</v>
      </c>
      <c r="R31" s="57" t="n">
        <f aca="false">$AV31</f>
        <v>80</v>
      </c>
      <c r="S31" s="57" t="n">
        <f aca="false">$BI31</f>
        <v>90</v>
      </c>
      <c r="T31" s="57" t="n">
        <f aca="false">$BT31</f>
        <v>77</v>
      </c>
      <c r="U31" s="57" t="n">
        <f aca="false">$CD31</f>
        <v>75</v>
      </c>
      <c r="V31" s="58" t="n">
        <f aca="false">$AJ31</f>
        <v>62</v>
      </c>
      <c r="W31" s="59" t="n">
        <f aca="false">IF($Q31&gt;=55,ROUND($Q31*$Q$3+$R31*$R$3+$S31*$S$3+$T31*$T$3+$U31*$U$3,0),$Q31)</f>
        <v>78</v>
      </c>
      <c r="X31" s="57" t="n">
        <v>15</v>
      </c>
      <c r="Y31" s="60" t="n">
        <v>25</v>
      </c>
      <c r="Z31" s="60" t="n">
        <v>50</v>
      </c>
      <c r="AA31" s="60" t="n">
        <v>100</v>
      </c>
      <c r="AB31" s="61" t="n">
        <f aca="false">IFERROR(X31+Y31+Z31*AA31/100,0)</f>
        <v>90</v>
      </c>
      <c r="AC31" s="60" t="n">
        <v>0</v>
      </c>
      <c r="AD31" s="60" t="n">
        <v>40</v>
      </c>
      <c r="AE31" s="57" t="n">
        <v>0</v>
      </c>
      <c r="AF31" s="61" t="n">
        <f aca="false">IFERROR(AC31+AD31*AE31/100,0)</f>
        <v>0</v>
      </c>
      <c r="AG31" s="60" t="n">
        <v>12</v>
      </c>
      <c r="AH31" s="60" t="n">
        <v>50</v>
      </c>
      <c r="AI31" s="57" t="n">
        <v>100</v>
      </c>
      <c r="AJ31" s="61" t="n">
        <f aca="false">IFERROR(AG31+AH31*AI31/100,0)</f>
        <v>62</v>
      </c>
      <c r="AK31" s="62" t="n">
        <v>100</v>
      </c>
      <c r="AL31" s="63" t="n">
        <v>100</v>
      </c>
      <c r="AM31" s="62" t="n">
        <v>100</v>
      </c>
      <c r="AN31" s="62" t="n">
        <v>0</v>
      </c>
      <c r="AO31" s="62" t="n">
        <v>100</v>
      </c>
      <c r="AP31" s="62" t="n">
        <v>40</v>
      </c>
      <c r="AQ31" s="62" t="n">
        <v>60</v>
      </c>
      <c r="AR31" s="62" t="n">
        <v>100</v>
      </c>
      <c r="AS31" s="62" t="n">
        <v>100</v>
      </c>
      <c r="AT31" s="62" t="n">
        <v>100</v>
      </c>
      <c r="AU31" s="62"/>
      <c r="AV31" s="61" t="n">
        <f aca="false">IFERROR(AVERAGE(AK31:AU31),0)</f>
        <v>80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0</v>
      </c>
      <c r="BF31" s="62" t="n">
        <v>100</v>
      </c>
      <c r="BG31" s="62"/>
      <c r="BH31" s="62"/>
      <c r="BI31" s="66" t="n">
        <f aca="false">IFERROR(AVERAGE(AW31:BH31),0)</f>
        <v>90</v>
      </c>
      <c r="BJ31" s="62" t="n">
        <v>100</v>
      </c>
      <c r="BK31" s="62" t="n">
        <v>100</v>
      </c>
      <c r="BL31" s="62" t="n">
        <v>100</v>
      </c>
      <c r="BM31" s="62" t="n">
        <v>95</v>
      </c>
      <c r="BN31" s="62" t="n">
        <v>100</v>
      </c>
      <c r="BO31" s="62" t="n">
        <v>100</v>
      </c>
      <c r="BP31" s="62" t="n">
        <v>80</v>
      </c>
      <c r="BQ31" s="62" t="n">
        <v>0</v>
      </c>
      <c r="BR31" s="62" t="n">
        <v>95</v>
      </c>
      <c r="BS31" s="62" t="n">
        <v>0</v>
      </c>
      <c r="BT31" s="61" t="n">
        <f aca="false">IFERROR(AVERAGE(BJ31:BS31),0)</f>
        <v>77</v>
      </c>
      <c r="BU31" s="63" t="n">
        <v>100</v>
      </c>
      <c r="BV31" s="63" t="n">
        <v>100</v>
      </c>
      <c r="BW31" s="63" t="n">
        <v>0</v>
      </c>
      <c r="BX31" s="62" t="n">
        <v>100</v>
      </c>
      <c r="BY31" s="62" t="n">
        <v>100</v>
      </c>
      <c r="BZ31" s="62" t="n">
        <v>0</v>
      </c>
      <c r="CA31" s="62" t="n">
        <v>100</v>
      </c>
      <c r="CB31" s="62" t="n">
        <v>100</v>
      </c>
      <c r="CC31" s="62"/>
      <c r="CD31" s="61" t="n">
        <f aca="false">IFERROR(AVERAGE(BU31:CC31),0)</f>
        <v>75</v>
      </c>
    </row>
    <row r="32" customFormat="false" ht="15.75" hidden="false" customHeight="true" outlineLevel="0" collapsed="false">
      <c r="A32" s="13" t="str">
        <f aca="false">$E32&amp;"-"&amp;$F32</f>
        <v>202004025-7</v>
      </c>
      <c r="B32" s="18" t="n">
        <f aca="false">$W32</f>
        <v>93</v>
      </c>
      <c r="C32" s="13"/>
      <c r="D32" s="54" t="n">
        <v>28</v>
      </c>
      <c r="E32" s="56" t="s">
        <v>2842</v>
      </c>
      <c r="F32" s="56" t="s">
        <v>121</v>
      </c>
      <c r="G32" s="56" t="s">
        <v>2843</v>
      </c>
      <c r="H32" s="56" t="s">
        <v>89</v>
      </c>
      <c r="I32" s="56" t="s">
        <v>2844</v>
      </c>
      <c r="J32" s="56" t="s">
        <v>1177</v>
      </c>
      <c r="K32" s="56" t="s">
        <v>2845</v>
      </c>
      <c r="L32" s="56" t="s">
        <v>64</v>
      </c>
      <c r="M32" s="56" t="s">
        <v>381</v>
      </c>
      <c r="N32" s="56" t="s">
        <v>2846</v>
      </c>
      <c r="O32" s="57" t="n">
        <f aca="false">$AB32</f>
        <v>95</v>
      </c>
      <c r="P32" s="57" t="n">
        <f aca="false">$AF32</f>
        <v>90</v>
      </c>
      <c r="Q32" s="57" t="n">
        <f aca="false">IFERROR(IF($V32&lt;&gt;0,ROUND((MAX(O32:P32)*0.5+$V32*0.5),0),ROUND(($O32*0.5+$P32*0.5),0)),)</f>
        <v>93</v>
      </c>
      <c r="R32" s="57" t="n">
        <f aca="false">$AV32</f>
        <v>88.5</v>
      </c>
      <c r="S32" s="57" t="n">
        <f aca="false">$BI32</f>
        <v>97.291</v>
      </c>
      <c r="T32" s="57" t="n">
        <f aca="false">$BT32</f>
        <v>94</v>
      </c>
      <c r="U32" s="57" t="n">
        <f aca="false">$CD32</f>
        <v>100</v>
      </c>
      <c r="V32" s="58" t="n">
        <f aca="false">$AJ32</f>
        <v>0</v>
      </c>
      <c r="W32" s="59" t="n">
        <f aca="false">IF($Q32&gt;=55,ROUND($Q32*$Q$3+$R32*$R$3+$S32*$S$3+$T32*$T$3+$U32*$U$3,0),$Q32)</f>
        <v>93</v>
      </c>
      <c r="X32" s="57" t="n">
        <v>20</v>
      </c>
      <c r="Y32" s="60" t="n">
        <v>25</v>
      </c>
      <c r="Z32" s="60" t="n">
        <v>50</v>
      </c>
      <c r="AA32" s="60" t="n">
        <v>100</v>
      </c>
      <c r="AB32" s="61" t="n">
        <f aca="false">IFERROR(X32+Y32+Z32*AA32/100,0)</f>
        <v>95</v>
      </c>
      <c r="AC32" s="60" t="n">
        <v>30</v>
      </c>
      <c r="AD32" s="60" t="n">
        <v>60</v>
      </c>
      <c r="AE32" s="57" t="n">
        <v>100</v>
      </c>
      <c r="AF32" s="61" t="n">
        <f aca="false">IFERROR(AC32+AD32*AE32/100,0)</f>
        <v>90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75</v>
      </c>
      <c r="AO32" s="62" t="n">
        <v>100</v>
      </c>
      <c r="AP32" s="62" t="n">
        <v>80</v>
      </c>
      <c r="AQ32" s="62" t="n">
        <v>80</v>
      </c>
      <c r="AR32" s="62" t="n">
        <v>50</v>
      </c>
      <c r="AS32" s="62" t="n">
        <v>100</v>
      </c>
      <c r="AT32" s="62" t="n">
        <v>100</v>
      </c>
      <c r="AU32" s="62"/>
      <c r="AV32" s="61" t="n">
        <f aca="false">IFERROR(AVERAGE(AK32:AU32),0)</f>
        <v>88.5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62" t="n">
        <v>100</v>
      </c>
      <c r="BC32" s="62" t="n">
        <v>100</v>
      </c>
      <c r="BD32" s="62" t="n">
        <v>90.91</v>
      </c>
      <c r="BE32" s="62" t="n">
        <v>99</v>
      </c>
      <c r="BF32" s="62" t="n">
        <v>83</v>
      </c>
      <c r="BG32" s="62"/>
      <c r="BH32" s="62"/>
      <c r="BI32" s="66" t="n">
        <f aca="false">IFERROR(AVERAGE(AW32:BH32),0)</f>
        <v>97.291</v>
      </c>
      <c r="BJ32" s="62" t="n">
        <v>100</v>
      </c>
      <c r="BK32" s="62" t="n">
        <v>100</v>
      </c>
      <c r="BL32" s="62" t="n">
        <v>80</v>
      </c>
      <c r="BM32" s="62" t="n">
        <v>95</v>
      </c>
      <c r="BN32" s="62" t="n">
        <v>100</v>
      </c>
      <c r="BO32" s="62" t="n">
        <v>95</v>
      </c>
      <c r="BP32" s="62" t="n">
        <v>70</v>
      </c>
      <c r="BQ32" s="62" t="n">
        <v>100</v>
      </c>
      <c r="BR32" s="62" t="n">
        <v>100</v>
      </c>
      <c r="BS32" s="62" t="n">
        <v>100</v>
      </c>
      <c r="BT32" s="61" t="n">
        <f aca="false">IFERROR(AVERAGE(BJ32:BS32),0)</f>
        <v>94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100</v>
      </c>
      <c r="CC32" s="62"/>
      <c r="CD32" s="61" t="n">
        <f aca="false">IFERROR(AVERAGE(BU32:CC32),0)</f>
        <v>100</v>
      </c>
    </row>
    <row r="33" customFormat="false" ht="15.75" hidden="false" customHeight="true" outlineLevel="0" collapsed="false">
      <c r="A33" s="13" t="str">
        <f aca="false">$E33&amp;"-"&amp;$F33</f>
        <v>202051027-k</v>
      </c>
      <c r="B33" s="18" t="n">
        <f aca="false">$W33</f>
        <v>85</v>
      </c>
      <c r="C33" s="13"/>
      <c r="D33" s="54" t="n">
        <v>29</v>
      </c>
      <c r="E33" s="56" t="s">
        <v>2847</v>
      </c>
      <c r="F33" s="56" t="s">
        <v>76</v>
      </c>
      <c r="G33" s="56" t="s">
        <v>2848</v>
      </c>
      <c r="H33" s="56" t="s">
        <v>70</v>
      </c>
      <c r="I33" s="56" t="s">
        <v>861</v>
      </c>
      <c r="J33" s="56" t="s">
        <v>2849</v>
      </c>
      <c r="K33" s="56" t="s">
        <v>2285</v>
      </c>
      <c r="L33" s="56" t="s">
        <v>64</v>
      </c>
      <c r="M33" s="56" t="s">
        <v>381</v>
      </c>
      <c r="N33" s="56" t="s">
        <v>2850</v>
      </c>
      <c r="O33" s="57" t="n">
        <f aca="false">$AB33</f>
        <v>70</v>
      </c>
      <c r="P33" s="57" t="n">
        <f aca="false">$AF33</f>
        <v>80</v>
      </c>
      <c r="Q33" s="57" t="n">
        <f aca="false">IFERROR(IF($V33&lt;&gt;0,ROUND((MAX(O33:P33)*0.5+$V33*0.5),0),ROUND(($O33*0.5+$P33*0.5),0)),)</f>
        <v>75</v>
      </c>
      <c r="R33" s="57" t="n">
        <f aca="false">$AV33</f>
        <v>91.3</v>
      </c>
      <c r="S33" s="57" t="n">
        <f aca="false">$BI33</f>
        <v>89.091</v>
      </c>
      <c r="T33" s="57" t="n">
        <f aca="false">$BT33</f>
        <v>99.5</v>
      </c>
      <c r="U33" s="57" t="n">
        <f aca="false">$CD33</f>
        <v>100</v>
      </c>
      <c r="V33" s="58" t="n">
        <f aca="false">$AJ33</f>
        <v>0</v>
      </c>
      <c r="W33" s="59" t="n">
        <f aca="false">IF($Q33&gt;=55,ROUND($Q33*$Q$3+$R33*$R$3+$S33*$S$3+$T33*$T$3+$U33*$U$3,0),$Q33)</f>
        <v>85</v>
      </c>
      <c r="X33" s="57" t="n">
        <v>20</v>
      </c>
      <c r="Y33" s="60" t="n">
        <v>30</v>
      </c>
      <c r="Z33" s="60" t="n">
        <v>20</v>
      </c>
      <c r="AA33" s="60" t="n">
        <v>100</v>
      </c>
      <c r="AB33" s="61" t="n">
        <f aca="false">IFERROR(X33+Y33+Z33*AA33/100,0)</f>
        <v>70</v>
      </c>
      <c r="AC33" s="60" t="n">
        <v>25</v>
      </c>
      <c r="AD33" s="60" t="n">
        <v>55</v>
      </c>
      <c r="AE33" s="57" t="n">
        <v>100</v>
      </c>
      <c r="AF33" s="61" t="n">
        <f aca="false">IFERROR(AC33+AD33*AE33/100,0)</f>
        <v>80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50</v>
      </c>
      <c r="AP33" s="62" t="n">
        <v>80</v>
      </c>
      <c r="AQ33" s="62" t="n">
        <v>100</v>
      </c>
      <c r="AR33" s="62" t="n">
        <v>83</v>
      </c>
      <c r="AS33" s="62" t="n">
        <v>100</v>
      </c>
      <c r="AT33" s="62" t="n">
        <v>100</v>
      </c>
      <c r="AU33" s="62"/>
      <c r="AV33" s="61" t="n">
        <f aca="false">IFERROR(AVERAGE(AK33:AU33),0)</f>
        <v>91.3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0</v>
      </c>
      <c r="BB33" s="62" t="n">
        <v>100</v>
      </c>
      <c r="BC33" s="62" t="n">
        <v>100</v>
      </c>
      <c r="BD33" s="62" t="n">
        <v>90.91</v>
      </c>
      <c r="BE33" s="62" t="n">
        <v>100</v>
      </c>
      <c r="BF33" s="62" t="n">
        <v>100</v>
      </c>
      <c r="BG33" s="62"/>
      <c r="BH33" s="62"/>
      <c r="BI33" s="66" t="n">
        <f aca="false">IFERROR(AVERAGE(AW33:BH33),0)</f>
        <v>89.091</v>
      </c>
      <c r="BJ33" s="62" t="n">
        <v>100</v>
      </c>
      <c r="BK33" s="62" t="n">
        <v>100</v>
      </c>
      <c r="BL33" s="62" t="n">
        <v>100</v>
      </c>
      <c r="BM33" s="62" t="n">
        <v>100</v>
      </c>
      <c r="BN33" s="62" t="n">
        <v>100</v>
      </c>
      <c r="BO33" s="62" t="n">
        <v>100</v>
      </c>
      <c r="BP33" s="62" t="n">
        <v>100</v>
      </c>
      <c r="BQ33" s="62" t="n">
        <v>95</v>
      </c>
      <c r="BR33" s="62" t="n">
        <v>100</v>
      </c>
      <c r="BS33" s="62" t="n">
        <v>100</v>
      </c>
      <c r="BT33" s="61" t="n">
        <f aca="false">IFERROR(AVERAGE(BJ33:BS33),0)</f>
        <v>99.5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100</v>
      </c>
    </row>
    <row r="34" customFormat="false" ht="15.75" hidden="false" customHeight="true" outlineLevel="0" collapsed="false">
      <c r="A34" s="13" t="str">
        <f aca="false">$E34&amp;"-"&amp;$F34</f>
        <v>202051044-k</v>
      </c>
      <c r="B34" s="18" t="n">
        <f aca="false">$W34</f>
        <v>0</v>
      </c>
      <c r="C34" s="13"/>
      <c r="D34" s="54" t="n">
        <v>30</v>
      </c>
      <c r="E34" s="56" t="n">
        <v>202051044</v>
      </c>
      <c r="F34" s="56" t="s">
        <v>76</v>
      </c>
      <c r="G34" s="56" t="n">
        <v>20829760</v>
      </c>
      <c r="H34" s="56" t="s">
        <v>68</v>
      </c>
      <c r="I34" s="73" t="s">
        <v>92</v>
      </c>
      <c r="J34" s="56" t="s">
        <v>1939</v>
      </c>
      <c r="K34" s="56" t="s">
        <v>2851</v>
      </c>
      <c r="L34" s="56" t="s">
        <v>64</v>
      </c>
      <c r="M34" s="56" t="s">
        <v>381</v>
      </c>
      <c r="N34" s="56" t="s">
        <v>2852</v>
      </c>
      <c r="O34" s="57" t="n">
        <f aca="false">$AB34</f>
        <v>0</v>
      </c>
      <c r="P34" s="57" t="n">
        <f aca="false">$AF34</f>
        <v>0</v>
      </c>
      <c r="Q34" s="57" t="n">
        <f aca="false">IFERROR(IF($V34&lt;&gt;0,ROUND((MAX(O34:P34)*0.5+$V34*0.5),0),ROUND(($O34*0.5+$P34*0.5),0)),)</f>
        <v>0</v>
      </c>
      <c r="R34" s="57" t="n">
        <f aca="false">$AV34</f>
        <v>30</v>
      </c>
      <c r="S34" s="57" t="n">
        <f aca="false">$BI34</f>
        <v>40</v>
      </c>
      <c r="T34" s="57" t="n">
        <f aca="false">$BT34</f>
        <v>0</v>
      </c>
      <c r="U34" s="57" t="n">
        <f aca="false">$CD34</f>
        <v>25</v>
      </c>
      <c r="V34" s="58" t="n">
        <f aca="false">$AJ34</f>
        <v>0</v>
      </c>
      <c r="W34" s="88" t="n">
        <f aca="false">IF($Q34&gt;=55,ROUND($Q34*$Q$3+$R34*$R$3+$S34*$S$3+$T34*$T$3+$U34*$U$3,0),$Q34)</f>
        <v>0</v>
      </c>
      <c r="X34" s="75" t="n">
        <v>0</v>
      </c>
      <c r="Y34" s="74" t="n">
        <v>0</v>
      </c>
      <c r="Z34" s="74" t="n">
        <v>0</v>
      </c>
      <c r="AA34" s="74" t="n">
        <v>0</v>
      </c>
      <c r="AB34" s="61" t="n">
        <f aca="false">IFERROR(X34+Y34+Z34*AA34/100,0)</f>
        <v>0</v>
      </c>
      <c r="AC34" s="105" t="s">
        <v>145</v>
      </c>
      <c r="AD34" s="74" t="s">
        <v>145</v>
      </c>
      <c r="AE34" s="105" t="s">
        <v>145</v>
      </c>
      <c r="AF34" s="61" t="n">
        <f aca="false">IFERROR(AC34+AD34*AE34/100,0)</f>
        <v>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0</v>
      </c>
      <c r="AO34" s="62" t="n">
        <v>0</v>
      </c>
      <c r="AP34" s="90" t="n">
        <v>0</v>
      </c>
      <c r="AQ34" s="90" t="n">
        <v>0</v>
      </c>
      <c r="AR34" s="90" t="n">
        <v>0</v>
      </c>
      <c r="AS34" s="90" t="n">
        <v>0</v>
      </c>
      <c r="AT34" s="90" t="n">
        <v>0</v>
      </c>
      <c r="AU34" s="62"/>
      <c r="AV34" s="61" t="n">
        <f aca="false">IFERROR(AVERAGE(AK34:AU34),0)</f>
        <v>30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0</v>
      </c>
      <c r="BB34" s="90" t="n">
        <v>0</v>
      </c>
      <c r="BC34" s="90" t="n">
        <v>0</v>
      </c>
      <c r="BD34" s="90" t="n">
        <v>0</v>
      </c>
      <c r="BE34" s="90" t="n">
        <v>0</v>
      </c>
      <c r="BF34" s="90" t="n">
        <v>0</v>
      </c>
      <c r="BG34" s="62"/>
      <c r="BH34" s="62"/>
      <c r="BI34" s="66" t="n">
        <f aca="false">IFERROR(AVERAGE(AW34:BH34),0)</f>
        <v>40</v>
      </c>
      <c r="BJ34" s="62" t="n">
        <v>0</v>
      </c>
      <c r="BK34" s="62" t="n">
        <v>0</v>
      </c>
      <c r="BL34" s="62" t="n">
        <v>0</v>
      </c>
      <c r="BM34" s="62" t="n">
        <v>0</v>
      </c>
      <c r="BN34" s="62" t="n">
        <v>0</v>
      </c>
      <c r="BO34" s="62" t="n">
        <v>0</v>
      </c>
      <c r="BP34" s="62" t="n">
        <v>0</v>
      </c>
      <c r="BQ34" s="62" t="n">
        <v>0</v>
      </c>
      <c r="BR34" s="62" t="n">
        <v>0</v>
      </c>
      <c r="BS34" s="90" t="n">
        <v>0</v>
      </c>
      <c r="BT34" s="61" t="n">
        <f aca="false">IFERROR(AVERAGE(BJ34:BS34),0)</f>
        <v>0</v>
      </c>
      <c r="BU34" s="63" t="n">
        <v>100</v>
      </c>
      <c r="BV34" s="63" t="n">
        <v>100</v>
      </c>
      <c r="BW34" s="63" t="n">
        <v>0</v>
      </c>
      <c r="BX34" s="62" t="n">
        <v>0</v>
      </c>
      <c r="BY34" s="62" t="n">
        <v>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25</v>
      </c>
    </row>
    <row r="35" customFormat="false" ht="15.75" hidden="false" customHeight="true" outlineLevel="0" collapsed="false">
      <c r="A35" s="13" t="str">
        <f aca="false">$E35&amp;"-"&amp;$F35</f>
        <v>202051002-4</v>
      </c>
      <c r="B35" s="18" t="n">
        <f aca="false">$W35</f>
        <v>80</v>
      </c>
      <c r="C35" s="13"/>
      <c r="D35" s="54" t="n">
        <v>31</v>
      </c>
      <c r="E35" s="56" t="s">
        <v>2853</v>
      </c>
      <c r="F35" s="56" t="s">
        <v>178</v>
      </c>
      <c r="G35" s="56" t="s">
        <v>2854</v>
      </c>
      <c r="H35" s="56" t="s">
        <v>178</v>
      </c>
      <c r="I35" s="56" t="s">
        <v>2855</v>
      </c>
      <c r="J35" s="56" t="s">
        <v>2856</v>
      </c>
      <c r="K35" s="56" t="s">
        <v>2857</v>
      </c>
      <c r="L35" s="56" t="s">
        <v>64</v>
      </c>
      <c r="M35" s="56" t="s">
        <v>381</v>
      </c>
      <c r="N35" s="56" t="s">
        <v>2858</v>
      </c>
      <c r="O35" s="57" t="n">
        <f aca="false">$AB35</f>
        <v>85</v>
      </c>
      <c r="P35" s="57" t="n">
        <f aca="false">$AF35</f>
        <v>85</v>
      </c>
      <c r="Q35" s="57" t="n">
        <f aca="false">IFERROR(IF($V35&lt;&gt;0,ROUND((MAX(O35:P35)*0.5+$V35*0.5),0),ROUND(($O35*0.5+$P35*0.5),0)),)</f>
        <v>85</v>
      </c>
      <c r="R35" s="57" t="n">
        <f aca="false">$AV35</f>
        <v>69.5</v>
      </c>
      <c r="S35" s="57" t="n">
        <f aca="false">$BI35</f>
        <v>37.3</v>
      </c>
      <c r="T35" s="57" t="n">
        <f aca="false">$BT35</f>
        <v>81.5</v>
      </c>
      <c r="U35" s="57" t="n">
        <f aca="false">$CD35</f>
        <v>100</v>
      </c>
      <c r="V35" s="58" t="n">
        <f aca="false">$AJ35</f>
        <v>0</v>
      </c>
      <c r="W35" s="59" t="n">
        <f aca="false">IF($Q35&gt;=55,ROUND($Q35*$Q$3+$R35*$R$3+$S35*$S$3+$T35*$T$3+$U35*$U$3,0),$Q35)</f>
        <v>80</v>
      </c>
      <c r="X35" s="83" t="n">
        <v>20</v>
      </c>
      <c r="Y35" s="84" t="n">
        <v>20</v>
      </c>
      <c r="Z35" s="84" t="n">
        <v>45</v>
      </c>
      <c r="AA35" s="84" t="n">
        <v>100</v>
      </c>
      <c r="AB35" s="61" t="n">
        <f aca="false">IFERROR(X35+Y35+Z35*AA35/100,0)</f>
        <v>85</v>
      </c>
      <c r="AC35" s="60" t="n">
        <v>30</v>
      </c>
      <c r="AD35" s="60" t="n">
        <v>55</v>
      </c>
      <c r="AE35" s="57" t="n">
        <v>100</v>
      </c>
      <c r="AF35" s="61" t="n">
        <f aca="false">IFERROR(AC35+AD35*AE35/100,0)</f>
        <v>85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75</v>
      </c>
      <c r="AO35" s="62" t="n">
        <v>0</v>
      </c>
      <c r="AP35" s="62" t="n">
        <v>80</v>
      </c>
      <c r="AQ35" s="62" t="n">
        <v>0</v>
      </c>
      <c r="AR35" s="62" t="n">
        <v>100</v>
      </c>
      <c r="AS35" s="62" t="n">
        <v>40</v>
      </c>
      <c r="AT35" s="62" t="n">
        <v>100</v>
      </c>
      <c r="AU35" s="62"/>
      <c r="AV35" s="61" t="n">
        <f aca="false">IFERROR(AVERAGE(AK35:AU35),0)</f>
        <v>69.5</v>
      </c>
      <c r="AW35" s="62" t="n">
        <v>96</v>
      </c>
      <c r="AX35" s="62" t="n">
        <v>87</v>
      </c>
      <c r="AY35" s="62" t="n">
        <v>0</v>
      </c>
      <c r="AZ35" s="62" t="n">
        <v>0</v>
      </c>
      <c r="BA35" s="62" t="n">
        <v>0</v>
      </c>
      <c r="BB35" s="62" t="n">
        <v>0</v>
      </c>
      <c r="BC35" s="62" t="n">
        <v>0</v>
      </c>
      <c r="BD35" s="62" t="n">
        <v>100</v>
      </c>
      <c r="BE35" s="62" t="n">
        <v>0</v>
      </c>
      <c r="BF35" s="62" t="n">
        <v>90</v>
      </c>
      <c r="BG35" s="62"/>
      <c r="BH35" s="62"/>
      <c r="BI35" s="61" t="n">
        <f aca="false">IFERROR(AVERAGE(AW35:BH35),0)</f>
        <v>37.3</v>
      </c>
      <c r="BJ35" s="90" t="n">
        <v>100</v>
      </c>
      <c r="BK35" s="90" t="n">
        <v>85</v>
      </c>
      <c r="BL35" s="90" t="n">
        <v>100</v>
      </c>
      <c r="BM35" s="90" t="n">
        <v>45</v>
      </c>
      <c r="BN35" s="90" t="n">
        <v>100</v>
      </c>
      <c r="BO35" s="90" t="n">
        <v>100</v>
      </c>
      <c r="BP35" s="90" t="n">
        <v>0</v>
      </c>
      <c r="BQ35" s="90" t="n">
        <v>100</v>
      </c>
      <c r="BR35" s="67" t="n">
        <v>100</v>
      </c>
      <c r="BS35" s="62" t="n">
        <v>85</v>
      </c>
      <c r="BT35" s="61" t="n">
        <f aca="false">IFERROR(AVERAGE(BJ35:BS35),0)</f>
        <v>81.5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202051047-4</v>
      </c>
      <c r="B36" s="18" t="n">
        <f aca="false">$W36</f>
        <v>71</v>
      </c>
      <c r="C36" s="13"/>
      <c r="D36" s="54" t="n">
        <v>32</v>
      </c>
      <c r="E36" s="56" t="s">
        <v>2859</v>
      </c>
      <c r="F36" s="56" t="s">
        <v>178</v>
      </c>
      <c r="G36" s="56" t="s">
        <v>2860</v>
      </c>
      <c r="H36" s="56" t="s">
        <v>102</v>
      </c>
      <c r="I36" s="56" t="s">
        <v>709</v>
      </c>
      <c r="J36" s="56" t="s">
        <v>1035</v>
      </c>
      <c r="K36" s="56" t="s">
        <v>2861</v>
      </c>
      <c r="L36" s="56" t="s">
        <v>64</v>
      </c>
      <c r="M36" s="56" t="s">
        <v>381</v>
      </c>
      <c r="N36" s="56" t="s">
        <v>2862</v>
      </c>
      <c r="O36" s="57" t="n">
        <f aca="false">$AB36</f>
        <v>95</v>
      </c>
      <c r="P36" s="57" t="n">
        <f aca="false">$AF36</f>
        <v>45</v>
      </c>
      <c r="Q36" s="57" t="n">
        <f aca="false">IFERROR(IF($V36&lt;&gt;0,ROUND((MAX(O36:P36)*0.5+$V36*0.5),0),ROUND(($O36*0.5+$P36*0.5),0)),)</f>
        <v>70</v>
      </c>
      <c r="R36" s="57" t="n">
        <f aca="false">$AV36</f>
        <v>70.5</v>
      </c>
      <c r="S36" s="57" t="n">
        <f aca="false">$BI36</f>
        <v>53.3</v>
      </c>
      <c r="T36" s="57" t="n">
        <f aca="false">$BT36</f>
        <v>84.5</v>
      </c>
      <c r="U36" s="57" t="n">
        <f aca="false">$CD36</f>
        <v>50.75</v>
      </c>
      <c r="V36" s="58" t="n">
        <f aca="false">$AJ36</f>
        <v>0</v>
      </c>
      <c r="W36" s="59" t="n">
        <f aca="false">IF($Q36&gt;=55,ROUND($Q36*$Q$3+$R36*$R$3+$S36*$S$3+$T36*$T$3+$U36*$U$3,0),$Q36)</f>
        <v>71</v>
      </c>
      <c r="X36" s="75" t="n">
        <v>20</v>
      </c>
      <c r="Y36" s="74" t="n">
        <v>25</v>
      </c>
      <c r="Z36" s="74" t="n">
        <v>50</v>
      </c>
      <c r="AA36" s="74" t="n">
        <v>100</v>
      </c>
      <c r="AB36" s="61" t="n">
        <f aca="false">IFERROR(X36+Y36+Z36*AA36/100,0)</f>
        <v>95</v>
      </c>
      <c r="AC36" s="60" t="n">
        <v>0</v>
      </c>
      <c r="AD36" s="60" t="n">
        <v>45</v>
      </c>
      <c r="AE36" s="57" t="n">
        <v>100</v>
      </c>
      <c r="AF36" s="61" t="n">
        <f aca="false">IFERROR(AC36+AD36*AE36/100,0)</f>
        <v>45</v>
      </c>
      <c r="AG36" s="60"/>
      <c r="AH36" s="60"/>
      <c r="AI36" s="57"/>
      <c r="AJ36" s="61" t="n">
        <f aca="false">IFERROR(AG36+AH36*AI36/100,0)</f>
        <v>0</v>
      </c>
      <c r="AK36" s="62" t="n">
        <v>0</v>
      </c>
      <c r="AL36" s="63" t="n">
        <v>100</v>
      </c>
      <c r="AM36" s="62" t="n">
        <v>100</v>
      </c>
      <c r="AN36" s="62" t="n">
        <v>75</v>
      </c>
      <c r="AO36" s="62" t="n">
        <v>100</v>
      </c>
      <c r="AP36" s="62" t="n">
        <v>40</v>
      </c>
      <c r="AQ36" s="62" t="n">
        <v>100</v>
      </c>
      <c r="AR36" s="62" t="n">
        <v>50</v>
      </c>
      <c r="AS36" s="62" t="n">
        <v>40</v>
      </c>
      <c r="AT36" s="62" t="n">
        <v>100</v>
      </c>
      <c r="AU36" s="62"/>
      <c r="AV36" s="61" t="n">
        <f aca="false">IFERROR(AVERAGE(AK36:AU36),0)</f>
        <v>70.5</v>
      </c>
      <c r="AW36" s="62" t="n">
        <v>0</v>
      </c>
      <c r="AX36" s="62" t="n">
        <v>95</v>
      </c>
      <c r="AY36" s="62" t="n">
        <v>94</v>
      </c>
      <c r="AZ36" s="62" t="n">
        <v>82</v>
      </c>
      <c r="BA36" s="62" t="n">
        <v>87</v>
      </c>
      <c r="BB36" s="62" t="n">
        <v>0</v>
      </c>
      <c r="BC36" s="90" t="n">
        <v>96</v>
      </c>
      <c r="BD36" s="62" t="n">
        <v>0</v>
      </c>
      <c r="BE36" s="62" t="n">
        <v>0</v>
      </c>
      <c r="BF36" s="62" t="n">
        <v>79</v>
      </c>
      <c r="BG36" s="62"/>
      <c r="BH36" s="62"/>
      <c r="BI36" s="61" t="n">
        <f aca="false">IFERROR(AVERAGE(AW36:BH36),0)</f>
        <v>53.3</v>
      </c>
      <c r="BJ36" s="54" t="n">
        <v>100</v>
      </c>
      <c r="BK36" s="54" t="n">
        <v>100</v>
      </c>
      <c r="BL36" s="54" t="n">
        <v>70</v>
      </c>
      <c r="BM36" s="54" t="n">
        <v>100</v>
      </c>
      <c r="BN36" s="54" t="n">
        <v>100</v>
      </c>
      <c r="BO36" s="54" t="n">
        <v>100</v>
      </c>
      <c r="BP36" s="54" t="n">
        <v>100</v>
      </c>
      <c r="BQ36" s="54" t="n">
        <v>75</v>
      </c>
      <c r="BR36" s="65" t="n">
        <v>100</v>
      </c>
      <c r="BS36" s="62" t="n">
        <v>0</v>
      </c>
      <c r="BT36" s="61" t="n">
        <f aca="false">IFERROR(AVERAGE(BJ36:BS36),0)</f>
        <v>84.5</v>
      </c>
      <c r="BU36" s="63" t="n">
        <v>0</v>
      </c>
      <c r="BV36" s="63" t="n">
        <v>0</v>
      </c>
      <c r="BW36" s="63" t="n">
        <v>100</v>
      </c>
      <c r="BX36" s="62" t="n">
        <v>100</v>
      </c>
      <c r="BY36" s="62" t="n">
        <v>100</v>
      </c>
      <c r="BZ36" s="62" t="n">
        <v>46</v>
      </c>
      <c r="CA36" s="62" t="n">
        <v>0</v>
      </c>
      <c r="CB36" s="62" t="n">
        <v>60</v>
      </c>
      <c r="CC36" s="62"/>
      <c r="CD36" s="61" t="n">
        <f aca="false">IFERROR(AVERAGE(BU36:CC36),0)</f>
        <v>50.75</v>
      </c>
    </row>
    <row r="37" customFormat="false" ht="15.75" hidden="false" customHeight="true" outlineLevel="0" collapsed="false">
      <c r="A37" s="13" t="str">
        <f aca="false">$E37&amp;"-"&amp;$F37</f>
        <v>202051028-8</v>
      </c>
      <c r="B37" s="18" t="n">
        <f aca="false">$W37</f>
        <v>50</v>
      </c>
      <c r="C37" s="13"/>
      <c r="D37" s="54" t="n">
        <v>33</v>
      </c>
      <c r="E37" s="56" t="s">
        <v>2863</v>
      </c>
      <c r="F37" s="56" t="s">
        <v>89</v>
      </c>
      <c r="G37" s="56" t="s">
        <v>2864</v>
      </c>
      <c r="H37" s="56" t="s">
        <v>60</v>
      </c>
      <c r="I37" s="56" t="s">
        <v>2506</v>
      </c>
      <c r="J37" s="56" t="s">
        <v>1220</v>
      </c>
      <c r="K37" s="56" t="s">
        <v>2865</v>
      </c>
      <c r="L37" s="56" t="s">
        <v>64</v>
      </c>
      <c r="M37" s="56" t="s">
        <v>381</v>
      </c>
      <c r="N37" s="56" t="s">
        <v>2866</v>
      </c>
      <c r="O37" s="57" t="n">
        <f aca="false">$AB37</f>
        <v>45</v>
      </c>
      <c r="P37" s="57" t="n">
        <f aca="false">$AF37</f>
        <v>55</v>
      </c>
      <c r="Q37" s="57" t="n">
        <f aca="false">IFERROR(IF($V37&lt;&gt;0,ROUND((MAX(O37:P37)*0.5+$V37*0.5),0),ROUND(($O37*0.5+$P37*0.5),0)),)</f>
        <v>50</v>
      </c>
      <c r="R37" s="57" t="n">
        <f aca="false">$AV37</f>
        <v>82.8</v>
      </c>
      <c r="S37" s="57" t="n">
        <f aca="false">$BI37</f>
        <v>55.8</v>
      </c>
      <c r="T37" s="57" t="n">
        <f aca="false">$BT37</f>
        <v>76.5</v>
      </c>
      <c r="U37" s="57" t="n">
        <f aca="false">$CD37</f>
        <v>75</v>
      </c>
      <c r="V37" s="58" t="n">
        <f aca="false">$AJ37</f>
        <v>0</v>
      </c>
      <c r="W37" s="59" t="n">
        <f aca="false">IF($Q37&gt;=55,ROUND($Q37*$Q$3+$R37*$R$3+$S37*$S$3+$T37*$T$3+$U37*$U$3,0),$Q37)</f>
        <v>50</v>
      </c>
      <c r="X37" s="94" t="n">
        <v>20</v>
      </c>
      <c r="Y37" s="95" t="n">
        <v>0</v>
      </c>
      <c r="Z37" s="95" t="n">
        <v>25</v>
      </c>
      <c r="AA37" s="95" t="n">
        <v>100</v>
      </c>
      <c r="AB37" s="61" t="n">
        <f aca="false">IFERROR(X37+Y37+Z37*AA37/100,0)</f>
        <v>45</v>
      </c>
      <c r="AC37" s="60" t="n">
        <v>0</v>
      </c>
      <c r="AD37" s="60" t="n">
        <v>55</v>
      </c>
      <c r="AE37" s="57" t="n">
        <v>100</v>
      </c>
      <c r="AF37" s="61" t="n">
        <f aca="false">IFERROR(AC37+AD37*AE37/100,0)</f>
        <v>55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25</v>
      </c>
      <c r="AP37" s="62" t="n">
        <v>40</v>
      </c>
      <c r="AQ37" s="62" t="n">
        <v>100</v>
      </c>
      <c r="AR37" s="62" t="n">
        <v>83</v>
      </c>
      <c r="AS37" s="62" t="n">
        <v>80</v>
      </c>
      <c r="AT37" s="62" t="n">
        <v>100</v>
      </c>
      <c r="AU37" s="62"/>
      <c r="AV37" s="61" t="n">
        <f aca="false">IFERROR(AVERAGE(AK37:AU37),0)</f>
        <v>82.8</v>
      </c>
      <c r="AW37" s="62" t="n">
        <v>100</v>
      </c>
      <c r="AX37" s="62" t="n">
        <v>100</v>
      </c>
      <c r="AY37" s="62" t="n">
        <v>100</v>
      </c>
      <c r="AZ37" s="62" t="n">
        <v>96</v>
      </c>
      <c r="BA37" s="62" t="n">
        <v>0</v>
      </c>
      <c r="BB37" s="62" t="n">
        <v>0</v>
      </c>
      <c r="BC37" s="62" t="n">
        <v>0</v>
      </c>
      <c r="BD37" s="62" t="n">
        <v>0</v>
      </c>
      <c r="BE37" s="62" t="n">
        <v>62</v>
      </c>
      <c r="BF37" s="62" t="n">
        <v>100</v>
      </c>
      <c r="BG37" s="62"/>
      <c r="BH37" s="62"/>
      <c r="BI37" s="61" t="n">
        <f aca="false">IFERROR(AVERAGE(AW37:BH37),0)</f>
        <v>55.8</v>
      </c>
      <c r="BJ37" s="67" t="n">
        <v>80</v>
      </c>
      <c r="BK37" s="67" t="n">
        <v>100</v>
      </c>
      <c r="BL37" s="67" t="n">
        <v>85</v>
      </c>
      <c r="BM37" s="67" t="n">
        <v>100</v>
      </c>
      <c r="BN37" s="67" t="n">
        <v>0</v>
      </c>
      <c r="BO37" s="67" t="n">
        <v>0</v>
      </c>
      <c r="BP37" s="67" t="n">
        <v>100</v>
      </c>
      <c r="BQ37" s="67" t="n">
        <v>100</v>
      </c>
      <c r="BR37" s="62" t="n">
        <v>100</v>
      </c>
      <c r="BS37" s="67" t="n">
        <v>100</v>
      </c>
      <c r="BT37" s="61" t="n">
        <f aca="false">IFERROR(AVERAGE(BJ37:BS37),0)</f>
        <v>76.5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0</v>
      </c>
      <c r="CA37" s="62" t="n">
        <v>0</v>
      </c>
      <c r="CB37" s="62" t="n">
        <v>100</v>
      </c>
      <c r="CC37" s="62"/>
      <c r="CD37" s="61" t="n">
        <f aca="false">IFERROR(AVERAGE(BU37:CC37),0)</f>
        <v>75</v>
      </c>
    </row>
    <row r="38" customFormat="false" ht="15.75" hidden="false" customHeight="true" outlineLevel="0" collapsed="false">
      <c r="A38" s="13" t="str">
        <f aca="false">$E38&amp;"-"&amp;$F38</f>
        <v>202051053-9</v>
      </c>
      <c r="B38" s="18" t="n">
        <f aca="false">$W38</f>
        <v>84</v>
      </c>
      <c r="C38" s="13"/>
      <c r="D38" s="54" t="n">
        <v>34</v>
      </c>
      <c r="E38" s="56" t="s">
        <v>2867</v>
      </c>
      <c r="F38" s="56" t="s">
        <v>102</v>
      </c>
      <c r="G38" s="56" t="s">
        <v>2868</v>
      </c>
      <c r="H38" s="56" t="s">
        <v>89</v>
      </c>
      <c r="I38" s="56" t="s">
        <v>2869</v>
      </c>
      <c r="J38" s="56" t="s">
        <v>2316</v>
      </c>
      <c r="K38" s="56" t="s">
        <v>2870</v>
      </c>
      <c r="L38" s="56" t="s">
        <v>64</v>
      </c>
      <c r="M38" s="56" t="s">
        <v>381</v>
      </c>
      <c r="N38" s="56" t="s">
        <v>2871</v>
      </c>
      <c r="O38" s="57" t="n">
        <f aca="false">$AB38</f>
        <v>50</v>
      </c>
      <c r="P38" s="57" t="n">
        <f aca="false">$AF38</f>
        <v>95</v>
      </c>
      <c r="Q38" s="57" t="n">
        <f aca="false">IFERROR(IF($V38&lt;&gt;0,ROUND((MAX(O38:P38)*0.5+$V38*0.5),0),ROUND(($O38*0.5+$P38*0.5),0)),)</f>
        <v>73</v>
      </c>
      <c r="R38" s="57" t="n">
        <f aca="false">$AV38</f>
        <v>93</v>
      </c>
      <c r="S38" s="57" t="n">
        <f aca="false">$BI38</f>
        <v>98.8</v>
      </c>
      <c r="T38" s="57" t="n">
        <f aca="false">$BT38</f>
        <v>96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84</v>
      </c>
      <c r="X38" s="57" t="n">
        <v>20</v>
      </c>
      <c r="Y38" s="60" t="n">
        <v>20</v>
      </c>
      <c r="Z38" s="60" t="n">
        <v>10</v>
      </c>
      <c r="AA38" s="60" t="n">
        <v>100</v>
      </c>
      <c r="AB38" s="61" t="n">
        <f aca="false">IFERROR(X38+Y38+Z38*AA38/100,0)</f>
        <v>50</v>
      </c>
      <c r="AC38" s="60" t="n">
        <v>30</v>
      </c>
      <c r="AD38" s="60" t="n">
        <v>65</v>
      </c>
      <c r="AE38" s="57" t="n">
        <v>100</v>
      </c>
      <c r="AF38" s="61" t="n">
        <f aca="false">IFERROR(AC38+AD38*AE38/100,0)</f>
        <v>95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50</v>
      </c>
      <c r="AP38" s="62" t="n">
        <v>80</v>
      </c>
      <c r="AQ38" s="62" t="n">
        <v>100</v>
      </c>
      <c r="AR38" s="62" t="n">
        <v>100</v>
      </c>
      <c r="AS38" s="62" t="n">
        <v>100</v>
      </c>
      <c r="AT38" s="62" t="n">
        <v>100</v>
      </c>
      <c r="AU38" s="62"/>
      <c r="AV38" s="61" t="n">
        <f aca="false">IFERROR(AVERAGE(AK38:AU38),0)</f>
        <v>93</v>
      </c>
      <c r="AW38" s="62" t="n">
        <v>95</v>
      </c>
      <c r="AX38" s="62" t="n">
        <v>100</v>
      </c>
      <c r="AY38" s="62" t="n">
        <v>100</v>
      </c>
      <c r="AZ38" s="62" t="n">
        <v>100</v>
      </c>
      <c r="BA38" s="62" t="n">
        <v>93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98.8</v>
      </c>
      <c r="BJ38" s="62" t="n">
        <v>100</v>
      </c>
      <c r="BK38" s="62" t="n">
        <v>100</v>
      </c>
      <c r="BL38" s="62" t="n">
        <v>95</v>
      </c>
      <c r="BM38" s="105" t="n">
        <v>90</v>
      </c>
      <c r="BN38" s="105" t="n">
        <v>100</v>
      </c>
      <c r="BO38" s="105" t="n">
        <v>95</v>
      </c>
      <c r="BP38" s="105" t="n">
        <v>80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96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202051040-7</v>
      </c>
      <c r="B39" s="18" t="n">
        <f aca="false">$W39</f>
        <v>48</v>
      </c>
      <c r="C39" s="13"/>
      <c r="D39" s="54" t="n">
        <v>35</v>
      </c>
      <c r="E39" s="56" t="s">
        <v>2872</v>
      </c>
      <c r="F39" s="56" t="s">
        <v>121</v>
      </c>
      <c r="G39" s="56" t="s">
        <v>2873</v>
      </c>
      <c r="H39" s="56" t="s">
        <v>121</v>
      </c>
      <c r="I39" s="56" t="s">
        <v>2874</v>
      </c>
      <c r="J39" s="56" t="s">
        <v>1742</v>
      </c>
      <c r="K39" s="56" t="s">
        <v>2875</v>
      </c>
      <c r="L39" s="56" t="s">
        <v>64</v>
      </c>
      <c r="M39" s="56" t="s">
        <v>381</v>
      </c>
      <c r="N39" s="56" t="s">
        <v>2876</v>
      </c>
      <c r="O39" s="57" t="n">
        <f aca="false">$AB39</f>
        <v>60</v>
      </c>
      <c r="P39" s="57" t="n">
        <f aca="false">$AF39</f>
        <v>0</v>
      </c>
      <c r="Q39" s="57" t="n">
        <f aca="false">IFERROR(IF($V39&lt;&gt;0,ROUND((O39+P39+V39)/3,0),ROUND(($O39*0.5+$P39*0.5),0)),)</f>
        <v>48</v>
      </c>
      <c r="R39" s="57" t="n">
        <f aca="false">$AV39</f>
        <v>92</v>
      </c>
      <c r="S39" s="57" t="n">
        <f aca="false">$BI39</f>
        <v>100</v>
      </c>
      <c r="T39" s="57" t="n">
        <f aca="false">$BT39</f>
        <v>99</v>
      </c>
      <c r="U39" s="57" t="n">
        <f aca="false">$CD39</f>
        <v>100</v>
      </c>
      <c r="V39" s="58" t="n">
        <f aca="false">$AJ39</f>
        <v>85</v>
      </c>
      <c r="W39" s="59" t="n">
        <f aca="false">IF($Q39&gt;=55,ROUND($Q39*$Q$3+$R39*$R$3+$S39*$S$3+$T39*$T$3+$U39*$U$3,0),$Q39)</f>
        <v>48</v>
      </c>
      <c r="X39" s="57" t="n">
        <v>15</v>
      </c>
      <c r="Y39" s="60" t="n">
        <v>20</v>
      </c>
      <c r="Z39" s="60" t="n">
        <v>25</v>
      </c>
      <c r="AA39" s="60" t="n">
        <v>100</v>
      </c>
      <c r="AB39" s="61" t="n">
        <f aca="false">IFERROR(X39+Y39+Z39*AA39/100,0)</f>
        <v>60</v>
      </c>
      <c r="AC39" s="60" t="s">
        <v>145</v>
      </c>
      <c r="AD39" s="60" t="s">
        <v>145</v>
      </c>
      <c r="AE39" s="57" t="s">
        <v>145</v>
      </c>
      <c r="AF39" s="61" t="n">
        <f aca="false">IFERROR(AC39+AD39*AE39/100,0)</f>
        <v>0</v>
      </c>
      <c r="AG39" s="60" t="n">
        <v>30</v>
      </c>
      <c r="AH39" s="60" t="n">
        <v>55</v>
      </c>
      <c r="AI39" s="57" t="n">
        <v>100</v>
      </c>
      <c r="AJ39" s="61" t="n">
        <f aca="false">IFERROR(AG39+AH39*AI39/100,0)</f>
        <v>85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20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92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90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99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201903022-1</v>
      </c>
      <c r="B40" s="18" t="n">
        <f aca="false">$W40</f>
        <v>5</v>
      </c>
      <c r="C40" s="13"/>
      <c r="D40" s="54" t="n">
        <v>36</v>
      </c>
      <c r="E40" s="56" t="s">
        <v>2877</v>
      </c>
      <c r="F40" s="56" t="s">
        <v>64</v>
      </c>
      <c r="G40" s="56" t="s">
        <v>2878</v>
      </c>
      <c r="H40" s="56" t="s">
        <v>89</v>
      </c>
      <c r="I40" s="56" t="s">
        <v>553</v>
      </c>
      <c r="J40" s="56" t="s">
        <v>1696</v>
      </c>
      <c r="K40" s="56" t="s">
        <v>2879</v>
      </c>
      <c r="L40" s="56" t="s">
        <v>64</v>
      </c>
      <c r="M40" s="56" t="s">
        <v>381</v>
      </c>
      <c r="N40" s="56" t="s">
        <v>2880</v>
      </c>
      <c r="O40" s="57" t="n">
        <f aca="false">$AB40</f>
        <v>10</v>
      </c>
      <c r="P40" s="57" t="n">
        <f aca="false">$AF40</f>
        <v>0</v>
      </c>
      <c r="Q40" s="57" t="n">
        <f aca="false">IFERROR(IF($V40&lt;&gt;0,ROUND((MAX(O40:P40)*0.5+$V40*0.5),0),ROUND(($O40*0.5+$P40*0.5),0)),)</f>
        <v>5</v>
      </c>
      <c r="R40" s="57" t="n">
        <f aca="false">$AV40</f>
        <v>61.2</v>
      </c>
      <c r="S40" s="57" t="n">
        <f aca="false">$BI40</f>
        <v>50</v>
      </c>
      <c r="T40" s="57" t="n">
        <f aca="false">$BT40</f>
        <v>25</v>
      </c>
      <c r="U40" s="57" t="n">
        <f aca="false">$CD40</f>
        <v>19.875</v>
      </c>
      <c r="V40" s="58" t="n">
        <f aca="false">$AJ40</f>
        <v>0</v>
      </c>
      <c r="W40" s="59" t="n">
        <f aca="false">IF($Q40&gt;=55,ROUND($Q40*$Q$3+$R40*$R$3+$S40*$S$3+$T40*$T$3+$U40*$U$3,0),$Q40)</f>
        <v>5</v>
      </c>
      <c r="X40" s="57" t="n">
        <v>0</v>
      </c>
      <c r="Y40" s="60" t="n">
        <v>0</v>
      </c>
      <c r="Z40" s="60" t="n">
        <v>10</v>
      </c>
      <c r="AA40" s="60" t="n">
        <v>100</v>
      </c>
      <c r="AB40" s="61" t="n">
        <f aca="false">IFERROR(X40+Y40+Z40*AA40/100,0)</f>
        <v>10</v>
      </c>
      <c r="AC40" s="60" t="s">
        <v>145</v>
      </c>
      <c r="AD40" s="60" t="s">
        <v>145</v>
      </c>
      <c r="AE40" s="57" t="s">
        <v>145</v>
      </c>
      <c r="AF40" s="61" t="n">
        <f aca="false">IFERROR(AC40+AD40*AE40/100,0)</f>
        <v>0</v>
      </c>
      <c r="AG40" s="60"/>
      <c r="AH40" s="60"/>
      <c r="AI40" s="57"/>
      <c r="AJ40" s="61" t="n">
        <f aca="false">IFERROR(AG40+AH40*AI40/100,0)</f>
        <v>0</v>
      </c>
      <c r="AK40" s="62" t="n">
        <v>50</v>
      </c>
      <c r="AL40" s="63" t="n">
        <v>100</v>
      </c>
      <c r="AM40" s="62" t="n">
        <v>100</v>
      </c>
      <c r="AN40" s="62" t="n">
        <v>75</v>
      </c>
      <c r="AO40" s="62" t="n">
        <v>50</v>
      </c>
      <c r="AP40" s="62" t="n">
        <v>40</v>
      </c>
      <c r="AQ40" s="62" t="n">
        <v>80</v>
      </c>
      <c r="AR40" s="62" t="n">
        <v>17</v>
      </c>
      <c r="AS40" s="62" t="n">
        <v>0</v>
      </c>
      <c r="AT40" s="62" t="n">
        <v>100</v>
      </c>
      <c r="AU40" s="62"/>
      <c r="AV40" s="61" t="n">
        <f aca="false">IFERROR(AVERAGE(AK40:AU40),0)</f>
        <v>61.2</v>
      </c>
      <c r="AW40" s="62" t="n">
        <v>100</v>
      </c>
      <c r="AX40" s="62" t="n">
        <v>0</v>
      </c>
      <c r="AY40" s="62" t="n">
        <v>100</v>
      </c>
      <c r="AZ40" s="62" t="n">
        <v>100</v>
      </c>
      <c r="BA40" s="62" t="n">
        <v>0</v>
      </c>
      <c r="BB40" s="62" t="n">
        <v>0</v>
      </c>
      <c r="BC40" s="62" t="n">
        <v>100</v>
      </c>
      <c r="BD40" s="62" t="n">
        <v>100</v>
      </c>
      <c r="BE40" s="62" t="n">
        <v>0</v>
      </c>
      <c r="BF40" s="62" t="n">
        <v>0</v>
      </c>
      <c r="BG40" s="62"/>
      <c r="BH40" s="62"/>
      <c r="BI40" s="61" t="n">
        <f aca="false">IFERROR(AVERAGE(AW40:BH40),0)</f>
        <v>50</v>
      </c>
      <c r="BJ40" s="62" t="n">
        <v>90</v>
      </c>
      <c r="BK40" s="62" t="n">
        <v>75</v>
      </c>
      <c r="BL40" s="62" t="n">
        <v>85</v>
      </c>
      <c r="BM40" s="62" t="n">
        <v>0</v>
      </c>
      <c r="BN40" s="62" t="n">
        <v>0</v>
      </c>
      <c r="BO40" s="62" t="n">
        <v>0</v>
      </c>
      <c r="BP40" s="62" t="n">
        <v>0</v>
      </c>
      <c r="BQ40" s="62" t="n">
        <v>0</v>
      </c>
      <c r="BR40" s="62" t="n">
        <v>0</v>
      </c>
      <c r="BS40" s="62" t="n">
        <v>0</v>
      </c>
      <c r="BT40" s="61" t="n">
        <f aca="false">IFERROR(AVERAGE(BJ40:BS40),0)</f>
        <v>25</v>
      </c>
      <c r="BU40" s="63" t="n">
        <v>100</v>
      </c>
      <c r="BV40" s="63" t="n">
        <v>59</v>
      </c>
      <c r="BW40" s="63" t="n">
        <v>0</v>
      </c>
      <c r="BX40" s="62" t="n">
        <v>0</v>
      </c>
      <c r="BY40" s="62" t="n">
        <v>0</v>
      </c>
      <c r="BZ40" s="62" t="n">
        <v>0</v>
      </c>
      <c r="CA40" s="62" t="n">
        <v>0</v>
      </c>
      <c r="CB40" s="62" t="n">
        <v>0</v>
      </c>
      <c r="CC40" s="62"/>
      <c r="CD40" s="61" t="n">
        <f aca="false">IFERROR(AVERAGE(BU40:CC40),0)</f>
        <v>19.875</v>
      </c>
    </row>
    <row r="41" customFormat="false" ht="15.75" hidden="false" customHeight="true" outlineLevel="0" collapsed="false">
      <c r="A41" s="13" t="str">
        <f aca="false">$E41&amp;"-"&amp;$F41</f>
        <v>202051024-5</v>
      </c>
      <c r="B41" s="18" t="n">
        <f aca="false">$W41</f>
        <v>80</v>
      </c>
      <c r="C41" s="13"/>
      <c r="D41" s="54" t="n">
        <v>37</v>
      </c>
      <c r="E41" s="56" t="s">
        <v>2881</v>
      </c>
      <c r="F41" s="56" t="s">
        <v>70</v>
      </c>
      <c r="G41" s="56" t="s">
        <v>2882</v>
      </c>
      <c r="H41" s="56" t="s">
        <v>64</v>
      </c>
      <c r="I41" s="56" t="s">
        <v>1643</v>
      </c>
      <c r="J41" s="56" t="s">
        <v>1948</v>
      </c>
      <c r="K41" s="56" t="s">
        <v>2883</v>
      </c>
      <c r="L41" s="56" t="s">
        <v>64</v>
      </c>
      <c r="M41" s="56" t="s">
        <v>381</v>
      </c>
      <c r="N41" s="56" t="s">
        <v>2884</v>
      </c>
      <c r="O41" s="57" t="n">
        <f aca="false">$AB41</f>
        <v>95</v>
      </c>
      <c r="P41" s="57" t="n">
        <f aca="false">$AF41</f>
        <v>40</v>
      </c>
      <c r="Q41" s="57" t="n">
        <f aca="false">IFERROR(IF($V41&lt;&gt;0,ROUND((MAX(O41:P41)*0.5+$V41*0.5),0),ROUND(($O41*0.5+$P41*0.5),0)),)</f>
        <v>68</v>
      </c>
      <c r="R41" s="57" t="n">
        <f aca="false">$AV41</f>
        <v>87</v>
      </c>
      <c r="S41" s="57" t="n">
        <f aca="false">$BI41</f>
        <v>100</v>
      </c>
      <c r="T41" s="57" t="n">
        <f aca="false">$BT41</f>
        <v>97</v>
      </c>
      <c r="U41" s="57" t="n">
        <f aca="false">$CD41</f>
        <v>87.5</v>
      </c>
      <c r="V41" s="58" t="n">
        <f aca="false">$AJ41</f>
        <v>0</v>
      </c>
      <c r="W41" s="59" t="n">
        <f aca="false">IF($Q41&gt;=55,ROUND($Q41*$Q$3+$R41*$R$3+$S41*$S$3+$T41*$T$3+$U41*$U$3,0),$Q41)</f>
        <v>80</v>
      </c>
      <c r="X41" s="57" t="n">
        <v>20</v>
      </c>
      <c r="Y41" s="60" t="n">
        <v>30</v>
      </c>
      <c r="Z41" s="60" t="n">
        <v>45</v>
      </c>
      <c r="AA41" s="60" t="n">
        <v>100</v>
      </c>
      <c r="AB41" s="61" t="n">
        <f aca="false">IFERROR(X41+Y41+Z41*AA41/100,0)</f>
        <v>95</v>
      </c>
      <c r="AC41" s="60" t="n">
        <v>5</v>
      </c>
      <c r="AD41" s="60" t="n">
        <v>35</v>
      </c>
      <c r="AE41" s="57" t="n">
        <v>100</v>
      </c>
      <c r="AF41" s="61" t="n">
        <f aca="false">IFERROR(AC41+AD41*AE41/100,0)</f>
        <v>40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30</v>
      </c>
      <c r="AN41" s="62" t="n">
        <v>100</v>
      </c>
      <c r="AO41" s="62" t="n">
        <v>100</v>
      </c>
      <c r="AP41" s="62" t="n">
        <v>60</v>
      </c>
      <c r="AQ41" s="62" t="n">
        <v>100</v>
      </c>
      <c r="AR41" s="62" t="n">
        <v>100</v>
      </c>
      <c r="AS41" s="62" t="n">
        <v>80</v>
      </c>
      <c r="AT41" s="62" t="n">
        <v>100</v>
      </c>
      <c r="AU41" s="62"/>
      <c r="AV41" s="61" t="n">
        <f aca="false">IFERROR(AVERAGE(AK41:AU41),0)</f>
        <v>87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100</v>
      </c>
      <c r="BD41" s="62" t="n">
        <v>100</v>
      </c>
      <c r="BE41" s="62" t="n">
        <v>100</v>
      </c>
      <c r="BF41" s="62" t="n">
        <v>100</v>
      </c>
      <c r="BG41" s="62"/>
      <c r="BH41" s="62"/>
      <c r="BI41" s="61" t="n">
        <f aca="false">IFERROR(AVERAGE(AW41:BH41),0)</f>
        <v>100</v>
      </c>
      <c r="BJ41" s="62" t="n">
        <v>100</v>
      </c>
      <c r="BK41" s="62" t="n">
        <v>100</v>
      </c>
      <c r="BL41" s="62" t="n">
        <v>95</v>
      </c>
      <c r="BM41" s="62" t="n">
        <v>80</v>
      </c>
      <c r="BN41" s="62" t="n">
        <v>100</v>
      </c>
      <c r="BO41" s="62" t="n">
        <v>95</v>
      </c>
      <c r="BP41" s="62" t="n">
        <v>100</v>
      </c>
      <c r="BQ41" s="62" t="n">
        <v>100</v>
      </c>
      <c r="BR41" s="62" t="n">
        <v>100</v>
      </c>
      <c r="BS41" s="62" t="n">
        <v>100</v>
      </c>
      <c r="BT41" s="61" t="n">
        <f aca="false">IFERROR(AVERAGE(BJ41:BS41),0)</f>
        <v>97</v>
      </c>
      <c r="BU41" s="63" t="n">
        <v>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87.5</v>
      </c>
    </row>
    <row r="42" customFormat="false" ht="15.75" hidden="false" customHeight="true" outlineLevel="0" collapsed="false">
      <c r="A42" s="13" t="str">
        <f aca="false">$E42&amp;"-"&amp;$F42</f>
        <v>202051049-0</v>
      </c>
      <c r="B42" s="18" t="n">
        <f aca="false">$W42</f>
        <v>68</v>
      </c>
      <c r="C42" s="13"/>
      <c r="D42" s="54" t="n">
        <v>38</v>
      </c>
      <c r="E42" s="56" t="s">
        <v>2885</v>
      </c>
      <c r="F42" s="56" t="s">
        <v>68</v>
      </c>
      <c r="G42" s="56" t="s">
        <v>2886</v>
      </c>
      <c r="H42" s="56" t="s">
        <v>64</v>
      </c>
      <c r="I42" s="56" t="s">
        <v>2887</v>
      </c>
      <c r="J42" s="56" t="s">
        <v>2164</v>
      </c>
      <c r="K42" s="56" t="s">
        <v>2888</v>
      </c>
      <c r="L42" s="56" t="s">
        <v>64</v>
      </c>
      <c r="M42" s="56" t="s">
        <v>381</v>
      </c>
      <c r="N42" s="56" t="s">
        <v>2889</v>
      </c>
      <c r="O42" s="57" t="n">
        <f aca="false">$AB42</f>
        <v>75</v>
      </c>
      <c r="P42" s="57" t="n">
        <f aca="false">$AF42</f>
        <v>0</v>
      </c>
      <c r="Q42" s="57" t="n">
        <f aca="false">IFERROR(IF($V42&lt;&gt;0,ROUND((O42+P42+V42)/3,0),ROUND(($O42*0.5+$P42*0.5),0)),)</f>
        <v>57</v>
      </c>
      <c r="R42" s="57" t="n">
        <f aca="false">$AV42</f>
        <v>67</v>
      </c>
      <c r="S42" s="57" t="n">
        <f aca="false">$BI42</f>
        <v>69.191</v>
      </c>
      <c r="T42" s="57" t="n">
        <f aca="false">$BT42</f>
        <v>90</v>
      </c>
      <c r="U42" s="57" t="n">
        <f aca="false">$CD42</f>
        <v>87.5</v>
      </c>
      <c r="V42" s="58" t="n">
        <f aca="false">$AJ42</f>
        <v>95</v>
      </c>
      <c r="W42" s="59" t="n">
        <f aca="false">IF($Q42&gt;=55,ROUND($Q42*$Q$3+$R42*$R$3+$S42*$S$3+$T42*$T$3+$U42*$U$3,0),$Q42)</f>
        <v>68</v>
      </c>
      <c r="X42" s="57" t="n">
        <v>20</v>
      </c>
      <c r="Y42" s="60" t="n">
        <v>25</v>
      </c>
      <c r="Z42" s="60" t="n">
        <v>30</v>
      </c>
      <c r="AA42" s="60" t="n">
        <v>100</v>
      </c>
      <c r="AB42" s="61" t="n">
        <f aca="false">IFERROR(X42+Y42+Z42*AA42/100,0)</f>
        <v>75</v>
      </c>
      <c r="AC42" s="60" t="s">
        <v>145</v>
      </c>
      <c r="AD42" s="60" t="s">
        <v>145</v>
      </c>
      <c r="AE42" s="57" t="s">
        <v>145</v>
      </c>
      <c r="AF42" s="61" t="n">
        <f aca="false">IFERROR(AC42+AD42*AE42/100,0)</f>
        <v>0</v>
      </c>
      <c r="AG42" s="60" t="n">
        <v>30</v>
      </c>
      <c r="AH42" s="60" t="n">
        <v>65</v>
      </c>
      <c r="AI42" s="57" t="n">
        <v>100</v>
      </c>
      <c r="AJ42" s="61" t="n">
        <f aca="false">IFERROR(AG42+AH42*AI42/100,0)</f>
        <v>95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0</v>
      </c>
      <c r="AP42" s="62" t="n">
        <v>60</v>
      </c>
      <c r="AQ42" s="62" t="n">
        <v>0</v>
      </c>
      <c r="AR42" s="62" t="n">
        <v>50</v>
      </c>
      <c r="AS42" s="62" t="n">
        <v>100</v>
      </c>
      <c r="AT42" s="62" t="n">
        <v>60</v>
      </c>
      <c r="AU42" s="62"/>
      <c r="AV42" s="61" t="n">
        <f aca="false">IFERROR(AVERAGE(AK42:AU42),0)</f>
        <v>67</v>
      </c>
      <c r="AW42" s="62" t="n">
        <v>95</v>
      </c>
      <c r="AX42" s="62" t="n">
        <v>83</v>
      </c>
      <c r="AY42" s="62" t="n">
        <v>83</v>
      </c>
      <c r="AZ42" s="62" t="n">
        <v>77</v>
      </c>
      <c r="BA42" s="62" t="n">
        <v>79</v>
      </c>
      <c r="BB42" s="62" t="n">
        <v>21</v>
      </c>
      <c r="BC42" s="62" t="n">
        <v>0</v>
      </c>
      <c r="BD42" s="62" t="n">
        <v>90.91</v>
      </c>
      <c r="BE42" s="62" t="n">
        <v>81</v>
      </c>
      <c r="BF42" s="62" t="n">
        <v>82</v>
      </c>
      <c r="BG42" s="62"/>
      <c r="BH42" s="62"/>
      <c r="BI42" s="61" t="n">
        <f aca="false">IFERROR(AVERAGE(AW42:BH42),0)</f>
        <v>69.191</v>
      </c>
      <c r="BJ42" s="62" t="n">
        <v>100</v>
      </c>
      <c r="BK42" s="62" t="n">
        <v>100</v>
      </c>
      <c r="BL42" s="62" t="n">
        <v>100</v>
      </c>
      <c r="BM42" s="62" t="n">
        <v>100</v>
      </c>
      <c r="BN42" s="62" t="n">
        <v>100</v>
      </c>
      <c r="BO42" s="62" t="n">
        <v>100</v>
      </c>
      <c r="BP42" s="62" t="n">
        <v>0</v>
      </c>
      <c r="BQ42" s="62" t="n">
        <v>100</v>
      </c>
      <c r="BR42" s="62" t="n">
        <v>100</v>
      </c>
      <c r="BS42" s="62" t="n">
        <v>100</v>
      </c>
      <c r="BT42" s="61" t="n">
        <f aca="false">IFERROR(AVERAGE(BJ42:BS42),0)</f>
        <v>90</v>
      </c>
      <c r="BU42" s="63" t="n">
        <v>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87.5</v>
      </c>
    </row>
    <row r="43" customFormat="false" ht="15.75" hidden="false" customHeight="true" outlineLevel="0" collapsed="false">
      <c r="A43" s="13" t="str">
        <f aca="false">$E43&amp;"-"&amp;$F43</f>
        <v>202051005-9</v>
      </c>
      <c r="B43" s="18" t="n">
        <f aca="false">$W43</f>
        <v>74</v>
      </c>
      <c r="C43" s="13"/>
      <c r="D43" s="54" t="n">
        <v>39</v>
      </c>
      <c r="E43" s="56" t="s">
        <v>2890</v>
      </c>
      <c r="F43" s="56" t="s">
        <v>102</v>
      </c>
      <c r="G43" s="56" t="s">
        <v>2891</v>
      </c>
      <c r="H43" s="56" t="s">
        <v>60</v>
      </c>
      <c r="I43" s="56" t="s">
        <v>558</v>
      </c>
      <c r="J43" s="56" t="s">
        <v>2892</v>
      </c>
      <c r="K43" s="56" t="s">
        <v>883</v>
      </c>
      <c r="L43" s="56" t="s">
        <v>64</v>
      </c>
      <c r="M43" s="56" t="s">
        <v>381</v>
      </c>
      <c r="N43" s="56" t="s">
        <v>2893</v>
      </c>
      <c r="O43" s="57" t="n">
        <f aca="false">$AB43</f>
        <v>60</v>
      </c>
      <c r="P43" s="57" t="n">
        <f aca="false">$AF43</f>
        <v>42</v>
      </c>
      <c r="Q43" s="57" t="n">
        <f aca="false">IFERROR(IF($V43&lt;&gt;0,ROUND((MAX(O43:P43)*0.5+$V43*0.5),0),ROUND(($O43*0.5+$P43*0.5),0)),)</f>
        <v>80</v>
      </c>
      <c r="R43" s="57" t="n">
        <f aca="false">$AV43</f>
        <v>87</v>
      </c>
      <c r="S43" s="57" t="n">
        <f aca="false">$BI43</f>
        <v>10</v>
      </c>
      <c r="T43" s="57" t="n">
        <f aca="false">$BT43</f>
        <v>66.5</v>
      </c>
      <c r="U43" s="57" t="n">
        <f aca="false">$CD43</f>
        <v>50</v>
      </c>
      <c r="V43" s="58" t="n">
        <f aca="false">$AJ43</f>
        <v>100</v>
      </c>
      <c r="W43" s="59" t="n">
        <f aca="false">IF($Q43&gt;=55,ROUND($Q43*$Q$3+$R43*$R$3+$S43*$S$3+$T43*$T$3+$U43*$U$3,0),$Q43)</f>
        <v>74</v>
      </c>
      <c r="X43" s="57" t="n">
        <v>20</v>
      </c>
      <c r="Y43" s="60" t="n">
        <v>0</v>
      </c>
      <c r="Z43" s="60" t="n">
        <v>40</v>
      </c>
      <c r="AA43" s="60" t="n">
        <v>100</v>
      </c>
      <c r="AB43" s="61" t="n">
        <f aca="false">IFERROR(X43+Y43+Z43*AA43/100,0)</f>
        <v>60</v>
      </c>
      <c r="AC43" s="60" t="n">
        <v>0</v>
      </c>
      <c r="AD43" s="60" t="n">
        <v>60</v>
      </c>
      <c r="AE43" s="57" t="n">
        <v>70</v>
      </c>
      <c r="AF43" s="61" t="n">
        <f aca="false">IFERROR(AC43+AD43*AE43/100,0)</f>
        <v>42</v>
      </c>
      <c r="AG43" s="60" t="n">
        <v>30</v>
      </c>
      <c r="AH43" s="60" t="n">
        <v>70</v>
      </c>
      <c r="AI43" s="57" t="n">
        <v>100</v>
      </c>
      <c r="AJ43" s="61" t="n">
        <f aca="false">IFERROR(AG43+AH43*AI43/100,0)</f>
        <v>100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50</v>
      </c>
      <c r="AP43" s="62" t="n">
        <v>60</v>
      </c>
      <c r="AQ43" s="62" t="n">
        <v>60</v>
      </c>
      <c r="AR43" s="62" t="n">
        <v>100</v>
      </c>
      <c r="AS43" s="62" t="n">
        <v>100</v>
      </c>
      <c r="AT43" s="62" t="n">
        <v>100</v>
      </c>
      <c r="AU43" s="62"/>
      <c r="AV43" s="61" t="n">
        <f aca="false">IFERROR(AVERAGE(AK43:AU43),0)</f>
        <v>87</v>
      </c>
      <c r="AW43" s="62" t="n">
        <v>0</v>
      </c>
      <c r="AX43" s="62" t="n">
        <v>0</v>
      </c>
      <c r="AY43" s="62" t="n">
        <v>100</v>
      </c>
      <c r="AZ43" s="62" t="n">
        <v>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0</v>
      </c>
      <c r="BG43" s="62"/>
      <c r="BH43" s="62"/>
      <c r="BI43" s="61" t="n">
        <f aca="false">IFERROR(AVERAGE(AW43:BH43),0)</f>
        <v>10</v>
      </c>
      <c r="BJ43" s="62" t="n">
        <v>80</v>
      </c>
      <c r="BK43" s="62" t="n">
        <v>0</v>
      </c>
      <c r="BL43" s="62" t="n">
        <v>0</v>
      </c>
      <c r="BM43" s="62" t="n">
        <v>90</v>
      </c>
      <c r="BN43" s="62" t="n">
        <v>100</v>
      </c>
      <c r="BO43" s="62" t="n">
        <v>0</v>
      </c>
      <c r="BP43" s="62" t="n">
        <v>100</v>
      </c>
      <c r="BQ43" s="62" t="n">
        <v>95</v>
      </c>
      <c r="BR43" s="62" t="n">
        <v>100</v>
      </c>
      <c r="BS43" s="62" t="n">
        <v>100</v>
      </c>
      <c r="BT43" s="61" t="n">
        <f aca="false">IFERROR(AVERAGE(BJ43:BS43),0)</f>
        <v>66.5</v>
      </c>
      <c r="BU43" s="63" t="n">
        <v>100</v>
      </c>
      <c r="BV43" s="63" t="n">
        <v>0</v>
      </c>
      <c r="BW43" s="63" t="n">
        <v>100</v>
      </c>
      <c r="BX43" s="62" t="n">
        <v>0</v>
      </c>
      <c r="BY43" s="62" t="n">
        <v>100</v>
      </c>
      <c r="BZ43" s="62" t="n">
        <v>100</v>
      </c>
      <c r="CA43" s="62" t="n">
        <v>0</v>
      </c>
      <c r="CB43" s="62" t="n">
        <v>0</v>
      </c>
      <c r="CC43" s="62"/>
      <c r="CD43" s="61" t="n">
        <f aca="false">IFERROR(AVERAGE(BU43:CC43),0)</f>
        <v>50</v>
      </c>
    </row>
    <row r="44" customFormat="false" ht="15.75" hidden="false" customHeight="true" outlineLevel="0" collapsed="false">
      <c r="A44" s="13" t="str">
        <f aca="false">$E44&amp;"-"&amp;$F44</f>
        <v>201951059-2</v>
      </c>
      <c r="B44" s="18" t="n">
        <f aca="false">$W44</f>
        <v>81</v>
      </c>
      <c r="C44" s="13"/>
      <c r="D44" s="54" t="n">
        <v>40</v>
      </c>
      <c r="E44" s="56" t="s">
        <v>2894</v>
      </c>
      <c r="F44" s="56" t="s">
        <v>58</v>
      </c>
      <c r="G44" s="56" t="s">
        <v>2895</v>
      </c>
      <c r="H44" s="56" t="s">
        <v>102</v>
      </c>
      <c r="I44" s="56" t="s">
        <v>755</v>
      </c>
      <c r="J44" s="56" t="s">
        <v>238</v>
      </c>
      <c r="K44" s="56" t="s">
        <v>532</v>
      </c>
      <c r="L44" s="56" t="s">
        <v>64</v>
      </c>
      <c r="M44" s="56" t="s">
        <v>381</v>
      </c>
      <c r="N44" s="56" t="s">
        <v>2896</v>
      </c>
      <c r="O44" s="57" t="n">
        <f aca="false">$AB44</f>
        <v>60</v>
      </c>
      <c r="P44" s="57" t="n">
        <f aca="false">$AF44</f>
        <v>90</v>
      </c>
      <c r="Q44" s="57" t="n">
        <f aca="false">IFERROR(IF($V44&lt;&gt;0,ROUND((MAX(O44:P44)*0.5+$V44*0.5),0),ROUND(($O44*0.5+$P44*0.5),0)),)</f>
        <v>75</v>
      </c>
      <c r="R44" s="57" t="n">
        <f aca="false">$AV44</f>
        <v>91.5</v>
      </c>
      <c r="S44" s="57" t="n">
        <f aca="false">$BI44</f>
        <v>88.891</v>
      </c>
      <c r="T44" s="57" t="n">
        <f aca="false">$BT44</f>
        <v>79</v>
      </c>
      <c r="U44" s="57" t="n">
        <f aca="false">$CD44</f>
        <v>89.75</v>
      </c>
      <c r="V44" s="58" t="n">
        <f aca="false">$AJ44</f>
        <v>0</v>
      </c>
      <c r="W44" s="59" t="n">
        <f aca="false">IF($Q44&gt;=55,ROUND($Q44*$Q$3+$R44*$R$3+$S44*$S$3+$T44*$T$3+$U44*$U$3,0),$Q44)</f>
        <v>81</v>
      </c>
      <c r="X44" s="57" t="n">
        <v>15</v>
      </c>
      <c r="Y44" s="60" t="n">
        <v>20</v>
      </c>
      <c r="Z44" s="60" t="n">
        <v>25</v>
      </c>
      <c r="AA44" s="60" t="n">
        <v>100</v>
      </c>
      <c r="AB44" s="61" t="n">
        <f aca="false">IFERROR(X44+Y44+Z44*AA44/100,0)</f>
        <v>60</v>
      </c>
      <c r="AC44" s="60" t="n">
        <v>30</v>
      </c>
      <c r="AD44" s="60" t="n">
        <v>60</v>
      </c>
      <c r="AE44" s="57" t="n">
        <v>100</v>
      </c>
      <c r="AF44" s="61" t="n">
        <f aca="false">IFERROR(AC44+AD44*AE44/100,0)</f>
        <v>90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100</v>
      </c>
      <c r="AP44" s="62" t="n">
        <v>60</v>
      </c>
      <c r="AQ44" s="62" t="n">
        <v>80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91.5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0</v>
      </c>
      <c r="BB44" s="62" t="n">
        <v>100</v>
      </c>
      <c r="BC44" s="62" t="n">
        <v>98</v>
      </c>
      <c r="BD44" s="62" t="n">
        <v>90.91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88.891</v>
      </c>
      <c r="BJ44" s="62" t="n">
        <v>100</v>
      </c>
      <c r="BK44" s="62" t="n">
        <v>100</v>
      </c>
      <c r="BL44" s="62" t="n">
        <v>80</v>
      </c>
      <c r="BM44" s="62" t="n">
        <v>85</v>
      </c>
      <c r="BN44" s="62" t="n">
        <v>80</v>
      </c>
      <c r="BO44" s="62" t="n">
        <v>0</v>
      </c>
      <c r="BP44" s="62" t="n">
        <v>45</v>
      </c>
      <c r="BQ44" s="62" t="n">
        <v>100</v>
      </c>
      <c r="BR44" s="62" t="n">
        <v>100</v>
      </c>
      <c r="BS44" s="62" t="n">
        <v>100</v>
      </c>
      <c r="BT44" s="61" t="n">
        <f aca="false">IFERROR(AVERAGE(BJ44:BS44),0)</f>
        <v>79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18</v>
      </c>
      <c r="CA44" s="62" t="n">
        <v>100</v>
      </c>
      <c r="CB44" s="62" t="n">
        <v>100</v>
      </c>
      <c r="CC44" s="62"/>
      <c r="CD44" s="61" t="n">
        <f aca="false">IFERROR(AVERAGE(BU44:CC44),0)</f>
        <v>89.75</v>
      </c>
    </row>
    <row r="45" customFormat="false" ht="15.75" hidden="false" customHeight="true" outlineLevel="0" collapsed="false">
      <c r="A45" s="13" t="str">
        <f aca="false">$E45&amp;"-"&amp;$F45</f>
        <v>202051033-4</v>
      </c>
      <c r="B45" s="18" t="n">
        <f aca="false">$W45</f>
        <v>20</v>
      </c>
      <c r="C45" s="13"/>
      <c r="D45" s="54" t="n">
        <v>41</v>
      </c>
      <c r="E45" s="56" t="s">
        <v>2897</v>
      </c>
      <c r="F45" s="56" t="s">
        <v>178</v>
      </c>
      <c r="G45" s="56" t="s">
        <v>2898</v>
      </c>
      <c r="H45" s="56" t="s">
        <v>102</v>
      </c>
      <c r="I45" s="56" t="s">
        <v>2073</v>
      </c>
      <c r="J45" s="56" t="s">
        <v>2899</v>
      </c>
      <c r="K45" s="56" t="s">
        <v>618</v>
      </c>
      <c r="L45" s="56" t="s">
        <v>64</v>
      </c>
      <c r="M45" s="56" t="s">
        <v>381</v>
      </c>
      <c r="N45" s="56" t="s">
        <v>2900</v>
      </c>
      <c r="O45" s="57" t="n">
        <f aca="false">$AB45</f>
        <v>40</v>
      </c>
      <c r="P45" s="57" t="n">
        <f aca="false">$AF45</f>
        <v>0</v>
      </c>
      <c r="Q45" s="57" t="n">
        <f aca="false">IFERROR(IF($V45&lt;&gt;0,ROUND((MAX(O45:P45)*0.5+$V45*0.5),0),ROUND(($O45*0.5+$P45*0.5),0)),)</f>
        <v>20</v>
      </c>
      <c r="R45" s="57" t="n">
        <f aca="false">$AV45</f>
        <v>86.8</v>
      </c>
      <c r="S45" s="57" t="n">
        <f aca="false">$BI45</f>
        <v>90</v>
      </c>
      <c r="T45" s="57" t="n">
        <f aca="false">$BT45</f>
        <v>97</v>
      </c>
      <c r="U45" s="57" t="n">
        <f aca="false">$CD45</f>
        <v>100</v>
      </c>
      <c r="V45" s="58" t="n">
        <f aca="false">$AJ45</f>
        <v>0</v>
      </c>
      <c r="W45" s="59" t="n">
        <f aca="false">IF($Q45&gt;=55,ROUND($Q45*$Q$3+$R45*$R$3+$S45*$S$3+$T45*$T$3+$U45*$U$3,0),$Q45)</f>
        <v>20</v>
      </c>
      <c r="X45" s="57" t="n">
        <v>20</v>
      </c>
      <c r="Y45" s="60" t="n">
        <v>20</v>
      </c>
      <c r="Z45" s="60" t="n">
        <v>0</v>
      </c>
      <c r="AA45" s="60" t="n">
        <v>100</v>
      </c>
      <c r="AB45" s="61" t="n">
        <f aca="false">IFERROR(X45+Y45+Z45*AA45/100,0)</f>
        <v>40</v>
      </c>
      <c r="AC45" s="60" t="s">
        <v>145</v>
      </c>
      <c r="AD45" s="60" t="s">
        <v>145</v>
      </c>
      <c r="AE45" s="57" t="s">
        <v>145</v>
      </c>
      <c r="AF45" s="61" t="n">
        <f aca="false">IFERROR(AC45+AD45*AE45/100,0)</f>
        <v>0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75</v>
      </c>
      <c r="AO45" s="62" t="n">
        <v>50</v>
      </c>
      <c r="AP45" s="62" t="n">
        <v>80</v>
      </c>
      <c r="AQ45" s="62" t="n">
        <v>100</v>
      </c>
      <c r="AR45" s="62" t="n">
        <v>83</v>
      </c>
      <c r="AS45" s="62" t="n">
        <v>80</v>
      </c>
      <c r="AT45" s="62" t="n">
        <v>100</v>
      </c>
      <c r="AU45" s="62"/>
      <c r="AV45" s="61" t="n">
        <f aca="false">IFERROR(AVERAGE(AK45:AU45),0)</f>
        <v>86.8</v>
      </c>
      <c r="AW45" s="62" t="n">
        <v>100</v>
      </c>
      <c r="AX45" s="62" t="n">
        <v>100</v>
      </c>
      <c r="AY45" s="62" t="n">
        <v>100</v>
      </c>
      <c r="AZ45" s="62" t="n">
        <v>100</v>
      </c>
      <c r="BA45" s="62" t="n">
        <v>0</v>
      </c>
      <c r="BB45" s="62" t="n">
        <v>100</v>
      </c>
      <c r="BC45" s="62" t="n">
        <v>100</v>
      </c>
      <c r="BD45" s="62" t="n">
        <v>100</v>
      </c>
      <c r="BE45" s="62" t="n">
        <v>100</v>
      </c>
      <c r="BF45" s="62" t="n">
        <v>100</v>
      </c>
      <c r="BG45" s="62"/>
      <c r="BH45" s="62"/>
      <c r="BI45" s="61" t="n">
        <f aca="false">IFERROR(AVERAGE(AW45:BH45),0)</f>
        <v>90</v>
      </c>
      <c r="BJ45" s="62" t="n">
        <v>80</v>
      </c>
      <c r="BK45" s="62" t="n">
        <v>90</v>
      </c>
      <c r="BL45" s="62" t="n">
        <v>100</v>
      </c>
      <c r="BM45" s="62" t="n">
        <v>100</v>
      </c>
      <c r="BN45" s="62" t="n">
        <v>100</v>
      </c>
      <c r="BO45" s="62" t="n">
        <v>100</v>
      </c>
      <c r="BP45" s="62" t="n">
        <v>100</v>
      </c>
      <c r="BQ45" s="62" t="n">
        <v>100</v>
      </c>
      <c r="BR45" s="62" t="n">
        <v>100</v>
      </c>
      <c r="BS45" s="62" t="n">
        <v>100</v>
      </c>
      <c r="BT45" s="61" t="n">
        <f aca="false">IFERROR(AVERAGE(BJ45:BS45),0)</f>
        <v>97</v>
      </c>
      <c r="BU45" s="63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100</v>
      </c>
      <c r="CC45" s="62"/>
      <c r="CD45" s="61" t="n">
        <f aca="false">IFERROR(AVERAGE(BU45:CC45),0)</f>
        <v>100</v>
      </c>
    </row>
    <row r="46" customFormat="false" ht="15.75" hidden="false" customHeight="true" outlineLevel="0" collapsed="false">
      <c r="A46" s="13" t="str">
        <f aca="false">$E46&amp;"-"&amp;$F46</f>
        <v>201951048-7</v>
      </c>
      <c r="B46" s="18" t="n">
        <f aca="false">$W46</f>
        <v>72</v>
      </c>
      <c r="C46" s="13"/>
      <c r="D46" s="54" t="n">
        <f aca="false">D45+1</f>
        <v>42</v>
      </c>
      <c r="E46" s="56" t="s">
        <v>2901</v>
      </c>
      <c r="F46" s="56" t="s">
        <v>121</v>
      </c>
      <c r="G46" s="56" t="s">
        <v>2902</v>
      </c>
      <c r="H46" s="56" t="s">
        <v>140</v>
      </c>
      <c r="I46" s="56" t="s">
        <v>2903</v>
      </c>
      <c r="J46" s="56" t="s">
        <v>2904</v>
      </c>
      <c r="K46" s="56" t="s">
        <v>2905</v>
      </c>
      <c r="L46" s="56" t="s">
        <v>64</v>
      </c>
      <c r="M46" s="56" t="s">
        <v>381</v>
      </c>
      <c r="N46" s="56" t="s">
        <v>2906</v>
      </c>
      <c r="O46" s="57" t="n">
        <f aca="false">$AB46</f>
        <v>100</v>
      </c>
      <c r="P46" s="57" t="n">
        <f aca="false">$AF46</f>
        <v>45</v>
      </c>
      <c r="Q46" s="57" t="n">
        <f aca="false">IFERROR(IF($V46&lt;&gt;0,ROUND((MAX(O46:P46)*0.5+$V46*0.5),0),ROUND(($O46*0.5+$P46*0.5),0)),)</f>
        <v>73</v>
      </c>
      <c r="R46" s="57" t="n">
        <f aca="false">$AV46</f>
        <v>86.7</v>
      </c>
      <c r="S46" s="57" t="n">
        <f aca="false">$BI46</f>
        <v>99.5</v>
      </c>
      <c r="T46" s="57" t="n">
        <f aca="false">$BT46</f>
        <v>64.5</v>
      </c>
      <c r="U46" s="57" t="n">
        <f aca="false">$CD46</f>
        <v>0</v>
      </c>
      <c r="V46" s="58" t="n">
        <f aca="false">$AJ46</f>
        <v>0</v>
      </c>
      <c r="W46" s="59" t="n">
        <f aca="false">IF($Q46&gt;=55,ROUND($Q46*$Q$3+$R46*$R$3+$S46*$S$3+$T46*$T$3+$U46*$U$3,0),$Q46)</f>
        <v>72</v>
      </c>
      <c r="X46" s="57" t="n">
        <v>20</v>
      </c>
      <c r="Y46" s="60" t="n">
        <v>30</v>
      </c>
      <c r="Z46" s="60" t="n">
        <v>50</v>
      </c>
      <c r="AA46" s="60" t="n">
        <v>100</v>
      </c>
      <c r="AB46" s="61" t="n">
        <f aca="false">IFERROR(X46+Y46+Z46*AA46/100,0)</f>
        <v>100</v>
      </c>
      <c r="AC46" s="60" t="n">
        <v>20</v>
      </c>
      <c r="AD46" s="60" t="n">
        <v>25</v>
      </c>
      <c r="AE46" s="57" t="n">
        <v>100</v>
      </c>
      <c r="AF46" s="61" t="n">
        <f aca="false">IFERROR(AC46+AD46*AE46/100,0)</f>
        <v>45</v>
      </c>
      <c r="AG46" s="60"/>
      <c r="AH46" s="60"/>
      <c r="AI46" s="57"/>
      <c r="AJ46" s="61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2" t="n">
        <v>100</v>
      </c>
      <c r="AP46" s="62" t="n">
        <v>60</v>
      </c>
      <c r="AQ46" s="62" t="n">
        <v>100</v>
      </c>
      <c r="AR46" s="62" t="n">
        <v>67</v>
      </c>
      <c r="AS46" s="62" t="n">
        <v>40</v>
      </c>
      <c r="AT46" s="62" t="n">
        <v>100</v>
      </c>
      <c r="AU46" s="62"/>
      <c r="AV46" s="61" t="n">
        <f aca="false">IFERROR(AVERAGE(AK46:AU46),0)</f>
        <v>86.7</v>
      </c>
      <c r="AW46" s="62" t="n">
        <v>100</v>
      </c>
      <c r="AX46" s="62" t="n">
        <v>100</v>
      </c>
      <c r="AY46" s="62" t="n">
        <v>100</v>
      </c>
      <c r="AZ46" s="62" t="n">
        <v>100</v>
      </c>
      <c r="BA46" s="62" t="n">
        <v>100</v>
      </c>
      <c r="BB46" s="62" t="n">
        <v>100</v>
      </c>
      <c r="BC46" s="62" t="n">
        <v>100</v>
      </c>
      <c r="BD46" s="62" t="n">
        <v>100</v>
      </c>
      <c r="BE46" s="62" t="n">
        <v>95</v>
      </c>
      <c r="BF46" s="62" t="n">
        <v>100</v>
      </c>
      <c r="BG46" s="62"/>
      <c r="BH46" s="62"/>
      <c r="BI46" s="61" t="n">
        <f aca="false">IFERROR(AVERAGE(AW46:BH46),0)</f>
        <v>99.5</v>
      </c>
      <c r="BJ46" s="62" t="n">
        <v>100</v>
      </c>
      <c r="BK46" s="62" t="n">
        <v>100</v>
      </c>
      <c r="BL46" s="62" t="n">
        <v>95</v>
      </c>
      <c r="BM46" s="62" t="n">
        <v>100</v>
      </c>
      <c r="BN46" s="62" t="n">
        <v>75</v>
      </c>
      <c r="BO46" s="62" t="n">
        <v>0</v>
      </c>
      <c r="BP46" s="62" t="n">
        <v>100</v>
      </c>
      <c r="BQ46" s="62" t="n">
        <v>75</v>
      </c>
      <c r="BR46" s="62" t="n">
        <v>0</v>
      </c>
      <c r="BS46" s="62" t="n">
        <v>0</v>
      </c>
      <c r="BT46" s="61" t="n">
        <f aca="false">IFERROR(AVERAGE(BJ46:BS46),0)</f>
        <v>64.5</v>
      </c>
      <c r="BU46" s="63" t="n">
        <v>0</v>
      </c>
      <c r="BV46" s="63" t="n">
        <v>0</v>
      </c>
      <c r="BW46" s="63" t="n">
        <v>0</v>
      </c>
      <c r="BX46" s="62" t="n">
        <v>0</v>
      </c>
      <c r="BY46" s="62" t="n">
        <v>0</v>
      </c>
      <c r="BZ46" s="62" t="n">
        <v>0</v>
      </c>
      <c r="CA46" s="62" t="n">
        <v>0</v>
      </c>
      <c r="CB46" s="62" t="n">
        <v>0</v>
      </c>
      <c r="CC46" s="62"/>
      <c r="CD46" s="61" t="n">
        <f aca="false">IFERROR(AVERAGE(BU46:CC46),0)</f>
        <v>0</v>
      </c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56"/>
      <c r="L47" s="13"/>
      <c r="M47" s="13"/>
      <c r="N47" s="13"/>
      <c r="O47" s="57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76"/>
      <c r="M48" s="76"/>
      <c r="N48" s="76"/>
      <c r="O48" s="77" t="n">
        <f aca="false">IF(COUNT(O5:O47)&gt;0,ROUND(SUM(O5:O47)/COUNTIF(O5:O47,"&lt;&gt;"),0),0)</f>
        <v>63</v>
      </c>
      <c r="P48" s="77" t="n">
        <f aca="false">IF(COUNT(P5:P47)&gt;0,ROUND(SUM(P5:P47)/COUNTIF(P5:P47,"&lt;&gt;"),0),0)</f>
        <v>50</v>
      </c>
      <c r="Q48" s="77" t="n">
        <f aca="false">IF(COUNT(Q5:Q47)&gt;0,ROUND(SUM(Q5:Q47)/COUNTIF(Q5:Q47,"&lt;&gt;"),0),0)</f>
        <v>61</v>
      </c>
      <c r="R48" s="77" t="n">
        <f aca="false">IF(COUNT(R5:R47)&gt;0,ROUND(SUM(R5:R47)/COUNTIF(R5:R47,"&lt;&gt;"),0),0)</f>
        <v>77</v>
      </c>
      <c r="S48" s="77"/>
      <c r="T48" s="77" t="n">
        <f aca="false">IF(COUNT(T5:T47)&gt;0,ROUND(SUM(T5:T47)/COUNTIF(T5:T47,"&lt;&gt;"),0),0)</f>
        <v>76</v>
      </c>
      <c r="U48" s="77"/>
      <c r="V48" s="77" t="n">
        <f aca="false">IF(COUNT(V5:V47)&gt;0,ROUND(SUM(V5:V47)/COUNTIF(V5:V47,"&lt;&gt;"),0),0)</f>
        <v>13</v>
      </c>
      <c r="W48" s="77" t="n">
        <f aca="false">IF(COUNT(W5:W47)&gt;0,ROUND(SUM(W5:W47)/COUNTIF(W5:W47,"&lt;&gt;"),0),0)</f>
        <v>64</v>
      </c>
      <c r="X48" s="78" t="n">
        <f aca="false">IF(COUNT(X5:X47)&gt;0,ROUND(SUM(X5:X47)/COUNTIF(X5:X47,"&lt;&gt;"),0),0)</f>
        <v>17</v>
      </c>
      <c r="Y48" s="78" t="n">
        <f aca="false">IF(COUNT(Y5:Y47)&gt;0,ROUND(SUM(Y5:Y47)/COUNTIF(Y5:Y47,"&lt;&gt;"),0),0)</f>
        <v>21</v>
      </c>
      <c r="Z48" s="78" t="n">
        <f aca="false">IF(COUNT(Z5:Z47)&gt;0,ROUND(SUM(Z5:Z47)/COUNTIF(Z5:Z47,"&lt;&gt;"),0),0)</f>
        <v>26</v>
      </c>
      <c r="AA48" s="78"/>
      <c r="AB48" s="78" t="n">
        <f aca="false">IF(COUNT(AB5:AB47)&gt;0,ROUND(SUM(AB5:AB47)/COUNTIF(AB5:AB47,"&lt;&gt;"),0),0)</f>
        <v>63</v>
      </c>
      <c r="AC48" s="78" t="n">
        <f aca="false">IF(COUNT(AC5:AC47)&gt;0,ROUND(SUM(AC5:AC47)/COUNTIF(AC5:AC47,"&lt;&gt;"),0),0)</f>
        <v>15</v>
      </c>
      <c r="AD48" s="78" t="n">
        <f aca="false">IF(COUNT(AD5:AD47)&gt;0,ROUND(SUM(AD5:AD47)/COUNTIF(AD5:AD47,"&lt;&gt;"),0),0)</f>
        <v>38</v>
      </c>
      <c r="AE48" s="78" t="n">
        <f aca="false">IF(COUNT(AE5:AE47)&gt;0,ROUND(SUM(AE5:AE47)/COUNTIF(AE5:AE47,"&lt;&gt;"),0),0)</f>
        <v>68</v>
      </c>
      <c r="AF48" s="78" t="n">
        <f aca="false">IF(COUNT(AF5:AF47)&gt;0,ROUND(SUM(AF5:AF47)/COUNTIF(AF5:AF47,"&lt;&gt;"),0),0)</f>
        <v>50</v>
      </c>
      <c r="AG48" s="78" t="n">
        <f aca="false">IF(COUNT(AG5:AG47)&gt;0,ROUND(SUM(AG5:AG47)/COUNTIF(AG5:AG47,"&lt;&gt;"),0),0)</f>
        <v>23</v>
      </c>
      <c r="AH48" s="78" t="n">
        <f aca="false">IF(COUNT(AH5:AH47)&gt;0,ROUND(SUM(AH5:AH47)/COUNTIF(AH5:AH47,"&lt;&gt;"),0),0)</f>
        <v>46</v>
      </c>
      <c r="AI48" s="78" t="n">
        <f aca="false">IF(COUNT(AI5:AI47)&gt;0,ROUND(SUM(AI5:AI47)/COUNTIF(AI5:AI47,"&lt;&gt;"),0),0)</f>
        <v>88</v>
      </c>
      <c r="AJ48" s="78" t="n">
        <f aca="false">IF(COUNT(AJ5:AJ47)&gt;0,ROUND(SUM(AJ5:AJ47)/COUNTIF(AJ5:AJ47,"&lt;&gt;"),0),0)</f>
        <v>13</v>
      </c>
      <c r="AK48" s="78" t="n">
        <f aca="false">IF(COUNT(AK5:AK47)&gt;0,ROUND(SUM(AK5:AK47)/COUNTIF(AK5:AK47,"&lt;&gt;"),0),0)</f>
        <v>88</v>
      </c>
      <c r="AL48" s="78" t="n">
        <f aca="false">IF(COUNT(AL5:AL47)&gt;0,ROUND(SUM(AL5:AL47)/COUNTIF(AL5:AL47,"&lt;&gt;"),0),0)</f>
        <v>93</v>
      </c>
      <c r="AM48" s="78" t="n">
        <f aca="false">IF(COUNT(AM5:AM47)&gt;0,ROUND(SUM(AM5:AM47)/COUNTIF(AM5:AM47,"&lt;&gt;"),0),0)</f>
        <v>88</v>
      </c>
      <c r="AN48" s="78" t="n">
        <f aca="false">IF(COUNT(AN5:AN47)&gt;0,ROUND(SUM(AN5:AN47)/COUNTIF(AN5:AN47,"&lt;&gt;"),0),0)</f>
        <v>82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77</v>
      </c>
      <c r="AW48" s="78" t="n">
        <f aca="false">IF(COUNT(AW5:AW47)&gt;0,ROUND(SUM(AW5:AW47)/COUNTIF(AW5:AW47,"&lt;&gt;"),0),0)</f>
        <v>78</v>
      </c>
      <c r="AX48" s="78" t="n">
        <f aca="false">IF(COUNT(AX5:AX47)&gt;0,ROUND(SUM(AX5:AX47)/COUNTIF(AX5:AX47,"&lt;&gt;"),0),0)</f>
        <v>89</v>
      </c>
      <c r="AY48" s="78"/>
      <c r="AZ48" s="78"/>
      <c r="BA48" s="78"/>
      <c r="BB48" s="78"/>
      <c r="BC48" s="78" t="n">
        <f aca="false">IF(COUNT(BC5:BC47)&gt;0,ROUND(SUM(BC5:BC47)/COUNTIF(BC5:BC47,"&lt;&gt;"),0),0)</f>
        <v>68</v>
      </c>
      <c r="BD48" s="78"/>
      <c r="BE48" s="78"/>
      <c r="BF48" s="78" t="n">
        <f aca="false">IF(COUNT(BF5:BF47)&gt;0,ROUND(SUM(BF5:BF47)/COUNTIF(BF5:BF47,"&lt;&gt;"),0),0)</f>
        <v>77</v>
      </c>
      <c r="BG48" s="78"/>
      <c r="BH48" s="78"/>
      <c r="BI48" s="78" t="n">
        <f aca="false">IF(COUNT(BI5:BI47)&gt;0,ROUND(SUM(BI5:BI47)/COUNTIF(BI5:BI47,"&lt;&gt;"),0),0)</f>
        <v>76</v>
      </c>
      <c r="BJ48" s="78" t="n">
        <f aca="false">IF(COUNT(BJ5:BJ47)&gt;0,ROUND(SUM(BJ5:BJ47)/COUNTIF(BJ5:BJ47,"&lt;&gt;"),0),0)</f>
        <v>87</v>
      </c>
      <c r="BK48" s="78" t="n">
        <f aca="false">IF(COUNT(BK5:BK47)&gt;0,ROUND(SUM(BK5:BK47)/COUNTIF(BK5:BK47,"&lt;&gt;"),0),0)</f>
        <v>88</v>
      </c>
      <c r="BL48" s="78"/>
      <c r="BM48" s="78"/>
      <c r="BN48" s="78"/>
      <c r="BO48" s="78"/>
      <c r="BP48" s="78" t="n">
        <f aca="false">IF(COUNT(BP5:BP47)&gt;0,ROUND(SUM(BP5:BP47)/COUNTIF(BP5:BP47,"&lt;&gt;"),0),0)</f>
        <v>73</v>
      </c>
      <c r="BQ48" s="78"/>
      <c r="BR48" s="78"/>
      <c r="BS48" s="78" t="n">
        <f aca="false">IF(COUNT(BS5:BS47)&gt;0,ROUND(SUM(BS5:BS47)/COUNTIF(BS5:BS47,"&lt;&gt;"),0),0)</f>
        <v>63</v>
      </c>
      <c r="BT48" s="78" t="n">
        <f aca="false">IF(COUNT(BT5:BT47)&gt;0,ROUND(SUM(BT5:BT47)/COUNTIF(BT5:BT47,"&lt;&gt;"),0),0)</f>
        <v>76</v>
      </c>
      <c r="BU48" s="78" t="n">
        <f aca="false">IF(COUNT(BU5:BU47)&gt;0,ROUND(SUM(BU5:BU47)/COUNTIF(BU5:BU47,"&lt;&gt;"),0),0)</f>
        <v>72</v>
      </c>
      <c r="BV48" s="78" t="n">
        <f aca="false">IF(COUNT(BV5:BV47)&gt;0,ROUND(SUM(BV5:BV47)/COUNTIF(BV5:BV47,"&lt;&gt;"),0),0)</f>
        <v>73</v>
      </c>
      <c r="BW48" s="78" t="n">
        <f aca="false">IF(COUNT(BW5:BW47)&gt;0,ROUND(SUM(BW5:BW47)/COUNTIF(BW5:BW47,"&lt;&gt;"),0),0)</f>
        <v>68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67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95</v>
      </c>
      <c r="Q49" s="78" t="n">
        <f aca="false">MAX(Q5:Q47)</f>
        <v>93</v>
      </c>
      <c r="R49" s="78" t="n">
        <f aca="false">MAX(R5:R47)</f>
        <v>95</v>
      </c>
      <c r="S49" s="78"/>
      <c r="T49" s="78" t="n">
        <f aca="false">MAX(T5:T47)</f>
        <v>100</v>
      </c>
      <c r="U49" s="78"/>
      <c r="V49" s="78" t="n">
        <f aca="false">MAX(V5:V47)</f>
        <v>100</v>
      </c>
      <c r="W49" s="78" t="n">
        <f aca="false">MAX(W5:W47)</f>
        <v>93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65</v>
      </c>
      <c r="AE49" s="78" t="n">
        <f aca="false">MAX(AE5:AE47)</f>
        <v>100</v>
      </c>
      <c r="AF49" s="78" t="n">
        <f aca="false">MAX(AF5:AF47)</f>
        <v>95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100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95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100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12</v>
      </c>
      <c r="AH50" s="78" t="n">
        <f aca="false">MIN(AH5:AH47)</f>
        <v>0</v>
      </c>
      <c r="AI50" s="78" t="n">
        <f aca="false">MIN(AI5:AI47)</f>
        <v>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30</v>
      </c>
      <c r="P51" s="81" t="n">
        <f aca="false">COUNTIF(P5:P47,"&gt;=55")</f>
        <v>22</v>
      </c>
      <c r="Q51" s="81" t="n">
        <f aca="false">COUNTIF(Q5:Q47,"&gt;=55")</f>
        <v>31</v>
      </c>
      <c r="R51" s="81" t="n">
        <f aca="false">COUNTIF(R5:R47,"&gt;=55")</f>
        <v>38</v>
      </c>
      <c r="S51" s="81"/>
      <c r="T51" s="81" t="n">
        <f aca="false">COUNTIF(T5:T47,"&gt;=55")</f>
        <v>35</v>
      </c>
      <c r="U51" s="81"/>
      <c r="V51" s="81" t="n">
        <f aca="false">COUNTIF(V5:V47,"&gt;=55")</f>
        <v>7</v>
      </c>
      <c r="W51" s="81" t="n">
        <f aca="false">COUNTIF(W5:W47,"&gt;=55")</f>
        <v>31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30</v>
      </c>
      <c r="AC51" s="81" t="n">
        <f aca="false">COUNTIF(AC5:AC47,"&gt;=55")</f>
        <v>0</v>
      </c>
      <c r="AD51" s="81" t="n">
        <f aca="false">COUNTIF(AD5:AD47,"&gt;=55")</f>
        <v>16</v>
      </c>
      <c r="AE51" s="81" t="n">
        <f aca="false">COUNTIF(AE5:AE47,"&gt;=55")</f>
        <v>29</v>
      </c>
      <c r="AF51" s="81" t="n">
        <f aca="false">COUNTIF(AF5:AF47,"&gt;=55")</f>
        <v>22</v>
      </c>
      <c r="AG51" s="81" t="n">
        <f aca="false">COUNTIF(AG5:AG47,"&gt;=55")</f>
        <v>0</v>
      </c>
      <c r="AH51" s="81" t="n">
        <f aca="false">COUNTIF(AH5:AH47,"&gt;=55")</f>
        <v>3</v>
      </c>
      <c r="AI51" s="81" t="n">
        <f aca="false">COUNTIF(AI5:AI47,"&gt;=55")</f>
        <v>7</v>
      </c>
      <c r="AJ51" s="81" t="n">
        <f aca="false">COUNTIF(AJ5:AJ47,"&gt;=55")</f>
        <v>7</v>
      </c>
      <c r="AK51" s="81" t="n">
        <f aca="false">COUNTIF(AK5:AK47,"&gt;=55")</f>
        <v>37</v>
      </c>
      <c r="AL51" s="81" t="n">
        <f aca="false">COUNTIF(AL5:AL47,"&gt;=55")</f>
        <v>39</v>
      </c>
      <c r="AM51" s="81" t="n">
        <f aca="false">COUNTIF(AM5:AM47,"&gt;=55")</f>
        <v>36</v>
      </c>
      <c r="AN51" s="81" t="n">
        <f aca="false">COUNTIF(AN5:AN47,"&gt;=55")</f>
        <v>36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38</v>
      </c>
      <c r="AW51" s="81" t="n">
        <f aca="false">COUNTIF(AW5:AW47,"&gt;=55")</f>
        <v>34</v>
      </c>
      <c r="AX51" s="81" t="n">
        <f aca="false">COUNTIF(AX5:AX47,"&gt;=55")</f>
        <v>38</v>
      </c>
      <c r="AY51" s="81"/>
      <c r="AZ51" s="81"/>
      <c r="BA51" s="81"/>
      <c r="BB51" s="81"/>
      <c r="BC51" s="81" t="n">
        <f aca="false">COUNTIF(BC5:BC47,"&gt;=55")</f>
        <v>29</v>
      </c>
      <c r="BD51" s="81"/>
      <c r="BE51" s="81"/>
      <c r="BF51" s="81" t="n">
        <f aca="false">COUNTIF(BF5:BF47,"&gt;=55")</f>
        <v>34</v>
      </c>
      <c r="BG51" s="81"/>
      <c r="BH51" s="81"/>
      <c r="BI51" s="80" t="n">
        <f aca="false">COUNTIF(BI5:BI47,"&gt;=55")</f>
        <v>32</v>
      </c>
      <c r="BJ51" s="81" t="n">
        <f aca="false">COUNTIF(BJ5:BJ47,"&gt;=55")</f>
        <v>39</v>
      </c>
      <c r="BK51" s="81" t="n">
        <f aca="false">COUNTIF(BK5:BK47,"&gt;=55")</f>
        <v>38</v>
      </c>
      <c r="BL51" s="81"/>
      <c r="BM51" s="81"/>
      <c r="BN51" s="81"/>
      <c r="BO51" s="81"/>
      <c r="BP51" s="81" t="n">
        <f aca="false">COUNTIF(BP5:BP47,"&gt;=55")</f>
        <v>32</v>
      </c>
      <c r="BQ51" s="81"/>
      <c r="BR51" s="81"/>
      <c r="BS51" s="81" t="n">
        <f aca="false">COUNTIF(BS5:BS47,"&gt;=55")</f>
        <v>27</v>
      </c>
      <c r="BT51" s="80" t="n">
        <f aca="false">COUNTIF(BT5:BT47,"&gt;=55")</f>
        <v>35</v>
      </c>
      <c r="BU51" s="81" t="n">
        <f aca="false">COUNTIF(BU5:BU47,"&gt;=55")</f>
        <v>30</v>
      </c>
      <c r="BV51" s="81" t="n">
        <f aca="false">COUNTIF(BV5:BV47,"&gt;=55")</f>
        <v>32</v>
      </c>
      <c r="BW51" s="81" t="n">
        <f aca="false">COUNTIF(BW5:BW47,"&gt;=55")</f>
        <v>29</v>
      </c>
      <c r="BX51" s="81"/>
      <c r="BY51" s="81"/>
      <c r="BZ51" s="81"/>
      <c r="CA51" s="81"/>
      <c r="CB51" s="81"/>
      <c r="CC51" s="81"/>
      <c r="CD51" s="80" t="n">
        <f aca="false">COUNTIF(CD5:CD47,"&gt;=55")</f>
        <v>27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12</v>
      </c>
      <c r="P52" s="81" t="n">
        <f aca="false">+$K$53-P51</f>
        <v>20</v>
      </c>
      <c r="Q52" s="81" t="n">
        <f aca="false">+$K$53-Q51</f>
        <v>11</v>
      </c>
      <c r="R52" s="81" t="n">
        <f aca="false">+$K$53-R51</f>
        <v>4</v>
      </c>
      <c r="S52" s="81"/>
      <c r="T52" s="81" t="n">
        <f aca="false">+$K$53-T51</f>
        <v>7</v>
      </c>
      <c r="U52" s="81"/>
      <c r="V52" s="81" t="n">
        <f aca="false">+$K$53-V51</f>
        <v>35</v>
      </c>
      <c r="W52" s="81" t="n">
        <f aca="false">+$K$53-W51</f>
        <v>11</v>
      </c>
      <c r="X52" s="81" t="n">
        <f aca="false">+$K$53-X51</f>
        <v>42</v>
      </c>
      <c r="Y52" s="81" t="n">
        <f aca="false">+$K$53-Y51</f>
        <v>42</v>
      </c>
      <c r="Z52" s="81" t="n">
        <f aca="false">+$K$53-Z51</f>
        <v>42</v>
      </c>
      <c r="AA52" s="81"/>
      <c r="AB52" s="81" t="n">
        <f aca="false">+$K$53-AB51</f>
        <v>12</v>
      </c>
      <c r="AC52" s="81" t="n">
        <f aca="false">+$K$53-AC51</f>
        <v>42</v>
      </c>
      <c r="AD52" s="81" t="n">
        <f aca="false">+$K$53-AD51</f>
        <v>26</v>
      </c>
      <c r="AE52" s="81" t="n">
        <f aca="false">+$K$53-AE51</f>
        <v>13</v>
      </c>
      <c r="AF52" s="81" t="n">
        <f aca="false">+$K$53-AF51</f>
        <v>20</v>
      </c>
      <c r="AG52" s="81" t="n">
        <f aca="false">+$K$53-AG51</f>
        <v>42</v>
      </c>
      <c r="AH52" s="81" t="n">
        <f aca="false">+$K$53-AH51</f>
        <v>39</v>
      </c>
      <c r="AI52" s="81" t="n">
        <f aca="false">+$K$53-AI51</f>
        <v>35</v>
      </c>
      <c r="AJ52" s="81" t="n">
        <f aca="false">+$K$53-AJ51</f>
        <v>35</v>
      </c>
      <c r="AK52" s="81" t="n">
        <f aca="false">+$K$53-AK51</f>
        <v>5</v>
      </c>
      <c r="AL52" s="81" t="n">
        <f aca="false">+$K$53-AL51</f>
        <v>3</v>
      </c>
      <c r="AM52" s="81" t="n">
        <f aca="false">+$K$53-AM51</f>
        <v>6</v>
      </c>
      <c r="AN52" s="81" t="n">
        <f aca="false">+$K$53-AN51</f>
        <v>6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4</v>
      </c>
      <c r="AW52" s="81" t="n">
        <f aca="false">+$K$53-AW51</f>
        <v>8</v>
      </c>
      <c r="AX52" s="81" t="n">
        <f aca="false">+$K$53-AX51</f>
        <v>4</v>
      </c>
      <c r="AY52" s="81"/>
      <c r="AZ52" s="81"/>
      <c r="BA52" s="81"/>
      <c r="BB52" s="81"/>
      <c r="BC52" s="81" t="n">
        <f aca="false">+$K$53-BC51</f>
        <v>13</v>
      </c>
      <c r="BD52" s="81"/>
      <c r="BE52" s="81"/>
      <c r="BF52" s="81" t="n">
        <f aca="false">+$K$53-BF51</f>
        <v>8</v>
      </c>
      <c r="BG52" s="81"/>
      <c r="BH52" s="81"/>
      <c r="BI52" s="80" t="n">
        <f aca="false">+$K$53-BI51</f>
        <v>10</v>
      </c>
      <c r="BJ52" s="81" t="n">
        <f aca="false">+$K$53-BJ51</f>
        <v>3</v>
      </c>
      <c r="BK52" s="81" t="n">
        <f aca="false">+$K$53-BK51</f>
        <v>4</v>
      </c>
      <c r="BL52" s="81"/>
      <c r="BM52" s="81"/>
      <c r="BN52" s="81"/>
      <c r="BO52" s="81"/>
      <c r="BP52" s="81" t="n">
        <f aca="false">+$K$53-BP51</f>
        <v>10</v>
      </c>
      <c r="BQ52" s="81"/>
      <c r="BR52" s="81"/>
      <c r="BS52" s="81" t="n">
        <f aca="false">+$K$53-BS51</f>
        <v>15</v>
      </c>
      <c r="BT52" s="80" t="n">
        <f aca="false">+$K$53-BT51</f>
        <v>7</v>
      </c>
      <c r="BU52" s="81" t="n">
        <f aca="false">+$K$53-BU51</f>
        <v>12</v>
      </c>
      <c r="BV52" s="81" t="n">
        <f aca="false">+$K$53-BV51</f>
        <v>10</v>
      </c>
      <c r="BW52" s="81" t="n">
        <f aca="false">+$K$53-BW51</f>
        <v>13</v>
      </c>
      <c r="BX52" s="81"/>
      <c r="BY52" s="81"/>
      <c r="BZ52" s="81"/>
      <c r="CA52" s="81"/>
      <c r="CB52" s="81"/>
      <c r="CC52" s="81"/>
      <c r="CD52" s="80" t="n">
        <f aca="false">+$K$53-CD51</f>
        <v>15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42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6 AW5:BA13 BB5:BH46 AW16:BA46 BI52 BT52:CD52">
    <cfRule type="cellIs" priority="2" operator="lessThan" aboveAverage="0" equalAverage="0" bottom="0" percent="0" rank="0" text="" dxfId="1">
      <formula>54.5</formula>
    </cfRule>
  </conditionalFormatting>
  <conditionalFormatting sqref="AJ5:AJ47 AK5:AO13 AP5:AV47 AW5:BA13 BB5:BH47 BJ5:BQ14 BR5:BS47 AK15:AO47 AW16:BA47 BQ16:BQ35 BJ17:BP35 BJ37:BL47 BM37:BP37 BQ37:BQ47 BM39:BP47 AB47 AF47 BI47 BU47:CC47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O5:V46 AB5:AB46 AJ5:AJ46 BT5:CD46">
    <cfRule type="cellIs" priority="4" operator="lessThan" aboveAverage="0" equalAverage="0" bottom="0" percent="0" rank="0" text="" dxfId="1">
      <formula>54.5</formula>
    </cfRule>
  </conditionalFormatting>
  <conditionalFormatting sqref="BU5:CC46 AB5:AB46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6">
    <cfRule type="cellIs" priority="6" operator="lessThan" aboveAverage="0" equalAverage="0" bottom="0" percent="0" rank="0" text="" dxfId="1">
      <formula>54.5</formula>
    </cfRule>
  </conditionalFormatting>
  <conditionalFormatting sqref="BI5:BI46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6 AJ5:AJ46">
    <cfRule type="cellIs" priority="8" operator="lessThan" aboveAverage="0" equalAverage="0" bottom="0" percent="0" rank="0" text="" dxfId="1">
      <formula>54.5</formula>
    </cfRule>
  </conditionalFormatting>
  <conditionalFormatting sqref="AF5:AF46 AJ5:AJ46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1.14"/>
    <col collapsed="false" customWidth="true" hidden="false" outlineLevel="0" max="10" min="10" style="0" width="10.99"/>
    <col collapsed="false" customWidth="true" hidden="false" outlineLevel="0" max="11" min="11" style="0" width="20.71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201921068-8</v>
      </c>
      <c r="B5" s="18" t="n">
        <f aca="false">$W5</f>
        <v>0</v>
      </c>
      <c r="C5" s="13"/>
      <c r="D5" s="56" t="n">
        <v>1</v>
      </c>
      <c r="E5" s="56" t="s">
        <v>2907</v>
      </c>
      <c r="F5" s="56" t="s">
        <v>89</v>
      </c>
      <c r="G5" s="56" t="s">
        <v>2908</v>
      </c>
      <c r="H5" s="56" t="s">
        <v>68</v>
      </c>
      <c r="I5" s="56" t="s">
        <v>2909</v>
      </c>
      <c r="J5" s="56" t="s">
        <v>2910</v>
      </c>
      <c r="K5" s="56" t="s">
        <v>2911</v>
      </c>
      <c r="L5" s="56" t="s">
        <v>64</v>
      </c>
      <c r="M5" s="56" t="s">
        <v>572</v>
      </c>
      <c r="N5" s="56" t="s">
        <v>2912</v>
      </c>
      <c r="O5" s="57" t="n">
        <f aca="false">$AB5</f>
        <v>0</v>
      </c>
      <c r="P5" s="57" t="n">
        <f aca="false">$AF5</f>
        <v>0</v>
      </c>
      <c r="Q5" s="57" t="n">
        <f aca="false">IFERROR(IF($V5&lt;&gt;0,ROUND((MAX(O5:P5)*0.5+$V5*0.5),0),ROUND(($O5*0.5+$P5*0.5),0)),)</f>
        <v>0</v>
      </c>
      <c r="R5" s="57" t="n">
        <f aca="false">$AV5</f>
        <v>10</v>
      </c>
      <c r="S5" s="57" t="n">
        <f aca="false">$BI5</f>
        <v>10</v>
      </c>
      <c r="T5" s="57" t="n">
        <f aca="false">$BT5</f>
        <v>6</v>
      </c>
      <c r="U5" s="57" t="n">
        <f aca="false">$CD5</f>
        <v>0</v>
      </c>
      <c r="V5" s="58" t="n">
        <f aca="false">$AJ5</f>
        <v>0</v>
      </c>
      <c r="W5" s="59" t="n">
        <f aca="false">IF($Q5&gt;=55,ROUND($Q5*$Q$3+$R5*$R$3+$S5*$S$3+$T5*$T$3+$U5*$U$3,0),$Q5)</f>
        <v>0</v>
      </c>
      <c r="X5" s="57" t="n">
        <v>0</v>
      </c>
      <c r="Y5" s="60" t="n">
        <v>0</v>
      </c>
      <c r="Z5" s="60" t="n">
        <v>0</v>
      </c>
      <c r="AA5" s="60" t="n">
        <v>0</v>
      </c>
      <c r="AB5" s="61" t="n">
        <f aca="false">IFERROR(X5+Y5+Z5*AA5/100,0)</f>
        <v>0</v>
      </c>
      <c r="AC5" s="60" t="s">
        <v>145</v>
      </c>
      <c r="AD5" s="60" t="s">
        <v>145</v>
      </c>
      <c r="AE5" s="57" t="s">
        <v>145</v>
      </c>
      <c r="AF5" s="61" t="n">
        <f aca="false">IFERROR(AC5+AD5*AE5/100,0)</f>
        <v>0</v>
      </c>
      <c r="AG5" s="60"/>
      <c r="AH5" s="60"/>
      <c r="AI5" s="57"/>
      <c r="AJ5" s="61" t="n">
        <f aca="false">IFERROR(AG5+AH5*AI5/100,0)</f>
        <v>0</v>
      </c>
      <c r="AK5" s="62" t="n">
        <v>0</v>
      </c>
      <c r="AL5" s="63" t="n">
        <v>100</v>
      </c>
      <c r="AM5" s="62" t="n">
        <v>0</v>
      </c>
      <c r="AN5" s="62" t="n">
        <v>0</v>
      </c>
      <c r="AO5" s="62" t="n">
        <v>0</v>
      </c>
      <c r="AP5" s="62" t="n">
        <v>0</v>
      </c>
      <c r="AQ5" s="62" t="n">
        <v>0</v>
      </c>
      <c r="AR5" s="62" t="n">
        <v>0</v>
      </c>
      <c r="AS5" s="62" t="n">
        <v>0</v>
      </c>
      <c r="AT5" s="62" t="n">
        <v>0</v>
      </c>
      <c r="AU5" s="62"/>
      <c r="AV5" s="61" t="n">
        <f aca="false">IFERROR(AVERAGE(AK5:AU5),0)</f>
        <v>10</v>
      </c>
      <c r="AW5" s="62" t="n">
        <v>0</v>
      </c>
      <c r="AX5" s="62" t="n">
        <v>100</v>
      </c>
      <c r="AY5" s="62" t="n">
        <v>0</v>
      </c>
      <c r="AZ5" s="62" t="n">
        <v>0</v>
      </c>
      <c r="BA5" s="62" t="n">
        <v>0</v>
      </c>
      <c r="BB5" s="62" t="n">
        <v>0</v>
      </c>
      <c r="BC5" s="62" t="n">
        <v>0</v>
      </c>
      <c r="BD5" s="62" t="n">
        <v>0</v>
      </c>
      <c r="BE5" s="62" t="n">
        <v>0</v>
      </c>
      <c r="BF5" s="62" t="n">
        <v>0</v>
      </c>
      <c r="BG5" s="62"/>
      <c r="BH5" s="62"/>
      <c r="BI5" s="61" t="n">
        <f aca="false">IFERROR(AVERAGE(AW5:BH5),0)</f>
        <v>10</v>
      </c>
      <c r="BJ5" s="62" t="n">
        <v>60</v>
      </c>
      <c r="BK5" s="62" t="n">
        <v>0</v>
      </c>
      <c r="BL5" s="62" t="n">
        <v>0</v>
      </c>
      <c r="BM5" s="62" t="n">
        <v>0</v>
      </c>
      <c r="BN5" s="62" t="n">
        <v>0</v>
      </c>
      <c r="BO5" s="62" t="n">
        <v>0</v>
      </c>
      <c r="BP5" s="62" t="n">
        <v>0</v>
      </c>
      <c r="BQ5" s="62" t="n">
        <v>0</v>
      </c>
      <c r="BR5" s="62" t="n">
        <v>0</v>
      </c>
      <c r="BS5" s="62" t="n">
        <v>0</v>
      </c>
      <c r="BT5" s="61" t="n">
        <f aca="false">IFERROR(AVERAGE(BJ5:BS5),0)</f>
        <v>6</v>
      </c>
      <c r="BU5" s="63" t="n">
        <v>0</v>
      </c>
      <c r="BV5" s="63" t="n">
        <v>0</v>
      </c>
      <c r="BW5" s="63" t="n">
        <v>0</v>
      </c>
      <c r="BX5" s="62" t="n">
        <v>0</v>
      </c>
      <c r="BY5" s="62" t="n">
        <v>0</v>
      </c>
      <c r="BZ5" s="62" t="n">
        <v>0</v>
      </c>
      <c r="CA5" s="62" t="n">
        <v>0</v>
      </c>
      <c r="CB5" s="62" t="n">
        <v>0</v>
      </c>
      <c r="CC5" s="67"/>
      <c r="CD5" s="61" t="n">
        <f aca="false">IFERROR(AVERAGE(BU5:CC5),0)</f>
        <v>0</v>
      </c>
    </row>
    <row r="6" customFormat="false" ht="15.75" hidden="false" customHeight="true" outlineLevel="0" collapsed="false">
      <c r="A6" s="13" t="str">
        <f aca="false">$E6&amp;"-"&amp;$F6</f>
        <v>202051031-8</v>
      </c>
      <c r="B6" s="18" t="n">
        <f aca="false">$W6</f>
        <v>86</v>
      </c>
      <c r="C6" s="13"/>
      <c r="D6" s="68" t="n">
        <v>2</v>
      </c>
      <c r="E6" s="56" t="s">
        <v>2913</v>
      </c>
      <c r="F6" s="56" t="s">
        <v>89</v>
      </c>
      <c r="G6" s="56" t="s">
        <v>2914</v>
      </c>
      <c r="H6" s="56" t="s">
        <v>58</v>
      </c>
      <c r="I6" s="56" t="s">
        <v>2805</v>
      </c>
      <c r="J6" s="56" t="s">
        <v>79</v>
      </c>
      <c r="K6" s="56" t="s">
        <v>2915</v>
      </c>
      <c r="L6" s="56" t="s">
        <v>64</v>
      </c>
      <c r="M6" s="56" t="s">
        <v>381</v>
      </c>
      <c r="N6" s="56" t="s">
        <v>2916</v>
      </c>
      <c r="O6" s="57" t="n">
        <f aca="false">$AB6</f>
        <v>95</v>
      </c>
      <c r="P6" s="57" t="n">
        <f aca="false">$AF6</f>
        <v>50</v>
      </c>
      <c r="Q6" s="57" t="n">
        <f aca="false">IFERROR(IF($V6&lt;&gt;0,ROUND((MAX(O6:P6)*0.5+$V6*0.5),0),ROUND(($O6*0.5+$P6*0.5),0)),)</f>
        <v>73</v>
      </c>
      <c r="R6" s="57" t="n">
        <f aca="false">$AV6</f>
        <v>95.8</v>
      </c>
      <c r="S6" s="57" t="n">
        <f aca="false">$BI6</f>
        <v>100</v>
      </c>
      <c r="T6" s="57" t="n">
        <f aca="false">$BT6</f>
        <v>99.5</v>
      </c>
      <c r="U6" s="57" t="n">
        <f aca="false">$CD6</f>
        <v>100</v>
      </c>
      <c r="V6" s="58" t="n">
        <f aca="false">$AJ6</f>
        <v>0</v>
      </c>
      <c r="W6" s="59" t="n">
        <f aca="false">IF($Q6&gt;=55,ROUND($Q6*$Q$3+$R6*$R$3+$S6*$S$3+$T6*$T$3+$U6*$U$3,0),$Q6)</f>
        <v>86</v>
      </c>
      <c r="X6" s="57" t="n">
        <v>20</v>
      </c>
      <c r="Y6" s="60" t="n">
        <v>25</v>
      </c>
      <c r="Z6" s="60" t="n">
        <v>50</v>
      </c>
      <c r="AA6" s="60" t="n">
        <v>100</v>
      </c>
      <c r="AB6" s="61" t="n">
        <f aca="false">IFERROR(X6+Y6+Z6*AA6/100,0)</f>
        <v>95</v>
      </c>
      <c r="AC6" s="60" t="n">
        <v>20</v>
      </c>
      <c r="AD6" s="60" t="n">
        <v>30</v>
      </c>
      <c r="AE6" s="57" t="n">
        <v>100</v>
      </c>
      <c r="AF6" s="61" t="n">
        <f aca="false">IFERROR(AC6+AD6*AE6/100,0)</f>
        <v>50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100</v>
      </c>
      <c r="AO6" s="62" t="n">
        <v>75</v>
      </c>
      <c r="AP6" s="62" t="n">
        <v>100</v>
      </c>
      <c r="AQ6" s="62" t="n">
        <v>100</v>
      </c>
      <c r="AR6" s="62" t="n">
        <v>83</v>
      </c>
      <c r="AS6" s="62" t="n">
        <v>100</v>
      </c>
      <c r="AT6" s="62" t="n">
        <v>100</v>
      </c>
      <c r="AU6" s="62"/>
      <c r="AV6" s="61" t="n">
        <f aca="false">IFERROR(AVERAGE(AK6:AU6),0)</f>
        <v>95.8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 t="n">
        <v>100</v>
      </c>
      <c r="BG6" s="62"/>
      <c r="BH6" s="62"/>
      <c r="BI6" s="61" t="n">
        <f aca="false">IFERROR(AVERAGE(AW6:BH6),0)</f>
        <v>100</v>
      </c>
      <c r="BJ6" s="62" t="n">
        <v>100</v>
      </c>
      <c r="BK6" s="62" t="n">
        <v>100</v>
      </c>
      <c r="BL6" s="62" t="n">
        <v>100</v>
      </c>
      <c r="BM6" s="62" t="n">
        <v>100</v>
      </c>
      <c r="BN6" s="62" t="n">
        <v>100</v>
      </c>
      <c r="BO6" s="62" t="n">
        <v>95</v>
      </c>
      <c r="BP6" s="62" t="n">
        <v>100</v>
      </c>
      <c r="BQ6" s="62" t="n">
        <v>100</v>
      </c>
      <c r="BR6" s="62" t="n">
        <v>100</v>
      </c>
      <c r="BS6" s="62" t="n">
        <v>100</v>
      </c>
      <c r="BT6" s="61" t="n">
        <f aca="false">IFERROR(AVERAGE(BJ6:BS6),0)</f>
        <v>99.5</v>
      </c>
      <c r="BU6" s="63" t="n">
        <v>100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100</v>
      </c>
      <c r="CB6" s="62" t="n">
        <v>100</v>
      </c>
      <c r="CC6" s="62"/>
      <c r="CD6" s="61" t="n">
        <f aca="false">IFERROR(AVERAGE(BU6:CC6),0)</f>
        <v>100</v>
      </c>
    </row>
    <row r="7" customFormat="false" ht="15.75" hidden="false" customHeight="true" outlineLevel="0" collapsed="false">
      <c r="A7" s="13" t="str">
        <f aca="false">$E7&amp;"-"&amp;$F7</f>
        <v>201941085-7</v>
      </c>
      <c r="B7" s="18" t="n">
        <f aca="false">$W7</f>
        <v>73</v>
      </c>
      <c r="C7" s="13"/>
      <c r="D7" s="68" t="n">
        <v>3</v>
      </c>
      <c r="E7" s="56" t="s">
        <v>2917</v>
      </c>
      <c r="F7" s="56" t="s">
        <v>121</v>
      </c>
      <c r="G7" s="56" t="s">
        <v>2918</v>
      </c>
      <c r="H7" s="56" t="s">
        <v>102</v>
      </c>
      <c r="I7" s="56" t="s">
        <v>2805</v>
      </c>
      <c r="J7" s="56" t="s">
        <v>609</v>
      </c>
      <c r="K7" s="56" t="s">
        <v>329</v>
      </c>
      <c r="L7" s="56" t="s">
        <v>58</v>
      </c>
      <c r="M7" s="56" t="s">
        <v>1015</v>
      </c>
      <c r="N7" s="56" t="s">
        <v>2919</v>
      </c>
      <c r="O7" s="57" t="n">
        <f aca="false">$AB7</f>
        <v>30</v>
      </c>
      <c r="P7" s="57" t="n">
        <f aca="false">$AF7</f>
        <v>50</v>
      </c>
      <c r="Q7" s="57" t="n">
        <f aca="false">IFERROR(IF($V7&lt;&gt;0,ROUND((MAX(O7:P7)*0.5+$V7*0.5),0),ROUND(($O7*0.5+$P7*0.5),0)),)</f>
        <v>75</v>
      </c>
      <c r="R7" s="57" t="n">
        <f aca="false">$AV7</f>
        <v>98</v>
      </c>
      <c r="S7" s="57" t="n">
        <f aca="false">$BI7</f>
        <v>77.791</v>
      </c>
      <c r="T7" s="57" t="n">
        <f aca="false">$BT7</f>
        <v>47.5</v>
      </c>
      <c r="U7" s="57" t="n">
        <f aca="false">$CD7</f>
        <v>50</v>
      </c>
      <c r="V7" s="58" t="n">
        <f aca="false">$AJ7</f>
        <v>100</v>
      </c>
      <c r="W7" s="59" t="n">
        <f aca="false">IF($Q7&gt;=55,ROUND($Q7*$Q$3+$R7*$R$3+$S7*$S$3+$T7*$T$3+$U7*$U$3,0),$Q7)</f>
        <v>73</v>
      </c>
      <c r="X7" s="57" t="n">
        <v>15</v>
      </c>
      <c r="Y7" s="60" t="n">
        <v>10</v>
      </c>
      <c r="Z7" s="60" t="n">
        <v>5</v>
      </c>
      <c r="AA7" s="60" t="n">
        <v>100</v>
      </c>
      <c r="AB7" s="61" t="n">
        <f aca="false">IFERROR(X7+Y7+Z7*AA7/100,0)</f>
        <v>30</v>
      </c>
      <c r="AC7" s="60" t="n">
        <v>10</v>
      </c>
      <c r="AD7" s="60" t="n">
        <v>40</v>
      </c>
      <c r="AE7" s="57" t="n">
        <v>100</v>
      </c>
      <c r="AF7" s="61" t="n">
        <f aca="false">IFERROR(AC7+AD7*AE7/100,0)</f>
        <v>50</v>
      </c>
      <c r="AG7" s="60" t="n">
        <v>30</v>
      </c>
      <c r="AH7" s="60" t="n">
        <v>70</v>
      </c>
      <c r="AI7" s="57" t="n">
        <v>100</v>
      </c>
      <c r="AJ7" s="61" t="n">
        <f aca="false">IFERROR(AG7+AH7*AI7/100,0)</f>
        <v>100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100</v>
      </c>
      <c r="AP7" s="62" t="n">
        <v>100</v>
      </c>
      <c r="AQ7" s="62" t="n">
        <v>100</v>
      </c>
      <c r="AR7" s="62" t="n">
        <v>100</v>
      </c>
      <c r="AS7" s="62" t="n">
        <v>80</v>
      </c>
      <c r="AT7" s="62" t="n">
        <v>100</v>
      </c>
      <c r="AU7" s="62"/>
      <c r="AV7" s="61" t="n">
        <f aca="false">IFERROR(AVERAGE(AK7:AU7),0)</f>
        <v>98</v>
      </c>
      <c r="AW7" s="62" t="n">
        <v>100</v>
      </c>
      <c r="AX7" s="62" t="n">
        <v>90</v>
      </c>
      <c r="AY7" s="62" t="n">
        <v>94</v>
      </c>
      <c r="AZ7" s="62" t="n">
        <v>89</v>
      </c>
      <c r="BA7" s="62" t="n">
        <v>89</v>
      </c>
      <c r="BB7" s="62" t="n">
        <v>0</v>
      </c>
      <c r="BC7" s="62" t="n">
        <v>46</v>
      </c>
      <c r="BD7" s="62" t="n">
        <v>90.91</v>
      </c>
      <c r="BE7" s="62" t="n">
        <v>81</v>
      </c>
      <c r="BF7" s="62" t="n">
        <v>98</v>
      </c>
      <c r="BG7" s="62"/>
      <c r="BH7" s="62"/>
      <c r="BI7" s="61" t="n">
        <f aca="false">IFERROR(AVERAGE(AW7:BH7),0)</f>
        <v>77.791</v>
      </c>
      <c r="BJ7" s="62" t="n">
        <v>100</v>
      </c>
      <c r="BK7" s="62" t="n">
        <v>100</v>
      </c>
      <c r="BL7" s="62" t="n">
        <v>100</v>
      </c>
      <c r="BM7" s="62" t="n">
        <v>0</v>
      </c>
      <c r="BN7" s="62" t="n">
        <v>75</v>
      </c>
      <c r="BO7" s="62" t="n">
        <v>0</v>
      </c>
      <c r="BP7" s="62" t="n">
        <v>0</v>
      </c>
      <c r="BQ7" s="62" t="n">
        <v>100</v>
      </c>
      <c r="BR7" s="62" t="n">
        <v>0</v>
      </c>
      <c r="BS7" s="62" t="n">
        <v>0</v>
      </c>
      <c r="BT7" s="61" t="n">
        <f aca="false">IFERROR(AVERAGE(BJ7:BS7),0)</f>
        <v>47.5</v>
      </c>
      <c r="BU7" s="63" t="n">
        <v>100</v>
      </c>
      <c r="BV7" s="63" t="n">
        <v>100</v>
      </c>
      <c r="BW7" s="63" t="n">
        <v>100</v>
      </c>
      <c r="BX7" s="62" t="n">
        <v>0</v>
      </c>
      <c r="BY7" s="62" t="n">
        <v>0</v>
      </c>
      <c r="BZ7" s="62" t="n">
        <v>100</v>
      </c>
      <c r="CA7" s="62" t="n">
        <v>0</v>
      </c>
      <c r="CB7" s="62" t="n">
        <v>0</v>
      </c>
      <c r="CC7" s="62"/>
      <c r="CD7" s="61" t="n">
        <f aca="false">IFERROR(AVERAGE(BU7:CC7),0)</f>
        <v>50</v>
      </c>
    </row>
    <row r="8" customFormat="false" ht="15.75" hidden="false" customHeight="true" outlineLevel="0" collapsed="false">
      <c r="A8" s="13" t="str">
        <f aca="false">$E8&amp;"-"&amp;$F8</f>
        <v>201954044-0</v>
      </c>
      <c r="B8" s="18" t="n">
        <f aca="false">$W8</f>
        <v>87</v>
      </c>
      <c r="C8" s="13"/>
      <c r="D8" s="68" t="n">
        <v>4</v>
      </c>
      <c r="E8" s="56" t="s">
        <v>2920</v>
      </c>
      <c r="F8" s="56" t="s">
        <v>68</v>
      </c>
      <c r="G8" s="56" t="s">
        <v>2921</v>
      </c>
      <c r="H8" s="56" t="s">
        <v>68</v>
      </c>
      <c r="I8" s="56" t="s">
        <v>2922</v>
      </c>
      <c r="J8" s="56" t="s">
        <v>2923</v>
      </c>
      <c r="K8" s="56" t="s">
        <v>2924</v>
      </c>
      <c r="L8" s="56" t="s">
        <v>64</v>
      </c>
      <c r="M8" s="56" t="s">
        <v>635</v>
      </c>
      <c r="N8" s="56" t="s">
        <v>2925</v>
      </c>
      <c r="O8" s="57" t="n">
        <f aca="false">$AB8</f>
        <v>75</v>
      </c>
      <c r="P8" s="57" t="n">
        <f aca="false">$AF8</f>
        <v>95</v>
      </c>
      <c r="Q8" s="57" t="n">
        <f aca="false">IFERROR(IF($V8&lt;&gt;0,ROUND((MAX(O8:P8)*0.5+$V8*0.5),0),ROUND(($O8*0.5+$P8*0.5),0)),)</f>
        <v>85</v>
      </c>
      <c r="R8" s="57" t="n">
        <f aca="false">$AV8</f>
        <v>89</v>
      </c>
      <c r="S8" s="57" t="n">
        <f aca="false">$BI8</f>
        <v>99.5</v>
      </c>
      <c r="T8" s="57" t="n">
        <f aca="false">$BT8</f>
        <v>86.5</v>
      </c>
      <c r="U8" s="57" t="n">
        <f aca="false">$CD8</f>
        <v>87.5</v>
      </c>
      <c r="V8" s="58" t="n">
        <f aca="false">$AJ8</f>
        <v>0</v>
      </c>
      <c r="W8" s="59" t="n">
        <f aca="false">IF($Q8&gt;=55,ROUND($Q8*$Q$3+$R8*$R$3+$S8*$S$3+$T8*$T$3+$U8*$U$3,0),$Q8)</f>
        <v>87</v>
      </c>
      <c r="X8" s="57" t="n">
        <v>15</v>
      </c>
      <c r="Y8" s="60" t="n">
        <v>25</v>
      </c>
      <c r="Z8" s="60" t="n">
        <v>50</v>
      </c>
      <c r="AA8" s="60" t="n">
        <v>70</v>
      </c>
      <c r="AB8" s="61" t="n">
        <f aca="false">IFERROR(X8+Y8+Z8*AA8/100,0)</f>
        <v>75</v>
      </c>
      <c r="AC8" s="60" t="n">
        <v>30</v>
      </c>
      <c r="AD8" s="60" t="n">
        <v>65</v>
      </c>
      <c r="AE8" s="57" t="n">
        <v>100</v>
      </c>
      <c r="AF8" s="61" t="n">
        <f aca="false">IFERROR(AC8+AD8*AE8/100,0)</f>
        <v>95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40</v>
      </c>
      <c r="AQ8" s="62" t="n">
        <v>100</v>
      </c>
      <c r="AR8" s="62" t="n">
        <v>50</v>
      </c>
      <c r="AS8" s="62" t="n">
        <v>100</v>
      </c>
      <c r="AT8" s="62" t="n">
        <v>100</v>
      </c>
      <c r="AU8" s="62"/>
      <c r="AV8" s="61" t="n">
        <f aca="false">IFERROR(AVERAGE(AK8:AU8),0)</f>
        <v>89</v>
      </c>
      <c r="AW8" s="62" t="n">
        <v>95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99.5</v>
      </c>
      <c r="BJ8" s="62" t="n">
        <v>100</v>
      </c>
      <c r="BK8" s="62" t="n">
        <v>100</v>
      </c>
      <c r="BL8" s="62" t="n">
        <v>100</v>
      </c>
      <c r="BM8" s="62" t="n">
        <v>80</v>
      </c>
      <c r="BN8" s="62" t="n">
        <v>100</v>
      </c>
      <c r="BO8" s="62" t="n">
        <v>0</v>
      </c>
      <c r="BP8" s="62" t="n">
        <v>100</v>
      </c>
      <c r="BQ8" s="62" t="n">
        <v>100</v>
      </c>
      <c r="BR8" s="62" t="n">
        <v>85</v>
      </c>
      <c r="BS8" s="62" t="n">
        <v>100</v>
      </c>
      <c r="BT8" s="61" t="n">
        <f aca="false">IFERROR(AVERAGE(BJ8:BS8),0)</f>
        <v>86.5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0</v>
      </c>
      <c r="CA8" s="62" t="n">
        <v>100</v>
      </c>
      <c r="CB8" s="62" t="n">
        <v>100</v>
      </c>
      <c r="CC8" s="62"/>
      <c r="CD8" s="61" t="n">
        <f aca="false">IFERROR(AVERAGE(BU8:CC8),0)</f>
        <v>87.5</v>
      </c>
    </row>
    <row r="9" customFormat="false" ht="15.75" hidden="false" customHeight="true" outlineLevel="0" collapsed="false">
      <c r="A9" s="13" t="str">
        <f aca="false">$E9&amp;"-"&amp;$F9</f>
        <v>201954045-9</v>
      </c>
      <c r="B9" s="18" t="n">
        <f aca="false">$W9</f>
        <v>74</v>
      </c>
      <c r="C9" s="13"/>
      <c r="D9" s="68" t="n">
        <v>5</v>
      </c>
      <c r="E9" s="56" t="s">
        <v>2926</v>
      </c>
      <c r="F9" s="56" t="s">
        <v>102</v>
      </c>
      <c r="G9" s="56" t="s">
        <v>2927</v>
      </c>
      <c r="H9" s="56" t="s">
        <v>159</v>
      </c>
      <c r="I9" s="56" t="s">
        <v>2928</v>
      </c>
      <c r="J9" s="56" t="s">
        <v>2256</v>
      </c>
      <c r="K9" s="56" t="s">
        <v>2929</v>
      </c>
      <c r="L9" s="56" t="s">
        <v>64</v>
      </c>
      <c r="M9" s="56" t="s">
        <v>635</v>
      </c>
      <c r="N9" s="56" t="s">
        <v>2930</v>
      </c>
      <c r="O9" s="57" t="n">
        <f aca="false">$AB9</f>
        <v>45</v>
      </c>
      <c r="P9" s="57" t="n">
        <f aca="false">$AF9</f>
        <v>27.5</v>
      </c>
      <c r="Q9" s="57" t="n">
        <f aca="false">IFERROR(IF($V9&lt;&gt;0,ROUND((MAX(O9:P9)*0.5+$V9*0.5),0),ROUND(($O9*0.5+$P9*0.5),0)),)</f>
        <v>73</v>
      </c>
      <c r="R9" s="57" t="n">
        <f aca="false">$AV9</f>
        <v>68.8</v>
      </c>
      <c r="S9" s="57" t="n">
        <f aca="false">$BI9</f>
        <v>79.4</v>
      </c>
      <c r="T9" s="57" t="n">
        <f aca="false">$BT9</f>
        <v>88</v>
      </c>
      <c r="U9" s="57" t="n">
        <f aca="false">$CD9</f>
        <v>50</v>
      </c>
      <c r="V9" s="58" t="n">
        <f aca="false">$AJ9</f>
        <v>100</v>
      </c>
      <c r="W9" s="59" t="n">
        <f aca="false">IF($Q9&gt;=55,ROUND($Q9*$Q$3+$R9*$R$3+$S9*$S$3+$T9*$T$3+$U9*$U$3,0),$Q9)</f>
        <v>74</v>
      </c>
      <c r="X9" s="57" t="n">
        <v>20</v>
      </c>
      <c r="Y9" s="60" t="n">
        <v>0</v>
      </c>
      <c r="Z9" s="60" t="n">
        <v>25</v>
      </c>
      <c r="AA9" s="60" t="n">
        <v>100</v>
      </c>
      <c r="AB9" s="61" t="n">
        <f aca="false">IFERROR(X9+Y9+Z9*AA9/100,0)</f>
        <v>45</v>
      </c>
      <c r="AC9" s="60" t="n">
        <v>10</v>
      </c>
      <c r="AD9" s="60" t="n">
        <v>25</v>
      </c>
      <c r="AE9" s="57" t="n">
        <v>70</v>
      </c>
      <c r="AF9" s="61" t="n">
        <f aca="false">IFERROR(AC9+AD9*AE9/100,0)</f>
        <v>27.5</v>
      </c>
      <c r="AG9" s="60" t="n">
        <v>30</v>
      </c>
      <c r="AH9" s="60" t="n">
        <v>70</v>
      </c>
      <c r="AI9" s="57" t="n">
        <v>100</v>
      </c>
      <c r="AJ9" s="61" t="n">
        <f aca="false">IFERROR(AG9+AH9*AI9/100,0)</f>
        <v>100</v>
      </c>
      <c r="AK9" s="62" t="n">
        <v>100</v>
      </c>
      <c r="AL9" s="63" t="n">
        <v>100</v>
      </c>
      <c r="AM9" s="62" t="n">
        <v>90</v>
      </c>
      <c r="AN9" s="62" t="n">
        <v>100</v>
      </c>
      <c r="AO9" s="62" t="n">
        <v>25</v>
      </c>
      <c r="AP9" s="62" t="n">
        <v>20</v>
      </c>
      <c r="AQ9" s="62" t="n">
        <v>60</v>
      </c>
      <c r="AR9" s="62" t="n">
        <v>33</v>
      </c>
      <c r="AS9" s="62" t="n">
        <v>60</v>
      </c>
      <c r="AT9" s="62" t="n">
        <v>100</v>
      </c>
      <c r="AU9" s="62"/>
      <c r="AV9" s="61" t="n">
        <f aca="false">IFERROR(AVERAGE(AK9:AU9),0)</f>
        <v>68.8</v>
      </c>
      <c r="AW9" s="62" t="n">
        <v>95</v>
      </c>
      <c r="AX9" s="62" t="n">
        <v>78</v>
      </c>
      <c r="AY9" s="62" t="n">
        <v>83</v>
      </c>
      <c r="AZ9" s="62" t="n">
        <v>73</v>
      </c>
      <c r="BA9" s="62" t="n">
        <v>79</v>
      </c>
      <c r="BB9" s="62" t="n">
        <v>95</v>
      </c>
      <c r="BC9" s="62" t="n">
        <v>92</v>
      </c>
      <c r="BD9" s="62" t="n">
        <v>100</v>
      </c>
      <c r="BE9" s="62" t="n">
        <v>99</v>
      </c>
      <c r="BF9" s="62" t="n">
        <v>0</v>
      </c>
      <c r="BG9" s="62"/>
      <c r="BH9" s="62"/>
      <c r="BI9" s="61" t="n">
        <f aca="false">IFERROR(AVERAGE(AW9:BH9),0)</f>
        <v>79.4</v>
      </c>
      <c r="BJ9" s="62" t="n">
        <v>95</v>
      </c>
      <c r="BK9" s="62" t="n">
        <v>85</v>
      </c>
      <c r="BL9" s="62" t="n">
        <v>100</v>
      </c>
      <c r="BM9" s="62" t="n">
        <v>75</v>
      </c>
      <c r="BN9" s="62" t="n">
        <v>85</v>
      </c>
      <c r="BO9" s="62" t="n">
        <v>40</v>
      </c>
      <c r="BP9" s="62" t="n">
        <v>100</v>
      </c>
      <c r="BQ9" s="62" t="n">
        <v>100</v>
      </c>
      <c r="BR9" s="62" t="n">
        <v>100</v>
      </c>
      <c r="BS9" s="62" t="n">
        <v>100</v>
      </c>
      <c r="BT9" s="61" t="n">
        <f aca="false">IFERROR(AVERAGE(BJ9:BS9),0)</f>
        <v>88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50</v>
      </c>
    </row>
    <row r="10" customFormat="false" ht="15.75" hidden="false" customHeight="true" outlineLevel="0" collapsed="false">
      <c r="A10" s="13" t="str">
        <f aca="false">$E10&amp;"-"&amp;$F10</f>
        <v>201910029-7</v>
      </c>
      <c r="B10" s="18" t="n">
        <f aca="false">$W10</f>
        <v>48</v>
      </c>
      <c r="C10" s="13"/>
      <c r="D10" s="68" t="n">
        <v>6</v>
      </c>
      <c r="E10" s="56" t="s">
        <v>2931</v>
      </c>
      <c r="F10" s="56" t="s">
        <v>121</v>
      </c>
      <c r="G10" s="56" t="s">
        <v>2932</v>
      </c>
      <c r="H10" s="56" t="s">
        <v>159</v>
      </c>
      <c r="I10" s="56" t="s">
        <v>2933</v>
      </c>
      <c r="J10" s="56" t="s">
        <v>2934</v>
      </c>
      <c r="K10" s="56" t="s">
        <v>2935</v>
      </c>
      <c r="L10" s="56" t="s">
        <v>58</v>
      </c>
      <c r="M10" s="56" t="s">
        <v>1282</v>
      </c>
      <c r="N10" s="56" t="s">
        <v>2936</v>
      </c>
      <c r="O10" s="57" t="n">
        <f aca="false">$AB10</f>
        <v>95</v>
      </c>
      <c r="P10" s="57" t="n">
        <f aca="false">$AF10</f>
        <v>0</v>
      </c>
      <c r="Q10" s="57" t="n">
        <f aca="false">IFERROR(IF($V10&lt;&gt;0,ROUND((MAX(O10:P10)*0.5+$V10*0.5),0),ROUND(($O10*0.5+$P10*0.5),0)),)</f>
        <v>48</v>
      </c>
      <c r="R10" s="57" t="n">
        <f aca="false">$AV10</f>
        <v>56</v>
      </c>
      <c r="S10" s="57" t="n">
        <f aca="false">$BI10</f>
        <v>28.1</v>
      </c>
      <c r="T10" s="57" t="n">
        <f aca="false">$BT10</f>
        <v>35.5</v>
      </c>
      <c r="U10" s="57" t="n">
        <f aca="false">$CD10</f>
        <v>37.5</v>
      </c>
      <c r="V10" s="58" t="n">
        <f aca="false">$AJ10</f>
        <v>0</v>
      </c>
      <c r="W10" s="59" t="n">
        <f aca="false">IF($Q10&gt;=55,ROUND($Q10*$Q$3+$R10*$R$3+$S10*$S$3+$T10*$T$3+$U10*$U$3,0),$Q10)</f>
        <v>48</v>
      </c>
      <c r="X10" s="57" t="n">
        <v>20</v>
      </c>
      <c r="Y10" s="60" t="n">
        <v>30</v>
      </c>
      <c r="Z10" s="60" t="n">
        <v>45</v>
      </c>
      <c r="AA10" s="60" t="n">
        <v>100</v>
      </c>
      <c r="AB10" s="61" t="n">
        <f aca="false">IFERROR(X10+Y10+Z10*AA10/100,0)</f>
        <v>95</v>
      </c>
      <c r="AC10" s="60" t="s">
        <v>145</v>
      </c>
      <c r="AD10" s="60" t="s">
        <v>145</v>
      </c>
      <c r="AE10" s="57" t="s">
        <v>145</v>
      </c>
      <c r="AF10" s="61" t="n">
        <f aca="false">IFERROR(AC10+AD10*AE10/100,0)</f>
        <v>0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60</v>
      </c>
      <c r="AQ10" s="62" t="n">
        <v>0</v>
      </c>
      <c r="AR10" s="62" t="n">
        <v>0</v>
      </c>
      <c r="AS10" s="62" t="n">
        <v>0</v>
      </c>
      <c r="AT10" s="62" t="n">
        <v>0</v>
      </c>
      <c r="AU10" s="62"/>
      <c r="AV10" s="61" t="n">
        <f aca="false">IFERROR(AVERAGE(AK10:AU10),0)</f>
        <v>56</v>
      </c>
      <c r="AW10" s="62" t="n">
        <v>81</v>
      </c>
      <c r="AX10" s="62" t="n">
        <v>100</v>
      </c>
      <c r="AY10" s="62" t="n">
        <v>100</v>
      </c>
      <c r="AZ10" s="62" t="n">
        <v>0</v>
      </c>
      <c r="BA10" s="62" t="n">
        <v>0</v>
      </c>
      <c r="BB10" s="62" t="n">
        <v>0</v>
      </c>
      <c r="BC10" s="62" t="n">
        <v>0</v>
      </c>
      <c r="BD10" s="62" t="n">
        <v>0</v>
      </c>
      <c r="BE10" s="62" t="n">
        <v>0</v>
      </c>
      <c r="BF10" s="62" t="n">
        <v>0</v>
      </c>
      <c r="BG10" s="62"/>
      <c r="BH10" s="62"/>
      <c r="BI10" s="61" t="n">
        <f aca="false">IFERROR(AVERAGE(AW10:BH10),0)</f>
        <v>28.1</v>
      </c>
      <c r="BJ10" s="62" t="n">
        <v>60</v>
      </c>
      <c r="BK10" s="62" t="n">
        <v>95</v>
      </c>
      <c r="BL10" s="62" t="n">
        <v>100</v>
      </c>
      <c r="BM10" s="62" t="n">
        <v>100</v>
      </c>
      <c r="BN10" s="62" t="n">
        <v>0</v>
      </c>
      <c r="BO10" s="62" t="n">
        <v>0</v>
      </c>
      <c r="BP10" s="62" t="n">
        <v>0</v>
      </c>
      <c r="BQ10" s="62" t="n">
        <v>0</v>
      </c>
      <c r="BR10" s="62" t="n">
        <v>0</v>
      </c>
      <c r="BS10" s="62" t="n">
        <v>0</v>
      </c>
      <c r="BT10" s="61" t="n">
        <f aca="false">IFERROR(AVERAGE(BJ10:BS10),0)</f>
        <v>35.5</v>
      </c>
      <c r="BU10" s="63" t="n">
        <v>100</v>
      </c>
      <c r="BV10" s="63" t="n">
        <v>100</v>
      </c>
      <c r="BW10" s="63" t="n">
        <v>0</v>
      </c>
      <c r="BX10" s="62" t="n">
        <v>0</v>
      </c>
      <c r="BY10" s="62" t="n">
        <v>100</v>
      </c>
      <c r="BZ10" s="62" t="n">
        <v>0</v>
      </c>
      <c r="CA10" s="62" t="n">
        <v>0</v>
      </c>
      <c r="CB10" s="62" t="n">
        <v>0</v>
      </c>
      <c r="CC10" s="62"/>
      <c r="CD10" s="61" t="n">
        <f aca="false">IFERROR(AVERAGE(BU10:CC10),0)</f>
        <v>37.5</v>
      </c>
    </row>
    <row r="11" customFormat="false" ht="15.75" hidden="false" customHeight="true" outlineLevel="0" collapsed="false">
      <c r="A11" s="13" t="str">
        <f aca="false">$E11&amp;"-"&amp;$F11</f>
        <v>202051003-2</v>
      </c>
      <c r="B11" s="18" t="n">
        <f aca="false">$W11</f>
        <v>85</v>
      </c>
      <c r="C11" s="13"/>
      <c r="D11" s="68" t="n">
        <v>7</v>
      </c>
      <c r="E11" s="56" t="s">
        <v>2937</v>
      </c>
      <c r="F11" s="56" t="s">
        <v>58</v>
      </c>
      <c r="G11" s="56" t="s">
        <v>2938</v>
      </c>
      <c r="H11" s="56" t="s">
        <v>89</v>
      </c>
      <c r="I11" s="56" t="s">
        <v>2939</v>
      </c>
      <c r="J11" s="56" t="s">
        <v>1386</v>
      </c>
      <c r="K11" s="56" t="s">
        <v>2940</v>
      </c>
      <c r="L11" s="56" t="s">
        <v>64</v>
      </c>
      <c r="M11" s="56" t="s">
        <v>381</v>
      </c>
      <c r="N11" s="56" t="s">
        <v>2941</v>
      </c>
      <c r="O11" s="57" t="n">
        <f aca="false">$AB11</f>
        <v>75</v>
      </c>
      <c r="P11" s="57" t="n">
        <f aca="false">$AF11</f>
        <v>95</v>
      </c>
      <c r="Q11" s="57" t="n">
        <f aca="false">IFERROR(IF($V11&lt;&gt;0,ROUND((MAX(O11:P11)*0.5+$V11*0.5),0),ROUND(($O11*0.5+$P11*0.5),0)),)</f>
        <v>85</v>
      </c>
      <c r="R11" s="57" t="n">
        <f aca="false">$AV11</f>
        <v>95.8</v>
      </c>
      <c r="S11" s="57" t="n">
        <f aca="false">$BI11</f>
        <v>56.4</v>
      </c>
      <c r="T11" s="57" t="n">
        <f aca="false">$BT11</f>
        <v>78.5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85</v>
      </c>
      <c r="X11" s="57" t="n">
        <v>15</v>
      </c>
      <c r="Y11" s="60" t="n">
        <v>25</v>
      </c>
      <c r="Z11" s="60" t="n">
        <v>50</v>
      </c>
      <c r="AA11" s="60" t="n">
        <v>70</v>
      </c>
      <c r="AB11" s="61" t="n">
        <f aca="false">IFERROR(X11+Y11+Z11*AA11/100,0)</f>
        <v>75</v>
      </c>
      <c r="AC11" s="60" t="n">
        <v>25</v>
      </c>
      <c r="AD11" s="60" t="n">
        <v>70</v>
      </c>
      <c r="AE11" s="57" t="n">
        <v>100</v>
      </c>
      <c r="AF11" s="61" t="n">
        <f aca="false">IFERROR(AC11+AD11*AE11/100,0)</f>
        <v>95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75</v>
      </c>
      <c r="AP11" s="62" t="n">
        <v>100</v>
      </c>
      <c r="AQ11" s="62" t="n">
        <v>100</v>
      </c>
      <c r="AR11" s="62" t="n">
        <v>83</v>
      </c>
      <c r="AS11" s="62" t="n">
        <v>100</v>
      </c>
      <c r="AT11" s="62" t="n">
        <v>100</v>
      </c>
      <c r="AU11" s="62"/>
      <c r="AV11" s="61" t="n">
        <f aca="false">IFERROR(AVERAGE(AK11:AU11),0)</f>
        <v>95.8</v>
      </c>
      <c r="AW11" s="62" t="n">
        <v>0</v>
      </c>
      <c r="AX11" s="62" t="n">
        <v>98</v>
      </c>
      <c r="AY11" s="62" t="n">
        <v>90</v>
      </c>
      <c r="AZ11" s="62" t="n">
        <v>79</v>
      </c>
      <c r="BA11" s="62" t="n">
        <v>100</v>
      </c>
      <c r="BB11" s="62" t="n">
        <v>97</v>
      </c>
      <c r="BC11" s="62" t="n">
        <v>0</v>
      </c>
      <c r="BD11" s="62" t="n">
        <v>100</v>
      </c>
      <c r="BE11" s="62" t="n">
        <v>0</v>
      </c>
      <c r="BF11" s="62" t="n">
        <v>0</v>
      </c>
      <c r="BG11" s="62"/>
      <c r="BH11" s="62"/>
      <c r="BI11" s="61" t="n">
        <f aca="false">IFERROR(AVERAGE(AW11:BH11),0)</f>
        <v>56.4</v>
      </c>
      <c r="BJ11" s="62" t="n">
        <v>95</v>
      </c>
      <c r="BK11" s="62" t="n">
        <v>90</v>
      </c>
      <c r="BL11" s="62" t="n">
        <v>100</v>
      </c>
      <c r="BM11" s="62" t="n">
        <v>100</v>
      </c>
      <c r="BN11" s="62" t="n">
        <v>0</v>
      </c>
      <c r="BO11" s="62" t="n">
        <v>0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78.5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202051004-0</v>
      </c>
      <c r="B12" s="18" t="n">
        <f aca="false">$W12</f>
        <v>83</v>
      </c>
      <c r="C12" s="13"/>
      <c r="D12" s="68" t="n">
        <v>8</v>
      </c>
      <c r="E12" s="56" t="s">
        <v>2942</v>
      </c>
      <c r="F12" s="56" t="s">
        <v>68</v>
      </c>
      <c r="G12" s="56" t="s">
        <v>2943</v>
      </c>
      <c r="H12" s="56" t="s">
        <v>64</v>
      </c>
      <c r="I12" s="56" t="s">
        <v>130</v>
      </c>
      <c r="J12" s="56" t="s">
        <v>2944</v>
      </c>
      <c r="K12" s="56" t="s">
        <v>2945</v>
      </c>
      <c r="L12" s="56" t="s">
        <v>64</v>
      </c>
      <c r="M12" s="56" t="s">
        <v>381</v>
      </c>
      <c r="N12" s="56" t="s">
        <v>2946</v>
      </c>
      <c r="O12" s="57" t="n">
        <f aca="false">$AB12</f>
        <v>69.5</v>
      </c>
      <c r="P12" s="57" t="n">
        <f aca="false">$AF12</f>
        <v>100</v>
      </c>
      <c r="Q12" s="57" t="n">
        <f aca="false">IFERROR(IF($V12&lt;&gt;0,ROUND((MAX(O12:P12)*0.5+$V12*0.5),0),ROUND(($O12*0.5+$P12*0.5),0)),)</f>
        <v>85</v>
      </c>
      <c r="R12" s="57" t="n">
        <f aca="false">$AV12</f>
        <v>70</v>
      </c>
      <c r="S12" s="57" t="n">
        <f aca="false">$BI12</f>
        <v>70</v>
      </c>
      <c r="T12" s="57" t="n">
        <f aca="false">$BT12</f>
        <v>98.5</v>
      </c>
      <c r="U12" s="57" t="n">
        <f aca="false">$CD12</f>
        <v>75</v>
      </c>
      <c r="V12" s="58" t="n">
        <f aca="false">$AJ12</f>
        <v>0</v>
      </c>
      <c r="W12" s="59" t="n">
        <f aca="false">IF($Q12&gt;=55,ROUND($Q12*$Q$3+$R12*$R$3+$S12*$S$3+$T12*$T$3+$U12*$U$3,0),$Q12)</f>
        <v>83</v>
      </c>
      <c r="X12" s="57" t="n">
        <v>20</v>
      </c>
      <c r="Y12" s="60" t="n">
        <v>25</v>
      </c>
      <c r="Z12" s="60" t="n">
        <v>35</v>
      </c>
      <c r="AA12" s="60" t="n">
        <v>70</v>
      </c>
      <c r="AB12" s="61" t="n">
        <f aca="false">IFERROR(X12+Y12+Z12*AA12/100,0)</f>
        <v>69.5</v>
      </c>
      <c r="AC12" s="60" t="n">
        <v>30</v>
      </c>
      <c r="AD12" s="60" t="n">
        <v>70</v>
      </c>
      <c r="AE12" s="57" t="n">
        <v>100</v>
      </c>
      <c r="AF12" s="61" t="n">
        <f aca="false">IFERROR(AC12+AD12*AE12/100,0)</f>
        <v>100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0</v>
      </c>
      <c r="AM12" s="62" t="n">
        <v>100</v>
      </c>
      <c r="AN12" s="62" t="n">
        <v>100</v>
      </c>
      <c r="AO12" s="62" t="n">
        <v>0</v>
      </c>
      <c r="AP12" s="62" t="n">
        <v>40</v>
      </c>
      <c r="AQ12" s="62" t="n">
        <v>100</v>
      </c>
      <c r="AR12" s="62" t="n">
        <v>100</v>
      </c>
      <c r="AS12" s="62" t="n">
        <v>60</v>
      </c>
      <c r="AT12" s="62" t="n">
        <v>100</v>
      </c>
      <c r="AU12" s="62"/>
      <c r="AV12" s="61" t="n">
        <f aca="false">IFERROR(AVERAGE(AK12:AU12),0)</f>
        <v>70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0</v>
      </c>
      <c r="BB12" s="62" t="n">
        <v>100</v>
      </c>
      <c r="BC12" s="62" t="n">
        <v>100</v>
      </c>
      <c r="BD12" s="62" t="n">
        <v>0</v>
      </c>
      <c r="BE12" s="62" t="n">
        <v>0</v>
      </c>
      <c r="BF12" s="62" t="n">
        <v>100</v>
      </c>
      <c r="BG12" s="62"/>
      <c r="BH12" s="62"/>
      <c r="BI12" s="61" t="n">
        <f aca="false">IFERROR(AVERAGE(AW12:BH12),0)</f>
        <v>70</v>
      </c>
      <c r="BJ12" s="62" t="n">
        <v>100</v>
      </c>
      <c r="BK12" s="62" t="n">
        <v>95</v>
      </c>
      <c r="BL12" s="62" t="n">
        <v>100</v>
      </c>
      <c r="BM12" s="62" t="n">
        <v>100</v>
      </c>
      <c r="BN12" s="62" t="n">
        <v>100</v>
      </c>
      <c r="BO12" s="62" t="n">
        <v>100</v>
      </c>
      <c r="BP12" s="62" t="n">
        <v>100</v>
      </c>
      <c r="BQ12" s="62" t="n">
        <v>100</v>
      </c>
      <c r="BR12" s="62" t="n">
        <v>90</v>
      </c>
      <c r="BS12" s="62" t="n">
        <v>100</v>
      </c>
      <c r="BT12" s="61" t="n">
        <f aca="false">IFERROR(AVERAGE(BJ12:BS12),0)</f>
        <v>98.5</v>
      </c>
      <c r="BU12" s="63" t="n">
        <v>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0</v>
      </c>
      <c r="CB12" s="62" t="n">
        <v>100</v>
      </c>
      <c r="CC12" s="62"/>
      <c r="CD12" s="61" t="n">
        <f aca="false">IFERROR(AVERAGE(BU12:CC12),0)</f>
        <v>75</v>
      </c>
    </row>
    <row r="13" customFormat="false" ht="15.75" hidden="false" customHeight="true" outlineLevel="0" collapsed="false">
      <c r="A13" s="13" t="str">
        <f aca="false">$E13&amp;"-"&amp;$F13</f>
        <v>201960114-8</v>
      </c>
      <c r="B13" s="18" t="n">
        <f aca="false">$W13</f>
        <v>62</v>
      </c>
      <c r="C13" s="13"/>
      <c r="D13" s="68" t="n">
        <v>9</v>
      </c>
      <c r="E13" s="56" t="s">
        <v>2947</v>
      </c>
      <c r="F13" s="56" t="s">
        <v>89</v>
      </c>
      <c r="G13" s="56" t="s">
        <v>2948</v>
      </c>
      <c r="H13" s="56" t="s">
        <v>89</v>
      </c>
      <c r="I13" s="56" t="s">
        <v>2949</v>
      </c>
      <c r="J13" s="56" t="s">
        <v>273</v>
      </c>
      <c r="K13" s="56" t="s">
        <v>2950</v>
      </c>
      <c r="L13" s="56" t="s">
        <v>64</v>
      </c>
      <c r="M13" s="56" t="s">
        <v>65</v>
      </c>
      <c r="N13" s="56" t="s">
        <v>2951</v>
      </c>
      <c r="O13" s="57" t="n">
        <f aca="false">$AB13</f>
        <v>75</v>
      </c>
      <c r="P13" s="57" t="n">
        <f aca="false">$AF13</f>
        <v>55</v>
      </c>
      <c r="Q13" s="57" t="n">
        <f aca="false">IFERROR(IF($V13&lt;&gt;0,ROUND((MAX(O13:P13)*0.5+$V13*0.5),0),ROUND(($O13*0.5+$P13*0.5),0)),)</f>
        <v>65</v>
      </c>
      <c r="R13" s="57" t="n">
        <f aca="false">$AV13</f>
        <v>68.3</v>
      </c>
      <c r="S13" s="57" t="n">
        <f aca="false">$BI13</f>
        <v>57.2</v>
      </c>
      <c r="T13" s="57" t="n">
        <f aca="false">$BT13</f>
        <v>53.5</v>
      </c>
      <c r="U13" s="57" t="n">
        <f aca="false">$CD13</f>
        <v>40.375</v>
      </c>
      <c r="V13" s="58" t="n">
        <f aca="false">$AJ13</f>
        <v>0</v>
      </c>
      <c r="W13" s="59" t="n">
        <f aca="false">IF($Q13&gt;=55,ROUND($Q13*$Q$3+$R13*$R$3+$S13*$S$3+$T13*$T$3+$U13*$U$3,0),$Q13)</f>
        <v>62</v>
      </c>
      <c r="X13" s="57" t="n">
        <v>20</v>
      </c>
      <c r="Y13" s="60" t="n">
        <v>30</v>
      </c>
      <c r="Z13" s="60" t="n">
        <v>25</v>
      </c>
      <c r="AA13" s="60" t="n">
        <v>100</v>
      </c>
      <c r="AB13" s="61" t="n">
        <f aca="false">IFERROR(X13+Y13+Z13*AA13/100,0)</f>
        <v>75</v>
      </c>
      <c r="AC13" s="60" t="n">
        <v>15</v>
      </c>
      <c r="AD13" s="60" t="n">
        <v>40</v>
      </c>
      <c r="AE13" s="57" t="n">
        <v>100</v>
      </c>
      <c r="AF13" s="61" t="n">
        <f aca="false">IFERROR(AC13+AD13*AE13/100,0)</f>
        <v>55</v>
      </c>
      <c r="AG13" s="60"/>
      <c r="AH13" s="60"/>
      <c r="AI13" s="57"/>
      <c r="AJ13" s="61" t="n">
        <f aca="false">IFERROR(AG13+AH13*AI13/100,0)</f>
        <v>0</v>
      </c>
      <c r="AK13" s="62" t="n">
        <v>0</v>
      </c>
      <c r="AL13" s="63" t="n">
        <v>100</v>
      </c>
      <c r="AM13" s="62" t="n">
        <v>100</v>
      </c>
      <c r="AN13" s="62" t="n">
        <v>100</v>
      </c>
      <c r="AO13" s="62" t="n">
        <v>0</v>
      </c>
      <c r="AP13" s="62" t="n">
        <v>60</v>
      </c>
      <c r="AQ13" s="62" t="n">
        <v>100</v>
      </c>
      <c r="AR13" s="62" t="n">
        <v>83</v>
      </c>
      <c r="AS13" s="62" t="n">
        <v>40</v>
      </c>
      <c r="AT13" s="62" t="n">
        <v>100</v>
      </c>
      <c r="AU13" s="62"/>
      <c r="AV13" s="61" t="n">
        <f aca="false">IFERROR(AVERAGE(AK13:AU13),0)</f>
        <v>68.3</v>
      </c>
      <c r="AW13" s="62" t="n">
        <v>0</v>
      </c>
      <c r="AX13" s="62" t="n">
        <v>96</v>
      </c>
      <c r="AY13" s="62" t="n">
        <v>100</v>
      </c>
      <c r="AZ13" s="62" t="n">
        <v>0</v>
      </c>
      <c r="BA13" s="62" t="n">
        <v>0</v>
      </c>
      <c r="BB13" s="62" t="n">
        <v>0</v>
      </c>
      <c r="BC13" s="62" t="n">
        <v>76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57.2</v>
      </c>
      <c r="BJ13" s="62" t="n">
        <v>100</v>
      </c>
      <c r="BK13" s="62" t="n">
        <v>100</v>
      </c>
      <c r="BL13" s="62" t="n">
        <v>95</v>
      </c>
      <c r="BM13" s="62" t="n">
        <v>45</v>
      </c>
      <c r="BN13" s="62" t="n">
        <v>0</v>
      </c>
      <c r="BO13" s="62" t="n">
        <v>0</v>
      </c>
      <c r="BP13" s="62" t="n">
        <v>35</v>
      </c>
      <c r="BQ13" s="62" t="n">
        <v>30</v>
      </c>
      <c r="BR13" s="62" t="n">
        <v>45</v>
      </c>
      <c r="BS13" s="62" t="n">
        <v>85</v>
      </c>
      <c r="BT13" s="61" t="n">
        <f aca="false">IFERROR(AVERAGE(BJ13:BS13),0)</f>
        <v>53.5</v>
      </c>
      <c r="BU13" s="63" t="n">
        <v>70</v>
      </c>
      <c r="BV13" s="63" t="n">
        <v>0</v>
      </c>
      <c r="BW13" s="63" t="n">
        <v>0</v>
      </c>
      <c r="BX13" s="62" t="n">
        <v>83</v>
      </c>
      <c r="BY13" s="62" t="n">
        <v>0</v>
      </c>
      <c r="BZ13" s="62" t="n">
        <v>100</v>
      </c>
      <c r="CA13" s="62" t="n">
        <v>10</v>
      </c>
      <c r="CB13" s="62" t="n">
        <v>60</v>
      </c>
      <c r="CC13" s="62"/>
      <c r="CD13" s="61" t="n">
        <f aca="false">IFERROR(AVERAGE(BU13:CC13),0)</f>
        <v>40.375</v>
      </c>
    </row>
    <row r="14" customFormat="false" ht="15.75" hidden="false" customHeight="true" outlineLevel="0" collapsed="false">
      <c r="A14" s="13" t="str">
        <f aca="false">$E14&amp;"-"&amp;$F14</f>
        <v>201954033-5</v>
      </c>
      <c r="B14" s="18" t="n">
        <f aca="false">$W14</f>
        <v>86</v>
      </c>
      <c r="C14" s="13"/>
      <c r="D14" s="68" t="n">
        <v>10</v>
      </c>
      <c r="E14" s="56" t="s">
        <v>2952</v>
      </c>
      <c r="F14" s="56" t="s">
        <v>70</v>
      </c>
      <c r="G14" s="56" t="s">
        <v>2953</v>
      </c>
      <c r="H14" s="56" t="s">
        <v>60</v>
      </c>
      <c r="I14" s="56" t="s">
        <v>593</v>
      </c>
      <c r="J14" s="56" t="s">
        <v>2954</v>
      </c>
      <c r="K14" s="56" t="s">
        <v>2955</v>
      </c>
      <c r="L14" s="56" t="s">
        <v>64</v>
      </c>
      <c r="M14" s="56" t="s">
        <v>635</v>
      </c>
      <c r="N14" s="56" t="s">
        <v>2956</v>
      </c>
      <c r="O14" s="57" t="n">
        <f aca="false">$AB14</f>
        <v>85</v>
      </c>
      <c r="P14" s="57" t="n">
        <f aca="false">$AF14</f>
        <v>95</v>
      </c>
      <c r="Q14" s="57" t="n">
        <f aca="false">IFERROR(IF($V14&lt;&gt;0,ROUND((MAX(O14:P14)*0.5+$V14*0.5),0),ROUND(($O14*0.5+$P14*0.5),0)),)</f>
        <v>90</v>
      </c>
      <c r="R14" s="57" t="n">
        <f aca="false">$AV14</f>
        <v>97.5</v>
      </c>
      <c r="S14" s="57" t="n">
        <f aca="false">$BI14</f>
        <v>55.8888888888889</v>
      </c>
      <c r="T14" s="57" t="n">
        <f aca="false">$BT14</f>
        <v>75.2</v>
      </c>
      <c r="U14" s="57" t="n">
        <f aca="false">$CD14</f>
        <v>69</v>
      </c>
      <c r="V14" s="58" t="n">
        <f aca="false">$AJ14</f>
        <v>0</v>
      </c>
      <c r="W14" s="59" t="n">
        <f aca="false">IF($Q14&gt;=55,ROUND($Q14*$Q$3+$R14*$R$3+$S14*$S$3+$T14*$T$3+$U14*$U$3,0),$Q14)</f>
        <v>86</v>
      </c>
      <c r="X14" s="57" t="n">
        <v>20</v>
      </c>
      <c r="Y14" s="60" t="n">
        <v>25</v>
      </c>
      <c r="Z14" s="60" t="n">
        <v>40</v>
      </c>
      <c r="AA14" s="60" t="n">
        <v>100</v>
      </c>
      <c r="AB14" s="61" t="n">
        <f aca="false">IFERROR(X14+Y14+Z14*AA14/100,0)</f>
        <v>85</v>
      </c>
      <c r="AC14" s="60" t="n">
        <v>30</v>
      </c>
      <c r="AD14" s="60" t="n">
        <v>65</v>
      </c>
      <c r="AE14" s="57" t="n">
        <v>100</v>
      </c>
      <c r="AF14" s="61" t="n">
        <f aca="false">IFERROR(AC14+AD14*AE14/100,0)</f>
        <v>95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75</v>
      </c>
      <c r="AO14" s="62" t="n">
        <v>100</v>
      </c>
      <c r="AP14" s="62" t="n">
        <v>100</v>
      </c>
      <c r="AQ14" s="62" t="n">
        <v>100</v>
      </c>
      <c r="AR14" s="62" t="n">
        <v>100</v>
      </c>
      <c r="AS14" s="62" t="n">
        <v>100</v>
      </c>
      <c r="AT14" s="62" t="n">
        <v>100</v>
      </c>
      <c r="AU14" s="62"/>
      <c r="AV14" s="61" t="n">
        <f aca="false">IFERROR(AVERAGE(AK14:AU14),0)</f>
        <v>97.5</v>
      </c>
      <c r="AW14" s="62" t="s">
        <v>145</v>
      </c>
      <c r="AX14" s="62" t="n">
        <v>100</v>
      </c>
      <c r="AY14" s="62" t="n">
        <v>100</v>
      </c>
      <c r="AZ14" s="62" t="n">
        <v>65</v>
      </c>
      <c r="BA14" s="62" t="n">
        <v>0</v>
      </c>
      <c r="BB14" s="62" t="n">
        <v>0</v>
      </c>
      <c r="BC14" s="62" t="n">
        <v>55</v>
      </c>
      <c r="BD14" s="62" t="n">
        <v>100</v>
      </c>
      <c r="BE14" s="62" t="n">
        <v>0</v>
      </c>
      <c r="BF14" s="62" t="n">
        <v>83</v>
      </c>
      <c r="BG14" s="62"/>
      <c r="BH14" s="62"/>
      <c r="BI14" s="61" t="n">
        <f aca="false">IFERROR(AVERAGE(AW14:BH14),0)</f>
        <v>55.8888888888889</v>
      </c>
      <c r="BJ14" s="62" t="n">
        <v>47</v>
      </c>
      <c r="BK14" s="62" t="n">
        <v>80</v>
      </c>
      <c r="BL14" s="62" t="n">
        <v>85</v>
      </c>
      <c r="BM14" s="62" t="n">
        <v>60</v>
      </c>
      <c r="BN14" s="62" t="n">
        <v>0</v>
      </c>
      <c r="BO14" s="62" t="n">
        <v>95</v>
      </c>
      <c r="BP14" s="62" t="n">
        <v>100</v>
      </c>
      <c r="BQ14" s="62" t="n">
        <v>100</v>
      </c>
      <c r="BR14" s="62" t="n">
        <v>100</v>
      </c>
      <c r="BS14" s="62" t="n">
        <v>85</v>
      </c>
      <c r="BT14" s="61" t="n">
        <f aca="false">IFERROR(AVERAGE(BJ14:BS14),0)</f>
        <v>75.2</v>
      </c>
      <c r="BU14" s="63" t="n">
        <v>100</v>
      </c>
      <c r="BV14" s="63" t="n">
        <v>100</v>
      </c>
      <c r="BW14" s="63" t="n">
        <v>100</v>
      </c>
      <c r="BX14" s="62" t="n">
        <v>52</v>
      </c>
      <c r="BY14" s="62" t="n">
        <v>0</v>
      </c>
      <c r="BZ14" s="62" t="n">
        <v>100</v>
      </c>
      <c r="CA14" s="62" t="n">
        <v>0</v>
      </c>
      <c r="CB14" s="62" t="n">
        <v>100</v>
      </c>
      <c r="CC14" s="62"/>
      <c r="CD14" s="61" t="n">
        <f aca="false">IFERROR(AVERAGE(BU14:CC14),0)</f>
        <v>69</v>
      </c>
    </row>
    <row r="15" customFormat="false" ht="15.75" hidden="false" customHeight="true" outlineLevel="0" collapsed="false">
      <c r="A15" s="13" t="str">
        <f aca="false">$E15&amp;"-"&amp;$F15</f>
        <v>202051025-3</v>
      </c>
      <c r="B15" s="18" t="n">
        <f aca="false">$W15</f>
        <v>92</v>
      </c>
      <c r="C15" s="13"/>
      <c r="D15" s="68" t="n">
        <v>11</v>
      </c>
      <c r="E15" s="56" t="s">
        <v>2957</v>
      </c>
      <c r="F15" s="56" t="s">
        <v>159</v>
      </c>
      <c r="G15" s="56" t="s">
        <v>2958</v>
      </c>
      <c r="H15" s="56" t="s">
        <v>89</v>
      </c>
      <c r="I15" s="56" t="s">
        <v>356</v>
      </c>
      <c r="J15" s="56" t="s">
        <v>426</v>
      </c>
      <c r="K15" s="56" t="s">
        <v>1150</v>
      </c>
      <c r="L15" s="56" t="s">
        <v>64</v>
      </c>
      <c r="M15" s="56" t="s">
        <v>381</v>
      </c>
      <c r="N15" s="56" t="s">
        <v>2959</v>
      </c>
      <c r="O15" s="57" t="n">
        <f aca="false">$AB15</f>
        <v>90</v>
      </c>
      <c r="P15" s="57" t="n">
        <f aca="false">$AF15</f>
        <v>85</v>
      </c>
      <c r="Q15" s="57" t="n">
        <f aca="false">IFERROR(IF($V15&lt;&gt;0,ROUND((MAX(O15:P15)*0.5+$V15*0.5),0),ROUND(($O15*0.5+$P15*0.5),0)),)</f>
        <v>88</v>
      </c>
      <c r="R15" s="57" t="n">
        <f aca="false">$AV15</f>
        <v>94.3</v>
      </c>
      <c r="S15" s="57" t="n">
        <f aca="false">$BI15</f>
        <v>99.091</v>
      </c>
      <c r="T15" s="57" t="n">
        <f aca="false">$BT15</f>
        <v>99.5</v>
      </c>
      <c r="U15" s="57" t="n">
        <f aca="false">$CD15</f>
        <v>87.5</v>
      </c>
      <c r="V15" s="58" t="n">
        <f aca="false">$AJ15</f>
        <v>0</v>
      </c>
      <c r="W15" s="59" t="n">
        <f aca="false">IF($Q15&gt;=55,ROUND($Q15*$Q$3+$R15*$R$3+$S15*$S$3+$T15*$T$3+$U15*$U$3,0),$Q15)</f>
        <v>92</v>
      </c>
      <c r="X15" s="57" t="n">
        <v>20</v>
      </c>
      <c r="Y15" s="60" t="n">
        <v>30</v>
      </c>
      <c r="Z15" s="60" t="n">
        <v>40</v>
      </c>
      <c r="AA15" s="60" t="n">
        <v>100</v>
      </c>
      <c r="AB15" s="61" t="n">
        <f aca="false">IFERROR(X15+Y15+Z15*AA15/100,0)</f>
        <v>90</v>
      </c>
      <c r="AC15" s="60" t="n">
        <v>20</v>
      </c>
      <c r="AD15" s="60" t="n">
        <v>65</v>
      </c>
      <c r="AE15" s="57" t="n">
        <v>100</v>
      </c>
      <c r="AF15" s="61" t="n">
        <f aca="false">IFERROR(AC15+AD15*AE15/100,0)</f>
        <v>85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100</v>
      </c>
      <c r="AP15" s="62" t="n">
        <v>60</v>
      </c>
      <c r="AQ15" s="62" t="n">
        <v>100</v>
      </c>
      <c r="AR15" s="62" t="n">
        <v>83</v>
      </c>
      <c r="AS15" s="62" t="n">
        <v>100</v>
      </c>
      <c r="AT15" s="62" t="n">
        <v>100</v>
      </c>
      <c r="AU15" s="62"/>
      <c r="AV15" s="61" t="n">
        <f aca="false">IFERROR(AVERAGE(AK15:AU15),0)</f>
        <v>94.3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90.91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99.091</v>
      </c>
      <c r="BJ15" s="62" t="n">
        <v>100</v>
      </c>
      <c r="BK15" s="62" t="n">
        <v>95</v>
      </c>
      <c r="BL15" s="62" t="n">
        <v>100</v>
      </c>
      <c r="BM15" s="62" t="n">
        <v>100</v>
      </c>
      <c r="BN15" s="62" t="n">
        <v>100</v>
      </c>
      <c r="BO15" s="62" t="n">
        <v>100</v>
      </c>
      <c r="BP15" s="62" t="n">
        <v>100</v>
      </c>
      <c r="BQ15" s="62" t="n">
        <v>100</v>
      </c>
      <c r="BR15" s="62" t="n">
        <v>100</v>
      </c>
      <c r="BS15" s="62" t="n">
        <v>100</v>
      </c>
      <c r="BT15" s="61" t="n">
        <f aca="false">IFERROR(AVERAGE(BJ15:BS15),0)</f>
        <v>99.5</v>
      </c>
      <c r="BU15" s="63" t="n">
        <v>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87.5</v>
      </c>
    </row>
    <row r="16" customFormat="false" ht="15.75" hidden="false" customHeight="true" outlineLevel="0" collapsed="false">
      <c r="A16" s="13" t="str">
        <f aca="false">$E16&amp;"-"&amp;$F16</f>
        <v>202051048-2</v>
      </c>
      <c r="B16" s="18" t="n">
        <f aca="false">$W16</f>
        <v>70</v>
      </c>
      <c r="C16" s="13"/>
      <c r="D16" s="68" t="n">
        <v>12</v>
      </c>
      <c r="E16" s="56" t="s">
        <v>2960</v>
      </c>
      <c r="F16" s="56" t="s">
        <v>58</v>
      </c>
      <c r="G16" s="56" t="s">
        <v>2961</v>
      </c>
      <c r="H16" s="56" t="s">
        <v>64</v>
      </c>
      <c r="I16" s="56" t="s">
        <v>2962</v>
      </c>
      <c r="J16" s="56" t="s">
        <v>1820</v>
      </c>
      <c r="K16" s="56" t="s">
        <v>2963</v>
      </c>
      <c r="L16" s="56" t="s">
        <v>64</v>
      </c>
      <c r="M16" s="56" t="s">
        <v>381</v>
      </c>
      <c r="N16" s="56" t="s">
        <v>2964</v>
      </c>
      <c r="O16" s="57" t="n">
        <f aca="false">$AB16</f>
        <v>60</v>
      </c>
      <c r="P16" s="57" t="n">
        <f aca="false">$AF16</f>
        <v>55</v>
      </c>
      <c r="Q16" s="57" t="n">
        <f aca="false">IFERROR(IF($V16&lt;&gt;0,ROUND((MAX(O16:P16)*0.5+$V16*0.5),0),ROUND(($O16*0.5+$P16*0.5),0)),)</f>
        <v>58</v>
      </c>
      <c r="R16" s="57" t="n">
        <f aca="false">$AV16</f>
        <v>97.5</v>
      </c>
      <c r="S16" s="57" t="n">
        <f aca="false">$BI16</f>
        <v>99.8</v>
      </c>
      <c r="T16" s="57" t="n">
        <f aca="false">$BT16</f>
        <v>73</v>
      </c>
      <c r="U16" s="57" t="n">
        <f aca="false">$CD16</f>
        <v>35</v>
      </c>
      <c r="V16" s="58" t="n">
        <f aca="false">$AJ16</f>
        <v>0</v>
      </c>
      <c r="W16" s="59" t="n">
        <f aca="false">IF($Q16&gt;=55,ROUND($Q16*$Q$3+$R16*$R$3+$S16*$S$3+$T16*$T$3+$U16*$U$3,0),$Q16)</f>
        <v>70</v>
      </c>
      <c r="X16" s="57" t="n">
        <v>20</v>
      </c>
      <c r="Y16" s="60" t="n">
        <v>15</v>
      </c>
      <c r="Z16" s="60" t="n">
        <v>25</v>
      </c>
      <c r="AA16" s="60" t="n">
        <v>100</v>
      </c>
      <c r="AB16" s="61" t="n">
        <f aca="false">IFERROR(X16+Y16+Z16*AA16/100,0)</f>
        <v>60</v>
      </c>
      <c r="AC16" s="60" t="n">
        <v>15</v>
      </c>
      <c r="AD16" s="60" t="n">
        <v>40</v>
      </c>
      <c r="AE16" s="57" t="n">
        <v>100</v>
      </c>
      <c r="AF16" s="61" t="n">
        <f aca="false">IFERROR(AC16+AD16*AE16/100,0)</f>
        <v>55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2" t="n">
        <v>75</v>
      </c>
      <c r="AP16" s="62" t="n">
        <v>100</v>
      </c>
      <c r="AQ16" s="62" t="n">
        <v>100</v>
      </c>
      <c r="AR16" s="62" t="n">
        <v>100</v>
      </c>
      <c r="AS16" s="62" t="n">
        <v>100</v>
      </c>
      <c r="AT16" s="62" t="n">
        <v>100</v>
      </c>
      <c r="AU16" s="62"/>
      <c r="AV16" s="61" t="n">
        <f aca="false">IFERROR(AVERAGE(AK16:AU16),0)</f>
        <v>97.5</v>
      </c>
      <c r="AW16" s="62" t="n">
        <v>100</v>
      </c>
      <c r="AX16" s="62" t="n">
        <v>100</v>
      </c>
      <c r="AY16" s="62" t="n">
        <v>100</v>
      </c>
      <c r="AZ16" s="62" t="n">
        <v>98</v>
      </c>
      <c r="BA16" s="62" t="n">
        <v>100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 t="n">
        <v>100</v>
      </c>
      <c r="BG16" s="62"/>
      <c r="BH16" s="62"/>
      <c r="BI16" s="61" t="n">
        <f aca="false">IFERROR(AVERAGE(AW16:BH16),0)</f>
        <v>99.8</v>
      </c>
      <c r="BJ16" s="62" t="n">
        <v>100</v>
      </c>
      <c r="BK16" s="62" t="n">
        <v>95</v>
      </c>
      <c r="BL16" s="62" t="n">
        <v>95</v>
      </c>
      <c r="BM16" s="62" t="n">
        <v>70</v>
      </c>
      <c r="BN16" s="62" t="n">
        <v>85</v>
      </c>
      <c r="BO16" s="62" t="n">
        <v>0</v>
      </c>
      <c r="BP16" s="62" t="n">
        <v>100</v>
      </c>
      <c r="BQ16" s="62" t="n">
        <v>85</v>
      </c>
      <c r="BR16" s="62" t="n">
        <v>0</v>
      </c>
      <c r="BS16" s="62" t="n">
        <v>100</v>
      </c>
      <c r="BT16" s="61" t="n">
        <f aca="false">IFERROR(AVERAGE(BJ16:BS16),0)</f>
        <v>73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100</v>
      </c>
      <c r="BZ16" s="62" t="n">
        <v>100</v>
      </c>
      <c r="CA16" s="62" t="n">
        <v>80</v>
      </c>
      <c r="CB16" s="62" t="n">
        <v>0</v>
      </c>
      <c r="CC16" s="62"/>
      <c r="CD16" s="61" t="n">
        <f aca="false">IFERROR(AVERAGE(BU16:CC16),0)</f>
        <v>35</v>
      </c>
    </row>
    <row r="17" customFormat="false" ht="15.75" hidden="false" customHeight="true" outlineLevel="0" collapsed="false">
      <c r="A17" s="13" t="str">
        <f aca="false">$E17&amp;"-"&amp;$F17</f>
        <v>201921061-0</v>
      </c>
      <c r="B17" s="18" t="n">
        <f aca="false">$W17</f>
        <v>100</v>
      </c>
      <c r="C17" s="13"/>
      <c r="D17" s="68" t="n">
        <v>13</v>
      </c>
      <c r="E17" s="56" t="s">
        <v>2965</v>
      </c>
      <c r="F17" s="56" t="s">
        <v>68</v>
      </c>
      <c r="G17" s="56" t="s">
        <v>2966</v>
      </c>
      <c r="H17" s="56" t="s">
        <v>58</v>
      </c>
      <c r="I17" s="56" t="s">
        <v>2967</v>
      </c>
      <c r="J17" s="56" t="s">
        <v>2968</v>
      </c>
      <c r="K17" s="56" t="s">
        <v>2969</v>
      </c>
      <c r="L17" s="56" t="s">
        <v>64</v>
      </c>
      <c r="M17" s="56" t="s">
        <v>572</v>
      </c>
      <c r="N17" s="56" t="s">
        <v>2970</v>
      </c>
      <c r="O17" s="57" t="n">
        <f aca="false">$AB17</f>
        <v>100</v>
      </c>
      <c r="P17" s="57" t="n">
        <f aca="false">$AF17</f>
        <v>100</v>
      </c>
      <c r="Q17" s="57" t="n">
        <f aca="false">IFERROR(IF($V17&lt;&gt;0,ROUND((MAX(O17:P17)*0.5+$V17*0.5),0),ROUND(($O17*0.5+$P17*0.5),0)),)</f>
        <v>100</v>
      </c>
      <c r="R17" s="57" t="n">
        <f aca="false">$AV17</f>
        <v>100</v>
      </c>
      <c r="S17" s="57" t="n">
        <f aca="false">$BI17</f>
        <v>98.4</v>
      </c>
      <c r="T17" s="57" t="n">
        <f aca="false">$BT17</f>
        <v>98.5</v>
      </c>
      <c r="U17" s="57" t="n">
        <f aca="false">$CD17</f>
        <v>100</v>
      </c>
      <c r="V17" s="58" t="n">
        <f aca="false">$AJ17</f>
        <v>0</v>
      </c>
      <c r="W17" s="59" t="n">
        <f aca="false">IF($Q17&gt;=55,ROUND($Q17*$Q$3+$R17*$R$3+$S17*$S$3+$T17*$T$3+$U17*$U$3,0),$Q17)</f>
        <v>100</v>
      </c>
      <c r="X17" s="57" t="n">
        <v>20</v>
      </c>
      <c r="Y17" s="60" t="n">
        <v>30</v>
      </c>
      <c r="Z17" s="60" t="n">
        <v>50</v>
      </c>
      <c r="AA17" s="60" t="n">
        <v>100</v>
      </c>
      <c r="AB17" s="61" t="n">
        <f aca="false">IFERROR(X17+Y17+Z17*AA17/100,0)</f>
        <v>100</v>
      </c>
      <c r="AC17" s="60" t="n">
        <v>30</v>
      </c>
      <c r="AD17" s="60" t="n">
        <v>70</v>
      </c>
      <c r="AE17" s="57" t="n">
        <v>100</v>
      </c>
      <c r="AF17" s="61" t="n">
        <f aca="false">IFERROR(AC17+AD17*AE17/100,0)</f>
        <v>100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100</v>
      </c>
      <c r="AP17" s="62" t="n">
        <v>100</v>
      </c>
      <c r="AQ17" s="62" t="n">
        <v>100</v>
      </c>
      <c r="AR17" s="62" t="n">
        <v>100</v>
      </c>
      <c r="AS17" s="62" t="n">
        <v>100</v>
      </c>
      <c r="AT17" s="62" t="n">
        <v>100</v>
      </c>
      <c r="AU17" s="62"/>
      <c r="AV17" s="61" t="n">
        <f aca="false">IFERROR(AVERAGE(AK17:AU17),0)</f>
        <v>100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84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98.4</v>
      </c>
      <c r="BJ17" s="62" t="n">
        <v>100</v>
      </c>
      <c r="BK17" s="62" t="n">
        <v>90</v>
      </c>
      <c r="BL17" s="62" t="n">
        <v>100</v>
      </c>
      <c r="BM17" s="62" t="n">
        <v>95</v>
      </c>
      <c r="BN17" s="62" t="n">
        <v>100</v>
      </c>
      <c r="BO17" s="62" t="n">
        <v>100</v>
      </c>
      <c r="BP17" s="62" t="n">
        <v>100</v>
      </c>
      <c r="BQ17" s="62" t="n">
        <v>100</v>
      </c>
      <c r="BR17" s="62" t="n">
        <v>100</v>
      </c>
      <c r="BS17" s="62" t="n">
        <v>100</v>
      </c>
      <c r="BT17" s="61" t="n">
        <f aca="false">IFERROR(AVERAGE(BJ17:BS17),0)</f>
        <v>98.5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201984001-0</v>
      </c>
      <c r="B18" s="18" t="n">
        <f aca="false">$W18</f>
        <v>97</v>
      </c>
      <c r="C18" s="13"/>
      <c r="D18" s="68" t="n">
        <v>14</v>
      </c>
      <c r="E18" s="56" t="s">
        <v>2971</v>
      </c>
      <c r="F18" s="56" t="s">
        <v>68</v>
      </c>
      <c r="G18" s="56" t="s">
        <v>2972</v>
      </c>
      <c r="H18" s="56" t="s">
        <v>89</v>
      </c>
      <c r="I18" s="56" t="s">
        <v>2973</v>
      </c>
      <c r="J18" s="56" t="s">
        <v>2974</v>
      </c>
      <c r="K18" s="56" t="s">
        <v>2975</v>
      </c>
      <c r="L18" s="56" t="s">
        <v>64</v>
      </c>
      <c r="M18" s="56" t="s">
        <v>411</v>
      </c>
      <c r="N18" s="56" t="s">
        <v>2976</v>
      </c>
      <c r="O18" s="57" t="n">
        <f aca="false">$AB18</f>
        <v>95</v>
      </c>
      <c r="P18" s="57" t="n">
        <f aca="false">$AF18</f>
        <v>100</v>
      </c>
      <c r="Q18" s="57" t="n">
        <f aca="false">IFERROR(IF($V18&lt;&gt;0,ROUND((MAX(O18:P18)*0.5+$V18*0.5),0),ROUND(($O18*0.5+$P18*0.5),0)),)</f>
        <v>98</v>
      </c>
      <c r="R18" s="57" t="n">
        <f aca="false">$AV18</f>
        <v>91.3</v>
      </c>
      <c r="S18" s="57" t="n">
        <f aca="false">$BI18</f>
        <v>90</v>
      </c>
      <c r="T18" s="57" t="n">
        <f aca="false">$BT18</f>
        <v>99</v>
      </c>
      <c r="U18" s="57" t="n">
        <f aca="false">$CD18</f>
        <v>100</v>
      </c>
      <c r="V18" s="58" t="n">
        <f aca="false">$AJ18</f>
        <v>0</v>
      </c>
      <c r="W18" s="59" t="n">
        <f aca="false">IF($Q18&gt;=55,ROUND($Q18*$Q$3+$R18*$R$3+$S18*$S$3+$T18*$T$3+$U18*$U$3,0),$Q18)</f>
        <v>97</v>
      </c>
      <c r="X18" s="57" t="n">
        <v>20</v>
      </c>
      <c r="Y18" s="60" t="n">
        <v>25</v>
      </c>
      <c r="Z18" s="60" t="n">
        <v>50</v>
      </c>
      <c r="AA18" s="60" t="n">
        <v>100</v>
      </c>
      <c r="AB18" s="61" t="n">
        <f aca="false">IFERROR(X18+Y18+Z18*AA18/100,0)</f>
        <v>95</v>
      </c>
      <c r="AC18" s="60" t="n">
        <v>30</v>
      </c>
      <c r="AD18" s="60" t="n">
        <v>70</v>
      </c>
      <c r="AE18" s="57" t="n">
        <v>100</v>
      </c>
      <c r="AF18" s="61" t="n">
        <f aca="false">IFERROR(AC18+AD18*AE18/100,0)</f>
        <v>100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75</v>
      </c>
      <c r="AO18" s="62" t="n">
        <v>75</v>
      </c>
      <c r="AP18" s="62" t="n">
        <v>80</v>
      </c>
      <c r="AQ18" s="62" t="n">
        <v>100</v>
      </c>
      <c r="AR18" s="62" t="n">
        <v>83</v>
      </c>
      <c r="AS18" s="62" t="n">
        <v>100</v>
      </c>
      <c r="AT18" s="62" t="n">
        <v>100</v>
      </c>
      <c r="AU18" s="62"/>
      <c r="AV18" s="61" t="n">
        <f aca="false">IFERROR(AVERAGE(AK18:AU18),0)</f>
        <v>91.3</v>
      </c>
      <c r="AW18" s="62" t="n">
        <v>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 t="n">
        <v>100</v>
      </c>
      <c r="BG18" s="62"/>
      <c r="BH18" s="62"/>
      <c r="BI18" s="61" t="n">
        <f aca="false">IFERROR(AVERAGE(AW18:BH18),0)</f>
        <v>90</v>
      </c>
      <c r="BJ18" s="62" t="n">
        <v>100</v>
      </c>
      <c r="BK18" s="62" t="n">
        <v>90</v>
      </c>
      <c r="BL18" s="62" t="n">
        <v>100</v>
      </c>
      <c r="BM18" s="62" t="n">
        <v>100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62" t="n">
        <v>100</v>
      </c>
      <c r="BT18" s="61" t="n">
        <f aca="false">IFERROR(AVERAGE(BJ18:BS18),0)</f>
        <v>99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100</v>
      </c>
    </row>
    <row r="19" customFormat="false" ht="15.75" hidden="false" customHeight="true" outlineLevel="0" collapsed="false">
      <c r="A19" s="13" t="str">
        <f aca="false">$E19&amp;"-"&amp;$F19</f>
        <v>201954047-5</v>
      </c>
      <c r="B19" s="18" t="n">
        <f aca="false">$W19</f>
        <v>69</v>
      </c>
      <c r="C19" s="13"/>
      <c r="D19" s="68" t="n">
        <v>15</v>
      </c>
      <c r="E19" s="56" t="s">
        <v>2977</v>
      </c>
      <c r="F19" s="56" t="s">
        <v>70</v>
      </c>
      <c r="G19" s="56" t="s">
        <v>2978</v>
      </c>
      <c r="H19" s="56" t="s">
        <v>68</v>
      </c>
      <c r="I19" s="56" t="s">
        <v>2979</v>
      </c>
      <c r="J19" s="56" t="s">
        <v>2558</v>
      </c>
      <c r="K19" s="56" t="s">
        <v>2980</v>
      </c>
      <c r="L19" s="56" t="s">
        <v>64</v>
      </c>
      <c r="M19" s="56" t="s">
        <v>635</v>
      </c>
      <c r="N19" s="56" t="s">
        <v>2981</v>
      </c>
      <c r="O19" s="57" t="n">
        <f aca="false">$AB19</f>
        <v>75</v>
      </c>
      <c r="P19" s="57" t="n">
        <f aca="false">$AF19</f>
        <v>0</v>
      </c>
      <c r="Q19" s="57" t="n">
        <f aca="false">IFERROR(IF($V19&lt;&gt;0,ROUND((O19+P19+V19)/3,0),ROUND(($O19*0.5+$P19*0.5),0)),)</f>
        <v>58</v>
      </c>
      <c r="R19" s="57" t="n">
        <f aca="false">$AV19</f>
        <v>99</v>
      </c>
      <c r="S19" s="57" t="n">
        <f aca="false">$BI19</f>
        <v>20</v>
      </c>
      <c r="T19" s="57" t="n">
        <f aca="false">$BT19</f>
        <v>85</v>
      </c>
      <c r="U19" s="57" t="n">
        <f aca="false">$CD19</f>
        <v>50</v>
      </c>
      <c r="V19" s="58" t="n">
        <f aca="false">$AJ19</f>
        <v>100</v>
      </c>
      <c r="W19" s="59" t="n">
        <f aca="false">IF($Q19&gt;=55,ROUND($Q19*$Q$3+$R19*$R$3+$S19*$S$3+$T19*$T$3+$U19*$U$3,0),$Q19)</f>
        <v>69</v>
      </c>
      <c r="X19" s="57" t="n">
        <v>20</v>
      </c>
      <c r="Y19" s="60" t="n">
        <v>25</v>
      </c>
      <c r="Z19" s="60" t="n">
        <v>30</v>
      </c>
      <c r="AA19" s="60" t="n">
        <v>100</v>
      </c>
      <c r="AB19" s="61" t="n">
        <f aca="false">IFERROR(X19+Y19+Z19*AA19/100,0)</f>
        <v>75</v>
      </c>
      <c r="AC19" s="60" t="s">
        <v>145</v>
      </c>
      <c r="AD19" s="60" t="s">
        <v>145</v>
      </c>
      <c r="AE19" s="57" t="s">
        <v>145</v>
      </c>
      <c r="AF19" s="61" t="n">
        <f aca="false">IFERROR(AC19+AD19*AE19/100,0)</f>
        <v>0</v>
      </c>
      <c r="AG19" s="60" t="n">
        <v>30</v>
      </c>
      <c r="AH19" s="60" t="n">
        <v>70</v>
      </c>
      <c r="AI19" s="57" t="n">
        <v>100</v>
      </c>
      <c r="AJ19" s="61" t="n">
        <f aca="false">IFERROR(AG19+AH19*AI19/100,0)</f>
        <v>100</v>
      </c>
      <c r="AK19" s="62" t="n">
        <v>100</v>
      </c>
      <c r="AL19" s="63" t="n">
        <v>100</v>
      </c>
      <c r="AM19" s="62" t="n">
        <v>90</v>
      </c>
      <c r="AN19" s="62" t="n">
        <v>100</v>
      </c>
      <c r="AO19" s="62" t="n">
        <v>100</v>
      </c>
      <c r="AP19" s="62" t="n">
        <v>100</v>
      </c>
      <c r="AQ19" s="62" t="n">
        <v>100</v>
      </c>
      <c r="AR19" s="62" t="n">
        <v>100</v>
      </c>
      <c r="AS19" s="62" t="n">
        <v>100</v>
      </c>
      <c r="AT19" s="62" t="n">
        <v>100</v>
      </c>
      <c r="AU19" s="62"/>
      <c r="AV19" s="61" t="n">
        <f aca="false">IFERROR(AVERAGE(AK19:AU19),0)</f>
        <v>99</v>
      </c>
      <c r="AW19" s="62" t="n">
        <v>100</v>
      </c>
      <c r="AX19" s="62" t="n">
        <v>0</v>
      </c>
      <c r="AY19" s="62" t="n">
        <v>100</v>
      </c>
      <c r="AZ19" s="62" t="n">
        <v>0</v>
      </c>
      <c r="BA19" s="62" t="n">
        <v>0</v>
      </c>
      <c r="BB19" s="62" t="n">
        <v>0</v>
      </c>
      <c r="BC19" s="62" t="n">
        <v>0</v>
      </c>
      <c r="BD19" s="62" t="n">
        <v>0</v>
      </c>
      <c r="BE19" s="62" t="n">
        <v>0</v>
      </c>
      <c r="BF19" s="62" t="n">
        <v>0</v>
      </c>
      <c r="BG19" s="62"/>
      <c r="BH19" s="62"/>
      <c r="BI19" s="61" t="n">
        <f aca="false">IFERROR(AVERAGE(AW19:BH19),0)</f>
        <v>20</v>
      </c>
      <c r="BJ19" s="62" t="n">
        <v>95</v>
      </c>
      <c r="BK19" s="62" t="n">
        <v>95</v>
      </c>
      <c r="BL19" s="62" t="n">
        <v>100</v>
      </c>
      <c r="BM19" s="62" t="n">
        <v>100</v>
      </c>
      <c r="BN19" s="62" t="n">
        <v>100</v>
      </c>
      <c r="BO19" s="62" t="n">
        <v>0</v>
      </c>
      <c r="BP19" s="62" t="n">
        <v>100</v>
      </c>
      <c r="BQ19" s="62" t="n">
        <v>100</v>
      </c>
      <c r="BR19" s="62" t="n">
        <v>100</v>
      </c>
      <c r="BS19" s="62" t="n">
        <v>60</v>
      </c>
      <c r="BT19" s="61" t="n">
        <f aca="false">IFERROR(AVERAGE(BJ19:BS19),0)</f>
        <v>85</v>
      </c>
      <c r="BU19" s="63" t="n">
        <v>100</v>
      </c>
      <c r="BV19" s="63" t="n">
        <v>100</v>
      </c>
      <c r="BW19" s="63" t="n">
        <v>100</v>
      </c>
      <c r="BX19" s="62" t="n">
        <v>0</v>
      </c>
      <c r="BY19" s="62" t="n">
        <v>100</v>
      </c>
      <c r="BZ19" s="62" t="n">
        <v>0</v>
      </c>
      <c r="CA19" s="62" t="n">
        <v>0</v>
      </c>
      <c r="CB19" s="62" t="n">
        <v>0</v>
      </c>
      <c r="CC19" s="62"/>
      <c r="CD19" s="61" t="n">
        <f aca="false">IFERROR(AVERAGE(BU19:CC19),0)</f>
        <v>50</v>
      </c>
    </row>
    <row r="20" customFormat="false" ht="15.75" hidden="false" customHeight="true" outlineLevel="0" collapsed="false">
      <c r="A20" s="13" t="str">
        <f aca="false">$E20&amp;"-"&amp;$F20</f>
        <v>201951522-5</v>
      </c>
      <c r="B20" s="18" t="n">
        <f aca="false">$W20</f>
        <v>92</v>
      </c>
      <c r="C20" s="13"/>
      <c r="D20" s="68" t="n">
        <v>16</v>
      </c>
      <c r="E20" s="56" t="s">
        <v>2982</v>
      </c>
      <c r="F20" s="56" t="s">
        <v>70</v>
      </c>
      <c r="G20" s="56" t="s">
        <v>2983</v>
      </c>
      <c r="H20" s="56" t="s">
        <v>178</v>
      </c>
      <c r="I20" s="56" t="s">
        <v>2984</v>
      </c>
      <c r="J20" s="56" t="s">
        <v>2985</v>
      </c>
      <c r="K20" s="56" t="s">
        <v>2986</v>
      </c>
      <c r="L20" s="56" t="s">
        <v>64</v>
      </c>
      <c r="M20" s="56" t="s">
        <v>381</v>
      </c>
      <c r="N20" s="56" t="s">
        <v>2987</v>
      </c>
      <c r="O20" s="57" t="n">
        <f aca="false">$AB20</f>
        <v>95</v>
      </c>
      <c r="P20" s="57" t="n">
        <f aca="false">$AF20</f>
        <v>95</v>
      </c>
      <c r="Q20" s="57" t="n">
        <f aca="false">IFERROR(IF($V20&lt;&gt;0,ROUND((MAX(O20:P20)*0.5+$V20*0.5),0),ROUND(($O20*0.5+$P20*0.5),0)),)</f>
        <v>95</v>
      </c>
      <c r="R20" s="57" t="n">
        <f aca="false">$AV20</f>
        <v>100</v>
      </c>
      <c r="S20" s="57" t="n">
        <f aca="false">$BI20</f>
        <v>85.9</v>
      </c>
      <c r="T20" s="57" t="n">
        <f aca="false">$BT20</f>
        <v>79</v>
      </c>
      <c r="U20" s="57" t="n">
        <f aca="false">$CD20</f>
        <v>85</v>
      </c>
      <c r="V20" s="58" t="n">
        <f aca="false">$AJ20</f>
        <v>0</v>
      </c>
      <c r="W20" s="59" t="n">
        <f aca="false">IF($Q20&gt;=55,ROUND($Q20*$Q$3+$R20*$R$3+$S20*$S$3+$T20*$T$3+$U20*$U$3,0),$Q20)</f>
        <v>92</v>
      </c>
      <c r="X20" s="57" t="n">
        <v>15</v>
      </c>
      <c r="Y20" s="60" t="n">
        <v>30</v>
      </c>
      <c r="Z20" s="60" t="n">
        <v>50</v>
      </c>
      <c r="AA20" s="60" t="n">
        <v>100</v>
      </c>
      <c r="AB20" s="61" t="n">
        <f aca="false">IFERROR(X20+Y20+Z20*AA20/100,0)</f>
        <v>95</v>
      </c>
      <c r="AC20" s="60" t="n">
        <v>30</v>
      </c>
      <c r="AD20" s="60" t="n">
        <v>65</v>
      </c>
      <c r="AE20" s="57" t="n">
        <v>100</v>
      </c>
      <c r="AF20" s="61" t="n">
        <f aca="false">IFERROR(AC20+AD20*AE20/100,0)</f>
        <v>95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100</v>
      </c>
      <c r="AR20" s="62" t="n">
        <v>100</v>
      </c>
      <c r="AS20" s="62" t="n">
        <v>100</v>
      </c>
      <c r="AT20" s="62" t="n">
        <v>100</v>
      </c>
      <c r="AU20" s="62"/>
      <c r="AV20" s="61" t="n">
        <f aca="false">IFERROR(AVERAGE(AK20:AU20),0)</f>
        <v>100</v>
      </c>
      <c r="AW20" s="62" t="n">
        <v>0</v>
      </c>
      <c r="AX20" s="62" t="n">
        <v>100</v>
      </c>
      <c r="AY20" s="62" t="n">
        <v>95</v>
      </c>
      <c r="AZ20" s="62" t="n">
        <v>100</v>
      </c>
      <c r="BA20" s="62" t="n">
        <v>100</v>
      </c>
      <c r="BB20" s="62" t="n">
        <v>99</v>
      </c>
      <c r="BC20" s="62" t="n">
        <v>81</v>
      </c>
      <c r="BD20" s="62" t="n">
        <v>100</v>
      </c>
      <c r="BE20" s="62" t="n">
        <v>84</v>
      </c>
      <c r="BF20" s="62" t="n">
        <v>100</v>
      </c>
      <c r="BG20" s="62"/>
      <c r="BH20" s="62"/>
      <c r="BI20" s="61" t="n">
        <f aca="false">IFERROR(AVERAGE(AW20:BH20),0)</f>
        <v>85.9</v>
      </c>
      <c r="BJ20" s="62" t="n">
        <v>100</v>
      </c>
      <c r="BK20" s="62" t="n">
        <v>95</v>
      </c>
      <c r="BL20" s="62" t="n">
        <v>80</v>
      </c>
      <c r="BM20" s="62" t="n">
        <v>85</v>
      </c>
      <c r="BN20" s="62" t="n">
        <v>80</v>
      </c>
      <c r="BO20" s="62" t="n">
        <v>75</v>
      </c>
      <c r="BP20" s="62" t="n">
        <v>100</v>
      </c>
      <c r="BQ20" s="62" t="n">
        <v>75</v>
      </c>
      <c r="BR20" s="62" t="n">
        <v>100</v>
      </c>
      <c r="BS20" s="62" t="n">
        <v>0</v>
      </c>
      <c r="BT20" s="61" t="n">
        <f aca="false">IFERROR(AVERAGE(BJ20:BS20),0)</f>
        <v>79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0</v>
      </c>
      <c r="BZ20" s="62" t="n">
        <v>100</v>
      </c>
      <c r="CA20" s="62" t="n">
        <v>80</v>
      </c>
      <c r="CB20" s="62" t="n">
        <v>100</v>
      </c>
      <c r="CC20" s="62"/>
      <c r="CD20" s="61" t="n">
        <f aca="false">IFERROR(AVERAGE(BU20:CC20),0)</f>
        <v>85</v>
      </c>
    </row>
    <row r="21" customFormat="false" ht="15.75" hidden="false" customHeight="true" outlineLevel="0" collapsed="false">
      <c r="A21" s="13" t="str">
        <f aca="false">$E21&amp;"-"&amp;$F21</f>
        <v>202051012-1</v>
      </c>
      <c r="B21" s="18" t="n">
        <f aca="false">$W21</f>
        <v>94</v>
      </c>
      <c r="C21" s="13"/>
      <c r="D21" s="68" t="n">
        <v>17</v>
      </c>
      <c r="E21" s="56" t="s">
        <v>2988</v>
      </c>
      <c r="F21" s="56" t="s">
        <v>64</v>
      </c>
      <c r="G21" s="56" t="s">
        <v>2989</v>
      </c>
      <c r="H21" s="56" t="s">
        <v>121</v>
      </c>
      <c r="I21" s="56" t="s">
        <v>79</v>
      </c>
      <c r="J21" s="56" t="s">
        <v>1928</v>
      </c>
      <c r="K21" s="56" t="s">
        <v>2990</v>
      </c>
      <c r="L21" s="56" t="s">
        <v>64</v>
      </c>
      <c r="M21" s="56" t="s">
        <v>381</v>
      </c>
      <c r="N21" s="56" t="s">
        <v>2991</v>
      </c>
      <c r="O21" s="57" t="n">
        <f aca="false">$AB21</f>
        <v>100</v>
      </c>
      <c r="P21" s="57" t="n">
        <f aca="false">$AF21</f>
        <v>100</v>
      </c>
      <c r="Q21" s="57" t="n">
        <f aca="false">IFERROR(IF($V21&lt;&gt;0,ROUND((MAX(O21:P21)*0.5+$V21*0.5),0),ROUND(($O21*0.5+$P21*0.5),0)),)</f>
        <v>100</v>
      </c>
      <c r="R21" s="57" t="n">
        <f aca="false">$AV21</f>
        <v>95</v>
      </c>
      <c r="S21" s="57" t="n">
        <f aca="false">$BI21</f>
        <v>65.1</v>
      </c>
      <c r="T21" s="57" t="n">
        <f aca="false">$BT21</f>
        <v>87</v>
      </c>
      <c r="U21" s="57" t="n">
        <f aca="false">$CD21</f>
        <v>87.5</v>
      </c>
      <c r="V21" s="58" t="n">
        <f aca="false">$AJ21</f>
        <v>0</v>
      </c>
      <c r="W21" s="59" t="n">
        <f aca="false">IF($Q21&gt;=55,ROUND($Q21*$Q$3+$R21*$R$3+$S21*$S$3+$T21*$T$3+$U21*$U$3,0),$Q21)</f>
        <v>94</v>
      </c>
      <c r="X21" s="57" t="n">
        <v>20</v>
      </c>
      <c r="Y21" s="60" t="n">
        <v>30</v>
      </c>
      <c r="Z21" s="60" t="n">
        <v>50</v>
      </c>
      <c r="AA21" s="60" t="n">
        <v>100</v>
      </c>
      <c r="AB21" s="61" t="n">
        <f aca="false">IFERROR(X21+Y21+Z21*AA21/100,0)</f>
        <v>100</v>
      </c>
      <c r="AC21" s="60" t="n">
        <v>30</v>
      </c>
      <c r="AD21" s="60" t="n">
        <v>70</v>
      </c>
      <c r="AE21" s="57" t="n">
        <v>100</v>
      </c>
      <c r="AF21" s="61" t="n">
        <f aca="false">IFERROR(AC21+AD21*AE21/100,0)</f>
        <v>100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50</v>
      </c>
      <c r="AP21" s="62" t="n">
        <v>100</v>
      </c>
      <c r="AQ21" s="62" t="n">
        <v>100</v>
      </c>
      <c r="AR21" s="62" t="n">
        <v>100</v>
      </c>
      <c r="AS21" s="62" t="n">
        <v>100</v>
      </c>
      <c r="AT21" s="62" t="n">
        <v>100</v>
      </c>
      <c r="AU21" s="62"/>
      <c r="AV21" s="61" t="n">
        <f aca="false">IFERROR(AVERAGE(AK21:AU21),0)</f>
        <v>95</v>
      </c>
      <c r="AW21" s="62" t="n">
        <v>100</v>
      </c>
      <c r="AX21" s="62" t="n">
        <v>100</v>
      </c>
      <c r="AY21" s="62" t="n">
        <v>100</v>
      </c>
      <c r="AZ21" s="62" t="n">
        <v>51</v>
      </c>
      <c r="BA21" s="62" t="n">
        <v>0</v>
      </c>
      <c r="BB21" s="62" t="n">
        <v>0</v>
      </c>
      <c r="BC21" s="62" t="n">
        <v>0</v>
      </c>
      <c r="BD21" s="62" t="n">
        <v>100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65.1</v>
      </c>
      <c r="BJ21" s="62" t="n">
        <v>80</v>
      </c>
      <c r="BK21" s="62" t="n">
        <v>90</v>
      </c>
      <c r="BL21" s="62" t="n">
        <v>100</v>
      </c>
      <c r="BM21" s="62" t="n">
        <v>100</v>
      </c>
      <c r="BN21" s="62" t="n">
        <v>100</v>
      </c>
      <c r="BO21" s="62" t="n">
        <v>0</v>
      </c>
      <c r="BP21" s="62" t="n">
        <v>100</v>
      </c>
      <c r="BQ21" s="62" t="n">
        <v>100</v>
      </c>
      <c r="BR21" s="62" t="n">
        <v>100</v>
      </c>
      <c r="BS21" s="62" t="n">
        <v>100</v>
      </c>
      <c r="BT21" s="61" t="n">
        <f aca="false">IFERROR(AVERAGE(BJ21:BS21),0)</f>
        <v>87</v>
      </c>
      <c r="BU21" s="63" t="n">
        <v>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87.5</v>
      </c>
    </row>
    <row r="22" customFormat="false" ht="15.75" hidden="false" customHeight="true" outlineLevel="0" collapsed="false">
      <c r="A22" s="13" t="str">
        <f aca="false">$E22&amp;"-"&amp;$F22</f>
        <v>201960037-0</v>
      </c>
      <c r="B22" s="18" t="n">
        <f aca="false">$W22</f>
        <v>91</v>
      </c>
      <c r="C22" s="13"/>
      <c r="D22" s="54" t="n">
        <f aca="false">D21+1</f>
        <v>18</v>
      </c>
      <c r="E22" s="56" t="s">
        <v>2992</v>
      </c>
      <c r="F22" s="56" t="s">
        <v>68</v>
      </c>
      <c r="G22" s="56" t="s">
        <v>2993</v>
      </c>
      <c r="H22" s="56" t="s">
        <v>70</v>
      </c>
      <c r="I22" s="56" t="s">
        <v>2994</v>
      </c>
      <c r="J22" s="56" t="s">
        <v>130</v>
      </c>
      <c r="K22" s="56" t="s">
        <v>2331</v>
      </c>
      <c r="L22" s="56" t="s">
        <v>64</v>
      </c>
      <c r="M22" s="56" t="s">
        <v>65</v>
      </c>
      <c r="N22" s="56" t="s">
        <v>2995</v>
      </c>
      <c r="O22" s="57" t="n">
        <f aca="false">$AB22</f>
        <v>95</v>
      </c>
      <c r="P22" s="57" t="n">
        <f aca="false">$AF22</f>
        <v>100</v>
      </c>
      <c r="Q22" s="57" t="n">
        <f aca="false">IFERROR(IF($V22&lt;&gt;0,ROUND((MAX(O22:P22)*0.5+$V22*0.5),0),ROUND(($O22*0.5+$P22*0.5),0)),)</f>
        <v>98</v>
      </c>
      <c r="R22" s="57" t="n">
        <f aca="false">$AV22</f>
        <v>100</v>
      </c>
      <c r="S22" s="57" t="n">
        <f aca="false">$BI22</f>
        <v>86.4</v>
      </c>
      <c r="T22" s="57" t="n">
        <f aca="false">$BT22</f>
        <v>69</v>
      </c>
      <c r="U22" s="57" t="n">
        <f aca="false">$CD22</f>
        <v>75</v>
      </c>
      <c r="V22" s="58" t="n">
        <f aca="false">$AJ22</f>
        <v>0</v>
      </c>
      <c r="W22" s="59" t="n">
        <f aca="false">IF($Q22&gt;=55,ROUND($Q22*$Q$3+$R22*$R$3+$S22*$S$3+$T22*$T$3+$U22*$U$3,0),$Q22)</f>
        <v>91</v>
      </c>
      <c r="X22" s="57" t="n">
        <v>20</v>
      </c>
      <c r="Y22" s="60" t="n">
        <v>25</v>
      </c>
      <c r="Z22" s="60" t="n">
        <v>50</v>
      </c>
      <c r="AA22" s="60" t="n">
        <v>100</v>
      </c>
      <c r="AB22" s="61" t="n">
        <f aca="false">IFERROR(X22+Y22+Z22*AA22/100,0)</f>
        <v>95</v>
      </c>
      <c r="AC22" s="60" t="n">
        <v>30</v>
      </c>
      <c r="AD22" s="60" t="n">
        <v>70</v>
      </c>
      <c r="AE22" s="57" t="n">
        <v>100</v>
      </c>
      <c r="AF22" s="61" t="n">
        <f aca="false">IFERROR(AC22+AD22*AE22/100,0)</f>
        <v>100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100</v>
      </c>
      <c r="AQ22" s="62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100</v>
      </c>
      <c r="AW22" s="62" t="n">
        <v>0</v>
      </c>
      <c r="AX22" s="62" t="n">
        <v>98</v>
      </c>
      <c r="AY22" s="62" t="n">
        <v>100</v>
      </c>
      <c r="AZ22" s="62" t="n">
        <v>94</v>
      </c>
      <c r="BA22" s="62" t="n">
        <v>86</v>
      </c>
      <c r="BB22" s="62" t="n">
        <v>97</v>
      </c>
      <c r="BC22" s="62" t="n">
        <v>93</v>
      </c>
      <c r="BD22" s="62" t="n">
        <v>100</v>
      </c>
      <c r="BE22" s="62" t="n">
        <v>100</v>
      </c>
      <c r="BF22" s="62" t="n">
        <v>96</v>
      </c>
      <c r="BG22" s="62"/>
      <c r="BH22" s="62"/>
      <c r="BI22" s="61" t="n">
        <f aca="false">IFERROR(AVERAGE(AW22:BH22),0)</f>
        <v>86.4</v>
      </c>
      <c r="BJ22" s="62" t="n">
        <v>100</v>
      </c>
      <c r="BK22" s="62" t="n">
        <v>100</v>
      </c>
      <c r="BL22" s="62" t="n">
        <v>90</v>
      </c>
      <c r="BM22" s="62" t="n">
        <v>100</v>
      </c>
      <c r="BN22" s="62" t="n">
        <v>100</v>
      </c>
      <c r="BO22" s="62" t="n">
        <v>0</v>
      </c>
      <c r="BP22" s="62" t="n">
        <v>0</v>
      </c>
      <c r="BQ22" s="62" t="n">
        <v>100</v>
      </c>
      <c r="BR22" s="62" t="n">
        <v>100</v>
      </c>
      <c r="BS22" s="62" t="n">
        <v>0</v>
      </c>
      <c r="BT22" s="61" t="n">
        <f aca="false">IFERROR(AVERAGE(BJ22:BS22),0)</f>
        <v>69</v>
      </c>
      <c r="BU22" s="63" t="n">
        <v>100</v>
      </c>
      <c r="BV22" s="63" t="n">
        <v>0</v>
      </c>
      <c r="BW22" s="63" t="n">
        <v>100</v>
      </c>
      <c r="BX22" s="62" t="n">
        <v>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75</v>
      </c>
    </row>
    <row r="23" customFormat="false" ht="15.75" hidden="false" customHeight="true" outlineLevel="0" collapsed="false">
      <c r="A23" s="13" t="str">
        <f aca="false">$E23&amp;"-"&amp;$F23</f>
        <v>201912040-9</v>
      </c>
      <c r="B23" s="18" t="n">
        <f aca="false">$W23</f>
        <v>71</v>
      </c>
      <c r="C23" s="13"/>
      <c r="D23" s="54" t="n">
        <f aca="false">D22+1</f>
        <v>19</v>
      </c>
      <c r="E23" s="56" t="s">
        <v>2996</v>
      </c>
      <c r="F23" s="56" t="s">
        <v>102</v>
      </c>
      <c r="G23" s="56" t="s">
        <v>2997</v>
      </c>
      <c r="H23" s="56" t="s">
        <v>58</v>
      </c>
      <c r="I23" s="56" t="s">
        <v>2994</v>
      </c>
      <c r="J23" s="56" t="s">
        <v>2910</v>
      </c>
      <c r="K23" s="56" t="s">
        <v>2998</v>
      </c>
      <c r="L23" s="56" t="s">
        <v>58</v>
      </c>
      <c r="M23" s="56" t="s">
        <v>217</v>
      </c>
      <c r="N23" s="56" t="s">
        <v>2999</v>
      </c>
      <c r="O23" s="57" t="n">
        <f aca="false">$AB23</f>
        <v>90</v>
      </c>
      <c r="P23" s="57" t="n">
        <f aca="false">$AF23</f>
        <v>48</v>
      </c>
      <c r="Q23" s="57" t="n">
        <f aca="false">IFERROR(IF($V23&lt;&gt;0,ROUND((MAX(O23:P23)*0.5+$V23*0.5),0),ROUND(($O23*0.5+$P23*0.5),0)),)</f>
        <v>69</v>
      </c>
      <c r="R23" s="57" t="n">
        <f aca="false">$AV23</f>
        <v>78.5</v>
      </c>
      <c r="S23" s="57" t="n">
        <f aca="false">$BI23</f>
        <v>48.091</v>
      </c>
      <c r="T23" s="57" t="n">
        <f aca="false">$BT23</f>
        <v>83</v>
      </c>
      <c r="U23" s="57" t="n">
        <f aca="false">$CD23</f>
        <v>30.75</v>
      </c>
      <c r="V23" s="58" t="n">
        <f aca="false">$AJ23</f>
        <v>0</v>
      </c>
      <c r="W23" s="59" t="n">
        <f aca="false">IF($Q23&gt;=55,ROUND($Q23*$Q$3+$R23*$R$3+$S23*$S$3+$T23*$T$3+$U23*$U$3,0),$Q23)</f>
        <v>71</v>
      </c>
      <c r="X23" s="57" t="n">
        <v>10</v>
      </c>
      <c r="Y23" s="60" t="n">
        <v>30</v>
      </c>
      <c r="Z23" s="60" t="n">
        <v>50</v>
      </c>
      <c r="AA23" s="60" t="n">
        <v>100</v>
      </c>
      <c r="AB23" s="61" t="n">
        <f aca="false">IFERROR(X23+Y23+Z23*AA23/100,0)</f>
        <v>90</v>
      </c>
      <c r="AC23" s="60" t="n">
        <v>20</v>
      </c>
      <c r="AD23" s="60" t="n">
        <v>40</v>
      </c>
      <c r="AE23" s="57" t="n">
        <v>70</v>
      </c>
      <c r="AF23" s="61" t="n">
        <f aca="false">IFERROR(AC23+AD23*AE23/100,0)</f>
        <v>48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0</v>
      </c>
      <c r="AN23" s="62" t="n">
        <v>75</v>
      </c>
      <c r="AO23" s="62" t="n">
        <v>100</v>
      </c>
      <c r="AP23" s="62" t="n">
        <v>60</v>
      </c>
      <c r="AQ23" s="62" t="n">
        <v>100</v>
      </c>
      <c r="AR23" s="62" t="n">
        <v>50</v>
      </c>
      <c r="AS23" s="62" t="n">
        <v>100</v>
      </c>
      <c r="AT23" s="62" t="n">
        <v>100</v>
      </c>
      <c r="AU23" s="62"/>
      <c r="AV23" s="61" t="n">
        <f aca="false">IFERROR(AVERAGE(AK23:AU23),0)</f>
        <v>78.5</v>
      </c>
      <c r="AW23" s="62" t="n">
        <v>0</v>
      </c>
      <c r="AX23" s="62" t="n">
        <v>0</v>
      </c>
      <c r="AY23" s="62" t="n">
        <v>100</v>
      </c>
      <c r="AZ23" s="62" t="n">
        <v>68</v>
      </c>
      <c r="BA23" s="62" t="n">
        <v>71</v>
      </c>
      <c r="BB23" s="62" t="n">
        <v>0</v>
      </c>
      <c r="BC23" s="62" t="n">
        <v>58</v>
      </c>
      <c r="BD23" s="62" t="n">
        <v>90.91</v>
      </c>
      <c r="BE23" s="62" t="n">
        <v>93</v>
      </c>
      <c r="BF23" s="62" t="n">
        <v>0</v>
      </c>
      <c r="BG23" s="62"/>
      <c r="BH23" s="62"/>
      <c r="BI23" s="61" t="n">
        <f aca="false">IFERROR(AVERAGE(AW23:BH23),0)</f>
        <v>48.091</v>
      </c>
      <c r="BJ23" s="62" t="n">
        <v>100</v>
      </c>
      <c r="BK23" s="62" t="n">
        <v>100</v>
      </c>
      <c r="BL23" s="62" t="n">
        <v>100</v>
      </c>
      <c r="BM23" s="62" t="n">
        <v>95</v>
      </c>
      <c r="BN23" s="62" t="n">
        <v>85</v>
      </c>
      <c r="BO23" s="62" t="n">
        <v>50</v>
      </c>
      <c r="BP23" s="62" t="n">
        <v>100</v>
      </c>
      <c r="BQ23" s="62" t="n">
        <v>100</v>
      </c>
      <c r="BR23" s="62" t="n">
        <v>100</v>
      </c>
      <c r="BS23" s="62" t="n">
        <v>0</v>
      </c>
      <c r="BT23" s="61" t="n">
        <f aca="false">IFERROR(AVERAGE(BJ23:BS23),0)</f>
        <v>83</v>
      </c>
      <c r="BU23" s="63" t="n">
        <v>0</v>
      </c>
      <c r="BV23" s="63" t="n">
        <v>100</v>
      </c>
      <c r="BW23" s="63" t="n">
        <v>0</v>
      </c>
      <c r="BX23" s="62" t="n">
        <v>100</v>
      </c>
      <c r="BY23" s="62" t="n">
        <v>0</v>
      </c>
      <c r="BZ23" s="62" t="n">
        <v>46</v>
      </c>
      <c r="CA23" s="62" t="n">
        <v>0</v>
      </c>
      <c r="CB23" s="62" t="n">
        <v>0</v>
      </c>
      <c r="CC23" s="62"/>
      <c r="CD23" s="61" t="n">
        <f aca="false">IFERROR(AVERAGE(BU23:CC23),0)</f>
        <v>30.75</v>
      </c>
    </row>
    <row r="24" customFormat="false" ht="15.75" hidden="false" customHeight="true" outlineLevel="0" collapsed="false">
      <c r="A24" s="13" t="str">
        <f aca="false">$E24&amp;"-"&amp;$F24</f>
        <v>201960090-7</v>
      </c>
      <c r="B24" s="18" t="n">
        <f aca="false">$W24</f>
        <v>97</v>
      </c>
      <c r="C24" s="13"/>
      <c r="D24" s="54" t="n">
        <f aca="false">D23+1</f>
        <v>20</v>
      </c>
      <c r="E24" s="56" t="s">
        <v>3000</v>
      </c>
      <c r="F24" s="56" t="s">
        <v>121</v>
      </c>
      <c r="G24" s="56" t="s">
        <v>3001</v>
      </c>
      <c r="H24" s="56" t="s">
        <v>159</v>
      </c>
      <c r="I24" s="56" t="s">
        <v>2448</v>
      </c>
      <c r="J24" s="56" t="s">
        <v>3002</v>
      </c>
      <c r="K24" s="56" t="s">
        <v>3003</v>
      </c>
      <c r="L24" s="56" t="s">
        <v>64</v>
      </c>
      <c r="M24" s="56" t="s">
        <v>65</v>
      </c>
      <c r="N24" s="56" t="s">
        <v>3004</v>
      </c>
      <c r="O24" s="57" t="n">
        <f aca="false">$AB24</f>
        <v>100</v>
      </c>
      <c r="P24" s="57" t="n">
        <f aca="false">$AF24</f>
        <v>90</v>
      </c>
      <c r="Q24" s="57" t="n">
        <f aca="false">IFERROR(IF($V24&lt;&gt;0,ROUND((MAX(O24:P24)*0.5+$V24*0.5),0),ROUND(($O24*0.5+$P24*0.5),0)),)</f>
        <v>95</v>
      </c>
      <c r="R24" s="57" t="n">
        <f aca="false">$AV24</f>
        <v>100</v>
      </c>
      <c r="S24" s="57" t="n">
        <f aca="false">$BI24</f>
        <v>100</v>
      </c>
      <c r="T24" s="57" t="n">
        <f aca="false">$BT24</f>
        <v>99</v>
      </c>
      <c r="U24" s="57" t="n">
        <f aca="false">$CD24</f>
        <v>87.5</v>
      </c>
      <c r="V24" s="58" t="n">
        <f aca="false">$AJ24</f>
        <v>0</v>
      </c>
      <c r="W24" s="59" t="n">
        <f aca="false">IF($Q24&gt;=55,ROUND($Q24*$Q$3+$R24*$R$3+$S24*$S$3+$T24*$T$3+$U24*$U$3,0),$Q24)</f>
        <v>97</v>
      </c>
      <c r="X24" s="57" t="n">
        <v>20</v>
      </c>
      <c r="Y24" s="60" t="n">
        <v>30</v>
      </c>
      <c r="Z24" s="60" t="n">
        <v>50</v>
      </c>
      <c r="AA24" s="60" t="n">
        <v>100</v>
      </c>
      <c r="AB24" s="61" t="n">
        <f aca="false">IFERROR(X24+Y24+Z24*AA24/100,0)</f>
        <v>100</v>
      </c>
      <c r="AC24" s="60" t="n">
        <v>30</v>
      </c>
      <c r="AD24" s="60" t="n">
        <v>60</v>
      </c>
      <c r="AE24" s="57" t="n">
        <v>100</v>
      </c>
      <c r="AF24" s="61" t="n">
        <f aca="false">IFERROR(AC24+AD24*AE24/100,0)</f>
        <v>90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100</v>
      </c>
      <c r="AO24" s="62" t="n">
        <v>100</v>
      </c>
      <c r="AP24" s="62" t="n">
        <v>100</v>
      </c>
      <c r="AQ24" s="62" t="n">
        <v>100</v>
      </c>
      <c r="AR24" s="62" t="n">
        <v>100</v>
      </c>
      <c r="AS24" s="62" t="n">
        <v>100</v>
      </c>
      <c r="AT24" s="62" t="n">
        <v>100</v>
      </c>
      <c r="AU24" s="62"/>
      <c r="AV24" s="61" t="n">
        <f aca="false">IFERROR(AVERAGE(AK24:AU24),0)</f>
        <v>100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 t="n">
        <v>100</v>
      </c>
      <c r="BG24" s="62"/>
      <c r="BH24" s="62"/>
      <c r="BI24" s="61" t="n">
        <f aca="false">IFERROR(AVERAGE(AW24:BH24),0)</f>
        <v>100</v>
      </c>
      <c r="BJ24" s="62" t="n">
        <v>100</v>
      </c>
      <c r="BK24" s="62" t="n">
        <v>95</v>
      </c>
      <c r="BL24" s="62" t="n">
        <v>95</v>
      </c>
      <c r="BM24" s="62" t="n">
        <v>100</v>
      </c>
      <c r="BN24" s="62" t="n">
        <v>100</v>
      </c>
      <c r="BO24" s="62" t="n">
        <v>100</v>
      </c>
      <c r="BP24" s="62" t="n">
        <v>100</v>
      </c>
      <c r="BQ24" s="62" t="n">
        <v>100</v>
      </c>
      <c r="BR24" s="62" t="n">
        <v>100</v>
      </c>
      <c r="BS24" s="62" t="n">
        <v>100</v>
      </c>
      <c r="BT24" s="61" t="n">
        <f aca="false">IFERROR(AVERAGE(BJ24:BS24),0)</f>
        <v>99</v>
      </c>
      <c r="BU24" s="63" t="n">
        <v>100</v>
      </c>
      <c r="BV24" s="63" t="n">
        <v>100</v>
      </c>
      <c r="BW24" s="63" t="n">
        <v>0</v>
      </c>
      <c r="BX24" s="62" t="n">
        <v>100</v>
      </c>
      <c r="BY24" s="62" t="n">
        <v>100</v>
      </c>
      <c r="BZ24" s="62" t="n">
        <v>100</v>
      </c>
      <c r="CA24" s="62" t="n">
        <v>100</v>
      </c>
      <c r="CB24" s="62" t="n">
        <v>100</v>
      </c>
      <c r="CC24" s="62"/>
      <c r="CD24" s="61" t="n">
        <f aca="false">IFERROR(AVERAGE(BU24:CC24),0)</f>
        <v>87.5</v>
      </c>
    </row>
    <row r="25" customFormat="false" ht="15.75" hidden="false" customHeight="true" outlineLevel="0" collapsed="false">
      <c r="A25" s="13" t="str">
        <f aca="false">$E25&amp;"-"&amp;$F25</f>
        <v>202051032-6</v>
      </c>
      <c r="B25" s="18" t="n">
        <f aca="false">$W25</f>
        <v>28</v>
      </c>
      <c r="C25" s="13"/>
      <c r="D25" s="54" t="n">
        <f aca="false">D24+1</f>
        <v>21</v>
      </c>
      <c r="E25" s="56" t="s">
        <v>3005</v>
      </c>
      <c r="F25" s="56" t="s">
        <v>140</v>
      </c>
      <c r="G25" s="56" t="s">
        <v>3006</v>
      </c>
      <c r="H25" s="56" t="s">
        <v>159</v>
      </c>
      <c r="I25" s="56" t="s">
        <v>3007</v>
      </c>
      <c r="J25" s="56" t="s">
        <v>238</v>
      </c>
      <c r="K25" s="56" t="s">
        <v>3008</v>
      </c>
      <c r="L25" s="56" t="s">
        <v>64</v>
      </c>
      <c r="M25" s="56" t="s">
        <v>381</v>
      </c>
      <c r="N25" s="56" t="s">
        <v>3009</v>
      </c>
      <c r="O25" s="57" t="n">
        <f aca="false">$AB25</f>
        <v>55</v>
      </c>
      <c r="P25" s="57" t="n">
        <f aca="false">$AF25</f>
        <v>0</v>
      </c>
      <c r="Q25" s="57" t="n">
        <f aca="false">IFERROR(IF($V25&lt;&gt;0,ROUND((MAX(O25:P25)*0.5+$V25*0.5),0),ROUND(($O25*0.5+$P25*0.5),0)),)</f>
        <v>28</v>
      </c>
      <c r="R25" s="57" t="n">
        <f aca="false">$AV25</f>
        <v>89</v>
      </c>
      <c r="S25" s="57" t="n">
        <f aca="false">$BI25</f>
        <v>53.5</v>
      </c>
      <c r="T25" s="57" t="n">
        <f aca="false">$BT25</f>
        <v>74.5</v>
      </c>
      <c r="U25" s="57" t="n">
        <f aca="false">$CD25</f>
        <v>62.5</v>
      </c>
      <c r="V25" s="58" t="n">
        <f aca="false">$AJ25</f>
        <v>0</v>
      </c>
      <c r="W25" s="59" t="n">
        <f aca="false">IF($Q25&gt;=55,ROUND($Q25*$Q$3+$R25*$R$3+$S25*$S$3+$T25*$T$3+$U25*$U$3,0),$Q25)</f>
        <v>28</v>
      </c>
      <c r="X25" s="57" t="n">
        <v>15</v>
      </c>
      <c r="Y25" s="60" t="n">
        <v>15</v>
      </c>
      <c r="Z25" s="60" t="n">
        <v>25</v>
      </c>
      <c r="AA25" s="60" t="n">
        <v>100</v>
      </c>
      <c r="AB25" s="61" t="n">
        <f aca="false">IFERROR(X25+Y25+Z25*AA25/100,0)</f>
        <v>55</v>
      </c>
      <c r="AC25" s="60" t="s">
        <v>145</v>
      </c>
      <c r="AD25" s="60" t="s">
        <v>145</v>
      </c>
      <c r="AE25" s="57" t="s">
        <v>145</v>
      </c>
      <c r="AF25" s="61" t="n">
        <f aca="false">IFERROR(AC25+AD25*AE25/100,0)</f>
        <v>0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50</v>
      </c>
      <c r="AP25" s="62" t="n">
        <v>100</v>
      </c>
      <c r="AQ25" s="62" t="n">
        <v>100</v>
      </c>
      <c r="AR25" s="62" t="n">
        <v>100</v>
      </c>
      <c r="AS25" s="62" t="n">
        <v>100</v>
      </c>
      <c r="AT25" s="62" t="n">
        <v>40</v>
      </c>
      <c r="AU25" s="62"/>
      <c r="AV25" s="61" t="n">
        <f aca="false">IFERROR(AVERAGE(AK25:AU25),0)</f>
        <v>89</v>
      </c>
      <c r="AW25" s="62" t="n">
        <v>0</v>
      </c>
      <c r="AX25" s="62" t="n">
        <v>87</v>
      </c>
      <c r="AY25" s="62" t="n">
        <v>95</v>
      </c>
      <c r="AZ25" s="62" t="n">
        <v>0</v>
      </c>
      <c r="BA25" s="62" t="n">
        <v>0</v>
      </c>
      <c r="BB25" s="62" t="n">
        <v>99</v>
      </c>
      <c r="BC25" s="62" t="n">
        <v>77</v>
      </c>
      <c r="BD25" s="62" t="n">
        <v>100</v>
      </c>
      <c r="BE25" s="62" t="n">
        <v>77</v>
      </c>
      <c r="BF25" s="62" t="n">
        <v>0</v>
      </c>
      <c r="BG25" s="62"/>
      <c r="BH25" s="62"/>
      <c r="BI25" s="61" t="n">
        <f aca="false">IFERROR(AVERAGE(AW25:BH25),0)</f>
        <v>53.5</v>
      </c>
      <c r="BJ25" s="62" t="n">
        <v>100</v>
      </c>
      <c r="BK25" s="62" t="n">
        <v>95</v>
      </c>
      <c r="BL25" s="62" t="n">
        <v>100</v>
      </c>
      <c r="BM25" s="62" t="n">
        <v>50</v>
      </c>
      <c r="BN25" s="62" t="n">
        <v>100</v>
      </c>
      <c r="BO25" s="62" t="n">
        <v>0</v>
      </c>
      <c r="BP25" s="62" t="n">
        <v>100</v>
      </c>
      <c r="BQ25" s="62" t="n">
        <v>100</v>
      </c>
      <c r="BR25" s="62" t="n">
        <v>0</v>
      </c>
      <c r="BS25" s="62" t="n">
        <v>100</v>
      </c>
      <c r="BT25" s="61" t="n">
        <f aca="false">IFERROR(AVERAGE(BJ25:BS25),0)</f>
        <v>74.5</v>
      </c>
      <c r="BU25" s="63" t="n">
        <v>0</v>
      </c>
      <c r="BV25" s="63" t="n">
        <v>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0</v>
      </c>
      <c r="CC25" s="62"/>
      <c r="CD25" s="61" t="n">
        <f aca="false">IFERROR(AVERAGE(BU25:CC25),0)</f>
        <v>62.5</v>
      </c>
    </row>
    <row r="26" customFormat="false" ht="15.75" hidden="false" customHeight="true" outlineLevel="0" collapsed="false">
      <c r="A26" s="13" t="str">
        <f aca="false">$E26&amp;"-"&amp;$F26</f>
        <v>201951032-0</v>
      </c>
      <c r="B26" s="18" t="n">
        <f aca="false">$W26</f>
        <v>31</v>
      </c>
      <c r="C26" s="13"/>
      <c r="D26" s="54" t="n">
        <f aca="false">D25+1</f>
        <v>22</v>
      </c>
      <c r="E26" s="56" t="s">
        <v>3010</v>
      </c>
      <c r="F26" s="56" t="s">
        <v>68</v>
      </c>
      <c r="G26" s="56" t="s">
        <v>3011</v>
      </c>
      <c r="H26" s="56" t="s">
        <v>102</v>
      </c>
      <c r="I26" s="56" t="s">
        <v>887</v>
      </c>
      <c r="J26" s="56" t="s">
        <v>2526</v>
      </c>
      <c r="K26" s="56" t="s">
        <v>3012</v>
      </c>
      <c r="L26" s="56" t="s">
        <v>64</v>
      </c>
      <c r="M26" s="56" t="s">
        <v>381</v>
      </c>
      <c r="N26" s="56" t="s">
        <v>3013</v>
      </c>
      <c r="O26" s="57" t="n">
        <f aca="false">$AB26</f>
        <v>61</v>
      </c>
      <c r="P26" s="57" t="n">
        <f aca="false">$AF26</f>
        <v>0</v>
      </c>
      <c r="Q26" s="57" t="n">
        <f aca="false">IFERROR(IF($V26&lt;&gt;0,ROUND((MAX(O26:P26)*0.5+$V26*0.5),0),ROUND(($O26*0.5+$P26*0.5),0)),)</f>
        <v>31</v>
      </c>
      <c r="R26" s="57" t="n">
        <f aca="false">$AV26</f>
        <v>92.3</v>
      </c>
      <c r="S26" s="57" t="n">
        <f aca="false">$BI26</f>
        <v>0</v>
      </c>
      <c r="T26" s="57" t="n">
        <f aca="false">$BT26</f>
        <v>84</v>
      </c>
      <c r="U26" s="57" t="n">
        <f aca="false">$CD26</f>
        <v>0</v>
      </c>
      <c r="V26" s="58" t="n">
        <f aca="false">$AJ26</f>
        <v>0</v>
      </c>
      <c r="W26" s="59" t="n">
        <f aca="false">IF($Q26&gt;=55,ROUND($Q26*$Q$3+$R26*$R$3+$S26*$S$3+$T26*$T$3+$U26*$U$3,0),$Q26)</f>
        <v>31</v>
      </c>
      <c r="X26" s="57" t="n">
        <v>20</v>
      </c>
      <c r="Y26" s="60" t="n">
        <v>20</v>
      </c>
      <c r="Z26" s="60" t="n">
        <v>30</v>
      </c>
      <c r="AA26" s="60" t="n">
        <v>70</v>
      </c>
      <c r="AB26" s="61" t="n">
        <f aca="false">IFERROR(X26+Y26+Z26*AA26/100,0)</f>
        <v>61</v>
      </c>
      <c r="AC26" s="60" t="s">
        <v>145</v>
      </c>
      <c r="AD26" s="60" t="s">
        <v>145</v>
      </c>
      <c r="AE26" s="57" t="s">
        <v>145</v>
      </c>
      <c r="AF26" s="61" t="n">
        <f aca="false">IFERROR(AC26+AD26*AE26/100,0)</f>
        <v>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80</v>
      </c>
      <c r="AQ26" s="62" t="n">
        <v>100</v>
      </c>
      <c r="AR26" s="62" t="n">
        <v>83</v>
      </c>
      <c r="AS26" s="62" t="n">
        <v>60</v>
      </c>
      <c r="AT26" s="62" t="n">
        <v>100</v>
      </c>
      <c r="AU26" s="62"/>
      <c r="AV26" s="61" t="n">
        <f aca="false">IFERROR(AVERAGE(AK26:AU26),0)</f>
        <v>92.3</v>
      </c>
      <c r="AW26" s="62" t="n">
        <v>0</v>
      </c>
      <c r="AX26" s="62" t="n">
        <v>0</v>
      </c>
      <c r="AY26" s="62" t="n">
        <v>0</v>
      </c>
      <c r="AZ26" s="62" t="n">
        <v>0</v>
      </c>
      <c r="BA26" s="62" t="n">
        <v>0</v>
      </c>
      <c r="BB26" s="62" t="n">
        <v>0</v>
      </c>
      <c r="BC26" s="62" t="n">
        <v>0</v>
      </c>
      <c r="BD26" s="62" t="n">
        <v>0</v>
      </c>
      <c r="BE26" s="62" t="n">
        <v>0</v>
      </c>
      <c r="BF26" s="62" t="n">
        <v>0</v>
      </c>
      <c r="BG26" s="62"/>
      <c r="BH26" s="62"/>
      <c r="BI26" s="61" t="n">
        <f aca="false">IFERROR(AVERAGE(AW26:BH26),0)</f>
        <v>0</v>
      </c>
      <c r="BJ26" s="62" t="n">
        <v>100</v>
      </c>
      <c r="BK26" s="62" t="n">
        <v>90</v>
      </c>
      <c r="BL26" s="62" t="n">
        <v>95</v>
      </c>
      <c r="BM26" s="62" t="n">
        <v>80</v>
      </c>
      <c r="BN26" s="62" t="n">
        <v>90</v>
      </c>
      <c r="BO26" s="62" t="n">
        <v>0</v>
      </c>
      <c r="BP26" s="62" t="n">
        <v>85</v>
      </c>
      <c r="BQ26" s="62" t="n">
        <v>100</v>
      </c>
      <c r="BR26" s="62" t="n">
        <v>100</v>
      </c>
      <c r="BS26" s="62" t="n">
        <v>100</v>
      </c>
      <c r="BT26" s="61" t="n">
        <f aca="false">IFERROR(AVERAGE(BJ26:BS26),0)</f>
        <v>84</v>
      </c>
      <c r="BU26" s="63" t="n">
        <v>0</v>
      </c>
      <c r="BV26" s="63" t="n">
        <v>0</v>
      </c>
      <c r="BW26" s="63" t="n">
        <v>0</v>
      </c>
      <c r="BX26" s="62" t="n">
        <v>0</v>
      </c>
      <c r="BY26" s="62" t="n">
        <v>0</v>
      </c>
      <c r="BZ26" s="62" t="n">
        <v>0</v>
      </c>
      <c r="CA26" s="62" t="n">
        <v>0</v>
      </c>
      <c r="CB26" s="62" t="n">
        <v>0</v>
      </c>
      <c r="CC26" s="62"/>
      <c r="CD26" s="61" t="n">
        <f aca="false">IFERROR(AVERAGE(BU26:CC26),0)</f>
        <v>0</v>
      </c>
    </row>
    <row r="27" customFormat="false" ht="15.75" hidden="false" customHeight="true" outlineLevel="0" collapsed="false">
      <c r="A27" s="13" t="str">
        <f aca="false">$E27&amp;"-"&amp;$F27</f>
        <v>201803015-5</v>
      </c>
      <c r="B27" s="18" t="n">
        <f aca="false">$W27</f>
        <v>94</v>
      </c>
      <c r="C27" s="13"/>
      <c r="D27" s="54" t="n">
        <f aca="false">D26+1</f>
        <v>23</v>
      </c>
      <c r="E27" s="56" t="s">
        <v>3014</v>
      </c>
      <c r="F27" s="56" t="s">
        <v>70</v>
      </c>
      <c r="G27" s="56" t="s">
        <v>3015</v>
      </c>
      <c r="H27" s="56" t="s">
        <v>64</v>
      </c>
      <c r="I27" s="56" t="s">
        <v>3016</v>
      </c>
      <c r="J27" s="56" t="s">
        <v>3017</v>
      </c>
      <c r="K27" s="56" t="s">
        <v>3018</v>
      </c>
      <c r="L27" s="56" t="s">
        <v>64</v>
      </c>
      <c r="M27" s="56" t="s">
        <v>381</v>
      </c>
      <c r="N27" s="56" t="s">
        <v>3019</v>
      </c>
      <c r="O27" s="57" t="n">
        <f aca="false">$AB27</f>
        <v>95</v>
      </c>
      <c r="P27" s="57" t="n">
        <f aca="false">$AF27</f>
        <v>100</v>
      </c>
      <c r="Q27" s="57" t="n">
        <f aca="false">IFERROR(IF($V27&lt;&gt;0,ROUND((MAX(O27:P27)*0.5+$V27*0.5),0),ROUND(($O27*0.5+$P27*0.5),0)),)</f>
        <v>98</v>
      </c>
      <c r="R27" s="57" t="n">
        <f aca="false">$AV27</f>
        <v>88.3</v>
      </c>
      <c r="S27" s="57" t="n">
        <f aca="false">$BI27</f>
        <v>97.6</v>
      </c>
      <c r="T27" s="57" t="n">
        <f aca="false">$BT27</f>
        <v>88.5</v>
      </c>
      <c r="U27" s="57" t="n">
        <f aca="false">$CD27</f>
        <v>87.5</v>
      </c>
      <c r="V27" s="58" t="n">
        <f aca="false">$AJ27</f>
        <v>0</v>
      </c>
      <c r="W27" s="59" t="n">
        <f aca="false">IF($Q27&gt;=55,ROUND($Q27*$Q$3+$R27*$R$3+$S27*$S$3+$T27*$T$3+$U27*$U$3,0),$Q27)</f>
        <v>94</v>
      </c>
      <c r="X27" s="57" t="n">
        <v>20</v>
      </c>
      <c r="Y27" s="60" t="n">
        <v>30</v>
      </c>
      <c r="Z27" s="60" t="n">
        <v>45</v>
      </c>
      <c r="AA27" s="60" t="n">
        <v>100</v>
      </c>
      <c r="AB27" s="61" t="n">
        <f aca="false">IFERROR(X27+Y27+Z27*AA27/100,0)</f>
        <v>95</v>
      </c>
      <c r="AC27" s="60" t="n">
        <v>30</v>
      </c>
      <c r="AD27" s="60" t="n">
        <v>70</v>
      </c>
      <c r="AE27" s="57" t="n">
        <v>100</v>
      </c>
      <c r="AF27" s="61" t="n">
        <f aca="false">IFERROR(AC27+AD27*AE27/100,0)</f>
        <v>100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0</v>
      </c>
      <c r="AP27" s="62" t="n">
        <v>100</v>
      </c>
      <c r="AQ27" s="62" t="n">
        <v>100</v>
      </c>
      <c r="AR27" s="62" t="n">
        <v>83</v>
      </c>
      <c r="AS27" s="62" t="n">
        <v>100</v>
      </c>
      <c r="AT27" s="62" t="n">
        <v>100</v>
      </c>
      <c r="AU27" s="62"/>
      <c r="AV27" s="61" t="n">
        <f aca="false">IFERROR(AVERAGE(AK27:AU27),0)</f>
        <v>88.3</v>
      </c>
      <c r="AW27" s="62" t="n">
        <v>76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97.6</v>
      </c>
      <c r="BJ27" s="62" t="n">
        <v>95</v>
      </c>
      <c r="BK27" s="62" t="n">
        <v>95</v>
      </c>
      <c r="BL27" s="62" t="n">
        <v>95</v>
      </c>
      <c r="BM27" s="62" t="n">
        <v>100</v>
      </c>
      <c r="BN27" s="62" t="n">
        <v>100</v>
      </c>
      <c r="BO27" s="62" t="n">
        <v>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88.5</v>
      </c>
      <c r="BU27" s="63" t="n">
        <v>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87.5</v>
      </c>
    </row>
    <row r="28" customFormat="false" ht="15.75" hidden="false" customHeight="true" outlineLevel="0" collapsed="false">
      <c r="A28" s="13" t="str">
        <f aca="false">$E28&amp;"-"&amp;$F28</f>
        <v>201941083-0</v>
      </c>
      <c r="B28" s="18" t="n">
        <f aca="false">$W28</f>
        <v>72</v>
      </c>
      <c r="C28" s="13"/>
      <c r="D28" s="54" t="n">
        <f aca="false">D27+1</f>
        <v>24</v>
      </c>
      <c r="E28" s="56" t="s">
        <v>3020</v>
      </c>
      <c r="F28" s="56" t="s">
        <v>68</v>
      </c>
      <c r="G28" s="56" t="s">
        <v>3021</v>
      </c>
      <c r="H28" s="56" t="s">
        <v>178</v>
      </c>
      <c r="I28" s="56" t="s">
        <v>3022</v>
      </c>
      <c r="J28" s="56" t="s">
        <v>153</v>
      </c>
      <c r="K28" s="56" t="s">
        <v>3023</v>
      </c>
      <c r="L28" s="56" t="s">
        <v>64</v>
      </c>
      <c r="M28" s="56" t="s">
        <v>1015</v>
      </c>
      <c r="N28" s="56" t="s">
        <v>3024</v>
      </c>
      <c r="O28" s="57" t="n">
        <f aca="false">$AB28</f>
        <v>85</v>
      </c>
      <c r="P28" s="57" t="n">
        <f aca="false">$AF28</f>
        <v>0</v>
      </c>
      <c r="Q28" s="57" t="n">
        <f aca="false">IFERROR(IF($V28&lt;&gt;0,ROUND((MAX(O28:P28)*0.5+$V28*0.5),0),ROUND(($O28*0.5+$P28*0.5),0)),)</f>
        <v>73</v>
      </c>
      <c r="R28" s="57" t="n">
        <f aca="false">$AV28</f>
        <v>85</v>
      </c>
      <c r="S28" s="57" t="n">
        <f aca="false">$BI28</f>
        <v>77.591</v>
      </c>
      <c r="T28" s="57" t="n">
        <f aca="false">$BT28</f>
        <v>53</v>
      </c>
      <c r="U28" s="57" t="n">
        <f aca="false">$CD28</f>
        <v>87.5</v>
      </c>
      <c r="V28" s="58" t="n">
        <f aca="false">$AJ28</f>
        <v>60</v>
      </c>
      <c r="W28" s="59" t="n">
        <f aca="false">IF($Q28&gt;=55,ROUND($Q28*$Q$3+$R28*$R$3+$S28*$S$3+$T28*$T$3+$U28*$U$3,0),$Q28)</f>
        <v>72</v>
      </c>
      <c r="X28" s="57" t="n">
        <v>20</v>
      </c>
      <c r="Y28" s="60" t="n">
        <v>20</v>
      </c>
      <c r="Z28" s="60" t="n">
        <v>45</v>
      </c>
      <c r="AA28" s="60" t="n">
        <v>100</v>
      </c>
      <c r="AB28" s="61" t="n">
        <f aca="false">IFERROR(X28+Y28+Z28*AA28/100,0)</f>
        <v>85</v>
      </c>
      <c r="AC28" s="60" t="s">
        <v>145</v>
      </c>
      <c r="AD28" s="60" t="s">
        <v>145</v>
      </c>
      <c r="AE28" s="57" t="s">
        <v>145</v>
      </c>
      <c r="AF28" s="61" t="n">
        <f aca="false">IFERROR(AC28+AD28*AE28/100,0)</f>
        <v>0</v>
      </c>
      <c r="AG28" s="60" t="n">
        <v>30</v>
      </c>
      <c r="AH28" s="60" t="n">
        <v>30</v>
      </c>
      <c r="AI28" s="57" t="n">
        <v>100</v>
      </c>
      <c r="AJ28" s="61" t="n">
        <f aca="false">IFERROR(AG28+AH28*AI28/100,0)</f>
        <v>60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100</v>
      </c>
      <c r="AP28" s="62" t="n">
        <v>100</v>
      </c>
      <c r="AQ28" s="62" t="n">
        <v>100</v>
      </c>
      <c r="AR28" s="62" t="n">
        <v>50</v>
      </c>
      <c r="AS28" s="62" t="n">
        <v>100</v>
      </c>
      <c r="AT28" s="62" t="n">
        <v>0</v>
      </c>
      <c r="AU28" s="62"/>
      <c r="AV28" s="61" t="n">
        <f aca="false">IFERROR(AVERAGE(AK28:AU28),0)</f>
        <v>85</v>
      </c>
      <c r="AW28" s="62" t="n">
        <v>86</v>
      </c>
      <c r="AX28" s="62" t="n">
        <v>83</v>
      </c>
      <c r="AY28" s="62" t="n">
        <v>95</v>
      </c>
      <c r="AZ28" s="62" t="n">
        <v>71</v>
      </c>
      <c r="BA28" s="62" t="n">
        <v>81</v>
      </c>
      <c r="BB28" s="62" t="n">
        <v>89</v>
      </c>
      <c r="BC28" s="62" t="n">
        <v>63</v>
      </c>
      <c r="BD28" s="62" t="n">
        <v>90.91</v>
      </c>
      <c r="BE28" s="62" t="n">
        <v>69</v>
      </c>
      <c r="BF28" s="62" t="n">
        <v>48</v>
      </c>
      <c r="BG28" s="62"/>
      <c r="BH28" s="62"/>
      <c r="BI28" s="61" t="n">
        <f aca="false">IFERROR(AVERAGE(AW28:BH28),0)</f>
        <v>77.591</v>
      </c>
      <c r="BJ28" s="62" t="n">
        <v>100</v>
      </c>
      <c r="BK28" s="62" t="n">
        <v>100</v>
      </c>
      <c r="BL28" s="62" t="n">
        <v>100</v>
      </c>
      <c r="BM28" s="62" t="n">
        <v>65</v>
      </c>
      <c r="BN28" s="62" t="n">
        <v>100</v>
      </c>
      <c r="BO28" s="62" t="n">
        <v>0</v>
      </c>
      <c r="BP28" s="62" t="n">
        <v>0</v>
      </c>
      <c r="BQ28" s="62" t="n">
        <v>0</v>
      </c>
      <c r="BR28" s="62" t="n">
        <v>0</v>
      </c>
      <c r="BS28" s="62" t="n">
        <v>65</v>
      </c>
      <c r="BT28" s="61" t="n">
        <f aca="false">IFERROR(AVERAGE(BJ28:BS28),0)</f>
        <v>53</v>
      </c>
      <c r="BU28" s="63" t="n">
        <v>100</v>
      </c>
      <c r="BV28" s="63" t="n">
        <v>100</v>
      </c>
      <c r="BW28" s="63" t="n">
        <v>100</v>
      </c>
      <c r="BX28" s="62" t="n">
        <v>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87.5</v>
      </c>
    </row>
    <row r="29" customFormat="false" ht="15.75" hidden="false" customHeight="true" outlineLevel="0" collapsed="false">
      <c r="A29" s="13" t="str">
        <f aca="false">$E29&amp;"-"&amp;$F29</f>
        <v>201960125-3</v>
      </c>
      <c r="B29" s="18" t="n">
        <f aca="false">$W29</f>
        <v>72</v>
      </c>
      <c r="C29" s="13"/>
      <c r="D29" s="54" t="n">
        <f aca="false">D28+1</f>
        <v>25</v>
      </c>
      <c r="E29" s="56" t="s">
        <v>3025</v>
      </c>
      <c r="F29" s="56" t="s">
        <v>159</v>
      </c>
      <c r="G29" s="56" t="s">
        <v>3026</v>
      </c>
      <c r="H29" s="56" t="s">
        <v>159</v>
      </c>
      <c r="I29" s="56" t="s">
        <v>2968</v>
      </c>
      <c r="J29" s="56" t="s">
        <v>3027</v>
      </c>
      <c r="K29" s="56" t="s">
        <v>3028</v>
      </c>
      <c r="L29" s="56" t="s">
        <v>64</v>
      </c>
      <c r="M29" s="56" t="s">
        <v>65</v>
      </c>
      <c r="N29" s="56" t="s">
        <v>3029</v>
      </c>
      <c r="O29" s="57" t="n">
        <f aca="false">$AB29</f>
        <v>75</v>
      </c>
      <c r="P29" s="57" t="n">
        <f aca="false">$AF29</f>
        <v>40</v>
      </c>
      <c r="Q29" s="57" t="n">
        <f aca="false">IFERROR(IF($V29&lt;&gt;0,ROUND((MAX(O29:P29)*0.5+$V29*0.5),0),ROUND(($O29*0.5+$P29*0.5),0)),)</f>
        <v>58</v>
      </c>
      <c r="R29" s="57" t="n">
        <f aca="false">$AV29</f>
        <v>100</v>
      </c>
      <c r="S29" s="57" t="n">
        <f aca="false">$BI29</f>
        <v>100</v>
      </c>
      <c r="T29" s="57" t="n">
        <f aca="false">$BT29</f>
        <v>64.5</v>
      </c>
      <c r="U29" s="57" t="n">
        <f aca="false">$CD29</f>
        <v>97.5</v>
      </c>
      <c r="V29" s="58" t="n">
        <f aca="false">$AJ29</f>
        <v>0</v>
      </c>
      <c r="W29" s="59" t="n">
        <f aca="false">IF($Q29&gt;=55,ROUND($Q29*$Q$3+$R29*$R$3+$S29*$S$3+$T29*$T$3+$U29*$U$3,0),$Q29)</f>
        <v>72</v>
      </c>
      <c r="X29" s="57" t="n">
        <v>20</v>
      </c>
      <c r="Y29" s="60" t="n">
        <v>25</v>
      </c>
      <c r="Z29" s="60" t="n">
        <v>30</v>
      </c>
      <c r="AA29" s="60" t="n">
        <v>100</v>
      </c>
      <c r="AB29" s="61" t="n">
        <f aca="false">IFERROR(X29+Y29+Z29*AA29/100,0)</f>
        <v>75</v>
      </c>
      <c r="AC29" s="60" t="n">
        <v>10</v>
      </c>
      <c r="AD29" s="60" t="n">
        <v>30</v>
      </c>
      <c r="AE29" s="57" t="n">
        <v>100</v>
      </c>
      <c r="AF29" s="61" t="n">
        <f aca="false">IFERROR(AC29+AD29*AE29/100,0)</f>
        <v>40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100</v>
      </c>
      <c r="AQ29" s="62" t="n">
        <v>100</v>
      </c>
      <c r="AR29" s="62" t="n">
        <v>100</v>
      </c>
      <c r="AS29" s="62" t="n">
        <v>100</v>
      </c>
      <c r="AT29" s="62" t="n">
        <v>100</v>
      </c>
      <c r="AU29" s="62"/>
      <c r="AV29" s="61" t="n">
        <f aca="false">IFERROR(AVERAGE(AK29:AU29),0)</f>
        <v>100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100</v>
      </c>
      <c r="BJ29" s="62" t="n">
        <v>95</v>
      </c>
      <c r="BK29" s="62" t="n">
        <v>90</v>
      </c>
      <c r="BL29" s="62" t="n">
        <v>75</v>
      </c>
      <c r="BM29" s="62" t="n">
        <v>95</v>
      </c>
      <c r="BN29" s="62" t="n">
        <v>90</v>
      </c>
      <c r="BO29" s="62" t="n">
        <v>25</v>
      </c>
      <c r="BP29" s="62" t="n">
        <v>50</v>
      </c>
      <c r="BQ29" s="62" t="n">
        <v>75</v>
      </c>
      <c r="BR29" s="62" t="n">
        <v>50</v>
      </c>
      <c r="BS29" s="62" t="n">
        <v>0</v>
      </c>
      <c r="BT29" s="61" t="n">
        <f aca="false">IFERROR(AVERAGE(BJ29:BS29),0)</f>
        <v>64.5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80</v>
      </c>
      <c r="CB29" s="62" t="n">
        <v>100</v>
      </c>
      <c r="CC29" s="62"/>
      <c r="CD29" s="61" t="n">
        <f aca="false">IFERROR(AVERAGE(BU29:CC29),0)</f>
        <v>97.5</v>
      </c>
    </row>
    <row r="30" customFormat="false" ht="15.75" hidden="false" customHeight="true" outlineLevel="0" collapsed="false">
      <c r="A30" s="13" t="str">
        <f aca="false">$E30&amp;"-"&amp;$F30</f>
        <v>201960104-0</v>
      </c>
      <c r="B30" s="18" t="n">
        <f aca="false">$W30</f>
        <v>85</v>
      </c>
      <c r="C30" s="13"/>
      <c r="D30" s="54" t="n">
        <f aca="false">D29+1</f>
        <v>26</v>
      </c>
      <c r="E30" s="56" t="s">
        <v>3030</v>
      </c>
      <c r="F30" s="56" t="s">
        <v>68</v>
      </c>
      <c r="G30" s="56" t="s">
        <v>3031</v>
      </c>
      <c r="H30" s="56" t="s">
        <v>68</v>
      </c>
      <c r="I30" s="56" t="s">
        <v>238</v>
      </c>
      <c r="J30" s="56" t="s">
        <v>1327</v>
      </c>
      <c r="K30" s="56" t="s">
        <v>3032</v>
      </c>
      <c r="L30" s="56" t="s">
        <v>64</v>
      </c>
      <c r="M30" s="56" t="s">
        <v>65</v>
      </c>
      <c r="N30" s="56" t="s">
        <v>3033</v>
      </c>
      <c r="O30" s="57" t="n">
        <f aca="false">$AB30</f>
        <v>90</v>
      </c>
      <c r="P30" s="57" t="n">
        <f aca="false">$AF30</f>
        <v>60</v>
      </c>
      <c r="Q30" s="57" t="n">
        <f aca="false">IFERROR(IF($V30&lt;&gt;0,ROUND((MAX(O30:P30)*0.5+$V30*0.5),0),ROUND(($O30*0.5+$P30*0.5),0)),)</f>
        <v>75</v>
      </c>
      <c r="R30" s="57" t="n">
        <f aca="false">$AV30</f>
        <v>100</v>
      </c>
      <c r="S30" s="57" t="n">
        <f aca="false">$BI30</f>
        <v>100</v>
      </c>
      <c r="T30" s="57" t="n">
        <f aca="false">$BT30</f>
        <v>89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85</v>
      </c>
      <c r="X30" s="57" t="n">
        <v>20</v>
      </c>
      <c r="Y30" s="60" t="n">
        <v>20</v>
      </c>
      <c r="Z30" s="60" t="n">
        <v>50</v>
      </c>
      <c r="AA30" s="60" t="n">
        <v>100</v>
      </c>
      <c r="AB30" s="61" t="n">
        <f aca="false">IFERROR(X30+Y30+Z30*AA30/100,0)</f>
        <v>90</v>
      </c>
      <c r="AC30" s="60" t="n">
        <v>25</v>
      </c>
      <c r="AD30" s="60" t="n">
        <v>35</v>
      </c>
      <c r="AE30" s="57" t="n">
        <v>100</v>
      </c>
      <c r="AF30" s="61" t="n">
        <f aca="false">IFERROR(AC30+AD30*AE30/100,0)</f>
        <v>60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100</v>
      </c>
      <c r="AQ30" s="62" t="n">
        <v>100</v>
      </c>
      <c r="AR30" s="62" t="n">
        <v>100</v>
      </c>
      <c r="AS30" s="62" t="n">
        <v>100</v>
      </c>
      <c r="AT30" s="62" t="n">
        <v>100</v>
      </c>
      <c r="AU30" s="62"/>
      <c r="AV30" s="61" t="n">
        <f aca="false">IFERROR(AVERAGE(AK30:AU30),0)</f>
        <v>100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100</v>
      </c>
      <c r="BJ30" s="62" t="n">
        <v>100</v>
      </c>
      <c r="BK30" s="62" t="n">
        <v>100</v>
      </c>
      <c r="BL30" s="62" t="n">
        <v>100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90</v>
      </c>
      <c r="BS30" s="62" t="n">
        <v>0</v>
      </c>
      <c r="BT30" s="61" t="n">
        <f aca="false">IFERROR(AVERAGE(BJ30:BS30),0)</f>
        <v>89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201803020-1</v>
      </c>
      <c r="B31" s="18" t="n">
        <f aca="false">$W31</f>
        <v>71</v>
      </c>
      <c r="C31" s="13"/>
      <c r="D31" s="54" t="n">
        <v>27</v>
      </c>
      <c r="E31" s="56" t="s">
        <v>3034</v>
      </c>
      <c r="F31" s="56" t="s">
        <v>64</v>
      </c>
      <c r="G31" s="56" t="s">
        <v>3035</v>
      </c>
      <c r="H31" s="56" t="s">
        <v>60</v>
      </c>
      <c r="I31" s="56" t="s">
        <v>1171</v>
      </c>
      <c r="J31" s="56" t="s">
        <v>1182</v>
      </c>
      <c r="K31" s="56" t="s">
        <v>3036</v>
      </c>
      <c r="L31" s="56" t="s">
        <v>64</v>
      </c>
      <c r="M31" s="56" t="s">
        <v>1200</v>
      </c>
      <c r="N31" s="56" t="s">
        <v>3037</v>
      </c>
      <c r="O31" s="57" t="n">
        <f aca="false">$AB31</f>
        <v>81.5</v>
      </c>
      <c r="P31" s="57" t="n">
        <f aca="false">$AF31</f>
        <v>65</v>
      </c>
      <c r="Q31" s="57" t="n">
        <f aca="false">IFERROR(IF($V31&lt;&gt;0,ROUND((MAX(O31:P31)*0.5+$V31*0.5),0),ROUND(($O31*0.5+$P31*0.5),0)),)</f>
        <v>73</v>
      </c>
      <c r="R31" s="57" t="n">
        <f aca="false">$AV31</f>
        <v>70</v>
      </c>
      <c r="S31" s="57" t="n">
        <f aca="false">$BI31</f>
        <v>67.6</v>
      </c>
      <c r="T31" s="57" t="n">
        <f aca="false">$BT31</f>
        <v>77</v>
      </c>
      <c r="U31" s="57" t="n">
        <f aca="false">$CD31</f>
        <v>37.5</v>
      </c>
      <c r="V31" s="58" t="n">
        <f aca="false">$AJ31</f>
        <v>0</v>
      </c>
      <c r="W31" s="59" t="n">
        <f aca="false">IF($Q31&gt;=55,ROUND($Q31*$Q$3+$R31*$R$3+$S31*$S$3+$T31*$T$3+$U31*$U$3,0),$Q31)</f>
        <v>71</v>
      </c>
      <c r="X31" s="57" t="n">
        <v>20</v>
      </c>
      <c r="Y31" s="60" t="n">
        <v>30</v>
      </c>
      <c r="Z31" s="60" t="n">
        <v>45</v>
      </c>
      <c r="AA31" s="60" t="n">
        <v>70</v>
      </c>
      <c r="AB31" s="61" t="n">
        <f aca="false">IFERROR(X31+Y31+Z31*AA31/100,0)</f>
        <v>81.5</v>
      </c>
      <c r="AC31" s="60" t="n">
        <v>15</v>
      </c>
      <c r="AD31" s="60" t="n">
        <v>50</v>
      </c>
      <c r="AE31" s="57" t="n">
        <v>100</v>
      </c>
      <c r="AF31" s="61" t="n">
        <f aca="false">IFERROR(AC31+AD31*AE31/100,0)</f>
        <v>65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0</v>
      </c>
      <c r="AP31" s="62" t="n">
        <v>100</v>
      </c>
      <c r="AQ31" s="62" t="n">
        <v>100</v>
      </c>
      <c r="AR31" s="62" t="n">
        <v>0</v>
      </c>
      <c r="AS31" s="62" t="n">
        <v>100</v>
      </c>
      <c r="AT31" s="62" t="n">
        <v>0</v>
      </c>
      <c r="AU31" s="62"/>
      <c r="AV31" s="61" t="n">
        <f aca="false">IFERROR(AVERAGE(AK31:AU31),0)</f>
        <v>70</v>
      </c>
      <c r="AW31" s="62" t="n">
        <v>0</v>
      </c>
      <c r="AX31" s="62" t="n">
        <v>76</v>
      </c>
      <c r="AY31" s="62" t="n">
        <v>100</v>
      </c>
      <c r="AZ31" s="62" t="n">
        <v>100</v>
      </c>
      <c r="BA31" s="62" t="n">
        <v>100</v>
      </c>
      <c r="BB31" s="62" t="n">
        <v>0</v>
      </c>
      <c r="BC31" s="62" t="n">
        <v>100</v>
      </c>
      <c r="BD31" s="62" t="n">
        <v>100</v>
      </c>
      <c r="BE31" s="62" t="n">
        <v>0</v>
      </c>
      <c r="BF31" s="62" t="n">
        <v>100</v>
      </c>
      <c r="BG31" s="62"/>
      <c r="BH31" s="62"/>
      <c r="BI31" s="61" t="n">
        <f aca="false">IFERROR(AVERAGE(AW31:BH31),0)</f>
        <v>67.6</v>
      </c>
      <c r="BJ31" s="62" t="n">
        <v>95</v>
      </c>
      <c r="BK31" s="62" t="n">
        <v>90</v>
      </c>
      <c r="BL31" s="62" t="n">
        <v>100</v>
      </c>
      <c r="BM31" s="62" t="n">
        <v>95</v>
      </c>
      <c r="BN31" s="62" t="n">
        <v>100</v>
      </c>
      <c r="BO31" s="62" t="n">
        <v>0</v>
      </c>
      <c r="BP31" s="62" t="n">
        <v>0</v>
      </c>
      <c r="BQ31" s="62" t="n">
        <v>100</v>
      </c>
      <c r="BR31" s="62" t="n">
        <v>90</v>
      </c>
      <c r="BS31" s="62" t="n">
        <v>100</v>
      </c>
      <c r="BT31" s="61" t="n">
        <f aca="false">IFERROR(AVERAGE(BJ31:BS31),0)</f>
        <v>77</v>
      </c>
      <c r="BU31" s="63" t="n">
        <v>0</v>
      </c>
      <c r="BV31" s="63" t="n">
        <v>100</v>
      </c>
      <c r="BW31" s="63" t="n">
        <v>0</v>
      </c>
      <c r="BX31" s="62" t="n">
        <v>100</v>
      </c>
      <c r="BY31" s="62" t="n">
        <v>0</v>
      </c>
      <c r="BZ31" s="62" t="n">
        <v>100</v>
      </c>
      <c r="CA31" s="62" t="n">
        <v>0</v>
      </c>
      <c r="CB31" s="62" t="n">
        <v>0</v>
      </c>
      <c r="CC31" s="62"/>
      <c r="CD31" s="61" t="n">
        <f aca="false">IFERROR(AVERAGE(BU31:CC31),0)</f>
        <v>37.5</v>
      </c>
    </row>
    <row r="32" customFormat="false" ht="15.75" hidden="false" customHeight="true" outlineLevel="0" collapsed="false">
      <c r="A32" s="13" t="str">
        <f aca="false">$E32&amp;"-"&amp;$F32</f>
        <v>201954018-1</v>
      </c>
      <c r="B32" s="18" t="n">
        <f aca="false">$W32</f>
        <v>92</v>
      </c>
      <c r="C32" s="13"/>
      <c r="D32" s="54" t="n">
        <v>28</v>
      </c>
      <c r="E32" s="56" t="s">
        <v>3038</v>
      </c>
      <c r="F32" s="56" t="s">
        <v>64</v>
      </c>
      <c r="G32" s="56" t="s">
        <v>3039</v>
      </c>
      <c r="H32" s="56" t="s">
        <v>89</v>
      </c>
      <c r="I32" s="56" t="s">
        <v>3040</v>
      </c>
      <c r="J32" s="56" t="s">
        <v>2944</v>
      </c>
      <c r="K32" s="56" t="s">
        <v>3041</v>
      </c>
      <c r="L32" s="56" t="s">
        <v>64</v>
      </c>
      <c r="M32" s="56" t="s">
        <v>635</v>
      </c>
      <c r="N32" s="56" t="s">
        <v>3042</v>
      </c>
      <c r="O32" s="57" t="n">
        <f aca="false">$AB32</f>
        <v>85</v>
      </c>
      <c r="P32" s="57" t="n">
        <f aca="false">$AF32</f>
        <v>90</v>
      </c>
      <c r="Q32" s="57" t="n">
        <f aca="false">IFERROR(IF($V32&lt;&gt;0,ROUND((MAX(O32:P32)*0.5+$V32*0.5),0),ROUND(($O32*0.5+$P32*0.5),0)),)</f>
        <v>88</v>
      </c>
      <c r="R32" s="57" t="n">
        <f aca="false">$AV32</f>
        <v>96.7</v>
      </c>
      <c r="S32" s="57" t="n">
        <f aca="false">$BI32</f>
        <v>98.1</v>
      </c>
      <c r="T32" s="57" t="n">
        <f aca="false">$BT32</f>
        <v>96</v>
      </c>
      <c r="U32" s="57" t="n">
        <f aca="false">$CD32</f>
        <v>87.5</v>
      </c>
      <c r="V32" s="58" t="n">
        <f aca="false">$AJ32</f>
        <v>0</v>
      </c>
      <c r="W32" s="59" t="n">
        <f aca="false">IF($Q32&gt;=55,ROUND($Q32*$Q$3+$R32*$R$3+$S32*$S$3+$T32*$T$3+$U32*$U$3,0),$Q32)</f>
        <v>92</v>
      </c>
      <c r="X32" s="57" t="n">
        <v>15</v>
      </c>
      <c r="Y32" s="60" t="n">
        <v>25</v>
      </c>
      <c r="Z32" s="60" t="n">
        <v>45</v>
      </c>
      <c r="AA32" s="60" t="n">
        <v>100</v>
      </c>
      <c r="AB32" s="61" t="n">
        <f aca="false">IFERROR(X32+Y32+Z32*AA32/100,0)</f>
        <v>85</v>
      </c>
      <c r="AC32" s="60" t="n">
        <v>30</v>
      </c>
      <c r="AD32" s="60" t="n">
        <v>60</v>
      </c>
      <c r="AE32" s="57" t="n">
        <v>100</v>
      </c>
      <c r="AF32" s="61" t="n">
        <f aca="false">IFERROR(AC32+AD32*AE32/100,0)</f>
        <v>90</v>
      </c>
      <c r="AG32" s="60"/>
      <c r="AH32" s="60"/>
      <c r="AI32" s="57"/>
      <c r="AJ32" s="61" t="n">
        <f aca="false">IFERROR(AG32+AH32*AI32/100,0)</f>
        <v>0</v>
      </c>
      <c r="AK32" s="62" t="n">
        <v>67</v>
      </c>
      <c r="AL32" s="63" t="n">
        <v>100</v>
      </c>
      <c r="AM32" s="62" t="n">
        <v>100</v>
      </c>
      <c r="AN32" s="62" t="n">
        <v>100</v>
      </c>
      <c r="AO32" s="62" t="n">
        <v>100</v>
      </c>
      <c r="AP32" s="62" t="n">
        <v>100</v>
      </c>
      <c r="AQ32" s="62" t="n">
        <v>100</v>
      </c>
      <c r="AR32" s="62" t="n">
        <v>100</v>
      </c>
      <c r="AS32" s="62" t="n">
        <v>100</v>
      </c>
      <c r="AT32" s="62" t="n">
        <v>100</v>
      </c>
      <c r="AU32" s="62"/>
      <c r="AV32" s="61" t="n">
        <f aca="false">IFERROR(AVERAGE(AK32:AU32),0)</f>
        <v>96.7</v>
      </c>
      <c r="AW32" s="62" t="n">
        <v>96</v>
      </c>
      <c r="AX32" s="62" t="n">
        <v>98</v>
      </c>
      <c r="AY32" s="62" t="n">
        <v>94</v>
      </c>
      <c r="AZ32" s="62" t="n">
        <v>100</v>
      </c>
      <c r="BA32" s="62" t="n">
        <v>93</v>
      </c>
      <c r="BB32" s="62" t="n">
        <v>100</v>
      </c>
      <c r="BC32" s="62" t="n">
        <v>100</v>
      </c>
      <c r="BD32" s="62" t="n">
        <v>100</v>
      </c>
      <c r="BE32" s="62" t="n">
        <v>100</v>
      </c>
      <c r="BF32" s="62" t="n">
        <v>100</v>
      </c>
      <c r="BG32" s="62"/>
      <c r="BH32" s="62"/>
      <c r="BI32" s="61" t="n">
        <f aca="false">IFERROR(AVERAGE(AW32:BH32),0)</f>
        <v>98.1</v>
      </c>
      <c r="BJ32" s="62" t="n">
        <v>100</v>
      </c>
      <c r="BK32" s="62" t="n">
        <v>100</v>
      </c>
      <c r="BL32" s="62" t="n">
        <v>100</v>
      </c>
      <c r="BM32" s="62" t="n">
        <v>85</v>
      </c>
      <c r="BN32" s="62" t="n">
        <v>100</v>
      </c>
      <c r="BO32" s="62" t="n">
        <v>85</v>
      </c>
      <c r="BP32" s="62" t="n">
        <v>100</v>
      </c>
      <c r="BQ32" s="62" t="n">
        <v>100</v>
      </c>
      <c r="BR32" s="62" t="n">
        <v>90</v>
      </c>
      <c r="BS32" s="62" t="n">
        <v>100</v>
      </c>
      <c r="BT32" s="61" t="n">
        <f aca="false">IFERROR(AVERAGE(BJ32:BS32),0)</f>
        <v>96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0</v>
      </c>
      <c r="CA32" s="62" t="n">
        <v>100</v>
      </c>
      <c r="CB32" s="62" t="n">
        <v>100</v>
      </c>
      <c r="CC32" s="62"/>
      <c r="CD32" s="61" t="n">
        <f aca="false">IFERROR(AVERAGE(BU32:CC32),0)</f>
        <v>87.5</v>
      </c>
    </row>
    <row r="33" customFormat="false" ht="15.75" hidden="false" customHeight="true" outlineLevel="0" collapsed="false">
      <c r="A33" s="13" t="str">
        <f aca="false">$E33&amp;"-"&amp;$F33</f>
        <v>201912050-6</v>
      </c>
      <c r="B33" s="18" t="n">
        <f aca="false">$W33</f>
        <v>57</v>
      </c>
      <c r="C33" s="13"/>
      <c r="D33" s="54" t="n">
        <v>29</v>
      </c>
      <c r="E33" s="56" t="s">
        <v>3043</v>
      </c>
      <c r="F33" s="56" t="s">
        <v>140</v>
      </c>
      <c r="G33" s="56" t="s">
        <v>3044</v>
      </c>
      <c r="H33" s="56" t="s">
        <v>159</v>
      </c>
      <c r="I33" s="56" t="s">
        <v>961</v>
      </c>
      <c r="J33" s="56" t="s">
        <v>2248</v>
      </c>
      <c r="K33" s="56" t="s">
        <v>3045</v>
      </c>
      <c r="L33" s="56" t="s">
        <v>58</v>
      </c>
      <c r="M33" s="56" t="s">
        <v>217</v>
      </c>
      <c r="N33" s="56" t="s">
        <v>3046</v>
      </c>
      <c r="O33" s="57" t="n">
        <f aca="false">$AB33</f>
        <v>60</v>
      </c>
      <c r="P33" s="57" t="n">
        <f aca="false">$AF33</f>
        <v>27.5</v>
      </c>
      <c r="Q33" s="57" t="n">
        <f aca="false">IFERROR(IF($V33&lt;&gt;0,ROUND((MAX(O33:P33)*0.5+$V33*0.5),0),ROUND(($O33*0.5+$P33*0.5),0)),)</f>
        <v>68</v>
      </c>
      <c r="R33" s="57" t="n">
        <f aca="false">$AV33</f>
        <v>59.5</v>
      </c>
      <c r="S33" s="57" t="n">
        <f aca="false">$BI33</f>
        <v>38.8</v>
      </c>
      <c r="T33" s="57" t="n">
        <f aca="false">$BT33</f>
        <v>37</v>
      </c>
      <c r="U33" s="57" t="n">
        <f aca="false">$CD33</f>
        <v>37.5</v>
      </c>
      <c r="V33" s="58" t="n">
        <f aca="false">$AJ33</f>
        <v>75</v>
      </c>
      <c r="W33" s="59" t="n">
        <f aca="false">IF($Q33&gt;=55,ROUND($Q33*$Q$3+$R33*$R$3+$S33*$S$3+$T33*$T$3+$U33*$U$3,0),$Q33)</f>
        <v>57</v>
      </c>
      <c r="X33" s="57" t="n">
        <v>15</v>
      </c>
      <c r="Y33" s="60" t="n">
        <v>15</v>
      </c>
      <c r="Z33" s="60" t="n">
        <v>30</v>
      </c>
      <c r="AA33" s="60" t="n">
        <v>100</v>
      </c>
      <c r="AB33" s="61" t="n">
        <f aca="false">IFERROR(X33+Y33+Z33*AA33/100,0)</f>
        <v>60</v>
      </c>
      <c r="AC33" s="60" t="n">
        <v>10</v>
      </c>
      <c r="AD33" s="60" t="n">
        <v>25</v>
      </c>
      <c r="AE33" s="57" t="n">
        <v>70</v>
      </c>
      <c r="AF33" s="61" t="n">
        <f aca="false">IFERROR(AC33+AD33*AE33/100,0)</f>
        <v>27.5</v>
      </c>
      <c r="AG33" s="60" t="n">
        <v>30</v>
      </c>
      <c r="AH33" s="60" t="n">
        <v>45</v>
      </c>
      <c r="AI33" s="57" t="n">
        <v>100</v>
      </c>
      <c r="AJ33" s="61" t="n">
        <f aca="false">IFERROR(AG33+AH33*AI33/100,0)</f>
        <v>75</v>
      </c>
      <c r="AK33" s="62" t="n">
        <v>100</v>
      </c>
      <c r="AL33" s="63" t="n">
        <v>100</v>
      </c>
      <c r="AM33" s="62" t="n">
        <v>20</v>
      </c>
      <c r="AN33" s="62" t="n">
        <v>100</v>
      </c>
      <c r="AO33" s="62" t="n">
        <v>75</v>
      </c>
      <c r="AP33" s="62" t="n">
        <v>80</v>
      </c>
      <c r="AQ33" s="62" t="n">
        <v>60</v>
      </c>
      <c r="AR33" s="62" t="n">
        <v>0</v>
      </c>
      <c r="AS33" s="62" t="n">
        <v>0</v>
      </c>
      <c r="AT33" s="62" t="n">
        <v>60</v>
      </c>
      <c r="AU33" s="62"/>
      <c r="AV33" s="61" t="n">
        <f aca="false">IFERROR(AVERAGE(AK33:AU33),0)</f>
        <v>59.5</v>
      </c>
      <c r="AW33" s="62" t="n">
        <v>0</v>
      </c>
      <c r="AX33" s="62" t="n">
        <v>100</v>
      </c>
      <c r="AY33" s="62" t="n">
        <v>100</v>
      </c>
      <c r="AZ33" s="62" t="n">
        <v>88</v>
      </c>
      <c r="BA33" s="62" t="n">
        <v>0</v>
      </c>
      <c r="BB33" s="62" t="n">
        <v>0</v>
      </c>
      <c r="BC33" s="62" t="n">
        <v>0</v>
      </c>
      <c r="BD33" s="62" t="n">
        <v>0</v>
      </c>
      <c r="BE33" s="62" t="n">
        <v>0</v>
      </c>
      <c r="BF33" s="62" t="n">
        <v>100</v>
      </c>
      <c r="BG33" s="62"/>
      <c r="BH33" s="62"/>
      <c r="BI33" s="61" t="n">
        <f aca="false">IFERROR(AVERAGE(AW33:BH33),0)</f>
        <v>38.8</v>
      </c>
      <c r="BJ33" s="62" t="n">
        <v>95</v>
      </c>
      <c r="BK33" s="62" t="n">
        <v>100</v>
      </c>
      <c r="BL33" s="62" t="n">
        <v>100</v>
      </c>
      <c r="BM33" s="62" t="n">
        <v>75</v>
      </c>
      <c r="BN33" s="62" t="n">
        <v>0</v>
      </c>
      <c r="BO33" s="62" t="n">
        <v>0</v>
      </c>
      <c r="BP33" s="62" t="n">
        <v>0</v>
      </c>
      <c r="BQ33" s="62" t="n">
        <v>0</v>
      </c>
      <c r="BR33" s="62" t="n">
        <v>0</v>
      </c>
      <c r="BS33" s="62" t="n">
        <v>0</v>
      </c>
      <c r="BT33" s="61" t="n">
        <f aca="false">IFERROR(AVERAGE(BJ33:BS33),0)</f>
        <v>37</v>
      </c>
      <c r="BU33" s="63" t="n">
        <v>100</v>
      </c>
      <c r="BV33" s="63" t="n">
        <v>100</v>
      </c>
      <c r="BW33" s="63" t="n">
        <v>100</v>
      </c>
      <c r="BX33" s="62" t="n">
        <v>0</v>
      </c>
      <c r="BY33" s="62" t="n">
        <v>0</v>
      </c>
      <c r="BZ33" s="62" t="n">
        <v>0</v>
      </c>
      <c r="CA33" s="62" t="n">
        <v>0</v>
      </c>
      <c r="CB33" s="62" t="n">
        <v>0</v>
      </c>
      <c r="CC33" s="62"/>
      <c r="CD33" s="61" t="n">
        <f aca="false">IFERROR(AVERAGE(BU33:CC33),0)</f>
        <v>37.5</v>
      </c>
    </row>
    <row r="34" customFormat="false" ht="15.75" hidden="false" customHeight="true" outlineLevel="0" collapsed="false">
      <c r="A34" s="13" t="str">
        <f aca="false">$E34&amp;"-"&amp;$F34</f>
        <v>202051054-7</v>
      </c>
      <c r="B34" s="18" t="n">
        <f aca="false">$W34</f>
        <v>79</v>
      </c>
      <c r="C34" s="13"/>
      <c r="D34" s="54" t="n">
        <v>30</v>
      </c>
      <c r="E34" s="56" t="s">
        <v>3047</v>
      </c>
      <c r="F34" s="56" t="s">
        <v>121</v>
      </c>
      <c r="G34" s="56" t="s">
        <v>3048</v>
      </c>
      <c r="H34" s="56" t="s">
        <v>64</v>
      </c>
      <c r="I34" s="56" t="s">
        <v>3049</v>
      </c>
      <c r="J34" s="56" t="s">
        <v>476</v>
      </c>
      <c r="K34" s="56" t="s">
        <v>1027</v>
      </c>
      <c r="L34" s="56" t="s">
        <v>64</v>
      </c>
      <c r="M34" s="56" t="s">
        <v>381</v>
      </c>
      <c r="N34" s="56" t="s">
        <v>3050</v>
      </c>
      <c r="O34" s="57" t="n">
        <f aca="false">$AB34</f>
        <v>85</v>
      </c>
      <c r="P34" s="57" t="n">
        <f aca="false">$AF34</f>
        <v>80</v>
      </c>
      <c r="Q34" s="57" t="n">
        <f aca="false">IFERROR(IF($V34&lt;&gt;0,ROUND((MAX(O34:P34)*0.5+$V34*0.5),0),ROUND(($O34*0.5+$P34*0.5),0)),)</f>
        <v>83</v>
      </c>
      <c r="R34" s="57" t="n">
        <f aca="false">$AV34</f>
        <v>92.8</v>
      </c>
      <c r="S34" s="57" t="n">
        <f aca="false">$BI34</f>
        <v>48</v>
      </c>
      <c r="T34" s="57" t="n">
        <f aca="false">$BT34</f>
        <v>82.5</v>
      </c>
      <c r="U34" s="57" t="n">
        <f aca="false">$CD34</f>
        <v>0</v>
      </c>
      <c r="V34" s="58" t="n">
        <f aca="false">$AJ34</f>
        <v>0</v>
      </c>
      <c r="W34" s="59" t="n">
        <f aca="false">IF($Q34&gt;=55,ROUND($Q34*$Q$3+$R34*$R$3+$S34*$S$3+$T34*$T$3+$U34*$U$3,0),$Q34)</f>
        <v>79</v>
      </c>
      <c r="X34" s="57" t="n">
        <v>15</v>
      </c>
      <c r="Y34" s="60" t="n">
        <v>20</v>
      </c>
      <c r="Z34" s="60" t="n">
        <v>50</v>
      </c>
      <c r="AA34" s="60" t="n">
        <v>100</v>
      </c>
      <c r="AB34" s="61" t="n">
        <f aca="false">IFERROR(X34+Y34+Z34*AA34/100,0)</f>
        <v>85</v>
      </c>
      <c r="AC34" s="60" t="n">
        <v>30</v>
      </c>
      <c r="AD34" s="60" t="n">
        <v>50</v>
      </c>
      <c r="AE34" s="57" t="n">
        <v>100</v>
      </c>
      <c r="AF34" s="61" t="n">
        <f aca="false">IFERROR(AC34+AD34*AE34/100,0)</f>
        <v>80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70</v>
      </c>
      <c r="AN34" s="62" t="n">
        <v>100</v>
      </c>
      <c r="AO34" s="62" t="n">
        <v>75</v>
      </c>
      <c r="AP34" s="62" t="n">
        <v>100</v>
      </c>
      <c r="AQ34" s="62" t="n">
        <v>100</v>
      </c>
      <c r="AR34" s="62" t="n">
        <v>83</v>
      </c>
      <c r="AS34" s="62" t="n">
        <v>100</v>
      </c>
      <c r="AT34" s="62" t="n">
        <v>100</v>
      </c>
      <c r="AU34" s="62"/>
      <c r="AV34" s="61" t="n">
        <f aca="false">IFERROR(AVERAGE(AK34:AU34),0)</f>
        <v>92.8</v>
      </c>
      <c r="AW34" s="62" t="n">
        <v>62</v>
      </c>
      <c r="AX34" s="62" t="n">
        <v>79</v>
      </c>
      <c r="AY34" s="62" t="n">
        <v>79</v>
      </c>
      <c r="AZ34" s="62" t="n">
        <v>80</v>
      </c>
      <c r="BA34" s="62" t="n">
        <v>0</v>
      </c>
      <c r="BB34" s="62" t="n">
        <v>0</v>
      </c>
      <c r="BC34" s="62" t="n">
        <v>44</v>
      </c>
      <c r="BD34" s="62" t="n">
        <v>0</v>
      </c>
      <c r="BE34" s="62" t="n">
        <v>74</v>
      </c>
      <c r="BF34" s="62" t="n">
        <v>62</v>
      </c>
      <c r="BG34" s="62"/>
      <c r="BH34" s="62"/>
      <c r="BI34" s="61" t="n">
        <f aca="false">IFERROR(AVERAGE(AW34:BH34),0)</f>
        <v>48</v>
      </c>
      <c r="BJ34" s="62" t="n">
        <v>95</v>
      </c>
      <c r="BK34" s="62" t="n">
        <v>100</v>
      </c>
      <c r="BL34" s="62" t="n">
        <v>95</v>
      </c>
      <c r="BM34" s="62" t="n">
        <v>75</v>
      </c>
      <c r="BN34" s="62" t="n">
        <v>65</v>
      </c>
      <c r="BO34" s="62" t="n">
        <v>60</v>
      </c>
      <c r="BP34" s="62" t="n">
        <v>100</v>
      </c>
      <c r="BQ34" s="62" t="n">
        <v>85</v>
      </c>
      <c r="BR34" s="62" t="n">
        <v>65</v>
      </c>
      <c r="BS34" s="62" t="n">
        <v>85</v>
      </c>
      <c r="BT34" s="61" t="n">
        <f aca="false">IFERROR(AVERAGE(BJ34:BS34),0)</f>
        <v>82.5</v>
      </c>
      <c r="BU34" s="63" t="n">
        <v>0</v>
      </c>
      <c r="BV34" s="63" t="n">
        <v>0</v>
      </c>
      <c r="BW34" s="63" t="n">
        <v>0</v>
      </c>
      <c r="BX34" s="62" t="n">
        <v>0</v>
      </c>
      <c r="BY34" s="62" t="n">
        <v>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0</v>
      </c>
    </row>
    <row r="35" customFormat="false" ht="15.75" hidden="false" customHeight="true" outlineLevel="0" collapsed="false">
      <c r="A35" s="13" t="str">
        <f aca="false">$E35&amp;"-"&amp;$F35</f>
        <v>201912013-1</v>
      </c>
      <c r="B35" s="18" t="n">
        <f aca="false">$W35</f>
        <v>76</v>
      </c>
      <c r="C35" s="13"/>
      <c r="D35" s="54" t="n">
        <v>31</v>
      </c>
      <c r="E35" s="56" t="s">
        <v>3051</v>
      </c>
      <c r="F35" s="56" t="s">
        <v>64</v>
      </c>
      <c r="G35" s="56" t="s">
        <v>3052</v>
      </c>
      <c r="H35" s="56" t="s">
        <v>58</v>
      </c>
      <c r="I35" s="56" t="s">
        <v>1182</v>
      </c>
      <c r="J35" s="56" t="s">
        <v>3053</v>
      </c>
      <c r="K35" s="56" t="s">
        <v>3054</v>
      </c>
      <c r="L35" s="56" t="s">
        <v>58</v>
      </c>
      <c r="M35" s="56" t="s">
        <v>217</v>
      </c>
      <c r="N35" s="56" t="s">
        <v>3055</v>
      </c>
      <c r="O35" s="57" t="n">
        <f aca="false">$AB35</f>
        <v>90</v>
      </c>
      <c r="P35" s="57" t="n">
        <f aca="false">$AF35</f>
        <v>34</v>
      </c>
      <c r="Q35" s="57" t="n">
        <f aca="false">IFERROR(IF($V35&lt;&gt;0,ROUND((MAX(O35:P35)*0.5+$V35*0.5),0),ROUND(($O35*0.5+$P35*0.5),0)),)</f>
        <v>62</v>
      </c>
      <c r="R35" s="57" t="n">
        <f aca="false">$AV35</f>
        <v>92</v>
      </c>
      <c r="S35" s="57" t="n">
        <f aca="false">$BI35</f>
        <v>99.091</v>
      </c>
      <c r="T35" s="57" t="n">
        <f aca="false">$BT35</f>
        <v>81.5</v>
      </c>
      <c r="U35" s="57" t="n">
        <f aca="false">$CD35</f>
        <v>97.5</v>
      </c>
      <c r="V35" s="58" t="n">
        <f aca="false">$AJ35</f>
        <v>0</v>
      </c>
      <c r="W35" s="59" t="n">
        <f aca="false">IF($Q35&gt;=55,ROUND($Q35*$Q$3+$R35*$R$3+$S35*$S$3+$T35*$T$3+$U35*$U$3,0),$Q35)</f>
        <v>76</v>
      </c>
      <c r="X35" s="57" t="n">
        <v>15</v>
      </c>
      <c r="Y35" s="60" t="n">
        <v>30</v>
      </c>
      <c r="Z35" s="60" t="n">
        <v>45</v>
      </c>
      <c r="AA35" s="60" t="n">
        <v>100</v>
      </c>
      <c r="AB35" s="61" t="n">
        <f aca="false">IFERROR(X35+Y35+Z35*AA35/100,0)</f>
        <v>90</v>
      </c>
      <c r="AC35" s="60" t="n">
        <v>20</v>
      </c>
      <c r="AD35" s="60" t="n">
        <v>20</v>
      </c>
      <c r="AE35" s="57" t="n">
        <v>70</v>
      </c>
      <c r="AF35" s="61" t="n">
        <f aca="false">IFERROR(AC35+AD35*AE35/100,0)</f>
        <v>34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20</v>
      </c>
      <c r="AQ35" s="62" t="n">
        <v>100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92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100</v>
      </c>
      <c r="BC35" s="62" t="n">
        <v>100</v>
      </c>
      <c r="BD35" s="62" t="n">
        <v>90.91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99.091</v>
      </c>
      <c r="BJ35" s="62" t="n">
        <v>100</v>
      </c>
      <c r="BK35" s="62" t="n">
        <v>100</v>
      </c>
      <c r="BL35" s="62" t="n">
        <v>100</v>
      </c>
      <c r="BM35" s="62" t="n">
        <v>85</v>
      </c>
      <c r="BN35" s="62" t="n">
        <v>60</v>
      </c>
      <c r="BO35" s="62" t="n">
        <v>65</v>
      </c>
      <c r="BP35" s="62" t="n">
        <v>90</v>
      </c>
      <c r="BQ35" s="62" t="n">
        <v>70</v>
      </c>
      <c r="BR35" s="62" t="n">
        <v>65</v>
      </c>
      <c r="BS35" s="62" t="n">
        <v>80</v>
      </c>
      <c r="BT35" s="61" t="n">
        <f aca="false">IFERROR(AVERAGE(BJ35:BS35),0)</f>
        <v>81.5</v>
      </c>
      <c r="BU35" s="63" t="n">
        <v>100</v>
      </c>
      <c r="BV35" s="63" t="n">
        <v>80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97.5</v>
      </c>
    </row>
    <row r="36" customFormat="false" ht="15.75" hidden="false" customHeight="true" outlineLevel="0" collapsed="false">
      <c r="A36" s="13" t="str">
        <f aca="false">$E36&amp;"-"&amp;$F36</f>
        <v>202051019-9</v>
      </c>
      <c r="B36" s="18" t="n">
        <f aca="false">$W36</f>
        <v>82</v>
      </c>
      <c r="C36" s="13"/>
      <c r="D36" s="54" t="n">
        <v>32</v>
      </c>
      <c r="E36" s="56" t="s">
        <v>3056</v>
      </c>
      <c r="F36" s="56" t="s">
        <v>102</v>
      </c>
      <c r="G36" s="56" t="s">
        <v>3057</v>
      </c>
      <c r="H36" s="56" t="s">
        <v>64</v>
      </c>
      <c r="I36" s="56" t="s">
        <v>2874</v>
      </c>
      <c r="J36" s="56" t="s">
        <v>663</v>
      </c>
      <c r="K36" s="56" t="s">
        <v>3058</v>
      </c>
      <c r="L36" s="56" t="s">
        <v>64</v>
      </c>
      <c r="M36" s="56" t="s">
        <v>381</v>
      </c>
      <c r="N36" s="56" t="s">
        <v>3059</v>
      </c>
      <c r="O36" s="57" t="n">
        <f aca="false">$AB36</f>
        <v>90</v>
      </c>
      <c r="P36" s="57" t="n">
        <f aca="false">$AF36</f>
        <v>50</v>
      </c>
      <c r="Q36" s="57" t="n">
        <f aca="false">IFERROR(IF($V36&lt;&gt;0,ROUND((MAX(O36:P36)*0.5+$V36*0.5),0),ROUND(($O36*0.5+$P36*0.5),0)),)</f>
        <v>70</v>
      </c>
      <c r="R36" s="57" t="n">
        <f aca="false">$AV36</f>
        <v>100</v>
      </c>
      <c r="S36" s="57" t="n">
        <f aca="false">$BI36</f>
        <v>99.8</v>
      </c>
      <c r="T36" s="57" t="n">
        <f aca="false">$BT36</f>
        <v>87</v>
      </c>
      <c r="U36" s="57" t="n">
        <f aca="false">$CD36</f>
        <v>100</v>
      </c>
      <c r="V36" s="58" t="n">
        <f aca="false">$AJ36</f>
        <v>0</v>
      </c>
      <c r="W36" s="59" t="n">
        <f aca="false">IF($Q36&gt;=55,ROUND($Q36*$Q$3+$R36*$R$3+$S36*$S$3+$T36*$T$3+$U36*$U$3,0),$Q36)</f>
        <v>82</v>
      </c>
      <c r="X36" s="57" t="n">
        <v>10</v>
      </c>
      <c r="Y36" s="60" t="n">
        <v>30</v>
      </c>
      <c r="Z36" s="60" t="n">
        <v>50</v>
      </c>
      <c r="AA36" s="60" t="n">
        <v>100</v>
      </c>
      <c r="AB36" s="61" t="n">
        <f aca="false">IFERROR(X36+Y36+Z36*AA36/100,0)</f>
        <v>90</v>
      </c>
      <c r="AC36" s="60" t="n">
        <v>25</v>
      </c>
      <c r="AD36" s="60" t="n">
        <v>25</v>
      </c>
      <c r="AE36" s="57" t="n">
        <v>100</v>
      </c>
      <c r="AF36" s="61" t="n">
        <f aca="false">IFERROR(AC36+AD36*AE36/100,0)</f>
        <v>50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100</v>
      </c>
      <c r="AQ36" s="62" t="n">
        <v>100</v>
      </c>
      <c r="AR36" s="62" t="n">
        <v>100</v>
      </c>
      <c r="AS36" s="62" t="n">
        <v>100</v>
      </c>
      <c r="AT36" s="62" t="n">
        <v>100</v>
      </c>
      <c r="AU36" s="62"/>
      <c r="AV36" s="61" t="n">
        <f aca="false">IFERROR(AVERAGE(AK36:AU36),0)</f>
        <v>100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98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99.8</v>
      </c>
      <c r="BJ36" s="62" t="n">
        <v>100</v>
      </c>
      <c r="BK36" s="62" t="n">
        <v>95</v>
      </c>
      <c r="BL36" s="62" t="n">
        <v>100</v>
      </c>
      <c r="BM36" s="62" t="n">
        <v>100</v>
      </c>
      <c r="BN36" s="62" t="n">
        <v>100</v>
      </c>
      <c r="BO36" s="62" t="n">
        <v>0</v>
      </c>
      <c r="BP36" s="62" t="n">
        <v>100</v>
      </c>
      <c r="BQ36" s="62" t="n">
        <v>100</v>
      </c>
      <c r="BR36" s="62" t="n">
        <v>100</v>
      </c>
      <c r="BS36" s="62" t="n">
        <v>75</v>
      </c>
      <c r="BT36" s="61" t="n">
        <f aca="false">IFERROR(AVERAGE(BJ36:BS36),0)</f>
        <v>87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100</v>
      </c>
    </row>
    <row r="37" customFormat="false" ht="15.75" hidden="false" customHeight="true" outlineLevel="0" collapsed="false">
      <c r="A37" s="13" t="str">
        <f aca="false">$E37&amp;"-"&amp;$F37</f>
        <v>202051022-9</v>
      </c>
      <c r="B37" s="18" t="n">
        <f aca="false">$W37</f>
        <v>82</v>
      </c>
      <c r="C37" s="13"/>
      <c r="D37" s="54" t="n">
        <v>33</v>
      </c>
      <c r="E37" s="56" t="s">
        <v>3060</v>
      </c>
      <c r="F37" s="56" t="s">
        <v>102</v>
      </c>
      <c r="G37" s="56" t="s">
        <v>3061</v>
      </c>
      <c r="H37" s="56" t="s">
        <v>68</v>
      </c>
      <c r="I37" s="56" t="s">
        <v>736</v>
      </c>
      <c r="J37" s="56" t="s">
        <v>79</v>
      </c>
      <c r="K37" s="56" t="s">
        <v>3062</v>
      </c>
      <c r="L37" s="56" t="s">
        <v>64</v>
      </c>
      <c r="M37" s="56" t="s">
        <v>381</v>
      </c>
      <c r="N37" s="56" t="s">
        <v>3063</v>
      </c>
      <c r="O37" s="57" t="n">
        <f aca="false">$AB37</f>
        <v>90</v>
      </c>
      <c r="P37" s="57" t="n">
        <f aca="false">$AF37</f>
        <v>45</v>
      </c>
      <c r="Q37" s="57" t="n">
        <f aca="false">IFERROR(IF($V37&lt;&gt;0,ROUND((MAX(O37:P37)*0.5+$V37*0.5),0),ROUND(($O37*0.5+$P37*0.5),0)),)</f>
        <v>68</v>
      </c>
      <c r="R37" s="57" t="n">
        <f aca="false">$AV37</f>
        <v>98</v>
      </c>
      <c r="S37" s="57" t="n">
        <f aca="false">$BI37</f>
        <v>100</v>
      </c>
      <c r="T37" s="57" t="n">
        <f aca="false">$BT37</f>
        <v>96</v>
      </c>
      <c r="U37" s="57" t="n">
        <f aca="false">$CD37</f>
        <v>93.25</v>
      </c>
      <c r="V37" s="58" t="n">
        <f aca="false">$AJ37</f>
        <v>0</v>
      </c>
      <c r="W37" s="59" t="n">
        <f aca="false">IF($Q37&gt;=55,ROUND($Q37*$Q$3+$R37*$R$3+$S37*$S$3+$T37*$T$3+$U37*$U$3,0),$Q37)</f>
        <v>82</v>
      </c>
      <c r="X37" s="57" t="n">
        <v>20</v>
      </c>
      <c r="Y37" s="60" t="n">
        <v>30</v>
      </c>
      <c r="Z37" s="60" t="n">
        <v>40</v>
      </c>
      <c r="AA37" s="60" t="n">
        <v>100</v>
      </c>
      <c r="AB37" s="61" t="n">
        <f aca="false">IFERROR(X37+Y37+Z37*AA37/100,0)</f>
        <v>90</v>
      </c>
      <c r="AC37" s="60" t="n">
        <v>25</v>
      </c>
      <c r="AD37" s="60" t="n">
        <v>30</v>
      </c>
      <c r="AE37" s="57" t="n">
        <v>100</v>
      </c>
      <c r="AF37" s="61" t="n">
        <v>45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100</v>
      </c>
      <c r="AQ37" s="62" t="n">
        <v>80</v>
      </c>
      <c r="AR37" s="62" t="n">
        <v>100</v>
      </c>
      <c r="AS37" s="62" t="n">
        <v>100</v>
      </c>
      <c r="AT37" s="62" t="n">
        <v>100</v>
      </c>
      <c r="AU37" s="62"/>
      <c r="AV37" s="61" t="n">
        <f aca="false">IFERROR(AVERAGE(AK37:AU37),0)</f>
        <v>98</v>
      </c>
      <c r="AW37" s="62" t="n">
        <v>100</v>
      </c>
      <c r="AX37" s="62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100</v>
      </c>
      <c r="BJ37" s="62" t="n">
        <v>100</v>
      </c>
      <c r="BK37" s="62" t="n">
        <v>95</v>
      </c>
      <c r="BL37" s="62" t="n">
        <v>90</v>
      </c>
      <c r="BM37" s="62" t="n">
        <v>100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90</v>
      </c>
      <c r="BS37" s="62" t="n">
        <v>85</v>
      </c>
      <c r="BT37" s="61" t="n">
        <f aca="false">IFERROR(AVERAGE(BJ37:BS37),0)</f>
        <v>96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46</v>
      </c>
      <c r="CA37" s="62" t="n">
        <v>100</v>
      </c>
      <c r="CB37" s="62" t="n">
        <v>100</v>
      </c>
      <c r="CC37" s="62"/>
      <c r="CD37" s="61" t="n">
        <f aca="false">IFERROR(AVERAGE(BU37:CC37),0)</f>
        <v>93.25</v>
      </c>
    </row>
    <row r="38" customFormat="false" ht="15.75" hidden="false" customHeight="true" outlineLevel="0" collapsed="false">
      <c r="A38" s="13" t="str">
        <f aca="false">$E38&amp;"-"&amp;$F38</f>
        <v>202004099-0</v>
      </c>
      <c r="B38" s="18" t="n">
        <f aca="false">$W38</f>
        <v>73</v>
      </c>
      <c r="C38" s="13"/>
      <c r="D38" s="54" t="n">
        <v>34</v>
      </c>
      <c r="E38" s="56" t="s">
        <v>3064</v>
      </c>
      <c r="F38" s="56" t="s">
        <v>68</v>
      </c>
      <c r="G38" s="56" t="s">
        <v>3065</v>
      </c>
      <c r="H38" s="56" t="s">
        <v>58</v>
      </c>
      <c r="I38" s="56" t="s">
        <v>3066</v>
      </c>
      <c r="J38" s="56" t="s">
        <v>1386</v>
      </c>
      <c r="K38" s="56" t="s">
        <v>3067</v>
      </c>
      <c r="L38" s="56" t="s">
        <v>64</v>
      </c>
      <c r="M38" s="56" t="s">
        <v>381</v>
      </c>
      <c r="N38" s="56" t="s">
        <v>3068</v>
      </c>
      <c r="O38" s="57" t="n">
        <f aca="false">$AB38</f>
        <v>100</v>
      </c>
      <c r="P38" s="57" t="n">
        <f aca="false">$AF38</f>
        <v>0</v>
      </c>
      <c r="Q38" s="57" t="n">
        <f aca="false">IFERROR(IF($V38&lt;&gt;0,ROUND((O38+P38+V38)/3,0),ROUND(($O38*0.5+$P38*0.5),0)),)</f>
        <v>60</v>
      </c>
      <c r="R38" s="57" t="n">
        <f aca="false">$AV38</f>
        <v>86</v>
      </c>
      <c r="S38" s="57" t="n">
        <f aca="false">$BI38</f>
        <v>78.3</v>
      </c>
      <c r="T38" s="57" t="n">
        <f aca="false">$BT38</f>
        <v>99</v>
      </c>
      <c r="U38" s="57" t="n">
        <f aca="false">$CD38</f>
        <v>50</v>
      </c>
      <c r="V38" s="58" t="n">
        <f aca="false">$AJ38</f>
        <v>80</v>
      </c>
      <c r="W38" s="59" t="n">
        <f aca="false">IF($Q38&gt;=55,ROUND($Q38*$Q$3+$R38*$R$3+$S38*$S$3+$T38*$T$3+$U38*$U$3,0),$Q38)</f>
        <v>73</v>
      </c>
      <c r="X38" s="57" t="n">
        <v>20</v>
      </c>
      <c r="Y38" s="60" t="n">
        <v>30</v>
      </c>
      <c r="Z38" s="60" t="n">
        <v>50</v>
      </c>
      <c r="AA38" s="60" t="n">
        <v>100</v>
      </c>
      <c r="AB38" s="61" t="n">
        <f aca="false">IFERROR(X38+Y38+Z38*AA38/100,0)</f>
        <v>100</v>
      </c>
      <c r="AC38" s="60" t="s">
        <v>145</v>
      </c>
      <c r="AD38" s="60" t="s">
        <v>145</v>
      </c>
      <c r="AE38" s="57" t="s">
        <v>145</v>
      </c>
      <c r="AF38" s="61" t="n">
        <f aca="false">IFERROR(AC38+AD38*AE38/100,0)</f>
        <v>0</v>
      </c>
      <c r="AG38" s="60" t="n">
        <v>20</v>
      </c>
      <c r="AH38" s="60" t="n">
        <v>60</v>
      </c>
      <c r="AI38" s="57" t="n">
        <v>100</v>
      </c>
      <c r="AJ38" s="61" t="n">
        <f aca="false">IFERROR(AG38+AH38*AI38/100,0)</f>
        <v>80</v>
      </c>
      <c r="AK38" s="62" t="n">
        <v>60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100</v>
      </c>
      <c r="AQ38" s="62" t="n">
        <v>100</v>
      </c>
      <c r="AR38" s="62" t="n">
        <v>100</v>
      </c>
      <c r="AS38" s="62" t="n">
        <v>100</v>
      </c>
      <c r="AT38" s="62" t="n">
        <v>0</v>
      </c>
      <c r="AU38" s="62"/>
      <c r="AV38" s="61" t="n">
        <f aca="false">IFERROR(AVERAGE(AK38:AU38),0)</f>
        <v>86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0</v>
      </c>
      <c r="BC38" s="62" t="n">
        <v>86</v>
      </c>
      <c r="BD38" s="62" t="n">
        <v>0</v>
      </c>
      <c r="BE38" s="62" t="n">
        <v>97</v>
      </c>
      <c r="BF38" s="62" t="n">
        <v>100</v>
      </c>
      <c r="BG38" s="62"/>
      <c r="BH38" s="62"/>
      <c r="BI38" s="61" t="n">
        <f aca="false">IFERROR(AVERAGE(AW38:BH38),0)</f>
        <v>78.3</v>
      </c>
      <c r="BJ38" s="62" t="n">
        <v>100</v>
      </c>
      <c r="BK38" s="62" t="n">
        <v>95</v>
      </c>
      <c r="BL38" s="62" t="n">
        <v>100</v>
      </c>
      <c r="BM38" s="62" t="n">
        <v>95</v>
      </c>
      <c r="BN38" s="62" t="n">
        <v>100</v>
      </c>
      <c r="BO38" s="62" t="n">
        <v>100</v>
      </c>
      <c r="BP38" s="62" t="n">
        <v>100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99</v>
      </c>
      <c r="BU38" s="63" t="n">
        <v>100</v>
      </c>
      <c r="BV38" s="63" t="n">
        <v>100</v>
      </c>
      <c r="BW38" s="63" t="n">
        <v>0</v>
      </c>
      <c r="BX38" s="62" t="n">
        <v>100</v>
      </c>
      <c r="BY38" s="62" t="n">
        <v>0</v>
      </c>
      <c r="BZ38" s="62" t="n">
        <v>0</v>
      </c>
      <c r="CA38" s="62" t="n">
        <v>0</v>
      </c>
      <c r="CB38" s="62" t="n">
        <v>100</v>
      </c>
      <c r="CC38" s="62"/>
      <c r="CD38" s="61" t="n">
        <f aca="false">IFERROR(AVERAGE(BU38:CC38),0)</f>
        <v>50</v>
      </c>
    </row>
    <row r="39" customFormat="false" ht="15.75" hidden="false" customHeight="true" outlineLevel="0" collapsed="false">
      <c r="A39" s="13" t="str">
        <f aca="false">$E39&amp;"-"&amp;$F39</f>
        <v>201803027-9</v>
      </c>
      <c r="B39" s="18" t="n">
        <f aca="false">$W39</f>
        <v>92</v>
      </c>
      <c r="C39" s="13"/>
      <c r="D39" s="54" t="n">
        <v>35</v>
      </c>
      <c r="E39" s="56" t="s">
        <v>3069</v>
      </c>
      <c r="F39" s="56" t="s">
        <v>102</v>
      </c>
      <c r="G39" s="56" t="s">
        <v>3070</v>
      </c>
      <c r="H39" s="56" t="s">
        <v>121</v>
      </c>
      <c r="I39" s="56" t="s">
        <v>3071</v>
      </c>
      <c r="J39" s="56" t="s">
        <v>3072</v>
      </c>
      <c r="K39" s="56" t="s">
        <v>3073</v>
      </c>
      <c r="L39" s="56" t="s">
        <v>64</v>
      </c>
      <c r="M39" s="56" t="s">
        <v>65</v>
      </c>
      <c r="N39" s="56" t="s">
        <v>3074</v>
      </c>
      <c r="O39" s="57" t="n">
        <f aca="false">$AB39</f>
        <v>95</v>
      </c>
      <c r="P39" s="57" t="n">
        <f aca="false">$AF39</f>
        <v>95</v>
      </c>
      <c r="Q39" s="57" t="n">
        <f aca="false">IFERROR(IF($V39&lt;&gt;0,ROUND((MAX(O39:P39)*0.5+$V39*0.5),0),ROUND(($O39*0.5+$P39*0.5),0)),)</f>
        <v>95</v>
      </c>
      <c r="R39" s="57" t="n">
        <f aca="false">$AV39</f>
        <v>100</v>
      </c>
      <c r="S39" s="57" t="n">
        <f aca="false">$BI39</f>
        <v>78.4</v>
      </c>
      <c r="T39" s="57" t="n">
        <f aca="false">$BT39</f>
        <v>92</v>
      </c>
      <c r="U39" s="57" t="n">
        <f aca="false">$CD39</f>
        <v>50</v>
      </c>
      <c r="V39" s="58" t="n">
        <f aca="false">$AJ39</f>
        <v>0</v>
      </c>
      <c r="W39" s="59" t="n">
        <f aca="false">IF($Q39&gt;=55,ROUND($Q39*$Q$3+$R39*$R$3+$S39*$S$3+$T39*$T$3+$U39*$U$3,0),$Q39)</f>
        <v>92</v>
      </c>
      <c r="X39" s="57" t="n">
        <v>20</v>
      </c>
      <c r="Y39" s="60" t="n">
        <v>25</v>
      </c>
      <c r="Z39" s="60" t="n">
        <v>50</v>
      </c>
      <c r="AA39" s="60" t="n">
        <v>100</v>
      </c>
      <c r="AB39" s="61" t="n">
        <f aca="false">IFERROR(X39+Y39+Z39*AA39/100,0)</f>
        <v>95</v>
      </c>
      <c r="AC39" s="60" t="n">
        <v>25</v>
      </c>
      <c r="AD39" s="60" t="n">
        <v>70</v>
      </c>
      <c r="AE39" s="57" t="n">
        <v>100</v>
      </c>
      <c r="AF39" s="61" t="n">
        <f aca="false">IFERROR(AC39+AD39*AE39/100,0)</f>
        <v>95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100</v>
      </c>
      <c r="AW39" s="62" t="n">
        <v>0</v>
      </c>
      <c r="AX39" s="62" t="n">
        <v>100</v>
      </c>
      <c r="AY39" s="62" t="n">
        <v>100</v>
      </c>
      <c r="AZ39" s="62" t="n">
        <v>100</v>
      </c>
      <c r="BA39" s="62" t="n">
        <v>0</v>
      </c>
      <c r="BB39" s="62" t="n">
        <v>100</v>
      </c>
      <c r="BC39" s="62" t="n">
        <v>92</v>
      </c>
      <c r="BD39" s="62" t="n">
        <v>100</v>
      </c>
      <c r="BE39" s="62" t="n">
        <v>100</v>
      </c>
      <c r="BF39" s="62" t="n">
        <v>92</v>
      </c>
      <c r="BG39" s="62"/>
      <c r="BH39" s="62"/>
      <c r="BI39" s="61" t="n">
        <f aca="false">IFERROR(AVERAGE(AW39:BH39),0)</f>
        <v>78.4</v>
      </c>
      <c r="BJ39" s="62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75</v>
      </c>
      <c r="BR39" s="62" t="n">
        <v>90</v>
      </c>
      <c r="BS39" s="62" t="n">
        <v>55</v>
      </c>
      <c r="BT39" s="61" t="n">
        <f aca="false">IFERROR(AVERAGE(BJ39:BS39),0)</f>
        <v>92</v>
      </c>
      <c r="BU39" s="63" t="n">
        <v>0</v>
      </c>
      <c r="BV39" s="63" t="n">
        <v>100</v>
      </c>
      <c r="BW39" s="63" t="n">
        <v>0</v>
      </c>
      <c r="BX39" s="62" t="n">
        <v>0</v>
      </c>
      <c r="BY39" s="62" t="n">
        <v>100</v>
      </c>
      <c r="BZ39" s="62" t="n">
        <v>100</v>
      </c>
      <c r="CA39" s="62" t="n">
        <v>100</v>
      </c>
      <c r="CB39" s="62" t="n">
        <v>0</v>
      </c>
      <c r="CC39" s="62"/>
      <c r="CD39" s="61" t="n">
        <f aca="false">IFERROR(AVERAGE(BU39:CC39),0)</f>
        <v>50</v>
      </c>
    </row>
    <row r="40" customFormat="false" ht="15.75" hidden="false" customHeight="true" outlineLevel="0" collapsed="false">
      <c r="A40" s="13" t="str">
        <f aca="false">$E40&amp;"-"&amp;$F40</f>
        <v>201921085-8</v>
      </c>
      <c r="B40" s="18" t="n">
        <f aca="false">$W40</f>
        <v>81</v>
      </c>
      <c r="C40" s="13"/>
      <c r="D40" s="54" t="n">
        <v>36</v>
      </c>
      <c r="E40" s="56" t="s">
        <v>3075</v>
      </c>
      <c r="F40" s="56" t="s">
        <v>89</v>
      </c>
      <c r="G40" s="56" t="s">
        <v>3076</v>
      </c>
      <c r="H40" s="56" t="s">
        <v>178</v>
      </c>
      <c r="I40" s="56" t="s">
        <v>1361</v>
      </c>
      <c r="J40" s="56" t="s">
        <v>1939</v>
      </c>
      <c r="K40" s="56" t="s">
        <v>3077</v>
      </c>
      <c r="L40" s="56" t="s">
        <v>64</v>
      </c>
      <c r="M40" s="56" t="s">
        <v>572</v>
      </c>
      <c r="N40" s="56" t="s">
        <v>3078</v>
      </c>
      <c r="O40" s="57" t="n">
        <f aca="false">$AB40</f>
        <v>90</v>
      </c>
      <c r="P40" s="57" t="n">
        <f aca="false">$AF40</f>
        <v>60</v>
      </c>
      <c r="Q40" s="57" t="n">
        <f aca="false">IFERROR(IF($V40&lt;&gt;0,ROUND((MAX(O40:P40)*0.5+$V40*0.5),0),ROUND(($O40*0.5+$P40*0.5),0)),)</f>
        <v>75</v>
      </c>
      <c r="R40" s="57" t="n">
        <f aca="false">$AV40</f>
        <v>84.1</v>
      </c>
      <c r="S40" s="57" t="n">
        <f aca="false">$BI40</f>
        <v>53.9</v>
      </c>
      <c r="T40" s="57" t="n">
        <f aca="false">$BT40</f>
        <v>98.5</v>
      </c>
      <c r="U40" s="57" t="n">
        <f aca="false">$CD40</f>
        <v>85</v>
      </c>
      <c r="V40" s="58" t="n">
        <f aca="false">$AJ40</f>
        <v>0</v>
      </c>
      <c r="W40" s="59" t="n">
        <f aca="false">IF($Q40&gt;=55,ROUND($Q40*$Q$3+$R40*$R$3+$S40*$S$3+$T40*$T$3+$U40*$U$3,0),$Q40)</f>
        <v>81</v>
      </c>
      <c r="X40" s="57" t="n">
        <v>20</v>
      </c>
      <c r="Y40" s="60" t="n">
        <v>20</v>
      </c>
      <c r="Z40" s="60" t="n">
        <v>50</v>
      </c>
      <c r="AA40" s="60" t="n">
        <v>100</v>
      </c>
      <c r="AB40" s="61" t="n">
        <f aca="false">IFERROR(X40+Y40+Z40*AA40/100,0)</f>
        <v>90</v>
      </c>
      <c r="AC40" s="60" t="n">
        <v>10</v>
      </c>
      <c r="AD40" s="60" t="n">
        <v>50</v>
      </c>
      <c r="AE40" s="57" t="n">
        <v>100</v>
      </c>
      <c r="AF40" s="61" t="n">
        <f aca="false">IFERROR(AC40+AD40*AE40/100,0)</f>
        <v>60</v>
      </c>
      <c r="AG40" s="60"/>
      <c r="AH40" s="60"/>
      <c r="AI40" s="57"/>
      <c r="AJ40" s="61" t="n">
        <f aca="false">IFERROR(AG40+AH40*AI40/100,0)</f>
        <v>0</v>
      </c>
      <c r="AK40" s="62" t="n">
        <v>67</v>
      </c>
      <c r="AL40" s="63" t="n">
        <v>100</v>
      </c>
      <c r="AM40" s="62" t="n">
        <v>100</v>
      </c>
      <c r="AN40" s="62" t="n">
        <v>100</v>
      </c>
      <c r="AO40" s="62" t="n">
        <v>100</v>
      </c>
      <c r="AP40" s="62" t="n">
        <v>60</v>
      </c>
      <c r="AQ40" s="62" t="n">
        <v>100</v>
      </c>
      <c r="AR40" s="62" t="n">
        <v>67</v>
      </c>
      <c r="AS40" s="62" t="n">
        <v>80</v>
      </c>
      <c r="AT40" s="62" t="n">
        <v>67</v>
      </c>
      <c r="AU40" s="62"/>
      <c r="AV40" s="61" t="n">
        <f aca="false">IFERROR(AVERAGE(AK40:AU40),0)</f>
        <v>84.1</v>
      </c>
      <c r="AW40" s="62" t="n">
        <v>0</v>
      </c>
      <c r="AX40" s="62" t="n">
        <v>98</v>
      </c>
      <c r="AY40" s="62" t="n">
        <v>100</v>
      </c>
      <c r="AZ40" s="62" t="n">
        <v>93</v>
      </c>
      <c r="BA40" s="62" t="n">
        <v>0</v>
      </c>
      <c r="BB40" s="62" t="n">
        <v>91</v>
      </c>
      <c r="BC40" s="62" t="n">
        <v>57</v>
      </c>
      <c r="BD40" s="62" t="n">
        <v>100</v>
      </c>
      <c r="BE40" s="62" t="n">
        <v>0</v>
      </c>
      <c r="BF40" s="62" t="n">
        <v>0</v>
      </c>
      <c r="BG40" s="62"/>
      <c r="BH40" s="62"/>
      <c r="BI40" s="61" t="n">
        <f aca="false">IFERROR(AVERAGE(AW40:BH40),0)</f>
        <v>53.9</v>
      </c>
      <c r="BJ40" s="62" t="n">
        <v>100</v>
      </c>
      <c r="BK40" s="62" t="n">
        <v>95</v>
      </c>
      <c r="BL40" s="62" t="n">
        <v>100</v>
      </c>
      <c r="BM40" s="62" t="n">
        <v>100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90</v>
      </c>
      <c r="BT40" s="61" t="n">
        <f aca="false">IFERROR(AVERAGE(BJ40:BS40),0)</f>
        <v>98.5</v>
      </c>
      <c r="BU40" s="63" t="n">
        <v>100</v>
      </c>
      <c r="BV40" s="63" t="n">
        <v>100</v>
      </c>
      <c r="BW40" s="63" t="n">
        <v>100</v>
      </c>
      <c r="BX40" s="62" t="n">
        <v>0</v>
      </c>
      <c r="BY40" s="62" t="n">
        <v>100</v>
      </c>
      <c r="BZ40" s="62" t="n">
        <v>100</v>
      </c>
      <c r="CA40" s="62" t="n">
        <v>100</v>
      </c>
      <c r="CB40" s="62" t="n">
        <v>80</v>
      </c>
      <c r="CC40" s="62"/>
      <c r="CD40" s="61" t="n">
        <f aca="false">IFERROR(AVERAGE(BU40:CC40),0)</f>
        <v>85</v>
      </c>
    </row>
    <row r="41" customFormat="false" ht="15.75" hidden="false" customHeight="true" outlineLevel="0" collapsed="false">
      <c r="A41" s="13" t="str">
        <f aca="false">$E41&amp;"-"&amp;$F41</f>
        <v>202051034-2</v>
      </c>
      <c r="B41" s="18" t="n">
        <f aca="false">$W41</f>
        <v>38</v>
      </c>
      <c r="C41" s="13"/>
      <c r="D41" s="54" t="n">
        <v>37</v>
      </c>
      <c r="E41" s="56" t="s">
        <v>3079</v>
      </c>
      <c r="F41" s="56" t="s">
        <v>58</v>
      </c>
      <c r="G41" s="56" t="s">
        <v>3080</v>
      </c>
      <c r="H41" s="56" t="s">
        <v>58</v>
      </c>
      <c r="I41" s="56" t="s">
        <v>981</v>
      </c>
      <c r="J41" s="56" t="s">
        <v>3081</v>
      </c>
      <c r="K41" s="56" t="s">
        <v>3082</v>
      </c>
      <c r="L41" s="56" t="s">
        <v>64</v>
      </c>
      <c r="M41" s="56" t="s">
        <v>381</v>
      </c>
      <c r="N41" s="56" t="s">
        <v>3083</v>
      </c>
      <c r="O41" s="57" t="n">
        <f aca="false">$AB41</f>
        <v>76.5</v>
      </c>
      <c r="P41" s="57" t="n">
        <f aca="false">$AF41</f>
        <v>0</v>
      </c>
      <c r="Q41" s="57" t="n">
        <f aca="false">IFERROR(IF($V41&lt;&gt;0,ROUND((MAX(O41:P41)*0.5+$V41*0.5),0),ROUND(($O41*0.5+$P41*0.5),0)),)</f>
        <v>38</v>
      </c>
      <c r="R41" s="57" t="n">
        <f aca="false">$AV41</f>
        <v>99</v>
      </c>
      <c r="S41" s="57" t="n">
        <f aca="false">$BI41</f>
        <v>90</v>
      </c>
      <c r="T41" s="57" t="n">
        <f aca="false">$BT41</f>
        <v>57.5</v>
      </c>
      <c r="U41" s="57" t="n">
        <f aca="false">$CD41</f>
        <v>28.125</v>
      </c>
      <c r="V41" s="58" t="n">
        <f aca="false">$AJ41</f>
        <v>0</v>
      </c>
      <c r="W41" s="59" t="n">
        <f aca="false">IF($Q41&gt;=55,ROUND($Q41*$Q$3+$R41*$R$3+$S41*$S$3+$T41*$T$3+$U41*$U$3,0),$Q41)</f>
        <v>38</v>
      </c>
      <c r="X41" s="57" t="n">
        <v>15</v>
      </c>
      <c r="Y41" s="60" t="n">
        <v>30</v>
      </c>
      <c r="Z41" s="60" t="n">
        <v>45</v>
      </c>
      <c r="AA41" s="60" t="n">
        <v>70</v>
      </c>
      <c r="AB41" s="61" t="n">
        <f aca="false">IFERROR(X41+Y41+Z41*AA41/100,0)</f>
        <v>76.5</v>
      </c>
      <c r="AC41" s="60" t="s">
        <v>145</v>
      </c>
      <c r="AD41" s="60" t="s">
        <v>145</v>
      </c>
      <c r="AE41" s="57" t="s">
        <v>145</v>
      </c>
      <c r="AF41" s="61" t="n">
        <f aca="false">IFERROR(AC41+AD41*AE41/100,0)</f>
        <v>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90</v>
      </c>
      <c r="AN41" s="62" t="n">
        <v>100</v>
      </c>
      <c r="AO41" s="62" t="n">
        <v>100</v>
      </c>
      <c r="AP41" s="62" t="n">
        <v>100</v>
      </c>
      <c r="AQ41" s="62" t="n">
        <v>100</v>
      </c>
      <c r="AR41" s="62" t="n">
        <v>100</v>
      </c>
      <c r="AS41" s="62" t="n">
        <v>100</v>
      </c>
      <c r="AT41" s="62" t="n">
        <v>100</v>
      </c>
      <c r="AU41" s="62"/>
      <c r="AV41" s="61" t="n">
        <f aca="false">IFERROR(AVERAGE(AK41:AU41),0)</f>
        <v>99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100</v>
      </c>
      <c r="BD41" s="62" t="n">
        <v>100</v>
      </c>
      <c r="BE41" s="62" t="n">
        <v>0</v>
      </c>
      <c r="BF41" s="62" t="n">
        <v>100</v>
      </c>
      <c r="BG41" s="62"/>
      <c r="BH41" s="62"/>
      <c r="BI41" s="61" t="n">
        <f aca="false">IFERROR(AVERAGE(AW41:BH41),0)</f>
        <v>90</v>
      </c>
      <c r="BJ41" s="62" t="n">
        <v>100</v>
      </c>
      <c r="BK41" s="62" t="n">
        <v>95</v>
      </c>
      <c r="BL41" s="62" t="n">
        <v>100</v>
      </c>
      <c r="BM41" s="62" t="n">
        <v>80</v>
      </c>
      <c r="BN41" s="62" t="n">
        <v>0</v>
      </c>
      <c r="BO41" s="62" t="n">
        <v>0</v>
      </c>
      <c r="BP41" s="62" t="n">
        <v>90</v>
      </c>
      <c r="BQ41" s="62" t="n">
        <v>60</v>
      </c>
      <c r="BR41" s="62" t="n">
        <v>50</v>
      </c>
      <c r="BS41" s="62" t="n">
        <v>0</v>
      </c>
      <c r="BT41" s="61" t="n">
        <f aca="false">IFERROR(AVERAGE(BJ41:BS41),0)</f>
        <v>57.5</v>
      </c>
      <c r="BU41" s="63" t="n">
        <v>25</v>
      </c>
      <c r="BV41" s="63" t="n">
        <v>100</v>
      </c>
      <c r="BW41" s="63" t="n">
        <v>100</v>
      </c>
      <c r="BX41" s="62" t="n">
        <v>0</v>
      </c>
      <c r="BY41" s="62" t="n">
        <v>0</v>
      </c>
      <c r="BZ41" s="62" t="n">
        <v>0</v>
      </c>
      <c r="CA41" s="62" t="n">
        <v>0</v>
      </c>
      <c r="CB41" s="62" t="n">
        <v>0</v>
      </c>
      <c r="CC41" s="62"/>
      <c r="CD41" s="61" t="n">
        <f aca="false">IFERROR(AVERAGE(BU41:CC41),0)</f>
        <v>28.125</v>
      </c>
    </row>
    <row r="42" customFormat="false" ht="15.75" hidden="false" customHeight="true" outlineLevel="0" collapsed="false">
      <c r="A42" s="13" t="str">
        <f aca="false">$E42&amp;"-"&amp;$F42</f>
        <v>201904157-6</v>
      </c>
      <c r="B42" s="18" t="n">
        <f aca="false">$W42</f>
        <v>41</v>
      </c>
      <c r="C42" s="13"/>
      <c r="D42" s="54" t="n">
        <v>38</v>
      </c>
      <c r="E42" s="56" t="s">
        <v>3084</v>
      </c>
      <c r="F42" s="56" t="s">
        <v>140</v>
      </c>
      <c r="G42" s="56" t="s">
        <v>3085</v>
      </c>
      <c r="H42" s="56" t="s">
        <v>70</v>
      </c>
      <c r="I42" s="56" t="s">
        <v>1280</v>
      </c>
      <c r="J42" s="56" t="s">
        <v>3086</v>
      </c>
      <c r="K42" s="56" t="s">
        <v>3087</v>
      </c>
      <c r="L42" s="56" t="s">
        <v>64</v>
      </c>
      <c r="M42" s="56" t="s">
        <v>276</v>
      </c>
      <c r="N42" s="56" t="s">
        <v>3088</v>
      </c>
      <c r="O42" s="57" t="n">
        <f aca="false">$AB42</f>
        <v>81.5</v>
      </c>
      <c r="P42" s="57" t="n">
        <f aca="false">$AF42</f>
        <v>0</v>
      </c>
      <c r="Q42" s="57" t="n">
        <f aca="false">IFERROR(IF($V42&lt;&gt;0,ROUND((MAX(O42:P42)*0.5+$V42*0.5),0),ROUND(($O42*0.5+$P42*0.5),0)),)</f>
        <v>41</v>
      </c>
      <c r="R42" s="57" t="n">
        <f aca="false">$AV42</f>
        <v>4</v>
      </c>
      <c r="S42" s="57" t="n">
        <f aca="false">$BI42</f>
        <v>0</v>
      </c>
      <c r="T42" s="57" t="n">
        <f aca="false">$BT42</f>
        <v>10</v>
      </c>
      <c r="U42" s="57" t="n">
        <f aca="false">$CD42</f>
        <v>0</v>
      </c>
      <c r="V42" s="58" t="n">
        <f aca="false">$AJ42</f>
        <v>0</v>
      </c>
      <c r="W42" s="59" t="n">
        <f aca="false">IF($Q42&gt;=55,ROUND($Q42*$Q$3+$R42*$R$3+$S42*$S$3+$T42*$T$3+$U42*$U$3,0),$Q42)</f>
        <v>41</v>
      </c>
      <c r="X42" s="57" t="n">
        <v>20</v>
      </c>
      <c r="Y42" s="60" t="n">
        <v>30</v>
      </c>
      <c r="Z42" s="60" t="n">
        <v>45</v>
      </c>
      <c r="AA42" s="60" t="n">
        <v>70</v>
      </c>
      <c r="AB42" s="61" t="n">
        <f aca="false">IFERROR(X42+Y42+Z42*AA42/100,0)</f>
        <v>81.5</v>
      </c>
      <c r="AC42" s="60" t="s">
        <v>145</v>
      </c>
      <c r="AD42" s="60" t="s">
        <v>145</v>
      </c>
      <c r="AE42" s="57" t="s">
        <v>145</v>
      </c>
      <c r="AF42" s="61" t="n">
        <f aca="false">IFERROR(AC42+AD42*AE42/100,0)</f>
        <v>0</v>
      </c>
      <c r="AG42" s="60"/>
      <c r="AH42" s="60"/>
      <c r="AI42" s="57"/>
      <c r="AJ42" s="61" t="n">
        <f aca="false">IFERROR(AG42+AH42*AI42/100,0)</f>
        <v>0</v>
      </c>
      <c r="AK42" s="62" t="n">
        <v>0</v>
      </c>
      <c r="AL42" s="63" t="n">
        <v>0</v>
      </c>
      <c r="AM42" s="62" t="n">
        <v>0</v>
      </c>
      <c r="AN42" s="62" t="n">
        <v>0</v>
      </c>
      <c r="AO42" s="62" t="n">
        <v>0</v>
      </c>
      <c r="AP42" s="62" t="n">
        <v>0</v>
      </c>
      <c r="AQ42" s="62" t="n">
        <v>0</v>
      </c>
      <c r="AR42" s="62" t="n">
        <v>0</v>
      </c>
      <c r="AS42" s="62" t="n">
        <v>0</v>
      </c>
      <c r="AT42" s="62" t="n">
        <v>40</v>
      </c>
      <c r="AU42" s="62"/>
      <c r="AV42" s="61" t="n">
        <f aca="false">IFERROR(AVERAGE(AK42:AU42),0)</f>
        <v>4</v>
      </c>
      <c r="AW42" s="62" t="n">
        <v>0</v>
      </c>
      <c r="AX42" s="62" t="n">
        <v>0</v>
      </c>
      <c r="AY42" s="62" t="n">
        <v>0</v>
      </c>
      <c r="AZ42" s="62" t="n">
        <v>0</v>
      </c>
      <c r="BA42" s="62" t="n">
        <v>0</v>
      </c>
      <c r="BB42" s="62" t="n">
        <v>0</v>
      </c>
      <c r="BC42" s="62" t="n">
        <v>0</v>
      </c>
      <c r="BD42" s="62" t="n">
        <v>0</v>
      </c>
      <c r="BE42" s="62" t="n">
        <v>0</v>
      </c>
      <c r="BF42" s="62" t="n">
        <v>0</v>
      </c>
      <c r="BG42" s="62"/>
      <c r="BH42" s="62"/>
      <c r="BI42" s="61" t="n">
        <f aca="false">IFERROR(AVERAGE(AW42:BH42),0)</f>
        <v>0</v>
      </c>
      <c r="BJ42" s="62" t="n">
        <v>0</v>
      </c>
      <c r="BK42" s="62" t="n">
        <v>0</v>
      </c>
      <c r="BL42" s="62" t="n">
        <v>0</v>
      </c>
      <c r="BM42" s="62" t="n">
        <v>0</v>
      </c>
      <c r="BN42" s="62" t="n">
        <v>0</v>
      </c>
      <c r="BO42" s="62" t="n">
        <v>100</v>
      </c>
      <c r="BP42" s="62" t="n">
        <v>0</v>
      </c>
      <c r="BQ42" s="62" t="n">
        <v>0</v>
      </c>
      <c r="BR42" s="62" t="n">
        <v>0</v>
      </c>
      <c r="BS42" s="62" t="n">
        <v>0</v>
      </c>
      <c r="BT42" s="61" t="n">
        <f aca="false">IFERROR(AVERAGE(BJ42:BS42),0)</f>
        <v>10</v>
      </c>
      <c r="BU42" s="63" t="n">
        <v>0</v>
      </c>
      <c r="BV42" s="63" t="n">
        <v>0</v>
      </c>
      <c r="BW42" s="63" t="n">
        <v>0</v>
      </c>
      <c r="BX42" s="62" t="n">
        <v>0</v>
      </c>
      <c r="BY42" s="62" t="n">
        <v>0</v>
      </c>
      <c r="BZ42" s="62" t="n">
        <v>0</v>
      </c>
      <c r="CA42" s="62" t="n">
        <v>0</v>
      </c>
      <c r="CB42" s="62" t="n">
        <v>0</v>
      </c>
      <c r="CC42" s="62"/>
      <c r="CD42" s="61" t="n">
        <f aca="false">IFERROR(AVERAGE(BU42:CC42),0)</f>
        <v>0</v>
      </c>
    </row>
    <row r="43" customFormat="false" ht="15.75" hidden="false" customHeight="true" outlineLevel="0" collapsed="false">
      <c r="A43" s="13" t="str">
        <f aca="false">$E43&amp;"-"&amp;$F43</f>
        <v>201923036-0</v>
      </c>
      <c r="B43" s="18" t="n">
        <f aca="false">$W43</f>
        <v>75</v>
      </c>
      <c r="C43" s="13"/>
      <c r="D43" s="54" t="n">
        <v>39</v>
      </c>
      <c r="E43" s="56" t="s">
        <v>3089</v>
      </c>
      <c r="F43" s="56" t="s">
        <v>68</v>
      </c>
      <c r="G43" s="56" t="s">
        <v>3090</v>
      </c>
      <c r="H43" s="56" t="s">
        <v>140</v>
      </c>
      <c r="I43" s="56" t="s">
        <v>558</v>
      </c>
      <c r="J43" s="56" t="s">
        <v>908</v>
      </c>
      <c r="K43" s="56" t="s">
        <v>3091</v>
      </c>
      <c r="L43" s="56" t="s">
        <v>64</v>
      </c>
      <c r="M43" s="56" t="s">
        <v>1200</v>
      </c>
      <c r="N43" s="56" t="s">
        <v>3092</v>
      </c>
      <c r="O43" s="57" t="n">
        <f aca="false">$AB43</f>
        <v>90</v>
      </c>
      <c r="P43" s="57" t="n">
        <f aca="false">$AF43</f>
        <v>75</v>
      </c>
      <c r="Q43" s="57" t="n">
        <f aca="false">IFERROR(IF($V43&lt;&gt;0,ROUND((MAX(O43:P43)*0.5+$V43*0.5),0),ROUND(($O43*0.5+$P43*0.5),0)),)</f>
        <v>83</v>
      </c>
      <c r="R43" s="57" t="n">
        <f aca="false">$AV43</f>
        <v>80.5</v>
      </c>
      <c r="S43" s="57" t="n">
        <f aca="false">$BI43</f>
        <v>37.6</v>
      </c>
      <c r="T43" s="57" t="n">
        <f aca="false">$BT43</f>
        <v>68.5</v>
      </c>
      <c r="U43" s="57" t="n">
        <f aca="false">$CD43</f>
        <v>31.875</v>
      </c>
      <c r="V43" s="58" t="n">
        <f aca="false">$AJ43</f>
        <v>0</v>
      </c>
      <c r="W43" s="59" t="n">
        <f aca="false">IF($Q43&gt;=55,ROUND($Q43*$Q$3+$R43*$R$3+$S43*$S$3+$T43*$T$3+$U43*$U$3,0),$Q43)</f>
        <v>75</v>
      </c>
      <c r="X43" s="57" t="n">
        <v>15</v>
      </c>
      <c r="Y43" s="60" t="n">
        <v>25</v>
      </c>
      <c r="Z43" s="60" t="n">
        <v>50</v>
      </c>
      <c r="AA43" s="60" t="n">
        <v>100</v>
      </c>
      <c r="AB43" s="61" t="n">
        <f aca="false">IFERROR(X43+Y43+Z43*AA43/100,0)</f>
        <v>90</v>
      </c>
      <c r="AC43" s="60" t="n">
        <v>30</v>
      </c>
      <c r="AD43" s="60" t="n">
        <v>45</v>
      </c>
      <c r="AE43" s="57" t="n">
        <v>100</v>
      </c>
      <c r="AF43" s="61" t="n">
        <f aca="false">IFERROR(AC43+AD43*AE43/100,0)</f>
        <v>75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0</v>
      </c>
      <c r="AO43" s="62" t="n">
        <v>25</v>
      </c>
      <c r="AP43" s="62" t="n">
        <v>80</v>
      </c>
      <c r="AQ43" s="62" t="n">
        <v>100</v>
      </c>
      <c r="AR43" s="62" t="n">
        <v>100</v>
      </c>
      <c r="AS43" s="62" t="n">
        <v>100</v>
      </c>
      <c r="AT43" s="62" t="n">
        <v>100</v>
      </c>
      <c r="AU43" s="62"/>
      <c r="AV43" s="61" t="n">
        <f aca="false">IFERROR(AVERAGE(AK43:AU43),0)</f>
        <v>80.5</v>
      </c>
      <c r="AW43" s="62" t="n">
        <v>100</v>
      </c>
      <c r="AX43" s="62" t="n">
        <v>0</v>
      </c>
      <c r="AY43" s="62" t="n">
        <v>100</v>
      </c>
      <c r="AZ43" s="62" t="n">
        <v>0</v>
      </c>
      <c r="BA43" s="62" t="n">
        <v>0</v>
      </c>
      <c r="BB43" s="62" t="n">
        <v>87</v>
      </c>
      <c r="BC43" s="62" t="n">
        <v>0</v>
      </c>
      <c r="BD43" s="62" t="n">
        <v>0</v>
      </c>
      <c r="BE43" s="62" t="n">
        <v>89</v>
      </c>
      <c r="BF43" s="62" t="n">
        <v>0</v>
      </c>
      <c r="BG43" s="62"/>
      <c r="BH43" s="62"/>
      <c r="BI43" s="61" t="n">
        <f aca="false">IFERROR(AVERAGE(AW43:BH43),0)</f>
        <v>37.6</v>
      </c>
      <c r="BJ43" s="62" t="n">
        <v>100</v>
      </c>
      <c r="BK43" s="62" t="n">
        <v>100</v>
      </c>
      <c r="BL43" s="62" t="n">
        <v>100</v>
      </c>
      <c r="BM43" s="62" t="n">
        <v>100</v>
      </c>
      <c r="BN43" s="62" t="n">
        <v>100</v>
      </c>
      <c r="BO43" s="62" t="n">
        <v>100</v>
      </c>
      <c r="BP43" s="62" t="n">
        <v>0</v>
      </c>
      <c r="BQ43" s="62" t="n">
        <v>0</v>
      </c>
      <c r="BR43" s="62" t="n">
        <v>0</v>
      </c>
      <c r="BS43" s="62" t="n">
        <v>85</v>
      </c>
      <c r="BT43" s="61" t="n">
        <f aca="false">IFERROR(AVERAGE(BJ43:BS43),0)</f>
        <v>68.5</v>
      </c>
      <c r="BU43" s="63" t="n">
        <v>55</v>
      </c>
      <c r="BV43" s="63" t="n">
        <v>0</v>
      </c>
      <c r="BW43" s="63" t="n">
        <v>0</v>
      </c>
      <c r="BX43" s="62" t="n">
        <v>100</v>
      </c>
      <c r="BY43" s="62" t="n">
        <v>100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31.875</v>
      </c>
    </row>
    <row r="44" customFormat="false" ht="15.75" hidden="false" customHeight="true" outlineLevel="0" collapsed="false">
      <c r="A44" s="13" t="str">
        <f aca="false">$E44&amp;"-"&amp;$F44</f>
        <v>202051020-2</v>
      </c>
      <c r="B44" s="18" t="n">
        <f aca="false">$W44</f>
        <v>82</v>
      </c>
      <c r="C44" s="13"/>
      <c r="D44" s="54" t="n">
        <v>40</v>
      </c>
      <c r="E44" s="56" t="s">
        <v>3093</v>
      </c>
      <c r="F44" s="56" t="s">
        <v>58</v>
      </c>
      <c r="G44" s="56" t="s">
        <v>3094</v>
      </c>
      <c r="H44" s="56" t="s">
        <v>89</v>
      </c>
      <c r="I44" s="56" t="s">
        <v>1208</v>
      </c>
      <c r="J44" s="56" t="s">
        <v>3095</v>
      </c>
      <c r="K44" s="56" t="s">
        <v>3096</v>
      </c>
      <c r="L44" s="56" t="s">
        <v>64</v>
      </c>
      <c r="M44" s="56" t="s">
        <v>381</v>
      </c>
      <c r="N44" s="56" t="s">
        <v>3097</v>
      </c>
      <c r="O44" s="57" t="n">
        <f aca="false">$AB44</f>
        <v>55</v>
      </c>
      <c r="P44" s="57" t="n">
        <f aca="false">$AF44</f>
        <v>95</v>
      </c>
      <c r="Q44" s="57" t="n">
        <f aca="false">IFERROR(IF($V44&lt;&gt;0,ROUND((MAX(O44:P44)*0.5+$V44*0.5),0),ROUND(($O44*0.5+$P44*0.5),0)),)</f>
        <v>75</v>
      </c>
      <c r="R44" s="57" t="n">
        <f aca="false">$AV44</f>
        <v>97.5</v>
      </c>
      <c r="S44" s="57" t="n">
        <f aca="false">$BI44</f>
        <v>99.9</v>
      </c>
      <c r="T44" s="57" t="n">
        <f aca="false">$BT44</f>
        <v>75</v>
      </c>
      <c r="U44" s="57" t="n">
        <f aca="false">$CD44</f>
        <v>100</v>
      </c>
      <c r="V44" s="58" t="n">
        <f aca="false">$AJ44</f>
        <v>0</v>
      </c>
      <c r="W44" s="59" t="n">
        <f aca="false">IF($Q44&gt;=55,ROUND($Q44*$Q$3+$R44*$R$3+$S44*$S$3+$T44*$T$3+$U44*$U$3,0),$Q44)</f>
        <v>82</v>
      </c>
      <c r="X44" s="57" t="n">
        <v>10</v>
      </c>
      <c r="Y44" s="60" t="n">
        <v>30</v>
      </c>
      <c r="Z44" s="60" t="n">
        <v>15</v>
      </c>
      <c r="AA44" s="60" t="n">
        <v>100</v>
      </c>
      <c r="AB44" s="61" t="n">
        <f aca="false">IFERROR(X44+Y44+Z44*AA44/100,0)</f>
        <v>55</v>
      </c>
      <c r="AC44" s="60" t="n">
        <v>30</v>
      </c>
      <c r="AD44" s="60" t="n">
        <v>65</v>
      </c>
      <c r="AE44" s="57" t="n">
        <v>100</v>
      </c>
      <c r="AF44" s="61" t="n">
        <f aca="false">IFERROR(AC44+AD44*AE44/100,0)</f>
        <v>95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2" t="n">
        <v>75</v>
      </c>
      <c r="AP44" s="62" t="n">
        <v>100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97.5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100</v>
      </c>
      <c r="BC44" s="62" t="n">
        <v>100</v>
      </c>
      <c r="BD44" s="62" t="n">
        <v>100</v>
      </c>
      <c r="BE44" s="62" t="n">
        <v>99</v>
      </c>
      <c r="BF44" s="62" t="n">
        <v>100</v>
      </c>
      <c r="BG44" s="62"/>
      <c r="BH44" s="62"/>
      <c r="BI44" s="61" t="n">
        <f aca="false">IFERROR(AVERAGE(AW44:BH44),0)</f>
        <v>99.9</v>
      </c>
      <c r="BJ44" s="62" t="n">
        <v>100</v>
      </c>
      <c r="BK44" s="62" t="n">
        <v>95</v>
      </c>
      <c r="BL44" s="62" t="n">
        <v>100</v>
      </c>
      <c r="BM44" s="62" t="n">
        <v>75</v>
      </c>
      <c r="BN44" s="62" t="n">
        <v>80</v>
      </c>
      <c r="BO44" s="62" t="n">
        <v>0</v>
      </c>
      <c r="BP44" s="62" t="n">
        <v>55</v>
      </c>
      <c r="BQ44" s="62" t="n">
        <v>100</v>
      </c>
      <c r="BR44" s="62" t="n">
        <v>80</v>
      </c>
      <c r="BS44" s="62" t="n">
        <v>65</v>
      </c>
      <c r="BT44" s="61" t="n">
        <f aca="false">IFERROR(AVERAGE(BJ44:BS44),0)</f>
        <v>75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201951051-7</v>
      </c>
      <c r="B45" s="18" t="n">
        <f aca="false">$W45</f>
        <v>94</v>
      </c>
      <c r="C45" s="13"/>
      <c r="D45" s="54" t="n">
        <v>41</v>
      </c>
      <c r="E45" s="56" t="s">
        <v>3098</v>
      </c>
      <c r="F45" s="56" t="s">
        <v>121</v>
      </c>
      <c r="G45" s="56" t="s">
        <v>3099</v>
      </c>
      <c r="H45" s="56" t="s">
        <v>159</v>
      </c>
      <c r="I45" s="56" t="s">
        <v>322</v>
      </c>
      <c r="J45" s="56" t="s">
        <v>426</v>
      </c>
      <c r="K45" s="56" t="s">
        <v>3100</v>
      </c>
      <c r="L45" s="56" t="s">
        <v>64</v>
      </c>
      <c r="M45" s="56" t="s">
        <v>381</v>
      </c>
      <c r="N45" s="56" t="s">
        <v>3101</v>
      </c>
      <c r="O45" s="57" t="n">
        <f aca="false">$AB45</f>
        <v>100</v>
      </c>
      <c r="P45" s="57" t="n">
        <f aca="false">$AF45</f>
        <v>95</v>
      </c>
      <c r="Q45" s="57" t="n">
        <f aca="false">IFERROR(IF($V45&lt;&gt;0,ROUND((MAX(O45:P45)*0.5+$V45*0.5),0),ROUND(($O45*0.5+$P45*0.5),0)),)</f>
        <v>98</v>
      </c>
      <c r="R45" s="57" t="n">
        <f aca="false">$AV45</f>
        <v>86</v>
      </c>
      <c r="S45" s="57" t="n">
        <f aca="false">$BI45</f>
        <v>90</v>
      </c>
      <c r="T45" s="57" t="n">
        <f aca="false">$BT45</f>
        <v>96.5</v>
      </c>
      <c r="U45" s="57" t="n">
        <f aca="false">$CD45</f>
        <v>87.5</v>
      </c>
      <c r="V45" s="58" t="n">
        <f aca="false">$AJ45</f>
        <v>0</v>
      </c>
      <c r="W45" s="59" t="n">
        <f aca="false">IF($Q45&gt;=55,ROUND($Q45*$Q$3+$R45*$R$3+$S45*$S$3+$T45*$T$3+$U45*$U$3,0),$Q45)</f>
        <v>94</v>
      </c>
      <c r="X45" s="57" t="n">
        <v>20</v>
      </c>
      <c r="Y45" s="60" t="n">
        <v>30</v>
      </c>
      <c r="Z45" s="60" t="n">
        <v>50</v>
      </c>
      <c r="AA45" s="60" t="n">
        <v>100</v>
      </c>
      <c r="AB45" s="61" t="n">
        <f aca="false">IFERROR(X45+Y45+Z45*AA45/100,0)</f>
        <v>100</v>
      </c>
      <c r="AC45" s="60" t="n">
        <v>30</v>
      </c>
      <c r="AD45" s="60" t="n">
        <v>65</v>
      </c>
      <c r="AE45" s="57" t="n">
        <v>100</v>
      </c>
      <c r="AF45" s="61" t="n">
        <f aca="false">IFERROR(AC45+AD45*AE45/100,0)</f>
        <v>95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75</v>
      </c>
      <c r="AO45" s="62" t="n">
        <v>75</v>
      </c>
      <c r="AP45" s="62" t="n">
        <v>60</v>
      </c>
      <c r="AQ45" s="62" t="n">
        <v>100</v>
      </c>
      <c r="AR45" s="62" t="n">
        <v>50</v>
      </c>
      <c r="AS45" s="62" t="n">
        <v>100</v>
      </c>
      <c r="AT45" s="62" t="n">
        <v>100</v>
      </c>
      <c r="AU45" s="62"/>
      <c r="AV45" s="61" t="n">
        <f aca="false">IFERROR(AVERAGE(AK45:AU45),0)</f>
        <v>86</v>
      </c>
      <c r="AW45" s="62" t="n">
        <v>100</v>
      </c>
      <c r="AX45" s="62" t="n">
        <v>100</v>
      </c>
      <c r="AY45" s="62" t="n">
        <v>100</v>
      </c>
      <c r="AZ45" s="62" t="n">
        <v>100</v>
      </c>
      <c r="BA45" s="62" t="n">
        <v>100</v>
      </c>
      <c r="BB45" s="62" t="n">
        <v>0</v>
      </c>
      <c r="BC45" s="62" t="n">
        <v>100</v>
      </c>
      <c r="BD45" s="62" t="n">
        <v>100</v>
      </c>
      <c r="BE45" s="62" t="n">
        <v>100</v>
      </c>
      <c r="BF45" s="62" t="n">
        <v>100</v>
      </c>
      <c r="BG45" s="62"/>
      <c r="BH45" s="62"/>
      <c r="BI45" s="61" t="n">
        <f aca="false">IFERROR(AVERAGE(AW45:BH45),0)</f>
        <v>90</v>
      </c>
      <c r="BJ45" s="62" t="n">
        <v>100</v>
      </c>
      <c r="BK45" s="62" t="n">
        <v>95</v>
      </c>
      <c r="BL45" s="62" t="n">
        <v>100</v>
      </c>
      <c r="BM45" s="62" t="n">
        <v>100</v>
      </c>
      <c r="BN45" s="62" t="n">
        <v>100</v>
      </c>
      <c r="BO45" s="62" t="n">
        <v>70</v>
      </c>
      <c r="BP45" s="62" t="n">
        <v>100</v>
      </c>
      <c r="BQ45" s="62" t="n">
        <v>100</v>
      </c>
      <c r="BR45" s="62" t="n">
        <v>100</v>
      </c>
      <c r="BS45" s="62" t="n">
        <v>100</v>
      </c>
      <c r="BT45" s="61" t="n">
        <f aca="false">IFERROR(AVERAGE(BJ45:BS45),0)</f>
        <v>96.5</v>
      </c>
      <c r="BU45" s="63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0</v>
      </c>
      <c r="CC45" s="62"/>
      <c r="CD45" s="61" t="n">
        <f aca="false">IFERROR(AVERAGE(BU45:CC45),0)</f>
        <v>87.5</v>
      </c>
    </row>
    <row r="46" customFormat="false" ht="15.75" hidden="false" customHeight="true" outlineLevel="0" collapsed="false">
      <c r="A46" s="13" t="str">
        <f aca="false">$E46&amp;"-"&amp;$F46</f>
        <v>201951033-9</v>
      </c>
      <c r="B46" s="18" t="n">
        <f aca="false">$W46</f>
        <v>92</v>
      </c>
      <c r="C46" s="13"/>
      <c r="D46" s="54" t="n">
        <f aca="false">D45+1</f>
        <v>42</v>
      </c>
      <c r="E46" s="56" t="s">
        <v>3102</v>
      </c>
      <c r="F46" s="56" t="s">
        <v>102</v>
      </c>
      <c r="G46" s="56" t="s">
        <v>3103</v>
      </c>
      <c r="H46" s="56" t="s">
        <v>68</v>
      </c>
      <c r="I46" s="56" t="s">
        <v>839</v>
      </c>
      <c r="J46" s="56" t="s">
        <v>1767</v>
      </c>
      <c r="K46" s="56" t="s">
        <v>3104</v>
      </c>
      <c r="L46" s="56" t="s">
        <v>64</v>
      </c>
      <c r="M46" s="56" t="s">
        <v>381</v>
      </c>
      <c r="N46" s="56" t="s">
        <v>3105</v>
      </c>
      <c r="O46" s="57" t="n">
        <f aca="false">$AB46</f>
        <v>85</v>
      </c>
      <c r="P46" s="57" t="n">
        <f aca="false">$AF46</f>
        <v>85</v>
      </c>
      <c r="Q46" s="57" t="n">
        <f aca="false">IFERROR(IF($V46&lt;&gt;0,ROUND((MAX(O46:P46)*0.5+$V46*0.5),0),ROUND(($O46*0.5+$P46*0.5),0)),)</f>
        <v>85</v>
      </c>
      <c r="R46" s="57" t="n">
        <f aca="false">$AV46</f>
        <v>100</v>
      </c>
      <c r="S46" s="57" t="n">
        <f aca="false">$BI46</f>
        <v>100</v>
      </c>
      <c r="T46" s="57" t="n">
        <f aca="false">$BT46</f>
        <v>99.5</v>
      </c>
      <c r="U46" s="57" t="n">
        <f aca="false">$CD46</f>
        <v>100</v>
      </c>
      <c r="V46" s="58" t="n">
        <f aca="false">$AJ46</f>
        <v>0</v>
      </c>
      <c r="W46" s="59" t="n">
        <f aca="false">IF($Q46&gt;=55,ROUND($Q46*$Q$3+$R46*$R$3+$S46*$S$3+$T46*$T$3+$U46*$U$3,0),$Q46)</f>
        <v>92</v>
      </c>
      <c r="X46" s="57" t="n">
        <v>20</v>
      </c>
      <c r="Y46" s="60" t="n">
        <v>25</v>
      </c>
      <c r="Z46" s="60" t="n">
        <v>40</v>
      </c>
      <c r="AA46" s="60" t="n">
        <v>100</v>
      </c>
      <c r="AB46" s="61" t="n">
        <f aca="false">IFERROR(X46+Y46+Z46*AA46/100,0)</f>
        <v>85</v>
      </c>
      <c r="AC46" s="60" t="n">
        <v>30</v>
      </c>
      <c r="AD46" s="60" t="n">
        <v>55</v>
      </c>
      <c r="AE46" s="57" t="n">
        <v>100</v>
      </c>
      <c r="AF46" s="61" t="n">
        <f aca="false">IFERROR(AC46+AD46*AE46/100,0)</f>
        <v>85</v>
      </c>
      <c r="AG46" s="60"/>
      <c r="AH46" s="60"/>
      <c r="AI46" s="57"/>
      <c r="AJ46" s="61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2" t="n">
        <v>100</v>
      </c>
      <c r="AP46" s="62" t="n">
        <v>100</v>
      </c>
      <c r="AQ46" s="62" t="n">
        <v>100</v>
      </c>
      <c r="AR46" s="62" t="n">
        <v>100</v>
      </c>
      <c r="AS46" s="62" t="n">
        <v>100</v>
      </c>
      <c r="AT46" s="62" t="n">
        <v>100</v>
      </c>
      <c r="AU46" s="62"/>
      <c r="AV46" s="61" t="n">
        <f aca="false">IFERROR(AVERAGE(AK46:AU46),0)</f>
        <v>100</v>
      </c>
      <c r="AW46" s="62" t="n">
        <v>100</v>
      </c>
      <c r="AX46" s="62" t="n">
        <v>100</v>
      </c>
      <c r="AY46" s="62" t="n">
        <v>100</v>
      </c>
      <c r="AZ46" s="62" t="n">
        <v>100</v>
      </c>
      <c r="BA46" s="62" t="n">
        <v>100</v>
      </c>
      <c r="BB46" s="62" t="n">
        <v>100</v>
      </c>
      <c r="BC46" s="62" t="n">
        <v>100</v>
      </c>
      <c r="BD46" s="62" t="n">
        <v>100</v>
      </c>
      <c r="BE46" s="62" t="n">
        <v>100</v>
      </c>
      <c r="BF46" s="62" t="n">
        <v>100</v>
      </c>
      <c r="BG46" s="62"/>
      <c r="BH46" s="62"/>
      <c r="BI46" s="61" t="n">
        <f aca="false">IFERROR(AVERAGE(AW46:BH46),0)</f>
        <v>100</v>
      </c>
      <c r="BJ46" s="62" t="n">
        <v>100</v>
      </c>
      <c r="BK46" s="62" t="n">
        <v>100</v>
      </c>
      <c r="BL46" s="62" t="n">
        <v>100</v>
      </c>
      <c r="BM46" s="62" t="n">
        <v>95</v>
      </c>
      <c r="BN46" s="62" t="n">
        <v>100</v>
      </c>
      <c r="BO46" s="62" t="n">
        <v>100</v>
      </c>
      <c r="BP46" s="62" t="n">
        <v>100</v>
      </c>
      <c r="BQ46" s="62" t="n">
        <v>100</v>
      </c>
      <c r="BR46" s="62" t="n">
        <v>100</v>
      </c>
      <c r="BS46" s="62" t="n">
        <v>100</v>
      </c>
      <c r="BT46" s="61" t="n">
        <f aca="false">IFERROR(AVERAGE(BJ46:BS46),0)</f>
        <v>99.5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100</v>
      </c>
      <c r="BZ46" s="62" t="n">
        <v>100</v>
      </c>
      <c r="CA46" s="62" t="n">
        <v>100</v>
      </c>
      <c r="CB46" s="62" t="n">
        <v>100</v>
      </c>
      <c r="CC46" s="62"/>
      <c r="CD46" s="61" t="n">
        <f aca="false">IFERROR(AVERAGE(BU46:CC46),0)</f>
        <v>100</v>
      </c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56"/>
      <c r="L47" s="13"/>
      <c r="M47" s="13"/>
      <c r="N47" s="13"/>
      <c r="O47" s="57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76"/>
      <c r="M48" s="76"/>
      <c r="N48" s="76"/>
      <c r="O48" s="77" t="n">
        <f aca="false">IF(COUNT(O5:O47)&gt;0,ROUND(SUM(O5:O47)/COUNTIF(O5:O47,"&lt;&gt;"),0),0)</f>
        <v>80</v>
      </c>
      <c r="P48" s="77" t="n">
        <f aca="false">IF(COUNT(P5:P47)&gt;0,ROUND(SUM(P5:P47)/COUNTIF(P5:P47,"&lt;&gt;"),0),0)</f>
        <v>58</v>
      </c>
      <c r="Q48" s="77" t="n">
        <f aca="false">IF(COUNT(Q5:Q47)&gt;0,ROUND(SUM(Q5:Q47)/COUNTIF(Q5:Q47,"&lt;&gt;"),0),0)</f>
        <v>73</v>
      </c>
      <c r="R48" s="77" t="n">
        <f aca="false">IF(COUNT(R5:R47)&gt;0,ROUND(SUM(R5:R47)/COUNTIF(R5:R47,"&lt;&gt;"),0),0)</f>
        <v>86</v>
      </c>
      <c r="S48" s="77"/>
      <c r="T48" s="77" t="n">
        <f aca="false">IF(COUNT(T5:T47)&gt;0,ROUND(SUM(T5:T47)/COUNTIF(T5:T47,"&lt;&gt;"),0),0)</f>
        <v>77</v>
      </c>
      <c r="U48" s="77"/>
      <c r="V48" s="77" t="n">
        <f aca="false">IF(COUNT(V5:V47)&gt;0,ROUND(SUM(V5:V47)/COUNTIF(V5:V47,"&lt;&gt;"),0),0)</f>
        <v>12</v>
      </c>
      <c r="W48" s="77" t="n">
        <f aca="false">IF(COUNT(W5:W47)&gt;0,ROUND(SUM(W5:W47)/COUNTIF(W5:W47,"&lt;&gt;"),0),0)</f>
        <v>75</v>
      </c>
      <c r="X48" s="78" t="n">
        <f aca="false">IF(COUNT(X5:X47)&gt;0,ROUND(SUM(X5:X47)/COUNTIF(X5:X47,"&lt;&gt;"),0),0)</f>
        <v>18</v>
      </c>
      <c r="Y48" s="78" t="n">
        <f aca="false">IF(COUNT(Y5:Y47)&gt;0,ROUND(SUM(Y5:Y47)/COUNTIF(Y5:Y47,"&lt;&gt;"),0),0)</f>
        <v>24</v>
      </c>
      <c r="Z48" s="78" t="n">
        <f aca="false">IF(COUNT(Z5:Z47)&gt;0,ROUND(SUM(Z5:Z47)/COUNTIF(Z5:Z47,"&lt;&gt;"),0),0)</f>
        <v>40</v>
      </c>
      <c r="AA48" s="78"/>
      <c r="AB48" s="78" t="n">
        <f aca="false">IF(COUNT(AB5:AB47)&gt;0,ROUND(SUM(AB5:AB47)/COUNTIF(AB5:AB47,"&lt;&gt;"),0),0)</f>
        <v>80</v>
      </c>
      <c r="AC48" s="78" t="n">
        <f aca="false">IF(COUNT(AC5:AC47)&gt;0,ROUND(SUM(AC5:AC47)/COUNTIF(AC5:AC47,"&lt;&gt;"),0),0)</f>
        <v>19</v>
      </c>
      <c r="AD48" s="78" t="n">
        <f aca="false">IF(COUNT(AD5:AD47)&gt;0,ROUND(SUM(AD5:AD47)/COUNTIF(AD5:AD47,"&lt;&gt;"),0),0)</f>
        <v>40</v>
      </c>
      <c r="AE48" s="78" t="n">
        <f aca="false">IF(COUNT(AE5:AE47)&gt;0,ROUND(SUM(AE5:AE47)/COUNTIF(AE5:AE47,"&lt;&gt;"),0),0)</f>
        <v>76</v>
      </c>
      <c r="AF48" s="78" t="n">
        <f aca="false">IF(COUNT(AF5:AF47)&gt;0,ROUND(SUM(AF5:AF47)/COUNTIF(AF5:AF47,"&lt;&gt;"),0),0)</f>
        <v>58</v>
      </c>
      <c r="AG48" s="78" t="n">
        <f aca="false">IF(COUNT(AG5:AG47)&gt;0,ROUND(SUM(AG5:AG47)/COUNTIF(AG5:AG47,"&lt;&gt;"),0),0)</f>
        <v>28</v>
      </c>
      <c r="AH48" s="78" t="n">
        <f aca="false">IF(COUNT(AH5:AH47)&gt;0,ROUND(SUM(AH5:AH47)/COUNTIF(AH5:AH47,"&lt;&gt;"),0),0)</f>
        <v>58</v>
      </c>
      <c r="AI48" s="78" t="n">
        <f aca="false">IF(COUNT(AI5:AI47)&gt;0,ROUND(SUM(AI5:AI47)/COUNTIF(AI5:AI47,"&lt;&gt;"),0),0)</f>
        <v>100</v>
      </c>
      <c r="AJ48" s="78" t="n">
        <f aca="false">IF(COUNT(AJ5:AJ47)&gt;0,ROUND(SUM(AJ5:AJ47)/COUNTIF(AJ5:AJ47,"&lt;&gt;"),0),0)</f>
        <v>12</v>
      </c>
      <c r="AK48" s="78" t="n">
        <f aca="false">IF(COUNT(AK5:AK47)&gt;0,ROUND(SUM(AK5:AK47)/COUNTIF(AK5:AK47,"&lt;&gt;"),0),0)</f>
        <v>90</v>
      </c>
      <c r="AL48" s="78" t="n">
        <f aca="false">IF(COUNT(AL5:AL47)&gt;0,ROUND(SUM(AL5:AL47)/COUNTIF(AL5:AL47,"&lt;&gt;"),0),0)</f>
        <v>95</v>
      </c>
      <c r="AM48" s="78" t="n">
        <f aca="false">IF(COUNT(AM5:AM47)&gt;0,ROUND(SUM(AM5:AM47)/COUNTIF(AM5:AM47,"&lt;&gt;"),0),0)</f>
        <v>90</v>
      </c>
      <c r="AN48" s="78" t="n">
        <f aca="false">IF(COUNT(AN5:AN47)&gt;0,ROUND(SUM(AN5:AN47)/COUNTIF(AN5:AN47,"&lt;&gt;"),0),0)</f>
        <v>90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86</v>
      </c>
      <c r="AW48" s="78" t="n">
        <f aca="false">IF(COUNT(AW5:AW47)&gt;0,ROUND(SUM(AW5:AW47)/COUNTIF(AW5:AW47,"&lt;&gt;"),0),0)</f>
        <v>62</v>
      </c>
      <c r="AX48" s="78" t="n">
        <f aca="false">IF(COUNT(AX5:AX47)&gt;0,ROUND(SUM(AX5:AX47)/COUNTIF(AX5:AX47,"&lt;&gt;"),0),0)</f>
        <v>85</v>
      </c>
      <c r="AY48" s="78"/>
      <c r="AZ48" s="78"/>
      <c r="BA48" s="78"/>
      <c r="BB48" s="78"/>
      <c r="BC48" s="78" t="n">
        <f aca="false">IF(COUNT(BC5:BC47)&gt;0,ROUND(SUM(BC5:BC47)/COUNTIF(BC5:BC47,"&lt;&gt;"),0),0)</f>
        <v>69</v>
      </c>
      <c r="BD48" s="78"/>
      <c r="BE48" s="78"/>
      <c r="BF48" s="78" t="n">
        <f aca="false">IF(COUNT(BF5:BF47)&gt;0,ROUND(SUM(BF5:BF47)/COUNTIF(BF5:BF47,"&lt;&gt;"),0),0)</f>
        <v>71</v>
      </c>
      <c r="BG48" s="78"/>
      <c r="BH48" s="78"/>
      <c r="BI48" s="78" t="n">
        <f aca="false">IF(COUNT(BI5:BI47)&gt;0,ROUND(SUM(BI5:BI47)/COUNTIF(BI5:BI47,"&lt;&gt;"),0),0)</f>
        <v>72</v>
      </c>
      <c r="BJ48" s="78" t="n">
        <f aca="false">IF(COUNT(BJ5:BJ47)&gt;0,ROUND(SUM(BJ5:BJ47)/COUNTIF(BJ5:BJ47,"&lt;&gt;"),0),0)</f>
        <v>93</v>
      </c>
      <c r="BK48" s="78" t="n">
        <f aca="false">IF(COUNT(BK5:BK47)&gt;0,ROUND(SUM(BK5:BK47)/COUNTIF(BK5:BK47,"&lt;&gt;"),0),0)</f>
        <v>91</v>
      </c>
      <c r="BL48" s="78"/>
      <c r="BM48" s="78"/>
      <c r="BN48" s="78"/>
      <c r="BO48" s="78"/>
      <c r="BP48" s="78" t="n">
        <f aca="false">IF(COUNT(BP5:BP47)&gt;0,ROUND(SUM(BP5:BP47)/COUNTIF(BP5:BP47,"&lt;&gt;"),0),0)</f>
        <v>74</v>
      </c>
      <c r="BQ48" s="78"/>
      <c r="BR48" s="78"/>
      <c r="BS48" s="78" t="n">
        <f aca="false">IF(COUNT(BS5:BS47)&gt;0,ROUND(SUM(BS5:BS47)/COUNTIF(BS5:BS47,"&lt;&gt;"),0),0)</f>
        <v>67</v>
      </c>
      <c r="BT48" s="78" t="n">
        <f aca="false">IF(COUNT(BT5:BT47)&gt;0,ROUND(SUM(BT5:BT47)/COUNTIF(BT5:BT47,"&lt;&gt;"),0),0)</f>
        <v>77</v>
      </c>
      <c r="BU48" s="78" t="n">
        <f aca="false">IF(COUNT(BU5:BU47)&gt;0,ROUND(SUM(BU5:BU47)/COUNTIF(BU5:BU47,"&lt;&gt;"),0),0)</f>
        <v>65</v>
      </c>
      <c r="BV48" s="78" t="n">
        <f aca="false">IF(COUNT(BV5:BV47)&gt;0,ROUND(SUM(BV5:BV47)/COUNTIF(BV5:BV47,"&lt;&gt;"),0),0)</f>
        <v>78</v>
      </c>
      <c r="BW48" s="78" t="n">
        <f aca="false">IF(COUNT(BW5:BW47)&gt;0,ROUND(SUM(BW5:BW47)/COUNTIF(BW5:BW47,"&lt;&gt;"),0),0)</f>
        <v>69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66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100</v>
      </c>
      <c r="R49" s="78" t="n">
        <f aca="false">MAX(R5:R47)</f>
        <v>100</v>
      </c>
      <c r="S49" s="78"/>
      <c r="T49" s="78" t="n">
        <f aca="false">MAX(T5:T47)</f>
        <v>99.5</v>
      </c>
      <c r="U49" s="78"/>
      <c r="V49" s="78" t="n">
        <f aca="false">MAX(V5:V47)</f>
        <v>100</v>
      </c>
      <c r="W49" s="78" t="n">
        <f aca="false">MAX(W5:W47)</f>
        <v>100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100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99.5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4</v>
      </c>
      <c r="S50" s="78"/>
      <c r="T50" s="78" t="n">
        <f aca="false">MIN(T5:T47)</f>
        <v>6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10</v>
      </c>
      <c r="AD50" s="78" t="n">
        <f aca="false">MIN(AD5:AD47)</f>
        <v>20</v>
      </c>
      <c r="AE50" s="78" t="n">
        <f aca="false">MIN(AE5:AE47)</f>
        <v>70</v>
      </c>
      <c r="AF50" s="78" t="n">
        <f aca="false">MIN(AF5:AF47)</f>
        <v>0</v>
      </c>
      <c r="AG50" s="78" t="n">
        <f aca="false">MIN(AG5:AG47)</f>
        <v>20</v>
      </c>
      <c r="AH50" s="78" t="n">
        <f aca="false">MIN(AH5:AH47)</f>
        <v>30</v>
      </c>
      <c r="AI50" s="78" t="n">
        <f aca="false">MIN(AI5:AI47)</f>
        <v>100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4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6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39</v>
      </c>
      <c r="P51" s="81" t="n">
        <f aca="false">COUNTIF(P5:P47,"&gt;=55")</f>
        <v>24</v>
      </c>
      <c r="Q51" s="81" t="n">
        <f aca="false">COUNTIF(Q5:Q47,"&gt;=55")</f>
        <v>36</v>
      </c>
      <c r="R51" s="81" t="n">
        <f aca="false">COUNTIF(R5:R47,"&gt;=55")</f>
        <v>40</v>
      </c>
      <c r="S51" s="81"/>
      <c r="T51" s="81" t="n">
        <f aca="false">COUNTIF(T5:T47,"&gt;=55")</f>
        <v>35</v>
      </c>
      <c r="U51" s="81"/>
      <c r="V51" s="81" t="n">
        <f aca="false">COUNTIF(V5:V47,"&gt;=55")</f>
        <v>6</v>
      </c>
      <c r="W51" s="81" t="n">
        <f aca="false">COUNTIF(W5:W47,"&gt;=55")</f>
        <v>36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39</v>
      </c>
      <c r="AC51" s="81" t="n">
        <f aca="false">COUNTIF(AC5:AC47,"&gt;=55")</f>
        <v>0</v>
      </c>
      <c r="AD51" s="81" t="n">
        <f aca="false">COUNTIF(AD5:AD47,"&gt;=55")</f>
        <v>17</v>
      </c>
      <c r="AE51" s="81" t="n">
        <f aca="false">COUNTIF(AE5:AE47,"&gt;=55")</f>
        <v>33</v>
      </c>
      <c r="AF51" s="81" t="n">
        <f aca="false">COUNTIF(AF5:AF47,"&gt;=55")</f>
        <v>24</v>
      </c>
      <c r="AG51" s="81" t="n">
        <f aca="false">COUNTIF(AG5:AG47,"&gt;=55")</f>
        <v>0</v>
      </c>
      <c r="AH51" s="81" t="n">
        <f aca="false">COUNTIF(AH5:AH47,"&gt;=55")</f>
        <v>4</v>
      </c>
      <c r="AI51" s="81" t="n">
        <f aca="false">COUNTIF(AI5:AI47,"&gt;=55")</f>
        <v>6</v>
      </c>
      <c r="AJ51" s="81" t="n">
        <f aca="false">COUNTIF(AJ5:AJ47,"&gt;=55")</f>
        <v>6</v>
      </c>
      <c r="AK51" s="81" t="n">
        <f aca="false">COUNTIF(AK5:AK47,"&gt;=55")</f>
        <v>39</v>
      </c>
      <c r="AL51" s="81" t="n">
        <f aca="false">COUNTIF(AL5:AL47,"&gt;=55")</f>
        <v>40</v>
      </c>
      <c r="AM51" s="81" t="n">
        <f aca="false">COUNTIF(AM5:AM47,"&gt;=55")</f>
        <v>38</v>
      </c>
      <c r="AN51" s="81" t="n">
        <f aca="false">COUNTIF(AN5:AN47,"&gt;=55")</f>
        <v>39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40</v>
      </c>
      <c r="AW51" s="81" t="n">
        <f aca="false">COUNTIF(AW5:AW47,"&gt;=55")</f>
        <v>27</v>
      </c>
      <c r="AX51" s="81" t="n">
        <f aca="false">COUNTIF(AX5:AX47,"&gt;=55")</f>
        <v>37</v>
      </c>
      <c r="AY51" s="81"/>
      <c r="AZ51" s="81"/>
      <c r="BA51" s="81"/>
      <c r="BB51" s="81"/>
      <c r="BC51" s="81" t="n">
        <f aca="false">COUNTIF(BC5:BC47,"&gt;=55")</f>
        <v>31</v>
      </c>
      <c r="BD51" s="81"/>
      <c r="BE51" s="81"/>
      <c r="BF51" s="81" t="n">
        <f aca="false">COUNTIF(BF5:BF47,"&gt;=55")</f>
        <v>30</v>
      </c>
      <c r="BG51" s="81"/>
      <c r="BH51" s="81"/>
      <c r="BI51" s="80" t="n">
        <f aca="false">COUNTIF(BI5:BI47,"&gt;=55")</f>
        <v>31</v>
      </c>
      <c r="BJ51" s="81" t="n">
        <f aca="false">COUNTIF(BJ5:BJ47,"&gt;=55")</f>
        <v>40</v>
      </c>
      <c r="BK51" s="81" t="n">
        <f aca="false">COUNTIF(BK5:BK47,"&gt;=55")</f>
        <v>40</v>
      </c>
      <c r="BL51" s="81"/>
      <c r="BM51" s="81"/>
      <c r="BN51" s="81"/>
      <c r="BO51" s="81"/>
      <c r="BP51" s="81" t="n">
        <f aca="false">COUNTIF(BP5:BP47,"&gt;=55")</f>
        <v>31</v>
      </c>
      <c r="BQ51" s="81"/>
      <c r="BR51" s="81"/>
      <c r="BS51" s="81" t="n">
        <f aca="false">COUNTIF(BS5:BS47,"&gt;=55")</f>
        <v>31</v>
      </c>
      <c r="BT51" s="80" t="n">
        <f aca="false">COUNTIF(BT5:BT47,"&gt;=55")</f>
        <v>35</v>
      </c>
      <c r="BU51" s="81" t="n">
        <f aca="false">COUNTIF(BU5:BU47,"&gt;=55")</f>
        <v>28</v>
      </c>
      <c r="BV51" s="81" t="n">
        <f aca="false">COUNTIF(BV5:BV47,"&gt;=55")</f>
        <v>33</v>
      </c>
      <c r="BW51" s="81" t="n">
        <f aca="false">COUNTIF(BW5:BW47,"&gt;=55")</f>
        <v>29</v>
      </c>
      <c r="BX51" s="81"/>
      <c r="BY51" s="81"/>
      <c r="BZ51" s="81"/>
      <c r="CA51" s="81"/>
      <c r="CB51" s="81"/>
      <c r="CC51" s="81"/>
      <c r="CD51" s="80" t="n">
        <f aca="false">COUNTIF(CD5:CD47,"&gt;=55")</f>
        <v>25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3</v>
      </c>
      <c r="P52" s="81" t="n">
        <f aca="false">+$K$53-P51</f>
        <v>18</v>
      </c>
      <c r="Q52" s="81" t="n">
        <f aca="false">+$K$53-Q51</f>
        <v>6</v>
      </c>
      <c r="R52" s="81" t="n">
        <f aca="false">+$K$53-R51</f>
        <v>2</v>
      </c>
      <c r="S52" s="81"/>
      <c r="T52" s="81" t="n">
        <f aca="false">+$K$53-T51</f>
        <v>7</v>
      </c>
      <c r="U52" s="81"/>
      <c r="V52" s="81" t="n">
        <f aca="false">+$K$53-V51</f>
        <v>36</v>
      </c>
      <c r="W52" s="81" t="n">
        <f aca="false">+$K$53-W51</f>
        <v>6</v>
      </c>
      <c r="X52" s="81" t="n">
        <f aca="false">+$K$53-X51</f>
        <v>42</v>
      </c>
      <c r="Y52" s="81" t="n">
        <f aca="false">+$K$53-Y51</f>
        <v>42</v>
      </c>
      <c r="Z52" s="81" t="n">
        <f aca="false">+$K$53-Z51</f>
        <v>42</v>
      </c>
      <c r="AA52" s="81"/>
      <c r="AB52" s="81" t="n">
        <f aca="false">+$K$53-AB51</f>
        <v>3</v>
      </c>
      <c r="AC52" s="81" t="n">
        <f aca="false">+$K$53-AC51</f>
        <v>42</v>
      </c>
      <c r="AD52" s="81" t="n">
        <f aca="false">+$K$53-AD51</f>
        <v>25</v>
      </c>
      <c r="AE52" s="81" t="n">
        <f aca="false">+$K$53-AE51</f>
        <v>9</v>
      </c>
      <c r="AF52" s="81" t="n">
        <f aca="false">+$K$53-AF51</f>
        <v>18</v>
      </c>
      <c r="AG52" s="81" t="n">
        <f aca="false">+$K$53-AG51</f>
        <v>42</v>
      </c>
      <c r="AH52" s="81" t="n">
        <f aca="false">+$K$53-AH51</f>
        <v>38</v>
      </c>
      <c r="AI52" s="81" t="n">
        <f aca="false">+$K$53-AI51</f>
        <v>36</v>
      </c>
      <c r="AJ52" s="81" t="n">
        <f aca="false">+$K$53-AJ51</f>
        <v>36</v>
      </c>
      <c r="AK52" s="81" t="n">
        <f aca="false">+$K$53-AK51</f>
        <v>3</v>
      </c>
      <c r="AL52" s="81" t="n">
        <f aca="false">+$K$53-AL51</f>
        <v>2</v>
      </c>
      <c r="AM52" s="81" t="n">
        <f aca="false">+$K$53-AM51</f>
        <v>4</v>
      </c>
      <c r="AN52" s="81" t="n">
        <f aca="false">+$K$53-AN51</f>
        <v>3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2</v>
      </c>
      <c r="AW52" s="81" t="n">
        <f aca="false">+$K$53-AW51</f>
        <v>15</v>
      </c>
      <c r="AX52" s="81" t="n">
        <f aca="false">+$K$53-AX51</f>
        <v>5</v>
      </c>
      <c r="AY52" s="81"/>
      <c r="AZ52" s="81"/>
      <c r="BA52" s="81"/>
      <c r="BB52" s="81"/>
      <c r="BC52" s="81" t="n">
        <f aca="false">+$K$53-BC51</f>
        <v>11</v>
      </c>
      <c r="BD52" s="81"/>
      <c r="BE52" s="81"/>
      <c r="BF52" s="81" t="n">
        <f aca="false">+$K$53-BF51</f>
        <v>12</v>
      </c>
      <c r="BG52" s="81"/>
      <c r="BH52" s="81"/>
      <c r="BI52" s="80" t="n">
        <f aca="false">+$K$53-BI51</f>
        <v>11</v>
      </c>
      <c r="BJ52" s="81" t="n">
        <f aca="false">+$K$53-BJ51</f>
        <v>2</v>
      </c>
      <c r="BK52" s="81" t="n">
        <f aca="false">+$K$53-BK51</f>
        <v>2</v>
      </c>
      <c r="BL52" s="81"/>
      <c r="BM52" s="81"/>
      <c r="BN52" s="81"/>
      <c r="BO52" s="81"/>
      <c r="BP52" s="81" t="n">
        <f aca="false">+$K$53-BP51</f>
        <v>11</v>
      </c>
      <c r="BQ52" s="81"/>
      <c r="BR52" s="81"/>
      <c r="BS52" s="81" t="n">
        <f aca="false">+$K$53-BS51</f>
        <v>11</v>
      </c>
      <c r="BT52" s="80" t="n">
        <f aca="false">+$K$53-BT51</f>
        <v>7</v>
      </c>
      <c r="BU52" s="81" t="n">
        <f aca="false">+$K$53-BU51</f>
        <v>14</v>
      </c>
      <c r="BV52" s="81" t="n">
        <f aca="false">+$K$53-BV51</f>
        <v>9</v>
      </c>
      <c r="BW52" s="81" t="n">
        <f aca="false">+$K$53-BW51</f>
        <v>13</v>
      </c>
      <c r="BX52" s="81"/>
      <c r="BY52" s="81"/>
      <c r="BZ52" s="81"/>
      <c r="CA52" s="81"/>
      <c r="CB52" s="81"/>
      <c r="CC52" s="81"/>
      <c r="CD52" s="80" t="n">
        <f aca="false">+$K$53-CD51</f>
        <v>17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42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">
    <cfRule type="cellIs" priority="2" operator="lessThan" aboveAverage="0" equalAverage="0" bottom="0" percent="0" rank="0" text="" dxfId="1">
      <formula>54.5</formula>
    </cfRule>
  </conditionalFormatting>
  <conditionalFormatting sqref="AB47 AF47 AJ47:BS47 BU47:CC47">
    <cfRule type="containsText" priority="3" operator="containsText" aboveAverage="0" equalAverage="0" bottom="0" percent="0" rank="0" text="A" dxfId="2">
      <formula>NOT(ISERROR(SEARCH("A",AB47)))</formula>
    </cfRule>
  </conditionalFormatting>
  <conditionalFormatting sqref="O5:V46 AB5:AB46 AJ5:AJ46 AV5:BH46 BT5:CD46">
    <cfRule type="cellIs" priority="4" operator="lessThan" aboveAverage="0" equalAverage="0" bottom="0" percent="0" rank="0" text="" dxfId="1">
      <formula>54.5</formula>
    </cfRule>
  </conditionalFormatting>
  <conditionalFormatting sqref="AB5:AB46 AJ5:BH46 BJ5:BS46 BU5:CC46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6">
    <cfRule type="cellIs" priority="6" operator="lessThan" aboveAverage="0" equalAverage="0" bottom="0" percent="0" rank="0" text="" dxfId="1">
      <formula>54.5</formula>
    </cfRule>
  </conditionalFormatting>
  <conditionalFormatting sqref="BI5:BI46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6 AJ5:AJ46">
    <cfRule type="cellIs" priority="8" operator="lessThan" aboveAverage="0" equalAverage="0" bottom="0" percent="0" rank="0" text="" dxfId="1">
      <formula>54.5</formula>
    </cfRule>
  </conditionalFormatting>
  <conditionalFormatting sqref="AF5:AF46 AJ5:AJ46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F59" activeCellId="0" sqref="F59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29"/>
    <col collapsed="false" customWidth="true" hidden="false" outlineLevel="0" max="10" min="10" style="0" width="11.86"/>
    <col collapsed="false" customWidth="true" hidden="false" outlineLevel="0" max="11" min="11" style="0" width="19.31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48" t="s">
        <v>52</v>
      </c>
      <c r="CC4" s="48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202023047-1</v>
      </c>
      <c r="B5" s="18" t="n">
        <f aca="false">$W5</f>
        <v>78</v>
      </c>
      <c r="C5" s="13"/>
      <c r="D5" s="56" t="n">
        <v>1</v>
      </c>
      <c r="E5" s="56" t="s">
        <v>3106</v>
      </c>
      <c r="F5" s="56" t="s">
        <v>64</v>
      </c>
      <c r="G5" s="56" t="s">
        <v>3107</v>
      </c>
      <c r="H5" s="56" t="s">
        <v>68</v>
      </c>
      <c r="I5" s="56" t="s">
        <v>903</v>
      </c>
      <c r="J5" s="56" t="s">
        <v>1643</v>
      </c>
      <c r="K5" s="56" t="s">
        <v>3108</v>
      </c>
      <c r="L5" s="56" t="s">
        <v>64</v>
      </c>
      <c r="M5" s="56" t="s">
        <v>1200</v>
      </c>
      <c r="N5" s="56" t="s">
        <v>3109</v>
      </c>
      <c r="O5" s="57" t="n">
        <f aca="false">$AB5</f>
        <v>90</v>
      </c>
      <c r="P5" s="57" t="n">
        <f aca="false">$AF5</f>
        <v>70</v>
      </c>
      <c r="Q5" s="57" t="n">
        <f aca="false">IFERROR(IF($V5&lt;&gt;0,ROUND((MAX(O5:P5)*0.5+$V5*0.5),0),ROUND(($O5*0.5+$P5*0.5),0)),)</f>
        <v>80</v>
      </c>
      <c r="R5" s="57" t="n">
        <f aca="false">$AV5</f>
        <v>95.5</v>
      </c>
      <c r="S5" s="57" t="n">
        <f aca="false">$BI5</f>
        <v>79.3</v>
      </c>
      <c r="T5" s="57" t="n">
        <f aca="false">$BT5</f>
        <v>63.595</v>
      </c>
      <c r="U5" s="57" t="n">
        <f aca="false">$CD5</f>
        <v>38.75</v>
      </c>
      <c r="V5" s="58" t="n">
        <f aca="false">$AJ5</f>
        <v>0</v>
      </c>
      <c r="W5" s="59" t="n">
        <f aca="false">IF($Q5&gt;=55,ROUND($Q5*$Q$3+$R5*$R$3+$S5*$S$3+$T5*$T$3+$U5*$U$3,0),$Q5)</f>
        <v>78</v>
      </c>
      <c r="X5" s="57" t="n">
        <v>20</v>
      </c>
      <c r="Y5" s="60" t="n">
        <v>25</v>
      </c>
      <c r="Z5" s="60" t="n">
        <v>45</v>
      </c>
      <c r="AA5" s="60" t="n">
        <v>100</v>
      </c>
      <c r="AB5" s="61" t="n">
        <f aca="false">IFERROR(X5+Y5+Z5*AA5/100,0)</f>
        <v>90</v>
      </c>
      <c r="AC5" s="60" t="n">
        <v>15</v>
      </c>
      <c r="AD5" s="60" t="n">
        <v>55</v>
      </c>
      <c r="AE5" s="57" t="n">
        <v>100</v>
      </c>
      <c r="AF5" s="61" t="n">
        <f aca="false">IFERROR(AC5+AD5*AE5/100,0)</f>
        <v>70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75</v>
      </c>
      <c r="AP5" s="62" t="n">
        <v>100</v>
      </c>
      <c r="AQ5" s="62" t="n">
        <v>100</v>
      </c>
      <c r="AR5" s="62" t="n">
        <v>100</v>
      </c>
      <c r="AS5" s="62" t="n">
        <v>80</v>
      </c>
      <c r="AT5" s="62" t="n">
        <v>100</v>
      </c>
      <c r="AU5" s="62"/>
      <c r="AV5" s="61" t="n">
        <f aca="false">IFERROR(AVERAGE(AK5:AU5),0)</f>
        <v>95.5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95</v>
      </c>
      <c r="BC5" s="62" t="n">
        <v>98</v>
      </c>
      <c r="BD5" s="62" t="n">
        <v>100</v>
      </c>
      <c r="BE5" s="62" t="n">
        <v>0</v>
      </c>
      <c r="BF5" s="62" t="n">
        <v>0</v>
      </c>
      <c r="BG5" s="62"/>
      <c r="BH5" s="62"/>
      <c r="BI5" s="61" t="n">
        <f aca="false">IFERROR(AVERAGE(AW5:BH5),0)</f>
        <v>79.3</v>
      </c>
      <c r="BJ5" s="62" t="n">
        <v>70</v>
      </c>
      <c r="BK5" s="62" t="n">
        <v>90</v>
      </c>
      <c r="BL5" s="62" t="n">
        <v>95</v>
      </c>
      <c r="BM5" s="62" t="n">
        <v>100</v>
      </c>
      <c r="BN5" s="62" t="n">
        <v>80.95</v>
      </c>
      <c r="BO5" s="62" t="n">
        <v>0</v>
      </c>
      <c r="BP5" s="62" t="n">
        <v>95</v>
      </c>
      <c r="BQ5" s="62" t="n">
        <v>30</v>
      </c>
      <c r="BR5" s="62" t="n">
        <v>75</v>
      </c>
      <c r="BS5" s="62" t="n">
        <v>0</v>
      </c>
      <c r="BT5" s="61" t="n">
        <f aca="false">IFERROR(AVERAGE(BJ5:BS5),0)</f>
        <v>63.595</v>
      </c>
      <c r="BU5" s="63" t="n">
        <v>25</v>
      </c>
      <c r="BV5" s="63" t="n">
        <v>85</v>
      </c>
      <c r="BW5" s="63" t="n">
        <v>100</v>
      </c>
      <c r="BX5" s="62" t="n">
        <v>100</v>
      </c>
      <c r="BY5" s="62" t="n">
        <v>0</v>
      </c>
      <c r="BZ5" s="62" t="n">
        <v>0</v>
      </c>
      <c r="CA5" s="62" t="n">
        <v>0</v>
      </c>
      <c r="CB5" s="62" t="n">
        <v>0</v>
      </c>
      <c r="CC5" s="62"/>
      <c r="CD5" s="61" t="n">
        <f aca="false">IFERROR(AVERAGE(BU5:CC5),0)</f>
        <v>38.75</v>
      </c>
    </row>
    <row r="6" customFormat="false" ht="15.75" hidden="false" customHeight="true" outlineLevel="0" collapsed="false">
      <c r="A6" s="13" t="str">
        <f aca="false">$E6&amp;"-"&amp;$F6</f>
        <v>202023006-4</v>
      </c>
      <c r="B6" s="18" t="n">
        <f aca="false">$W6</f>
        <v>94</v>
      </c>
      <c r="C6" s="13"/>
      <c r="D6" s="68" t="n">
        <v>2</v>
      </c>
      <c r="E6" s="56" t="s">
        <v>3110</v>
      </c>
      <c r="F6" s="56" t="s">
        <v>178</v>
      </c>
      <c r="G6" s="56" t="s">
        <v>3111</v>
      </c>
      <c r="H6" s="56" t="s">
        <v>70</v>
      </c>
      <c r="I6" s="56" t="s">
        <v>3112</v>
      </c>
      <c r="J6" s="56" t="s">
        <v>280</v>
      </c>
      <c r="K6" s="56" t="s">
        <v>3113</v>
      </c>
      <c r="L6" s="56" t="s">
        <v>64</v>
      </c>
      <c r="M6" s="56" t="s">
        <v>1200</v>
      </c>
      <c r="N6" s="56" t="s">
        <v>3114</v>
      </c>
      <c r="O6" s="57" t="n">
        <f aca="false">$AB6</f>
        <v>85</v>
      </c>
      <c r="P6" s="57" t="n">
        <f aca="false">$AF6</f>
        <v>100</v>
      </c>
      <c r="Q6" s="57" t="n">
        <f aca="false">IFERROR(IF($V6&lt;&gt;0,ROUND((MAX(O6:P6)*0.5+$V6*0.5),0),ROUND(($O6*0.5+$P6*0.5),0)),)</f>
        <v>93</v>
      </c>
      <c r="R6" s="57" t="n">
        <f aca="false">$AV6</f>
        <v>96.7</v>
      </c>
      <c r="S6" s="57" t="n">
        <f aca="false">$BI6</f>
        <v>100</v>
      </c>
      <c r="T6" s="57" t="n">
        <f aca="false">$BT6</f>
        <v>95.524</v>
      </c>
      <c r="U6" s="57" t="n">
        <f aca="false">$CD6</f>
        <v>85.625</v>
      </c>
      <c r="V6" s="58" t="n">
        <f aca="false">$AJ6</f>
        <v>0</v>
      </c>
      <c r="W6" s="59" t="n">
        <f aca="false">IF($Q6&gt;=55,ROUND($Q6*$Q$3+$R6*$R$3+$S6*$S$3+$T6*$T$3+$U6*$U$3,0),$Q6)</f>
        <v>94</v>
      </c>
      <c r="X6" s="57" t="n">
        <v>15</v>
      </c>
      <c r="Y6" s="60" t="n">
        <v>30</v>
      </c>
      <c r="Z6" s="60" t="n">
        <v>40</v>
      </c>
      <c r="AA6" s="60" t="n">
        <v>100</v>
      </c>
      <c r="AB6" s="61" t="n">
        <f aca="false">IFERROR(X6+Y6+Z6*AA6/100,0)</f>
        <v>85</v>
      </c>
      <c r="AC6" s="60" t="n">
        <v>30</v>
      </c>
      <c r="AD6" s="60" t="n">
        <v>70</v>
      </c>
      <c r="AE6" s="57" t="n">
        <v>100</v>
      </c>
      <c r="AF6" s="61" t="n">
        <f aca="false">IFERROR(AC6+AD6*AE6/100,0)</f>
        <v>100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100</v>
      </c>
      <c r="AO6" s="62" t="n">
        <v>100</v>
      </c>
      <c r="AP6" s="62" t="n">
        <v>100</v>
      </c>
      <c r="AQ6" s="62" t="n">
        <v>100</v>
      </c>
      <c r="AR6" s="62" t="n">
        <v>67</v>
      </c>
      <c r="AS6" s="62" t="n">
        <v>100</v>
      </c>
      <c r="AT6" s="62" t="n">
        <v>100</v>
      </c>
      <c r="AU6" s="62"/>
      <c r="AV6" s="61" t="n">
        <f aca="false">IFERROR(AVERAGE(AK6:AU6),0)</f>
        <v>96.7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 t="n">
        <v>100</v>
      </c>
      <c r="BG6" s="62"/>
      <c r="BH6" s="62"/>
      <c r="BI6" s="61" t="n">
        <f aca="false">IFERROR(AVERAGE(AW6:BH6),0)</f>
        <v>100</v>
      </c>
      <c r="BJ6" s="62" t="n">
        <v>90</v>
      </c>
      <c r="BK6" s="62" t="n">
        <v>100</v>
      </c>
      <c r="BL6" s="62" t="n">
        <v>95</v>
      </c>
      <c r="BM6" s="62" t="n">
        <v>95</v>
      </c>
      <c r="BN6" s="62" t="n">
        <v>95.24</v>
      </c>
      <c r="BO6" s="62" t="n">
        <v>95</v>
      </c>
      <c r="BP6" s="62" t="n">
        <v>95</v>
      </c>
      <c r="BQ6" s="62" t="n">
        <v>95</v>
      </c>
      <c r="BR6" s="62" t="n">
        <v>95</v>
      </c>
      <c r="BS6" s="62" t="n">
        <v>100</v>
      </c>
      <c r="BT6" s="61" t="n">
        <f aca="false">IFERROR(AVERAGE(BJ6:BS6),0)</f>
        <v>95.524</v>
      </c>
      <c r="BU6" s="63" t="n">
        <v>75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</v>
      </c>
      <c r="CB6" s="62" t="n">
        <v>100</v>
      </c>
      <c r="CC6" s="62"/>
      <c r="CD6" s="61" t="n">
        <f aca="false">IFERROR(AVERAGE(BU6:CC6),0)</f>
        <v>85.625</v>
      </c>
    </row>
    <row r="7" customFormat="false" ht="15.75" hidden="false" customHeight="true" outlineLevel="0" collapsed="false">
      <c r="A7" s="13" t="str">
        <f aca="false">$E7&amp;"-"&amp;$F7</f>
        <v>202021032-2</v>
      </c>
      <c r="B7" s="18" t="n">
        <f aca="false">$W7</f>
        <v>48</v>
      </c>
      <c r="C7" s="13"/>
      <c r="D7" s="68" t="n">
        <v>3</v>
      </c>
      <c r="E7" s="56" t="s">
        <v>3115</v>
      </c>
      <c r="F7" s="56" t="s">
        <v>58</v>
      </c>
      <c r="G7" s="56" t="s">
        <v>3116</v>
      </c>
      <c r="H7" s="56" t="s">
        <v>70</v>
      </c>
      <c r="I7" s="56" t="s">
        <v>663</v>
      </c>
      <c r="J7" s="56" t="s">
        <v>110</v>
      </c>
      <c r="K7" s="56" t="s">
        <v>3117</v>
      </c>
      <c r="L7" s="56" t="s">
        <v>64</v>
      </c>
      <c r="M7" s="56" t="s">
        <v>572</v>
      </c>
      <c r="N7" s="56" t="s">
        <v>3118</v>
      </c>
      <c r="O7" s="57" t="n">
        <f aca="false">$AB7</f>
        <v>95</v>
      </c>
      <c r="P7" s="57" t="n">
        <f aca="false">$AF7</f>
        <v>0</v>
      </c>
      <c r="Q7" s="57" t="n">
        <f aca="false">IFERROR(IF($V7&lt;&gt;0,ROUND((MAX(O7:P7)*0.5+$V7*0.5),0),ROUND(($O7*0.5+$P7*0.5),0)),)</f>
        <v>48</v>
      </c>
      <c r="R7" s="57" t="n">
        <f aca="false">$AV7</f>
        <v>46</v>
      </c>
      <c r="S7" s="57" t="n">
        <f aca="false">$BI7</f>
        <v>36.3</v>
      </c>
      <c r="T7" s="57" t="n">
        <f aca="false">$BT7</f>
        <v>42.048</v>
      </c>
      <c r="U7" s="57" t="n">
        <f aca="false">$CD7</f>
        <v>35.625</v>
      </c>
      <c r="V7" s="58" t="n">
        <f aca="false">$AJ7</f>
        <v>0</v>
      </c>
      <c r="W7" s="59" t="n">
        <f aca="false">IF($Q7&gt;=55,ROUND($Q7*$Q$3+$R7*$R$3+$S7*$S$3+$T7*$T$3+$U7*$U$3,0),$Q7)</f>
        <v>48</v>
      </c>
      <c r="X7" s="57" t="n">
        <v>20</v>
      </c>
      <c r="Y7" s="60" t="n">
        <v>30</v>
      </c>
      <c r="Z7" s="60" t="n">
        <v>45</v>
      </c>
      <c r="AA7" s="60" t="n">
        <v>100</v>
      </c>
      <c r="AB7" s="61" t="n">
        <f aca="false">IFERROR(X7+Y7+Z7*AA7/100,0)</f>
        <v>95</v>
      </c>
      <c r="AC7" s="60" t="n">
        <v>0</v>
      </c>
      <c r="AD7" s="60" t="n">
        <v>0</v>
      </c>
      <c r="AE7" s="57" t="n">
        <v>0</v>
      </c>
      <c r="AF7" s="61" t="n">
        <f aca="false">IFERROR(AC7+AD7*AE7/100,0)</f>
        <v>0</v>
      </c>
      <c r="AG7" s="60"/>
      <c r="AH7" s="60"/>
      <c r="AI7" s="57"/>
      <c r="AJ7" s="61" t="n">
        <f aca="false">IFERROR(AG7+AH7*AI7/100,0)</f>
        <v>0</v>
      </c>
      <c r="AK7" s="62" t="n">
        <v>80</v>
      </c>
      <c r="AL7" s="63" t="n">
        <v>100</v>
      </c>
      <c r="AM7" s="62" t="n">
        <v>100</v>
      </c>
      <c r="AN7" s="62" t="n">
        <v>100</v>
      </c>
      <c r="AO7" s="62" t="n">
        <v>0</v>
      </c>
      <c r="AP7" s="62" t="n">
        <v>40</v>
      </c>
      <c r="AQ7" s="62" t="n">
        <v>40</v>
      </c>
      <c r="AR7" s="62" t="n">
        <v>0</v>
      </c>
      <c r="AS7" s="62" t="n">
        <v>0</v>
      </c>
      <c r="AT7" s="62" t="n">
        <v>0</v>
      </c>
      <c r="AU7" s="62"/>
      <c r="AV7" s="61" t="n">
        <f aca="false">IFERROR(AVERAGE(AK7:AU7),0)</f>
        <v>46</v>
      </c>
      <c r="AW7" s="62" t="n">
        <v>81</v>
      </c>
      <c r="AX7" s="62" t="n">
        <v>94</v>
      </c>
      <c r="AY7" s="62" t="n">
        <v>100</v>
      </c>
      <c r="AZ7" s="62" t="n">
        <v>0</v>
      </c>
      <c r="BA7" s="62" t="n">
        <v>88</v>
      </c>
      <c r="BB7" s="62" t="n">
        <v>0</v>
      </c>
      <c r="BC7" s="62" t="n">
        <v>0</v>
      </c>
      <c r="BD7" s="62" t="n">
        <v>0</v>
      </c>
      <c r="BE7" s="62" t="n">
        <v>0</v>
      </c>
      <c r="BF7" s="62" t="n">
        <v>0</v>
      </c>
      <c r="BG7" s="62"/>
      <c r="BH7" s="62"/>
      <c r="BI7" s="61" t="n">
        <f aca="false">IFERROR(AVERAGE(AW7:BH7),0)</f>
        <v>36.3</v>
      </c>
      <c r="BJ7" s="62" t="n">
        <v>90</v>
      </c>
      <c r="BK7" s="62" t="n">
        <v>100</v>
      </c>
      <c r="BL7" s="62" t="n">
        <v>80</v>
      </c>
      <c r="BM7" s="62" t="n">
        <v>0</v>
      </c>
      <c r="BN7" s="62" t="n">
        <v>90.48</v>
      </c>
      <c r="BO7" s="62" t="n">
        <v>60</v>
      </c>
      <c r="BP7" s="62" t="n">
        <v>0</v>
      </c>
      <c r="BQ7" s="62" t="n">
        <v>0</v>
      </c>
      <c r="BR7" s="62" t="n">
        <v>0</v>
      </c>
      <c r="BS7" s="62" t="n">
        <v>0</v>
      </c>
      <c r="BT7" s="61" t="n">
        <f aca="false">IFERROR(AVERAGE(BJ7:BS7),0)</f>
        <v>42.048</v>
      </c>
      <c r="BU7" s="63" t="n">
        <v>25</v>
      </c>
      <c r="BV7" s="63" t="n">
        <v>60</v>
      </c>
      <c r="BW7" s="63" t="n">
        <v>0</v>
      </c>
      <c r="BX7" s="62" t="n">
        <v>0</v>
      </c>
      <c r="BY7" s="62" t="n">
        <v>100</v>
      </c>
      <c r="BZ7" s="62" t="n">
        <v>0</v>
      </c>
      <c r="CA7" s="62" t="n">
        <v>100</v>
      </c>
      <c r="CB7" s="62" t="n">
        <v>0</v>
      </c>
      <c r="CC7" s="62"/>
      <c r="CD7" s="61" t="n">
        <f aca="false">IFERROR(AVERAGE(BU7:CC7),0)</f>
        <v>35.625</v>
      </c>
    </row>
    <row r="8" customFormat="false" ht="15.75" hidden="false" customHeight="true" outlineLevel="0" collapsed="false">
      <c r="A8" s="13" t="str">
        <f aca="false">$E8&amp;"-"&amp;$F8</f>
        <v>202023005-6</v>
      </c>
      <c r="B8" s="18" t="n">
        <f aca="false">$W8</f>
        <v>89</v>
      </c>
      <c r="C8" s="13"/>
      <c r="D8" s="68" t="n">
        <v>4</v>
      </c>
      <c r="E8" s="56" t="s">
        <v>3119</v>
      </c>
      <c r="F8" s="56" t="s">
        <v>140</v>
      </c>
      <c r="G8" s="56" t="s">
        <v>3120</v>
      </c>
      <c r="H8" s="56" t="s">
        <v>178</v>
      </c>
      <c r="I8" s="56" t="s">
        <v>84</v>
      </c>
      <c r="J8" s="56" t="s">
        <v>3121</v>
      </c>
      <c r="K8" s="56" t="s">
        <v>3122</v>
      </c>
      <c r="L8" s="56" t="s">
        <v>64</v>
      </c>
      <c r="M8" s="56" t="s">
        <v>1200</v>
      </c>
      <c r="N8" s="56" t="s">
        <v>3123</v>
      </c>
      <c r="O8" s="57" t="n">
        <f aca="false">$AB8</f>
        <v>80</v>
      </c>
      <c r="P8" s="57" t="n">
        <f aca="false">$AF8</f>
        <v>90</v>
      </c>
      <c r="Q8" s="57" t="n">
        <f aca="false">IFERROR(IF($V8&lt;&gt;0,ROUND((MAX(O8:P8)*0.5+$V8*0.5),0),ROUND(($O8*0.5+$P8*0.5),0)),)</f>
        <v>85</v>
      </c>
      <c r="R8" s="57" t="n">
        <f aca="false">$AV8</f>
        <v>92</v>
      </c>
      <c r="S8" s="57" t="n">
        <f aca="false">$BI8</f>
        <v>100</v>
      </c>
      <c r="T8" s="57" t="n">
        <f aca="false">$BT8</f>
        <v>88.524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89</v>
      </c>
      <c r="X8" s="57" t="n">
        <v>15</v>
      </c>
      <c r="Y8" s="60" t="n">
        <v>20</v>
      </c>
      <c r="Z8" s="60" t="n">
        <v>45</v>
      </c>
      <c r="AA8" s="60" t="n">
        <v>100</v>
      </c>
      <c r="AB8" s="61" t="n">
        <f aca="false">IFERROR(X8+Y8+Z8*AA8/100,0)</f>
        <v>80</v>
      </c>
      <c r="AC8" s="60" t="n">
        <v>20</v>
      </c>
      <c r="AD8" s="60" t="n">
        <v>70</v>
      </c>
      <c r="AE8" s="57" t="n">
        <v>100</v>
      </c>
      <c r="AF8" s="61" t="n">
        <f aca="false">IFERROR(AC8+AD8*AE8/100,0)</f>
        <v>90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40</v>
      </c>
      <c r="AQ8" s="62" t="n">
        <v>80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92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100</v>
      </c>
      <c r="BJ8" s="85" t="n">
        <v>90</v>
      </c>
      <c r="BK8" s="85" t="n">
        <v>90</v>
      </c>
      <c r="BL8" s="85" t="n">
        <v>95</v>
      </c>
      <c r="BM8" s="85" t="n">
        <v>70</v>
      </c>
      <c r="BN8" s="85" t="n">
        <v>95.24</v>
      </c>
      <c r="BO8" s="85" t="n">
        <v>55</v>
      </c>
      <c r="BP8" s="85" t="n">
        <v>100</v>
      </c>
      <c r="BQ8" s="85" t="n">
        <v>95</v>
      </c>
      <c r="BR8" s="85" t="n">
        <v>95</v>
      </c>
      <c r="BS8" s="85" t="n">
        <v>100</v>
      </c>
      <c r="BT8" s="61" t="n">
        <f aca="false">IFERROR(AVERAGE(BJ8:BS8),0)</f>
        <v>88.524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202023063-3</v>
      </c>
      <c r="B9" s="18" t="n">
        <f aca="false">$W9</f>
        <v>14</v>
      </c>
      <c r="C9" s="13"/>
      <c r="D9" s="68" t="n">
        <v>5</v>
      </c>
      <c r="E9" s="56" t="s">
        <v>3124</v>
      </c>
      <c r="F9" s="56" t="s">
        <v>159</v>
      </c>
      <c r="G9" s="56" t="s">
        <v>3125</v>
      </c>
      <c r="H9" s="56" t="s">
        <v>159</v>
      </c>
      <c r="I9" s="56" t="s">
        <v>110</v>
      </c>
      <c r="J9" s="56" t="s">
        <v>84</v>
      </c>
      <c r="K9" s="56" t="s">
        <v>3126</v>
      </c>
      <c r="L9" s="56" t="s">
        <v>64</v>
      </c>
      <c r="M9" s="56" t="s">
        <v>1200</v>
      </c>
      <c r="N9" s="56" t="s">
        <v>3127</v>
      </c>
      <c r="O9" s="57" t="n">
        <f aca="false">$AB9</f>
        <v>27.5</v>
      </c>
      <c r="P9" s="57" t="n">
        <f aca="false">$AF9</f>
        <v>0</v>
      </c>
      <c r="Q9" s="57" t="n">
        <f aca="false">IFERROR(IF($V9&lt;&gt;0,ROUND((MAX(O9:P9)*0.5+$V9*0.5),0),ROUND(($O9*0.5+$P9*0.5),0)),)</f>
        <v>14</v>
      </c>
      <c r="R9" s="57" t="n">
        <f aca="false">$AV9</f>
        <v>62.7</v>
      </c>
      <c r="S9" s="57" t="n">
        <f aca="false">$BI9</f>
        <v>93.9</v>
      </c>
      <c r="T9" s="57" t="n">
        <f aca="false">$BT9</f>
        <v>26.667</v>
      </c>
      <c r="U9" s="57" t="n">
        <f aca="false">$CD9</f>
        <v>75</v>
      </c>
      <c r="V9" s="58" t="n">
        <f aca="false">$AJ9</f>
        <v>0</v>
      </c>
      <c r="W9" s="59" t="n">
        <f aca="false">IF($Q9&gt;=55,ROUND($Q9*$Q$3+$R9*$R$3+$S9*$S$3+$T9*$T$3+$U9*$U$3,0),$Q9)</f>
        <v>14</v>
      </c>
      <c r="X9" s="57" t="n">
        <v>5</v>
      </c>
      <c r="Y9" s="60" t="n">
        <v>5</v>
      </c>
      <c r="Z9" s="60" t="n">
        <v>25</v>
      </c>
      <c r="AA9" s="60" t="n">
        <v>70</v>
      </c>
      <c r="AB9" s="61" t="n">
        <f aca="false">IFERROR(X9+Y9+Z9*AA9/100,0)</f>
        <v>27.5</v>
      </c>
      <c r="AC9" s="60" t="n">
        <v>0</v>
      </c>
      <c r="AD9" s="60" t="n">
        <v>0</v>
      </c>
      <c r="AE9" s="57" t="n">
        <v>0</v>
      </c>
      <c r="AF9" s="61" t="n">
        <f aca="false">IFERROR(AC9+AD9*AE9/100,0)</f>
        <v>0</v>
      </c>
      <c r="AG9" s="60"/>
      <c r="AH9" s="60"/>
      <c r="AI9" s="57"/>
      <c r="AJ9" s="61" t="n">
        <f aca="false">IFERROR(AG9+AH9*AI9/100,0)</f>
        <v>0</v>
      </c>
      <c r="AK9" s="85" t="n">
        <v>100</v>
      </c>
      <c r="AL9" s="86" t="n">
        <v>100</v>
      </c>
      <c r="AM9" s="85" t="n">
        <v>100</v>
      </c>
      <c r="AN9" s="85" t="n">
        <v>100</v>
      </c>
      <c r="AO9" s="85" t="n">
        <v>50</v>
      </c>
      <c r="AP9" s="62" t="n">
        <v>40</v>
      </c>
      <c r="AQ9" s="62" t="n">
        <v>80</v>
      </c>
      <c r="AR9" s="62" t="n">
        <v>0</v>
      </c>
      <c r="AS9" s="62" t="n">
        <v>40</v>
      </c>
      <c r="AT9" s="62" t="n">
        <v>17</v>
      </c>
      <c r="AU9" s="62"/>
      <c r="AV9" s="61" t="n">
        <f aca="false">IFERROR(AVERAGE(AK9:AU9),0)</f>
        <v>62.7</v>
      </c>
      <c r="AW9" s="85" t="n">
        <v>100</v>
      </c>
      <c r="AX9" s="85" t="n">
        <v>100</v>
      </c>
      <c r="AY9" s="85" t="n">
        <v>100</v>
      </c>
      <c r="AZ9" s="85" t="n">
        <v>100</v>
      </c>
      <c r="BA9" s="85" t="n">
        <v>100</v>
      </c>
      <c r="BB9" s="62" t="n">
        <v>100</v>
      </c>
      <c r="BC9" s="62" t="n">
        <v>45</v>
      </c>
      <c r="BD9" s="62" t="n">
        <v>100</v>
      </c>
      <c r="BE9" s="62" t="n">
        <v>94</v>
      </c>
      <c r="BF9" s="62" t="n">
        <v>100</v>
      </c>
      <c r="BG9" s="62"/>
      <c r="BH9" s="62"/>
      <c r="BI9" s="66" t="n">
        <f aca="false">IFERROR(AVERAGE(AW9:BH9),0)</f>
        <v>93.9</v>
      </c>
      <c r="BJ9" s="62" t="n">
        <v>0</v>
      </c>
      <c r="BK9" s="62" t="n">
        <v>0</v>
      </c>
      <c r="BL9" s="62" t="n">
        <v>100</v>
      </c>
      <c r="BM9" s="62" t="n">
        <v>100</v>
      </c>
      <c r="BN9" s="62" t="n">
        <v>66.67</v>
      </c>
      <c r="BO9" s="62" t="n">
        <v>0</v>
      </c>
      <c r="BP9" s="62" t="n">
        <v>0</v>
      </c>
      <c r="BQ9" s="62" t="n">
        <v>0</v>
      </c>
      <c r="BR9" s="62" t="n">
        <v>0</v>
      </c>
      <c r="BS9" s="62" t="n">
        <v>0</v>
      </c>
      <c r="BT9" s="61" t="n">
        <f aca="false">IFERROR(AVERAGE(BJ9:BS9),0)</f>
        <v>26.667</v>
      </c>
      <c r="BU9" s="63" t="n">
        <v>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0</v>
      </c>
      <c r="CA9" s="62" t="n">
        <v>100</v>
      </c>
      <c r="CB9" s="62" t="n">
        <v>100</v>
      </c>
      <c r="CC9" s="62"/>
      <c r="CD9" s="61" t="n">
        <f aca="false">IFERROR(AVERAGE(BU9:CC9),0)</f>
        <v>75</v>
      </c>
    </row>
    <row r="10" customFormat="false" ht="15.75" hidden="false" customHeight="true" outlineLevel="0" collapsed="false">
      <c r="A10" s="13" t="str">
        <f aca="false">$E10&amp;"-"&amp;$F10</f>
        <v>202023072-2</v>
      </c>
      <c r="B10" s="18" t="n">
        <f aca="false">$W10</f>
        <v>0</v>
      </c>
      <c r="C10" s="13"/>
      <c r="D10" s="68" t="n">
        <v>6</v>
      </c>
      <c r="E10" s="56" t="s">
        <v>3128</v>
      </c>
      <c r="F10" s="56" t="s">
        <v>58</v>
      </c>
      <c r="G10" s="56" t="s">
        <v>3129</v>
      </c>
      <c r="H10" s="56" t="s">
        <v>60</v>
      </c>
      <c r="I10" s="73" t="s">
        <v>3130</v>
      </c>
      <c r="J10" s="56" t="s">
        <v>116</v>
      </c>
      <c r="K10" s="56" t="s">
        <v>3131</v>
      </c>
      <c r="L10" s="56" t="s">
        <v>64</v>
      </c>
      <c r="M10" s="56" t="s">
        <v>1200</v>
      </c>
      <c r="N10" s="56" t="s">
        <v>3132</v>
      </c>
      <c r="O10" s="57" t="n">
        <f aca="false">$AB10</f>
        <v>0</v>
      </c>
      <c r="P10" s="57" t="n">
        <f aca="false">$AF10</f>
        <v>0</v>
      </c>
      <c r="Q10" s="57" t="n">
        <f aca="false">IFERROR(IF($V10&lt;&gt;0,ROUND((MAX(O10:P10)*0.5+$V10*0.5),0),ROUND(($O10*0.5+$P10*0.5),0)),)</f>
        <v>0</v>
      </c>
      <c r="R10" s="57" t="n">
        <f aca="false">$AV10</f>
        <v>0</v>
      </c>
      <c r="S10" s="57" t="n">
        <f aca="false">$BI10</f>
        <v>0</v>
      </c>
      <c r="T10" s="57" t="n">
        <f aca="false">$BT10</f>
        <v>0</v>
      </c>
      <c r="U10" s="57" t="n">
        <f aca="false">$CD10</f>
        <v>0</v>
      </c>
      <c r="V10" s="58" t="n">
        <f aca="false">$AJ10</f>
        <v>0</v>
      </c>
      <c r="W10" s="88" t="n">
        <f aca="false">IF($Q10&gt;=55,ROUND($Q10*$Q$3+$R10*$R$3+$S10*$S$3+$T10*$T$3+$U10*$U$3,0),$Q10)</f>
        <v>0</v>
      </c>
      <c r="X10" s="57"/>
      <c r="Y10" s="60"/>
      <c r="Z10" s="60"/>
      <c r="AA10" s="60"/>
      <c r="AB10" s="61" t="n">
        <f aca="false">IFERROR(X10+Y10+Z10*AA10/100,0)</f>
        <v>0</v>
      </c>
      <c r="AC10" s="60"/>
      <c r="AD10" s="60"/>
      <c r="AE10" s="57"/>
      <c r="AF10" s="61" t="n">
        <f aca="false">IFERROR(AC10+AD10*AE10/100,0)</f>
        <v>0</v>
      </c>
      <c r="AG10" s="60"/>
      <c r="AH10" s="60"/>
      <c r="AI10" s="57"/>
      <c r="AJ10" s="61" t="n">
        <f aca="false">IFERROR(AG10+AH10*AI10/100,0)</f>
        <v>0</v>
      </c>
      <c r="AK10" s="54" t="n">
        <v>0</v>
      </c>
      <c r="AL10" s="54" t="n">
        <v>0</v>
      </c>
      <c r="AM10" s="54" t="n">
        <v>0</v>
      </c>
      <c r="AN10" s="54" t="n">
        <v>0</v>
      </c>
      <c r="AO10" s="54" t="n">
        <v>0</v>
      </c>
      <c r="AP10" s="90" t="n">
        <v>0</v>
      </c>
      <c r="AQ10" s="90" t="n">
        <v>0</v>
      </c>
      <c r="AR10" s="90" t="n">
        <v>0</v>
      </c>
      <c r="AS10" s="90" t="n">
        <v>0</v>
      </c>
      <c r="AT10" s="90" t="n">
        <v>0</v>
      </c>
      <c r="AU10" s="62"/>
      <c r="AV10" s="66" t="n">
        <f aca="false">IFERROR(AVERAGE(AK10:AU10),0)</f>
        <v>0</v>
      </c>
      <c r="AW10" s="54" t="n">
        <v>0</v>
      </c>
      <c r="AX10" s="54" t="n">
        <v>0</v>
      </c>
      <c r="AY10" s="54" t="n">
        <v>0</v>
      </c>
      <c r="AZ10" s="54" t="n">
        <v>0</v>
      </c>
      <c r="BA10" s="54" t="n">
        <v>0</v>
      </c>
      <c r="BB10" s="90" t="n">
        <v>0</v>
      </c>
      <c r="BC10" s="90" t="n">
        <v>0</v>
      </c>
      <c r="BD10" s="90" t="n">
        <v>0</v>
      </c>
      <c r="BE10" s="90" t="n">
        <v>0</v>
      </c>
      <c r="BF10" s="90" t="n">
        <v>0</v>
      </c>
      <c r="BG10" s="62"/>
      <c r="BH10" s="62"/>
      <c r="BI10" s="66" t="n">
        <f aca="false">IFERROR(AVERAGE(AW10:BH10),0)</f>
        <v>0</v>
      </c>
      <c r="BJ10" s="62" t="n">
        <v>0</v>
      </c>
      <c r="BK10" s="62" t="n">
        <v>0</v>
      </c>
      <c r="BL10" s="62" t="n">
        <v>0</v>
      </c>
      <c r="BM10" s="62" t="n">
        <v>0</v>
      </c>
      <c r="BN10" s="62" t="n">
        <v>0</v>
      </c>
      <c r="BO10" s="62" t="n">
        <v>0</v>
      </c>
      <c r="BP10" s="62" t="n">
        <v>0</v>
      </c>
      <c r="BQ10" s="62" t="n">
        <v>0</v>
      </c>
      <c r="BR10" s="62" t="n">
        <v>0</v>
      </c>
      <c r="BS10" s="124" t="n">
        <v>0</v>
      </c>
      <c r="BT10" s="61" t="n">
        <f aca="false">IFERROR(AVERAGE(BJ10:BS10),0)</f>
        <v>0</v>
      </c>
      <c r="BU10" s="63" t="n">
        <v>0</v>
      </c>
      <c r="BV10" s="63" t="n">
        <v>0</v>
      </c>
      <c r="BW10" s="63" t="n">
        <v>0</v>
      </c>
      <c r="BX10" s="62" t="n">
        <v>0</v>
      </c>
      <c r="BY10" s="62" t="n">
        <v>0</v>
      </c>
      <c r="BZ10" s="62" t="n">
        <v>0</v>
      </c>
      <c r="CA10" s="62" t="n">
        <v>0</v>
      </c>
      <c r="CB10" s="62" t="n">
        <v>0</v>
      </c>
      <c r="CC10" s="62"/>
      <c r="CD10" s="61" t="n">
        <f aca="false">IFERROR(AVERAGE(BU10:CC10),0)</f>
        <v>0</v>
      </c>
    </row>
    <row r="11" customFormat="false" ht="15.75" hidden="false" customHeight="true" outlineLevel="0" collapsed="false">
      <c r="A11" s="13" t="str">
        <f aca="false">$E11&amp;"-"&amp;$F11</f>
        <v>201913019-6</v>
      </c>
      <c r="B11" s="18" t="n">
        <f aca="false">$W11</f>
        <v>96</v>
      </c>
      <c r="C11" s="13"/>
      <c r="D11" s="68" t="n">
        <v>7</v>
      </c>
      <c r="E11" s="56" t="s">
        <v>3133</v>
      </c>
      <c r="F11" s="56" t="s">
        <v>140</v>
      </c>
      <c r="G11" s="56" t="s">
        <v>3134</v>
      </c>
      <c r="H11" s="56" t="s">
        <v>68</v>
      </c>
      <c r="I11" s="56" t="s">
        <v>373</v>
      </c>
      <c r="J11" s="56" t="s">
        <v>340</v>
      </c>
      <c r="K11" s="56" t="s">
        <v>1041</v>
      </c>
      <c r="L11" s="56" t="s">
        <v>64</v>
      </c>
      <c r="M11" s="56" t="s">
        <v>572</v>
      </c>
      <c r="N11" s="56" t="s">
        <v>3135</v>
      </c>
      <c r="O11" s="57" t="n">
        <f aca="false">$AB11</f>
        <v>100</v>
      </c>
      <c r="P11" s="57" t="n">
        <f aca="false">$AF11</f>
        <v>100</v>
      </c>
      <c r="Q11" s="57" t="n">
        <f aca="false">IFERROR(IF($V11&lt;&gt;0,ROUND((MAX(O11:P11)*0.5+$V11*0.5),0),ROUND(($O11*0.5+$P11*0.5),0)),)</f>
        <v>100</v>
      </c>
      <c r="R11" s="57" t="n">
        <f aca="false">$AV11</f>
        <v>86</v>
      </c>
      <c r="S11" s="57" t="n">
        <f aca="false">$BI11</f>
        <v>88.5</v>
      </c>
      <c r="T11" s="57" t="n">
        <f aca="false">$BT11</f>
        <v>97.595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96</v>
      </c>
      <c r="X11" s="57" t="n">
        <v>20</v>
      </c>
      <c r="Y11" s="60" t="n">
        <v>30</v>
      </c>
      <c r="Z11" s="60" t="n">
        <v>50</v>
      </c>
      <c r="AA11" s="60" t="n">
        <v>100</v>
      </c>
      <c r="AB11" s="61" t="n">
        <f aca="false">IFERROR(X11+Y11+Z11*AA11/100,0)</f>
        <v>100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67" t="n">
        <v>100</v>
      </c>
      <c r="AL11" s="91" t="n">
        <v>100</v>
      </c>
      <c r="AM11" s="67" t="n">
        <v>100</v>
      </c>
      <c r="AN11" s="67" t="n">
        <v>100</v>
      </c>
      <c r="AO11" s="67" t="n">
        <v>50</v>
      </c>
      <c r="AP11" s="65" t="n">
        <v>100</v>
      </c>
      <c r="AQ11" s="62" t="n">
        <v>100</v>
      </c>
      <c r="AR11" s="62" t="n">
        <v>50</v>
      </c>
      <c r="AS11" s="62" t="n">
        <v>60</v>
      </c>
      <c r="AT11" s="62" t="n">
        <v>100</v>
      </c>
      <c r="AU11" s="62"/>
      <c r="AV11" s="61" t="n">
        <f aca="false">IFERROR(AVERAGE(AK11:AU11),0)</f>
        <v>86</v>
      </c>
      <c r="AW11" s="54" t="n">
        <v>100</v>
      </c>
      <c r="AX11" s="54" t="n">
        <v>100</v>
      </c>
      <c r="AY11" s="54" t="n">
        <v>100</v>
      </c>
      <c r="AZ11" s="54" t="n">
        <v>100</v>
      </c>
      <c r="BA11" s="54" t="n">
        <v>0</v>
      </c>
      <c r="BB11" s="65" t="n">
        <v>100</v>
      </c>
      <c r="BC11" s="62" t="n">
        <v>85</v>
      </c>
      <c r="BD11" s="62" t="n">
        <v>100</v>
      </c>
      <c r="BE11" s="62" t="n">
        <v>100</v>
      </c>
      <c r="BF11" s="62" t="n">
        <v>100</v>
      </c>
      <c r="BG11" s="62"/>
      <c r="BH11" s="62"/>
      <c r="BI11" s="66" t="n">
        <f aca="false">IFERROR(AVERAGE(AW11:BH11),0)</f>
        <v>88.5</v>
      </c>
      <c r="BJ11" s="54" t="n">
        <v>100</v>
      </c>
      <c r="BK11" s="54" t="n">
        <v>100</v>
      </c>
      <c r="BL11" s="54" t="n">
        <v>100</v>
      </c>
      <c r="BM11" s="54" t="n">
        <v>100</v>
      </c>
      <c r="BN11" s="54" t="n">
        <v>80.95</v>
      </c>
      <c r="BO11" s="54" t="n">
        <v>100</v>
      </c>
      <c r="BP11" s="54" t="n">
        <v>100</v>
      </c>
      <c r="BQ11" s="54" t="n">
        <v>100</v>
      </c>
      <c r="BR11" s="62" t="n">
        <v>95</v>
      </c>
      <c r="BS11" s="62" t="n">
        <v>100</v>
      </c>
      <c r="BT11" s="61" t="n">
        <f aca="false">IFERROR(AVERAGE(BJ11:BS11),0)</f>
        <v>97.595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202023019-6</v>
      </c>
      <c r="B12" s="18" t="n">
        <f aca="false">$W12</f>
        <v>74</v>
      </c>
      <c r="C12" s="13"/>
      <c r="D12" s="68" t="n">
        <v>8</v>
      </c>
      <c r="E12" s="56" t="s">
        <v>3136</v>
      </c>
      <c r="F12" s="56" t="s">
        <v>140</v>
      </c>
      <c r="G12" s="56" t="s">
        <v>3137</v>
      </c>
      <c r="H12" s="56" t="s">
        <v>140</v>
      </c>
      <c r="I12" s="56" t="s">
        <v>622</v>
      </c>
      <c r="J12" s="56" t="s">
        <v>3138</v>
      </c>
      <c r="K12" s="56" t="s">
        <v>3139</v>
      </c>
      <c r="L12" s="56" t="s">
        <v>64</v>
      </c>
      <c r="M12" s="56" t="s">
        <v>1200</v>
      </c>
      <c r="N12" s="56" t="s">
        <v>3140</v>
      </c>
      <c r="O12" s="57" t="n">
        <f aca="false">$AB12</f>
        <v>90</v>
      </c>
      <c r="P12" s="57" t="n">
        <f aca="false">$AF12</f>
        <v>50</v>
      </c>
      <c r="Q12" s="57" t="n">
        <f aca="false">IFERROR(IF($V12&lt;&gt;0,ROUND((MAX(O12:P12)*0.5+$V12*0.5),0),ROUND(($O12*0.5+$P12*0.5),0)),)</f>
        <v>70</v>
      </c>
      <c r="R12" s="57" t="n">
        <f aca="false">$AV12</f>
        <v>95</v>
      </c>
      <c r="S12" s="57" t="n">
        <f aca="false">$BI12</f>
        <v>100</v>
      </c>
      <c r="T12" s="57" t="n">
        <f aca="false">$BT12</f>
        <v>55.286</v>
      </c>
      <c r="U12" s="57" t="n">
        <f aca="false">$CD12</f>
        <v>87.5</v>
      </c>
      <c r="V12" s="58" t="n">
        <f aca="false">$AJ12</f>
        <v>0</v>
      </c>
      <c r="W12" s="59" t="n">
        <f aca="false">IF($Q12&gt;=55,ROUND($Q12*$Q$3+$R12*$R$3+$S12*$S$3+$T12*$T$3+$U12*$U$3,0),$Q12)</f>
        <v>74</v>
      </c>
      <c r="X12" s="57" t="n">
        <v>20</v>
      </c>
      <c r="Y12" s="60" t="n">
        <v>30</v>
      </c>
      <c r="Z12" s="60" t="n">
        <v>40</v>
      </c>
      <c r="AA12" s="60" t="n">
        <v>100</v>
      </c>
      <c r="AB12" s="61" t="n">
        <f aca="false">IFERROR(X12+Y12+Z12*AA12/100,0)</f>
        <v>90</v>
      </c>
      <c r="AC12" s="60" t="n">
        <v>30</v>
      </c>
      <c r="AD12" s="60" t="n">
        <v>20</v>
      </c>
      <c r="AE12" s="57" t="n">
        <v>100</v>
      </c>
      <c r="AF12" s="61" t="n">
        <f aca="false">IFERROR(AC12+AD12*AE12/100,0)</f>
        <v>50</v>
      </c>
      <c r="AG12" s="60"/>
      <c r="AH12" s="60"/>
      <c r="AI12" s="57"/>
      <c r="AJ12" s="61" t="n">
        <f aca="false">IFERROR(AG12+AH12*AI12/100,0)</f>
        <v>0</v>
      </c>
      <c r="AK12" s="62" t="n">
        <v>83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67</v>
      </c>
      <c r="AS12" s="62" t="n">
        <v>100</v>
      </c>
      <c r="AT12" s="62" t="n">
        <v>100</v>
      </c>
      <c r="AU12" s="62"/>
      <c r="AV12" s="61" t="n">
        <f aca="false">IFERROR(AVERAGE(AK12:AU12),0)</f>
        <v>95</v>
      </c>
      <c r="AW12" s="67" t="n">
        <v>100</v>
      </c>
      <c r="AX12" s="67" t="n">
        <v>100</v>
      </c>
      <c r="AY12" s="67" t="n">
        <v>100</v>
      </c>
      <c r="AZ12" s="67" t="n">
        <v>100</v>
      </c>
      <c r="BA12" s="67" t="n">
        <v>100</v>
      </c>
      <c r="BB12" s="62" t="n">
        <v>100</v>
      </c>
      <c r="BC12" s="90" t="n">
        <v>100</v>
      </c>
      <c r="BD12" s="62" t="n">
        <v>100</v>
      </c>
      <c r="BE12" s="62" t="n">
        <v>100</v>
      </c>
      <c r="BF12" s="62" t="n">
        <v>100</v>
      </c>
      <c r="BG12" s="62"/>
      <c r="BH12" s="62"/>
      <c r="BI12" s="66" t="n">
        <f aca="false">IFERROR(AVERAGE(AW12:BH12),0)</f>
        <v>100</v>
      </c>
      <c r="BJ12" s="62" t="n">
        <v>100</v>
      </c>
      <c r="BK12" s="62" t="n">
        <v>0</v>
      </c>
      <c r="BL12" s="62" t="n">
        <v>100</v>
      </c>
      <c r="BM12" s="62" t="n">
        <v>70</v>
      </c>
      <c r="BN12" s="62" t="n">
        <v>42.86</v>
      </c>
      <c r="BO12" s="62" t="n">
        <v>45</v>
      </c>
      <c r="BP12" s="62" t="n">
        <v>0</v>
      </c>
      <c r="BQ12" s="62" t="n">
        <v>95</v>
      </c>
      <c r="BR12" s="62" t="n">
        <v>100</v>
      </c>
      <c r="BS12" s="62" t="n">
        <v>0</v>
      </c>
      <c r="BT12" s="61" t="n">
        <f aca="false">IFERROR(AVERAGE(BJ12:BS12),0)</f>
        <v>55.286</v>
      </c>
      <c r="BU12" s="63" t="n">
        <v>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87.5</v>
      </c>
    </row>
    <row r="13" customFormat="false" ht="15.75" hidden="false" customHeight="true" outlineLevel="0" collapsed="false">
      <c r="A13" s="13" t="str">
        <f aca="false">$E13&amp;"-"&amp;$F13</f>
        <v>202021079-9</v>
      </c>
      <c r="B13" s="18" t="n">
        <f aca="false">$W13</f>
        <v>89</v>
      </c>
      <c r="C13" s="13"/>
      <c r="D13" s="68" t="n">
        <v>9</v>
      </c>
      <c r="E13" s="56" t="s">
        <v>3141</v>
      </c>
      <c r="F13" s="56" t="s">
        <v>102</v>
      </c>
      <c r="G13" s="56" t="s">
        <v>3142</v>
      </c>
      <c r="H13" s="56" t="s">
        <v>64</v>
      </c>
      <c r="I13" s="56" t="s">
        <v>3143</v>
      </c>
      <c r="J13" s="56" t="s">
        <v>3144</v>
      </c>
      <c r="K13" s="56" t="s">
        <v>3145</v>
      </c>
      <c r="L13" s="56" t="s">
        <v>64</v>
      </c>
      <c r="M13" s="56" t="s">
        <v>572</v>
      </c>
      <c r="N13" s="56" t="s">
        <v>3146</v>
      </c>
      <c r="O13" s="57" t="n">
        <f aca="false">$AB13</f>
        <v>85</v>
      </c>
      <c r="P13" s="57" t="n">
        <f aca="false">$AF13</f>
        <v>100</v>
      </c>
      <c r="Q13" s="57" t="n">
        <f aca="false">IFERROR(IF($V13&lt;&gt;0,ROUND((MAX(O13:P13)*0.5+$V13*0.5),0),ROUND(($O13*0.5+$P13*0.5),0)),)</f>
        <v>93</v>
      </c>
      <c r="R13" s="57" t="n">
        <f aca="false">$AV13</f>
        <v>84.3</v>
      </c>
      <c r="S13" s="57" t="n">
        <f aca="false">$BI13</f>
        <v>79.9</v>
      </c>
      <c r="T13" s="57" t="n">
        <f aca="false">$BT13</f>
        <v>95.595</v>
      </c>
      <c r="U13" s="57" t="n">
        <f aca="false">$CD13</f>
        <v>60</v>
      </c>
      <c r="V13" s="58" t="n">
        <f aca="false">$AJ13</f>
        <v>0</v>
      </c>
      <c r="W13" s="59" t="n">
        <f aca="false">IF($Q13&gt;=55,ROUND($Q13*$Q$3+$R13*$R$3+$S13*$S$3+$T13*$T$3+$U13*$U$3,0),$Q13)</f>
        <v>89</v>
      </c>
      <c r="X13" s="57" t="n">
        <v>15</v>
      </c>
      <c r="Y13" s="60" t="n">
        <v>30</v>
      </c>
      <c r="Z13" s="60" t="n">
        <v>40</v>
      </c>
      <c r="AA13" s="60" t="n">
        <v>100</v>
      </c>
      <c r="AB13" s="61" t="n">
        <f aca="false">IFERROR(X13+Y13+Z13*AA13/100,0)</f>
        <v>85</v>
      </c>
      <c r="AC13" s="60" t="n">
        <v>30</v>
      </c>
      <c r="AD13" s="60" t="n">
        <v>70</v>
      </c>
      <c r="AE13" s="57" t="n">
        <v>100</v>
      </c>
      <c r="AF13" s="61" t="n">
        <f aca="false">IFERROR(AC13+AD13*AE13/100,0)</f>
        <v>100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60</v>
      </c>
      <c r="AQ13" s="62" t="n">
        <v>100</v>
      </c>
      <c r="AR13" s="62" t="n">
        <v>83</v>
      </c>
      <c r="AS13" s="62" t="n">
        <v>0</v>
      </c>
      <c r="AT13" s="62" t="n">
        <v>100</v>
      </c>
      <c r="AU13" s="62"/>
      <c r="AV13" s="61" t="n">
        <f aca="false">IFERROR(AVERAGE(AK13:AU13),0)</f>
        <v>84.3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0</v>
      </c>
      <c r="BB13" s="62" t="n">
        <v>100</v>
      </c>
      <c r="BC13" s="62" t="n">
        <v>100</v>
      </c>
      <c r="BD13" s="62" t="n">
        <v>0</v>
      </c>
      <c r="BE13" s="62" t="n">
        <v>99</v>
      </c>
      <c r="BF13" s="62" t="n">
        <v>100</v>
      </c>
      <c r="BG13" s="62"/>
      <c r="BH13" s="62"/>
      <c r="BI13" s="66" t="n">
        <f aca="false">IFERROR(AVERAGE(AW13:BH13),0)</f>
        <v>79.9</v>
      </c>
      <c r="BJ13" s="62" t="n">
        <v>100</v>
      </c>
      <c r="BK13" s="62" t="n">
        <v>100</v>
      </c>
      <c r="BL13" s="62" t="n">
        <v>100</v>
      </c>
      <c r="BM13" s="62" t="n">
        <v>80</v>
      </c>
      <c r="BN13" s="62" t="n">
        <v>80.95</v>
      </c>
      <c r="BO13" s="62" t="n">
        <v>100</v>
      </c>
      <c r="BP13" s="62" t="n">
        <v>95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95.595</v>
      </c>
      <c r="BU13" s="63" t="n">
        <v>0</v>
      </c>
      <c r="BV13" s="63" t="n">
        <v>0</v>
      </c>
      <c r="BW13" s="63" t="n">
        <v>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80</v>
      </c>
      <c r="CC13" s="62"/>
      <c r="CD13" s="61" t="n">
        <f aca="false">IFERROR(AVERAGE(BU13:CC13),0)</f>
        <v>60</v>
      </c>
    </row>
    <row r="14" customFormat="false" ht="15.75" hidden="false" customHeight="true" outlineLevel="0" collapsed="false">
      <c r="A14" s="13" t="str">
        <f aca="false">$E14&amp;"-"&amp;$F14</f>
        <v>202023065-k</v>
      </c>
      <c r="B14" s="18" t="n">
        <f aca="false">$W14</f>
        <v>93</v>
      </c>
      <c r="C14" s="13"/>
      <c r="D14" s="68" t="n">
        <v>10</v>
      </c>
      <c r="E14" s="56" t="s">
        <v>3147</v>
      </c>
      <c r="F14" s="56" t="s">
        <v>76</v>
      </c>
      <c r="G14" s="56" t="s">
        <v>3148</v>
      </c>
      <c r="H14" s="56" t="s">
        <v>121</v>
      </c>
      <c r="I14" s="56" t="s">
        <v>362</v>
      </c>
      <c r="J14" s="56" t="s">
        <v>1060</v>
      </c>
      <c r="K14" s="56" t="s">
        <v>3149</v>
      </c>
      <c r="L14" s="56" t="s">
        <v>64</v>
      </c>
      <c r="M14" s="56" t="s">
        <v>1200</v>
      </c>
      <c r="N14" s="56" t="s">
        <v>3150</v>
      </c>
      <c r="O14" s="57" t="n">
        <f aca="false">$AB14</f>
        <v>80</v>
      </c>
      <c r="P14" s="57" t="n">
        <f aca="false">$AF14</f>
        <v>100</v>
      </c>
      <c r="Q14" s="57" t="n">
        <f aca="false">IFERROR(IF($V14&lt;&gt;0,ROUND((MAX(O14:P14)*0.5+$V14*0.5),0),ROUND(($O14*0.5+$P14*0.5),0)),)</f>
        <v>90</v>
      </c>
      <c r="R14" s="57" t="n">
        <f aca="false">$AV14</f>
        <v>93.8</v>
      </c>
      <c r="S14" s="57" t="n">
        <f aca="false">$BI14</f>
        <v>100</v>
      </c>
      <c r="T14" s="57" t="n">
        <f aca="false">$BT14</f>
        <v>97.071</v>
      </c>
      <c r="U14" s="57" t="n">
        <f aca="false">$CD14</f>
        <v>100</v>
      </c>
      <c r="V14" s="58" t="n">
        <f aca="false">$AJ14</f>
        <v>0</v>
      </c>
      <c r="W14" s="59" t="n">
        <f aca="false">IF($Q14&gt;=55,ROUND($Q14*$Q$3+$R14*$R$3+$S14*$S$3+$T14*$T$3+$U14*$U$3,0),$Q14)</f>
        <v>93</v>
      </c>
      <c r="X14" s="57" t="n">
        <v>20</v>
      </c>
      <c r="Y14" s="60" t="n">
        <v>25</v>
      </c>
      <c r="Z14" s="60" t="n">
        <v>35</v>
      </c>
      <c r="AA14" s="60" t="n">
        <v>100</v>
      </c>
      <c r="AB14" s="61" t="n">
        <f aca="false">IFERROR(X14+Y14+Z14*AA14/100,0)</f>
        <v>80</v>
      </c>
      <c r="AC14" s="60" t="n">
        <v>30</v>
      </c>
      <c r="AD14" s="60" t="n">
        <v>70</v>
      </c>
      <c r="AE14" s="57" t="n">
        <v>100</v>
      </c>
      <c r="AF14" s="61" t="n">
        <f aca="false">IFERROR(AC14+AD14*AE14/100,0)</f>
        <v>100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75</v>
      </c>
      <c r="AO14" s="62" t="n">
        <v>100</v>
      </c>
      <c r="AP14" s="62" t="n">
        <v>80</v>
      </c>
      <c r="AQ14" s="62" t="n">
        <v>100</v>
      </c>
      <c r="AR14" s="62" t="n">
        <v>83</v>
      </c>
      <c r="AS14" s="62" t="n">
        <v>100</v>
      </c>
      <c r="AT14" s="62" t="n">
        <v>100</v>
      </c>
      <c r="AU14" s="62"/>
      <c r="AV14" s="61" t="n">
        <f aca="false">IFERROR(AVERAGE(AK14:AU14),0)</f>
        <v>93.8</v>
      </c>
      <c r="AW14" s="62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100</v>
      </c>
      <c r="BD14" s="62" t="n">
        <v>100</v>
      </c>
      <c r="BE14" s="62" t="n">
        <v>100</v>
      </c>
      <c r="BF14" s="62" t="n">
        <v>100</v>
      </c>
      <c r="BG14" s="62"/>
      <c r="BH14" s="62"/>
      <c r="BI14" s="66" t="n">
        <f aca="false">IFERROR(AVERAGE(AW14:BH14),0)</f>
        <v>100</v>
      </c>
      <c r="BJ14" s="62" t="n">
        <v>100</v>
      </c>
      <c r="BK14" s="62" t="n">
        <v>100</v>
      </c>
      <c r="BL14" s="62" t="n">
        <v>90</v>
      </c>
      <c r="BM14" s="62" t="n">
        <v>100</v>
      </c>
      <c r="BN14" s="62" t="n">
        <v>85.71</v>
      </c>
      <c r="BO14" s="62" t="n">
        <v>95</v>
      </c>
      <c r="BP14" s="62" t="n">
        <v>100</v>
      </c>
      <c r="BQ14" s="62" t="n">
        <v>100</v>
      </c>
      <c r="BR14" s="62" t="n">
        <v>100</v>
      </c>
      <c r="BS14" s="62" t="n">
        <v>100</v>
      </c>
      <c r="BT14" s="61" t="n">
        <f aca="false">IFERROR(AVERAGE(BJ14:BS14),0)</f>
        <v>97.071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100</v>
      </c>
    </row>
    <row r="15" customFormat="false" ht="15.75" hidden="false" customHeight="true" outlineLevel="0" collapsed="false">
      <c r="A15" s="13" t="str">
        <f aca="false">$E15&amp;"-"&amp;$F15</f>
        <v>202010032-2</v>
      </c>
      <c r="B15" s="18" t="n">
        <f aca="false">$W15</f>
        <v>58</v>
      </c>
      <c r="C15" s="13"/>
      <c r="D15" s="68" t="n">
        <v>11</v>
      </c>
      <c r="E15" s="56" t="s">
        <v>3151</v>
      </c>
      <c r="F15" s="56" t="s">
        <v>58</v>
      </c>
      <c r="G15" s="56" t="s">
        <v>3152</v>
      </c>
      <c r="H15" s="56" t="s">
        <v>58</v>
      </c>
      <c r="I15" s="56" t="s">
        <v>340</v>
      </c>
      <c r="J15" s="56" t="s">
        <v>515</v>
      </c>
      <c r="K15" s="56" t="s">
        <v>3153</v>
      </c>
      <c r="L15" s="56" t="s">
        <v>64</v>
      </c>
      <c r="M15" s="56" t="s">
        <v>1282</v>
      </c>
      <c r="N15" s="56" t="s">
        <v>3154</v>
      </c>
      <c r="O15" s="57" t="n">
        <f aca="false">$AB15</f>
        <v>50</v>
      </c>
      <c r="P15" s="57" t="n">
        <f aca="false">$AF15</f>
        <v>65</v>
      </c>
      <c r="Q15" s="57" t="n">
        <f aca="false">IFERROR(IF($V15&lt;&gt;0,ROUND((MAX(O15:P15)*0.5+$V15*0.5),0),ROUND(($O15*0.5+$P15*0.5),0)),)</f>
        <v>58</v>
      </c>
      <c r="R15" s="57" t="n">
        <f aca="false">$AV15</f>
        <v>55.9</v>
      </c>
      <c r="S15" s="57" t="n">
        <f aca="false">$BI15</f>
        <v>86.2</v>
      </c>
      <c r="T15" s="57" t="n">
        <f aca="false">$BT15</f>
        <v>53.524</v>
      </c>
      <c r="U15" s="57" t="n">
        <f aca="false">$CD15</f>
        <v>54.375</v>
      </c>
      <c r="V15" s="58" t="n">
        <f aca="false">$AJ15</f>
        <v>0</v>
      </c>
      <c r="W15" s="59" t="n">
        <f aca="false">IF($Q15&gt;=55,ROUND($Q15*$Q$3+$R15*$R$3+$S15*$S$3+$T15*$T$3+$U15*$U$3,0),$Q15)</f>
        <v>58</v>
      </c>
      <c r="X15" s="57" t="n">
        <v>15</v>
      </c>
      <c r="Y15" s="60" t="n">
        <v>20</v>
      </c>
      <c r="Z15" s="60" t="n">
        <v>15</v>
      </c>
      <c r="AA15" s="60" t="n">
        <v>100</v>
      </c>
      <c r="AB15" s="61" t="n">
        <f aca="false">IFERROR(X15+Y15+Z15*AA15/100,0)</f>
        <v>50</v>
      </c>
      <c r="AC15" s="60" t="n">
        <v>15</v>
      </c>
      <c r="AD15" s="60" t="n">
        <v>50</v>
      </c>
      <c r="AE15" s="57" t="n">
        <v>100</v>
      </c>
      <c r="AF15" s="61" t="n">
        <f aca="false">IFERROR(AC15+AD15*AE15/100,0)</f>
        <v>65</v>
      </c>
      <c r="AG15" s="60"/>
      <c r="AH15" s="60"/>
      <c r="AI15" s="57"/>
      <c r="AJ15" s="61" t="n">
        <f aca="false">IFERROR(AG15+AH15*AI15/100,0)</f>
        <v>0</v>
      </c>
      <c r="AK15" s="62" t="n">
        <v>67</v>
      </c>
      <c r="AL15" s="63" t="n">
        <v>100</v>
      </c>
      <c r="AM15" s="62" t="n">
        <v>100</v>
      </c>
      <c r="AN15" s="62" t="n">
        <v>100</v>
      </c>
      <c r="AO15" s="62" t="n">
        <v>25</v>
      </c>
      <c r="AP15" s="62" t="n">
        <v>20</v>
      </c>
      <c r="AQ15" s="62" t="n">
        <v>60</v>
      </c>
      <c r="AR15" s="62" t="n">
        <v>0</v>
      </c>
      <c r="AS15" s="62" t="n">
        <v>20</v>
      </c>
      <c r="AT15" s="62" t="n">
        <v>67</v>
      </c>
      <c r="AU15" s="62"/>
      <c r="AV15" s="61" t="n">
        <f aca="false">IFERROR(AVERAGE(AK15:AU15),0)</f>
        <v>55.9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62</v>
      </c>
      <c r="BD15" s="62" t="n">
        <v>100</v>
      </c>
      <c r="BE15" s="62" t="n">
        <v>0</v>
      </c>
      <c r="BF15" s="62" t="n">
        <v>100</v>
      </c>
      <c r="BG15" s="62"/>
      <c r="BH15" s="62"/>
      <c r="BI15" s="66" t="n">
        <f aca="false">IFERROR(AVERAGE(AW15:BH15),0)</f>
        <v>86.2</v>
      </c>
      <c r="BJ15" s="62" t="n">
        <v>100</v>
      </c>
      <c r="BK15" s="62" t="n">
        <v>100</v>
      </c>
      <c r="BL15" s="62" t="n">
        <v>100</v>
      </c>
      <c r="BM15" s="62" t="n">
        <v>90</v>
      </c>
      <c r="BN15" s="62" t="n">
        <v>95.24</v>
      </c>
      <c r="BO15" s="62" t="n">
        <v>0</v>
      </c>
      <c r="BP15" s="62" t="n">
        <v>0</v>
      </c>
      <c r="BQ15" s="62" t="n">
        <v>0</v>
      </c>
      <c r="BR15" s="62" t="n">
        <v>5</v>
      </c>
      <c r="BS15" s="62" t="n">
        <v>45</v>
      </c>
      <c r="BT15" s="61" t="n">
        <f aca="false">IFERROR(AVERAGE(BJ15:BS15),0)</f>
        <v>53.524</v>
      </c>
      <c r="BU15" s="63" t="n">
        <v>0</v>
      </c>
      <c r="BV15" s="63" t="n">
        <v>75</v>
      </c>
      <c r="BW15" s="63" t="n">
        <v>60</v>
      </c>
      <c r="BX15" s="62" t="n">
        <v>100</v>
      </c>
      <c r="BY15" s="62" t="n">
        <v>100</v>
      </c>
      <c r="BZ15" s="62" t="n">
        <v>0</v>
      </c>
      <c r="CA15" s="62" t="n">
        <v>0</v>
      </c>
      <c r="CB15" s="62" t="n">
        <v>100</v>
      </c>
      <c r="CC15" s="62"/>
      <c r="CD15" s="61" t="n">
        <f aca="false">IFERROR(AVERAGE(BU15:CC15),0)</f>
        <v>54.375</v>
      </c>
    </row>
    <row r="16" customFormat="false" ht="15.75" hidden="false" customHeight="true" outlineLevel="0" collapsed="false">
      <c r="A16" s="13" t="str">
        <f aca="false">$E16&amp;"-"&amp;$F16</f>
        <v>202023071-4</v>
      </c>
      <c r="B16" s="18" t="n">
        <f aca="false">$W16</f>
        <v>75</v>
      </c>
      <c r="C16" s="13"/>
      <c r="D16" s="68" t="n">
        <v>12</v>
      </c>
      <c r="E16" s="56" t="s">
        <v>3155</v>
      </c>
      <c r="F16" s="56" t="s">
        <v>178</v>
      </c>
      <c r="G16" s="56" t="s">
        <v>3156</v>
      </c>
      <c r="H16" s="56" t="s">
        <v>102</v>
      </c>
      <c r="I16" s="56" t="s">
        <v>866</v>
      </c>
      <c r="J16" s="56" t="s">
        <v>3157</v>
      </c>
      <c r="K16" s="56" t="s">
        <v>3158</v>
      </c>
      <c r="L16" s="56" t="s">
        <v>64</v>
      </c>
      <c r="M16" s="56" t="s">
        <v>1200</v>
      </c>
      <c r="N16" s="56" t="s">
        <v>3159</v>
      </c>
      <c r="O16" s="57" t="n">
        <f aca="false">$AB16</f>
        <v>55</v>
      </c>
      <c r="P16" s="57" t="n">
        <f aca="false">$AF16</f>
        <v>45</v>
      </c>
      <c r="Q16" s="57" t="n">
        <f aca="false">IFERROR(IF($V16&lt;&gt;0,ROUND((MAX(O16:P16)*0.5+$V16*0.5),0),ROUND(($O16*0.5+$P16*0.5),0)),)</f>
        <v>60</v>
      </c>
      <c r="R16" s="57" t="n">
        <f aca="false">$AV16</f>
        <v>91.7</v>
      </c>
      <c r="S16" s="57" t="n">
        <f aca="false">$BI16</f>
        <v>98.7</v>
      </c>
      <c r="T16" s="57" t="n">
        <f aca="false">$BT16</f>
        <v>88.524</v>
      </c>
      <c r="U16" s="57" t="n">
        <f aca="false">$CD16</f>
        <v>75</v>
      </c>
      <c r="V16" s="58" t="n">
        <f aca="false">$AJ16</f>
        <v>65</v>
      </c>
      <c r="W16" s="59" t="n">
        <f aca="false">IF($Q16&gt;=55,ROUND($Q16*$Q$3+$R16*$R$3+$S16*$S$3+$T16*$T$3+$U16*$U$3,0),$Q16)</f>
        <v>75</v>
      </c>
      <c r="X16" s="57" t="n">
        <v>5</v>
      </c>
      <c r="Y16" s="60" t="n">
        <v>25</v>
      </c>
      <c r="Z16" s="60" t="n">
        <v>25</v>
      </c>
      <c r="AA16" s="60" t="n">
        <v>100</v>
      </c>
      <c r="AB16" s="61" t="n">
        <f aca="false">IFERROR(X16+Y16+Z16*AA16/100,0)</f>
        <v>55</v>
      </c>
      <c r="AC16" s="60" t="n">
        <v>15</v>
      </c>
      <c r="AD16" s="60" t="n">
        <v>30</v>
      </c>
      <c r="AE16" s="57" t="n">
        <v>100</v>
      </c>
      <c r="AF16" s="61" t="n">
        <f aca="false">IFERROR(AC16+AD16*AE16/100,0)</f>
        <v>45</v>
      </c>
      <c r="AG16" s="60" t="n">
        <v>20</v>
      </c>
      <c r="AH16" s="60" t="n">
        <v>45</v>
      </c>
      <c r="AI16" s="57" t="n">
        <v>100</v>
      </c>
      <c r="AJ16" s="61" t="n">
        <f aca="false">IFERROR(AG16+AH16*AI16/100,0)</f>
        <v>65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2" t="n">
        <v>50</v>
      </c>
      <c r="AP16" s="62" t="n">
        <v>100</v>
      </c>
      <c r="AQ16" s="62" t="n">
        <v>100</v>
      </c>
      <c r="AR16" s="62" t="n">
        <v>67</v>
      </c>
      <c r="AS16" s="62" t="n">
        <v>100</v>
      </c>
      <c r="AT16" s="62" t="n">
        <v>100</v>
      </c>
      <c r="AU16" s="62"/>
      <c r="AV16" s="61" t="n">
        <f aca="false">IFERROR(AVERAGE(AK16:AU16),0)</f>
        <v>91.7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87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 t="n">
        <v>100</v>
      </c>
      <c r="BG16" s="62"/>
      <c r="BH16" s="62"/>
      <c r="BI16" s="66" t="n">
        <f aca="false">IFERROR(AVERAGE(AW16:BH16),0)</f>
        <v>98.7</v>
      </c>
      <c r="BJ16" s="62" t="n">
        <v>100</v>
      </c>
      <c r="BK16" s="62" t="n">
        <v>100</v>
      </c>
      <c r="BL16" s="62" t="n">
        <v>100</v>
      </c>
      <c r="BM16" s="62" t="n">
        <v>95</v>
      </c>
      <c r="BN16" s="62" t="n">
        <v>95.24</v>
      </c>
      <c r="BO16" s="62" t="n">
        <v>100</v>
      </c>
      <c r="BP16" s="62" t="n">
        <v>100</v>
      </c>
      <c r="BQ16" s="62" t="n">
        <v>95</v>
      </c>
      <c r="BR16" s="62" t="n">
        <v>100</v>
      </c>
      <c r="BS16" s="62" t="n">
        <v>0</v>
      </c>
      <c r="BT16" s="61" t="n">
        <f aca="false">IFERROR(AVERAGE(BJ16:BS16),0)</f>
        <v>88.524</v>
      </c>
      <c r="BU16" s="63" t="n">
        <v>0</v>
      </c>
      <c r="BV16" s="63" t="n">
        <v>100</v>
      </c>
      <c r="BW16" s="63" t="n">
        <v>100</v>
      </c>
      <c r="BX16" s="62" t="n">
        <v>100</v>
      </c>
      <c r="BY16" s="62" t="n">
        <v>100</v>
      </c>
      <c r="BZ16" s="62" t="n">
        <v>0</v>
      </c>
      <c r="CA16" s="62" t="n">
        <v>100</v>
      </c>
      <c r="CB16" s="62" t="n">
        <v>100</v>
      </c>
      <c r="CC16" s="62"/>
      <c r="CD16" s="61" t="n">
        <f aca="false">IFERROR(AVERAGE(BU16:CC16),0)</f>
        <v>75</v>
      </c>
    </row>
    <row r="17" customFormat="false" ht="15.75" hidden="false" customHeight="true" outlineLevel="0" collapsed="false">
      <c r="A17" s="13" t="str">
        <f aca="false">$E17&amp;"-"&amp;$F17</f>
        <v>202023018-8</v>
      </c>
      <c r="B17" s="18" t="n">
        <f aca="false">$W17</f>
        <v>61</v>
      </c>
      <c r="C17" s="13"/>
      <c r="D17" s="68" t="n">
        <v>13</v>
      </c>
      <c r="E17" s="56" t="s">
        <v>3160</v>
      </c>
      <c r="F17" s="56" t="s">
        <v>89</v>
      </c>
      <c r="G17" s="56" t="s">
        <v>3161</v>
      </c>
      <c r="H17" s="56" t="s">
        <v>70</v>
      </c>
      <c r="I17" s="56" t="s">
        <v>3162</v>
      </c>
      <c r="J17" s="56" t="s">
        <v>244</v>
      </c>
      <c r="K17" s="56" t="s">
        <v>3163</v>
      </c>
      <c r="L17" s="56" t="s">
        <v>64</v>
      </c>
      <c r="M17" s="56" t="s">
        <v>1200</v>
      </c>
      <c r="N17" s="56" t="s">
        <v>3164</v>
      </c>
      <c r="O17" s="57" t="n">
        <f aca="false">$AB17</f>
        <v>80</v>
      </c>
      <c r="P17" s="57" t="n">
        <f aca="false">$AF17</f>
        <v>30</v>
      </c>
      <c r="Q17" s="57" t="n">
        <f aca="false">IFERROR(IF($V17&lt;&gt;0,ROUND((MAX(O17:P17)*0.5+$V17*0.5),0),ROUND(($O17*0.5+$P17*0.5),0)),)</f>
        <v>55</v>
      </c>
      <c r="R17" s="57" t="n">
        <f aca="false">$AV17</f>
        <v>61</v>
      </c>
      <c r="S17" s="57" t="n">
        <f aca="false">$BI17</f>
        <v>95.8</v>
      </c>
      <c r="T17" s="57" t="n">
        <f aca="false">$BT17</f>
        <v>69.095</v>
      </c>
      <c r="U17" s="57" t="n">
        <f aca="false">$CD17</f>
        <v>50</v>
      </c>
      <c r="V17" s="58" t="n">
        <f aca="false">$AJ17</f>
        <v>0</v>
      </c>
      <c r="W17" s="59" t="n">
        <f aca="false">IF($Q17&gt;=55,ROUND($Q17*$Q$3+$R17*$R$3+$S17*$S$3+$T17*$T$3+$U17*$U$3,0),$Q17)</f>
        <v>61</v>
      </c>
      <c r="X17" s="57" t="n">
        <v>20</v>
      </c>
      <c r="Y17" s="60" t="n">
        <v>30</v>
      </c>
      <c r="Z17" s="60" t="n">
        <v>30</v>
      </c>
      <c r="AA17" s="60" t="n">
        <v>100</v>
      </c>
      <c r="AB17" s="61" t="n">
        <f aca="false">IFERROR(X17+Y17+Z17*AA17/100,0)</f>
        <v>80</v>
      </c>
      <c r="AC17" s="60" t="n">
        <v>30</v>
      </c>
      <c r="AD17" s="60" t="n">
        <v>0</v>
      </c>
      <c r="AE17" s="57" t="n">
        <v>0</v>
      </c>
      <c r="AF17" s="61" t="n">
        <f aca="false">IFERROR(AC17+AD17*AE17/100,0)</f>
        <v>30</v>
      </c>
      <c r="AG17" s="60"/>
      <c r="AH17" s="60"/>
      <c r="AI17" s="57"/>
      <c r="AJ17" s="61" t="n">
        <f aca="false">IFERROR(AG17+AH17*AI17/100,0)</f>
        <v>0</v>
      </c>
      <c r="AK17" s="62" t="n">
        <v>50</v>
      </c>
      <c r="AL17" s="63" t="n">
        <v>100</v>
      </c>
      <c r="AM17" s="62" t="n">
        <v>100</v>
      </c>
      <c r="AN17" s="62" t="n">
        <v>0</v>
      </c>
      <c r="AO17" s="62" t="n">
        <v>100</v>
      </c>
      <c r="AP17" s="62" t="n">
        <v>60</v>
      </c>
      <c r="AQ17" s="62" t="n">
        <v>100</v>
      </c>
      <c r="AR17" s="62" t="n">
        <v>0</v>
      </c>
      <c r="AS17" s="62" t="n">
        <v>0</v>
      </c>
      <c r="AT17" s="62" t="n">
        <v>100</v>
      </c>
      <c r="AU17" s="62"/>
      <c r="AV17" s="61" t="n">
        <f aca="false">IFERROR(AVERAGE(AK17:AU17),0)</f>
        <v>61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58</v>
      </c>
      <c r="BF17" s="62" t="n">
        <v>100</v>
      </c>
      <c r="BG17" s="62"/>
      <c r="BH17" s="62"/>
      <c r="BI17" s="66" t="n">
        <f aca="false">IFERROR(AVERAGE(AW17:BH17),0)</f>
        <v>95.8</v>
      </c>
      <c r="BJ17" s="62" t="n">
        <v>90</v>
      </c>
      <c r="BK17" s="62" t="n">
        <v>100</v>
      </c>
      <c r="BL17" s="62" t="n">
        <v>100</v>
      </c>
      <c r="BM17" s="62" t="n">
        <v>90</v>
      </c>
      <c r="BN17" s="62" t="n">
        <v>80.95</v>
      </c>
      <c r="BO17" s="62" t="n">
        <v>100</v>
      </c>
      <c r="BP17" s="62" t="n">
        <v>100</v>
      </c>
      <c r="BQ17" s="62" t="n">
        <v>30</v>
      </c>
      <c r="BR17" s="62" t="n">
        <v>0</v>
      </c>
      <c r="BS17" s="62" t="n">
        <v>0</v>
      </c>
      <c r="BT17" s="61" t="n">
        <f aca="false">IFERROR(AVERAGE(BJ17:BS17),0)</f>
        <v>69.095</v>
      </c>
      <c r="BU17" s="63" t="n">
        <v>100</v>
      </c>
      <c r="BV17" s="63" t="n">
        <v>100</v>
      </c>
      <c r="BW17" s="63" t="n">
        <v>100</v>
      </c>
      <c r="BX17" s="62" t="n">
        <v>0</v>
      </c>
      <c r="BY17" s="62" t="n">
        <v>100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50</v>
      </c>
    </row>
    <row r="18" customFormat="false" ht="15.75" hidden="false" customHeight="true" outlineLevel="0" collapsed="false">
      <c r="A18" s="13" t="str">
        <f aca="false">$E18&amp;"-"&amp;$F18</f>
        <v>202023039-0</v>
      </c>
      <c r="B18" s="18" t="n">
        <f aca="false">$W18</f>
        <v>67</v>
      </c>
      <c r="C18" s="13"/>
      <c r="D18" s="68" t="n">
        <v>14</v>
      </c>
      <c r="E18" s="56" t="s">
        <v>3165</v>
      </c>
      <c r="F18" s="56" t="s">
        <v>68</v>
      </c>
      <c r="G18" s="56" t="s">
        <v>3166</v>
      </c>
      <c r="H18" s="56" t="s">
        <v>60</v>
      </c>
      <c r="I18" s="56" t="s">
        <v>2248</v>
      </c>
      <c r="J18" s="56" t="s">
        <v>3167</v>
      </c>
      <c r="K18" s="56" t="s">
        <v>2239</v>
      </c>
      <c r="L18" s="56" t="s">
        <v>64</v>
      </c>
      <c r="M18" s="56" t="s">
        <v>1200</v>
      </c>
      <c r="N18" s="56" t="s">
        <v>3168</v>
      </c>
      <c r="O18" s="57" t="n">
        <f aca="false">$AB18</f>
        <v>59</v>
      </c>
      <c r="P18" s="57" t="n">
        <f aca="false">$AF18</f>
        <v>25</v>
      </c>
      <c r="Q18" s="57" t="n">
        <f aca="false">IFERROR(IF($V18&lt;&gt;0,ROUND((MAX(O18:P18)*0.5+$V18*0.5),0),ROUND(($O18*0.5+$P18*0.5),0)),)</f>
        <v>57</v>
      </c>
      <c r="R18" s="57" t="n">
        <f aca="false">$AV18</f>
        <v>86.3</v>
      </c>
      <c r="S18" s="57" t="n">
        <f aca="false">$BI18</f>
        <v>100</v>
      </c>
      <c r="T18" s="57" t="n">
        <f aca="false">$BT18</f>
        <v>62</v>
      </c>
      <c r="U18" s="57" t="n">
        <f aca="false">$CD18</f>
        <v>75</v>
      </c>
      <c r="V18" s="58" t="n">
        <f aca="false">$AJ18</f>
        <v>55</v>
      </c>
      <c r="W18" s="59" t="n">
        <f aca="false">IF($Q18&gt;=55,ROUND($Q18*$Q$3+$R18*$R$3+$S18*$S$3+$T18*$T$3+$U18*$U$3,0),$Q18)</f>
        <v>67</v>
      </c>
      <c r="X18" s="57" t="n">
        <v>20</v>
      </c>
      <c r="Y18" s="60" t="n">
        <v>25</v>
      </c>
      <c r="Z18" s="60" t="n">
        <v>20</v>
      </c>
      <c r="AA18" s="60" t="n">
        <v>70</v>
      </c>
      <c r="AB18" s="61" t="n">
        <f aca="false">IFERROR(X18+Y18+Z18*AA18/100,0)</f>
        <v>59</v>
      </c>
      <c r="AC18" s="60" t="n">
        <v>10</v>
      </c>
      <c r="AD18" s="60" t="n">
        <v>15</v>
      </c>
      <c r="AE18" s="57" t="n">
        <v>100</v>
      </c>
      <c r="AF18" s="61" t="n">
        <f aca="false">IFERROR(AC18+AD18*AE18/100,0)</f>
        <v>25</v>
      </c>
      <c r="AG18" s="60" t="n">
        <v>30</v>
      </c>
      <c r="AH18" s="60" t="n">
        <v>25</v>
      </c>
      <c r="AI18" s="57" t="n">
        <v>100</v>
      </c>
      <c r="AJ18" s="61" t="n">
        <f aca="false">IFERROR(AG18+AH18*AI18/100,0)</f>
        <v>55</v>
      </c>
      <c r="AK18" s="85" t="n">
        <v>100</v>
      </c>
      <c r="AL18" s="86" t="n">
        <v>100</v>
      </c>
      <c r="AM18" s="85" t="n">
        <v>100</v>
      </c>
      <c r="AN18" s="85" t="n">
        <v>75</v>
      </c>
      <c r="AO18" s="85" t="n">
        <v>75</v>
      </c>
      <c r="AP18" s="62" t="n">
        <v>80</v>
      </c>
      <c r="AQ18" s="62" t="n">
        <v>100</v>
      </c>
      <c r="AR18" s="62" t="n">
        <v>33</v>
      </c>
      <c r="AS18" s="62" t="n">
        <v>100</v>
      </c>
      <c r="AT18" s="62" t="n">
        <v>100</v>
      </c>
      <c r="AU18" s="62"/>
      <c r="AV18" s="61" t="n">
        <f aca="false">IFERROR(AVERAGE(AK18:AU18),0)</f>
        <v>86.3</v>
      </c>
      <c r="AW18" s="85" t="n">
        <v>100</v>
      </c>
      <c r="AX18" s="85" t="n">
        <v>100</v>
      </c>
      <c r="AY18" s="85" t="n">
        <v>100</v>
      </c>
      <c r="AZ18" s="85" t="n">
        <v>100</v>
      </c>
      <c r="BA18" s="85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 t="n">
        <v>100</v>
      </c>
      <c r="BG18" s="62"/>
      <c r="BH18" s="62"/>
      <c r="BI18" s="66" t="n">
        <f aca="false">IFERROR(AVERAGE(AW18:BH18),0)</f>
        <v>100</v>
      </c>
      <c r="BJ18" s="62" t="n">
        <v>80</v>
      </c>
      <c r="BK18" s="62" t="n">
        <v>100</v>
      </c>
      <c r="BL18" s="62" t="n">
        <v>100</v>
      </c>
      <c r="BM18" s="62" t="n">
        <v>70</v>
      </c>
      <c r="BN18" s="62" t="n">
        <v>0</v>
      </c>
      <c r="BO18" s="62" t="n">
        <v>0</v>
      </c>
      <c r="BP18" s="62" t="n">
        <v>95</v>
      </c>
      <c r="BQ18" s="62" t="n">
        <v>75</v>
      </c>
      <c r="BR18" s="62" t="n">
        <v>100</v>
      </c>
      <c r="BS18" s="62" t="n">
        <v>0</v>
      </c>
      <c r="BT18" s="61" t="n">
        <f aca="false">IFERROR(AVERAGE(BJ18:BS18),0)</f>
        <v>62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0</v>
      </c>
      <c r="CA18" s="62" t="n">
        <v>100</v>
      </c>
      <c r="CB18" s="62" t="n">
        <v>0</v>
      </c>
      <c r="CC18" s="62"/>
      <c r="CD18" s="61" t="n">
        <f aca="false">IFERROR(AVERAGE(BU18:CC18),0)</f>
        <v>75</v>
      </c>
    </row>
    <row r="19" customFormat="false" ht="15.75" hidden="false" customHeight="true" outlineLevel="0" collapsed="false">
      <c r="A19" s="13" t="str">
        <f aca="false">$E19&amp;"-"&amp;$F19</f>
        <v>202023053-6</v>
      </c>
      <c r="B19" s="18" t="n">
        <f aca="false">$W19</f>
        <v>0</v>
      </c>
      <c r="C19" s="13"/>
      <c r="D19" s="68" t="n">
        <v>15</v>
      </c>
      <c r="E19" s="56" t="s">
        <v>3169</v>
      </c>
      <c r="F19" s="56" t="s">
        <v>140</v>
      </c>
      <c r="G19" s="56" t="s">
        <v>3170</v>
      </c>
      <c r="H19" s="56" t="s">
        <v>64</v>
      </c>
      <c r="I19" s="73" t="s">
        <v>443</v>
      </c>
      <c r="J19" s="56" t="s">
        <v>960</v>
      </c>
      <c r="K19" s="56" t="s">
        <v>2622</v>
      </c>
      <c r="L19" s="56" t="s">
        <v>64</v>
      </c>
      <c r="M19" s="56" t="s">
        <v>1200</v>
      </c>
      <c r="N19" s="56" t="s">
        <v>3171</v>
      </c>
      <c r="O19" s="57" t="n">
        <f aca="false">$AB19</f>
        <v>0</v>
      </c>
      <c r="P19" s="57" t="n">
        <f aca="false">$AF19</f>
        <v>0</v>
      </c>
      <c r="Q19" s="57" t="n">
        <f aca="false">IFERROR(IF($V19&lt;&gt;0,ROUND((MAX(O19:P19)*0.5+$V19*0.5),0),ROUND(($O19*0.5+$P19*0.5),0)),)</f>
        <v>0</v>
      </c>
      <c r="R19" s="57" t="n">
        <f aca="false">$AV19</f>
        <v>0</v>
      </c>
      <c r="S19" s="57" t="n">
        <f aca="false">$BI19</f>
        <v>0</v>
      </c>
      <c r="T19" s="57" t="n">
        <f aca="false">$BT19</f>
        <v>0</v>
      </c>
      <c r="U19" s="57" t="n">
        <f aca="false">$CD19</f>
        <v>0</v>
      </c>
      <c r="V19" s="58" t="n">
        <f aca="false">$AJ19</f>
        <v>0</v>
      </c>
      <c r="W19" s="88" t="n">
        <f aca="false">IF($Q19&gt;=55,ROUND($Q19*$Q$3+$R19*$R$3+$S19*$S$3+$T19*$T$3+$U19*$U$3,0),$Q19)</f>
        <v>0</v>
      </c>
      <c r="X19" s="57"/>
      <c r="Y19" s="60"/>
      <c r="Z19" s="60"/>
      <c r="AA19" s="60"/>
      <c r="AB19" s="61" t="n">
        <f aca="false">IFERROR(X19+Y19+Z19*AA19/100,0)</f>
        <v>0</v>
      </c>
      <c r="AC19" s="60"/>
      <c r="AD19" s="60"/>
      <c r="AE19" s="57"/>
      <c r="AF19" s="61" t="n">
        <f aca="false">IFERROR(AC19+AD19*AE19/100,0)</f>
        <v>0</v>
      </c>
      <c r="AG19" s="60"/>
      <c r="AH19" s="60"/>
      <c r="AI19" s="57"/>
      <c r="AJ19" s="61" t="n">
        <f aca="false">IFERROR(AG19+AH19*AI19/100,0)</f>
        <v>0</v>
      </c>
      <c r="AK19" s="54" t="n">
        <v>0</v>
      </c>
      <c r="AL19" s="54" t="n">
        <v>0</v>
      </c>
      <c r="AM19" s="54" t="n">
        <v>0</v>
      </c>
      <c r="AN19" s="54" t="n">
        <v>0</v>
      </c>
      <c r="AO19" s="54" t="n">
        <v>0</v>
      </c>
      <c r="AP19" s="90" t="n">
        <v>0</v>
      </c>
      <c r="AQ19" s="90" t="n">
        <v>0</v>
      </c>
      <c r="AR19" s="90" t="n">
        <v>0</v>
      </c>
      <c r="AS19" s="90" t="n">
        <v>0</v>
      </c>
      <c r="AT19" s="90" t="n">
        <v>0</v>
      </c>
      <c r="AU19" s="62"/>
      <c r="AV19" s="66" t="n">
        <f aca="false">IFERROR(AVERAGE(AK19:AU19),0)</f>
        <v>0</v>
      </c>
      <c r="AW19" s="54" t="n">
        <v>0</v>
      </c>
      <c r="AX19" s="54" t="n">
        <v>0</v>
      </c>
      <c r="AY19" s="54" t="n">
        <v>0</v>
      </c>
      <c r="AZ19" s="54" t="n">
        <v>0</v>
      </c>
      <c r="BA19" s="54" t="n">
        <v>0</v>
      </c>
      <c r="BB19" s="90" t="n">
        <v>0</v>
      </c>
      <c r="BC19" s="90" t="n">
        <v>0</v>
      </c>
      <c r="BD19" s="90" t="n">
        <v>0</v>
      </c>
      <c r="BE19" s="90" t="n">
        <v>0</v>
      </c>
      <c r="BF19" s="90" t="n">
        <v>0</v>
      </c>
      <c r="BG19" s="62"/>
      <c r="BH19" s="62"/>
      <c r="BI19" s="66" t="n">
        <f aca="false">IFERROR(AVERAGE(AW19:BH19),0)</f>
        <v>0</v>
      </c>
      <c r="BJ19" s="62" t="n">
        <v>0</v>
      </c>
      <c r="BK19" s="62" t="n">
        <v>0</v>
      </c>
      <c r="BL19" s="62" t="n">
        <v>0</v>
      </c>
      <c r="BM19" s="62" t="n">
        <v>0</v>
      </c>
      <c r="BN19" s="62" t="n">
        <v>0</v>
      </c>
      <c r="BO19" s="62" t="n">
        <v>0</v>
      </c>
      <c r="BP19" s="62" t="n">
        <v>0</v>
      </c>
      <c r="BQ19" s="62" t="n">
        <v>0</v>
      </c>
      <c r="BR19" s="62" t="n">
        <v>0</v>
      </c>
      <c r="BS19" s="90" t="n">
        <v>0</v>
      </c>
      <c r="BT19" s="61" t="n">
        <f aca="false">IFERROR(AVERAGE(BJ19:BS19),0)</f>
        <v>0</v>
      </c>
      <c r="BU19" s="63" t="n">
        <v>0</v>
      </c>
      <c r="BV19" s="63" t="n">
        <v>0</v>
      </c>
      <c r="BW19" s="63" t="n">
        <v>0</v>
      </c>
      <c r="BX19" s="62" t="n">
        <v>0</v>
      </c>
      <c r="BY19" s="62" t="n">
        <v>0</v>
      </c>
      <c r="BZ19" s="62" t="n">
        <v>0</v>
      </c>
      <c r="CA19" s="62" t="n">
        <v>0</v>
      </c>
      <c r="CB19" s="62" t="n">
        <v>0</v>
      </c>
      <c r="CC19" s="62"/>
      <c r="CD19" s="61" t="n">
        <f aca="false">IFERROR(AVERAGE(BU19:CC19),0)</f>
        <v>0</v>
      </c>
    </row>
    <row r="20" customFormat="false" ht="15.75" hidden="false" customHeight="true" outlineLevel="0" collapsed="false">
      <c r="A20" s="13" t="str">
        <f aca="false">$E20&amp;"-"&amp;$F20</f>
        <v>202023021-8</v>
      </c>
      <c r="B20" s="18" t="n">
        <f aca="false">$W20</f>
        <v>98</v>
      </c>
      <c r="C20" s="13"/>
      <c r="D20" s="68" t="n">
        <v>16</v>
      </c>
      <c r="E20" s="56" t="s">
        <v>3172</v>
      </c>
      <c r="F20" s="56" t="s">
        <v>89</v>
      </c>
      <c r="G20" s="56" t="s">
        <v>3173</v>
      </c>
      <c r="H20" s="56" t="s">
        <v>178</v>
      </c>
      <c r="I20" s="56" t="s">
        <v>2635</v>
      </c>
      <c r="J20" s="56" t="s">
        <v>1060</v>
      </c>
      <c r="K20" s="56" t="s">
        <v>3174</v>
      </c>
      <c r="L20" s="56" t="s">
        <v>64</v>
      </c>
      <c r="M20" s="56" t="s">
        <v>1200</v>
      </c>
      <c r="N20" s="56" t="s">
        <v>3175</v>
      </c>
      <c r="O20" s="57" t="n">
        <f aca="false">$AB20</f>
        <v>100</v>
      </c>
      <c r="P20" s="57" t="n">
        <f aca="false">$AF20</f>
        <v>100</v>
      </c>
      <c r="Q20" s="57" t="n">
        <f aca="false">IFERROR(IF($V20&lt;&gt;0,ROUND((MAX(O20:P20)*0.5+$V20*0.5),0),ROUND(($O20*0.5+$P20*0.5),0)),)</f>
        <v>100</v>
      </c>
      <c r="R20" s="57" t="n">
        <f aca="false">$AV20</f>
        <v>92.3</v>
      </c>
      <c r="S20" s="57" t="n">
        <f aca="false">$BI20</f>
        <v>98.9</v>
      </c>
      <c r="T20" s="57" t="n">
        <f aca="false">$BT20</f>
        <v>99.5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98</v>
      </c>
      <c r="X20" s="57" t="n">
        <v>20</v>
      </c>
      <c r="Y20" s="60" t="n">
        <v>30</v>
      </c>
      <c r="Z20" s="60" t="n">
        <v>50</v>
      </c>
      <c r="AA20" s="60" t="n">
        <v>100</v>
      </c>
      <c r="AB20" s="61" t="n">
        <f aca="false">IFERROR(X20+Y20+Z20*AA20/100,0)</f>
        <v>100</v>
      </c>
      <c r="AC20" s="60" t="n">
        <v>30</v>
      </c>
      <c r="AD20" s="60" t="n">
        <v>70</v>
      </c>
      <c r="AE20" s="57" t="n">
        <v>100</v>
      </c>
      <c r="AF20" s="61" t="n">
        <f aca="false">IFERROR(AC20+AD20*AE20/100,0)</f>
        <v>100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60</v>
      </c>
      <c r="AQ20" s="62" t="n">
        <v>100</v>
      </c>
      <c r="AR20" s="62" t="n">
        <v>83</v>
      </c>
      <c r="AS20" s="62" t="n">
        <v>80</v>
      </c>
      <c r="AT20" s="62" t="n">
        <v>100</v>
      </c>
      <c r="AU20" s="62"/>
      <c r="AV20" s="61" t="n">
        <f aca="false">IFERROR(AVERAGE(AK20:AU20),0)</f>
        <v>92.3</v>
      </c>
      <c r="AW20" s="90" t="n">
        <v>100</v>
      </c>
      <c r="AX20" s="90" t="n">
        <v>100</v>
      </c>
      <c r="AY20" s="90" t="n">
        <v>100</v>
      </c>
      <c r="AZ20" s="90" t="n">
        <v>100</v>
      </c>
      <c r="BA20" s="90" t="n">
        <v>100</v>
      </c>
      <c r="BB20" s="62" t="n">
        <v>100</v>
      </c>
      <c r="BC20" s="62" t="n">
        <v>100</v>
      </c>
      <c r="BD20" s="62" t="n">
        <v>100</v>
      </c>
      <c r="BE20" s="62" t="n">
        <v>89</v>
      </c>
      <c r="BF20" s="62" t="n">
        <v>100</v>
      </c>
      <c r="BG20" s="62"/>
      <c r="BH20" s="62"/>
      <c r="BI20" s="66" t="n">
        <f aca="false">IFERROR(AVERAGE(AW20:BH20),0)</f>
        <v>98.9</v>
      </c>
      <c r="BJ20" s="62" t="n">
        <v>100</v>
      </c>
      <c r="BK20" s="62" t="n">
        <v>100</v>
      </c>
      <c r="BL20" s="62" t="n">
        <v>95</v>
      </c>
      <c r="BM20" s="62" t="n">
        <v>100</v>
      </c>
      <c r="BN20" s="62" t="n">
        <v>100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62" t="n">
        <v>100</v>
      </c>
      <c r="BT20" s="61" t="n">
        <f aca="false">IFERROR(AVERAGE(BJ20:BS20),0)</f>
        <v>99.5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202023008-0</v>
      </c>
      <c r="B21" s="18" t="n">
        <f aca="false">$W21</f>
        <v>72</v>
      </c>
      <c r="C21" s="13"/>
      <c r="D21" s="68" t="n">
        <v>17</v>
      </c>
      <c r="E21" s="56" t="s">
        <v>3176</v>
      </c>
      <c r="F21" s="56" t="s">
        <v>68</v>
      </c>
      <c r="G21" s="56" t="s">
        <v>3177</v>
      </c>
      <c r="H21" s="56" t="s">
        <v>64</v>
      </c>
      <c r="I21" s="56" t="s">
        <v>1355</v>
      </c>
      <c r="J21" s="56" t="s">
        <v>281</v>
      </c>
      <c r="K21" s="56" t="s">
        <v>3178</v>
      </c>
      <c r="L21" s="56" t="s">
        <v>64</v>
      </c>
      <c r="M21" s="56" t="s">
        <v>1200</v>
      </c>
      <c r="N21" s="56" t="s">
        <v>3179</v>
      </c>
      <c r="O21" s="57" t="n">
        <f aca="false">$AB21</f>
        <v>70</v>
      </c>
      <c r="P21" s="57" t="n">
        <f aca="false">$AF21</f>
        <v>25</v>
      </c>
      <c r="Q21" s="57" t="n">
        <f aca="false">IFERROR(IF($V21&lt;&gt;0,ROUND((MAX(O21:P21)*0.5+$V21*0.5),0),ROUND(($O21*0.5+$P21*0.5),0)),)</f>
        <v>55</v>
      </c>
      <c r="R21" s="57" t="n">
        <f aca="false">$AV21</f>
        <v>84</v>
      </c>
      <c r="S21" s="57" t="n">
        <f aca="false">$BI21</f>
        <v>100</v>
      </c>
      <c r="T21" s="57" t="n">
        <f aca="false">$BT21</f>
        <v>87</v>
      </c>
      <c r="U21" s="57" t="n">
        <f aca="false">$CD21</f>
        <v>100</v>
      </c>
      <c r="V21" s="58" t="n">
        <f aca="false">$AJ21</f>
        <v>40</v>
      </c>
      <c r="W21" s="59" t="n">
        <f aca="false">IF($Q21&gt;=55,ROUND($Q21*$Q$3+$R21*$R$3+$S21*$S$3+$T21*$T$3+$U21*$U$3,0),$Q21)</f>
        <v>72</v>
      </c>
      <c r="X21" s="57" t="n">
        <v>20</v>
      </c>
      <c r="Y21" s="60" t="n">
        <v>25</v>
      </c>
      <c r="Z21" s="60" t="n">
        <v>25</v>
      </c>
      <c r="AA21" s="60" t="n">
        <v>100</v>
      </c>
      <c r="AB21" s="61" t="n">
        <f aca="false">IFERROR(X21+Y21+Z21*AA21/100,0)</f>
        <v>70</v>
      </c>
      <c r="AC21" s="60" t="n">
        <v>0</v>
      </c>
      <c r="AD21" s="60" t="n">
        <v>25</v>
      </c>
      <c r="AE21" s="57" t="n">
        <v>100</v>
      </c>
      <c r="AF21" s="61" t="n">
        <f aca="false">IFERROR(AC21+AD21*AE21/100,0)</f>
        <v>25</v>
      </c>
      <c r="AG21" s="60" t="n">
        <v>0</v>
      </c>
      <c r="AH21" s="60" t="n">
        <v>40</v>
      </c>
      <c r="AI21" s="57" t="n">
        <v>100</v>
      </c>
      <c r="AJ21" s="61" t="n">
        <f aca="false">IFERROR(AG21+AH21*AI21/100,0)</f>
        <v>40</v>
      </c>
      <c r="AK21" s="90" t="n">
        <v>100</v>
      </c>
      <c r="AL21" s="72" t="n">
        <v>100</v>
      </c>
      <c r="AM21" s="90" t="n">
        <v>100</v>
      </c>
      <c r="AN21" s="90" t="n">
        <v>50</v>
      </c>
      <c r="AO21" s="90" t="n">
        <v>100</v>
      </c>
      <c r="AP21" s="65" t="n">
        <v>40</v>
      </c>
      <c r="AQ21" s="62" t="n">
        <v>100</v>
      </c>
      <c r="AR21" s="62" t="n">
        <v>50</v>
      </c>
      <c r="AS21" s="62" t="n">
        <v>100</v>
      </c>
      <c r="AT21" s="62" t="n">
        <v>100</v>
      </c>
      <c r="AU21" s="62"/>
      <c r="AV21" s="61" t="n">
        <f aca="false">IFERROR(AVERAGE(AK21:AU21),0)</f>
        <v>84</v>
      </c>
      <c r="AW21" s="54" t="n">
        <v>100</v>
      </c>
      <c r="AX21" s="54" t="n">
        <v>100</v>
      </c>
      <c r="AY21" s="54" t="n">
        <v>100</v>
      </c>
      <c r="AZ21" s="54" t="n">
        <v>100</v>
      </c>
      <c r="BA21" s="54" t="n">
        <v>100</v>
      </c>
      <c r="BB21" s="65" t="n">
        <v>100</v>
      </c>
      <c r="BC21" s="90" t="n">
        <v>100</v>
      </c>
      <c r="BD21" s="62" t="n">
        <v>100</v>
      </c>
      <c r="BE21" s="62" t="n">
        <v>100</v>
      </c>
      <c r="BF21" s="62" t="n">
        <v>100</v>
      </c>
      <c r="BG21" s="62"/>
      <c r="BH21" s="62"/>
      <c r="BI21" s="66" t="n">
        <f aca="false">IFERROR(AVERAGE(AW21:BH21),0)</f>
        <v>100</v>
      </c>
      <c r="BJ21" s="54" t="n">
        <v>100</v>
      </c>
      <c r="BK21" s="54" t="n">
        <v>90</v>
      </c>
      <c r="BL21" s="54" t="n">
        <v>95</v>
      </c>
      <c r="BM21" s="54" t="n">
        <v>100</v>
      </c>
      <c r="BN21" s="54" t="n">
        <v>100</v>
      </c>
      <c r="BO21" s="54" t="n">
        <v>0</v>
      </c>
      <c r="BP21" s="54" t="n">
        <v>100</v>
      </c>
      <c r="BQ21" s="54" t="n">
        <v>100</v>
      </c>
      <c r="BR21" s="62" t="n">
        <v>85</v>
      </c>
      <c r="BS21" s="54" t="n">
        <v>100</v>
      </c>
      <c r="BT21" s="61" t="n">
        <f aca="false">IFERROR(AVERAGE(BJ21:BS21),0)</f>
        <v>87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202023046-3</v>
      </c>
      <c r="B22" s="18" t="n">
        <f aca="false">$W22</f>
        <v>0</v>
      </c>
      <c r="C22" s="13"/>
      <c r="D22" s="54" t="n">
        <f aca="false">D21+1</f>
        <v>18</v>
      </c>
      <c r="E22" s="56" t="s">
        <v>3180</v>
      </c>
      <c r="F22" s="56" t="s">
        <v>159</v>
      </c>
      <c r="G22" s="56" t="s">
        <v>3181</v>
      </c>
      <c r="H22" s="56" t="s">
        <v>178</v>
      </c>
      <c r="I22" s="73" t="s">
        <v>651</v>
      </c>
      <c r="J22" s="56" t="s">
        <v>2563</v>
      </c>
      <c r="K22" s="56" t="s">
        <v>3182</v>
      </c>
      <c r="L22" s="56" t="s">
        <v>64</v>
      </c>
      <c r="M22" s="56" t="s">
        <v>1200</v>
      </c>
      <c r="N22" s="56" t="s">
        <v>3183</v>
      </c>
      <c r="O22" s="57" t="n">
        <f aca="false">$AB22</f>
        <v>0</v>
      </c>
      <c r="P22" s="57" t="n">
        <f aca="false">$AF22</f>
        <v>0</v>
      </c>
      <c r="Q22" s="57" t="n">
        <f aca="false">IFERROR(IF($V22&lt;&gt;0,ROUND((MAX(O22:P22)*0.5+$V22*0.5),0),ROUND(($O22*0.5+$P22*0.5),0)),)</f>
        <v>0</v>
      </c>
      <c r="R22" s="57" t="n">
        <f aca="false">$AV22</f>
        <v>0</v>
      </c>
      <c r="S22" s="57" t="n">
        <f aca="false">$BI22</f>
        <v>0</v>
      </c>
      <c r="T22" s="57" t="n">
        <f aca="false">$BT22</f>
        <v>0</v>
      </c>
      <c r="U22" s="57" t="n">
        <f aca="false">$CD22</f>
        <v>0</v>
      </c>
      <c r="V22" s="58" t="n">
        <f aca="false">$AJ22</f>
        <v>0</v>
      </c>
      <c r="W22" s="88" t="n">
        <f aca="false">IF($Q22&gt;=55,ROUND($Q22*$Q$3+$R22*$R$3+$S22*$S$3+$T22*$T$3+$U22*$U$3,0),$Q22)</f>
        <v>0</v>
      </c>
      <c r="X22" s="57"/>
      <c r="Y22" s="60"/>
      <c r="Z22" s="60"/>
      <c r="AA22" s="60"/>
      <c r="AB22" s="61" t="n">
        <f aca="false">IFERROR(X22+Y22+Z22*AA22/100,0)</f>
        <v>0</v>
      </c>
      <c r="AC22" s="60"/>
      <c r="AD22" s="60"/>
      <c r="AE22" s="57"/>
      <c r="AF22" s="61" t="n">
        <f aca="false">IFERROR(AC22+AD22*AE22/100,0)</f>
        <v>0</v>
      </c>
      <c r="AG22" s="60"/>
      <c r="AH22" s="60"/>
      <c r="AI22" s="57"/>
      <c r="AJ22" s="61" t="n">
        <f aca="false">IFERROR(AG22+AH22*AI22/100,0)</f>
        <v>0</v>
      </c>
      <c r="AK22" s="54" t="n">
        <v>0</v>
      </c>
      <c r="AL22" s="54" t="n">
        <v>0</v>
      </c>
      <c r="AM22" s="54" t="n">
        <v>0</v>
      </c>
      <c r="AN22" s="54" t="n">
        <v>0</v>
      </c>
      <c r="AO22" s="54" t="n">
        <v>0</v>
      </c>
      <c r="AP22" s="93" t="n">
        <v>0</v>
      </c>
      <c r="AQ22" s="90" t="n">
        <v>0</v>
      </c>
      <c r="AR22" s="90" t="n">
        <v>0</v>
      </c>
      <c r="AS22" s="90" t="n">
        <v>0</v>
      </c>
      <c r="AT22" s="90" t="n">
        <v>0</v>
      </c>
      <c r="AU22" s="62"/>
      <c r="AV22" s="66" t="n">
        <f aca="false">IFERROR(AVERAGE(AK22:AU22),0)</f>
        <v>0</v>
      </c>
      <c r="AW22" s="54" t="n">
        <v>0</v>
      </c>
      <c r="AX22" s="54" t="n">
        <v>0</v>
      </c>
      <c r="AY22" s="54" t="n">
        <v>0</v>
      </c>
      <c r="AZ22" s="54" t="n">
        <v>0</v>
      </c>
      <c r="BA22" s="54" t="n">
        <v>0</v>
      </c>
      <c r="BB22" s="93" t="n">
        <v>0</v>
      </c>
      <c r="BC22" s="62" t="n">
        <v>0</v>
      </c>
      <c r="BD22" s="90" t="n">
        <v>0</v>
      </c>
      <c r="BE22" s="90" t="n">
        <v>0</v>
      </c>
      <c r="BF22" s="90" t="n">
        <v>0</v>
      </c>
      <c r="BG22" s="62"/>
      <c r="BH22" s="62"/>
      <c r="BI22" s="66" t="n">
        <f aca="false">IFERROR(AVERAGE(AW22:BH22),0)</f>
        <v>0</v>
      </c>
      <c r="BJ22" s="62" t="n">
        <v>0</v>
      </c>
      <c r="BK22" s="62" t="n">
        <v>0</v>
      </c>
      <c r="BL22" s="62" t="n">
        <v>0</v>
      </c>
      <c r="BM22" s="62" t="n">
        <v>0</v>
      </c>
      <c r="BN22" s="62" t="n">
        <v>0</v>
      </c>
      <c r="BO22" s="62" t="n">
        <v>0</v>
      </c>
      <c r="BP22" s="62" t="n">
        <v>0</v>
      </c>
      <c r="BQ22" s="62" t="n">
        <v>0</v>
      </c>
      <c r="BR22" s="62" t="n">
        <v>0</v>
      </c>
      <c r="BS22" s="90" t="n">
        <v>0</v>
      </c>
      <c r="BT22" s="61" t="n">
        <f aca="false">IFERROR(AVERAGE(BJ22:BS22),0)</f>
        <v>0</v>
      </c>
      <c r="BU22" s="63" t="n">
        <v>0</v>
      </c>
      <c r="BV22" s="63" t="n">
        <v>0</v>
      </c>
      <c r="BW22" s="63" t="n">
        <v>0</v>
      </c>
      <c r="BX22" s="62" t="n">
        <v>0</v>
      </c>
      <c r="BY22" s="62" t="n">
        <v>0</v>
      </c>
      <c r="BZ22" s="62" t="n">
        <v>0</v>
      </c>
      <c r="CA22" s="62" t="n">
        <v>0</v>
      </c>
      <c r="CB22" s="62" t="n">
        <v>0</v>
      </c>
      <c r="CC22" s="62"/>
      <c r="CD22" s="61" t="n">
        <f aca="false">IFERROR(AVERAGE(BU22:CC22),0)</f>
        <v>0</v>
      </c>
    </row>
    <row r="23" customFormat="false" ht="15.75" hidden="false" customHeight="true" outlineLevel="0" collapsed="false">
      <c r="A23" s="13" t="str">
        <f aca="false">$E23&amp;"-"&amp;$F23</f>
        <v>202023011-0</v>
      </c>
      <c r="B23" s="18" t="n">
        <f aca="false">$W23</f>
        <v>69</v>
      </c>
      <c r="C23" s="13"/>
      <c r="D23" s="54" t="n">
        <f aca="false">D22+1</f>
        <v>19</v>
      </c>
      <c r="E23" s="56" t="s">
        <v>3184</v>
      </c>
      <c r="F23" s="56" t="s">
        <v>68</v>
      </c>
      <c r="G23" s="56" t="s">
        <v>3185</v>
      </c>
      <c r="H23" s="56" t="s">
        <v>64</v>
      </c>
      <c r="I23" s="56" t="s">
        <v>776</v>
      </c>
      <c r="J23" s="56" t="s">
        <v>373</v>
      </c>
      <c r="K23" s="56" t="s">
        <v>3186</v>
      </c>
      <c r="L23" s="56" t="s">
        <v>64</v>
      </c>
      <c r="M23" s="56" t="s">
        <v>1200</v>
      </c>
      <c r="N23" s="56" t="s">
        <v>3187</v>
      </c>
      <c r="O23" s="57" t="n">
        <f aca="false">$AB23</f>
        <v>40</v>
      </c>
      <c r="P23" s="57" t="n">
        <f aca="false">$AF23</f>
        <v>20</v>
      </c>
      <c r="Q23" s="57" t="n">
        <f aca="false">IFERROR(IF($V23&lt;&gt;0,ROUND((MAX(O23:P23)*0.5+$V23*0.5),0),ROUND(($O23*0.5+$P23*0.5),0)),)</f>
        <v>65</v>
      </c>
      <c r="R23" s="57" t="n">
        <f aca="false">$AV23</f>
        <v>86.7</v>
      </c>
      <c r="S23" s="57" t="n">
        <f aca="false">$BI23</f>
        <v>99.6</v>
      </c>
      <c r="T23" s="57" t="n">
        <f aca="false">$BT23</f>
        <v>53.714</v>
      </c>
      <c r="U23" s="57" t="n">
        <f aca="false">$CD23</f>
        <v>75</v>
      </c>
      <c r="V23" s="58" t="n">
        <f aca="false">$AJ23</f>
        <v>90</v>
      </c>
      <c r="W23" s="59" t="n">
        <f aca="false">IF($Q23&gt;=55,ROUND($Q23*$Q$3+$R23*$R$3+$S23*$S$3+$T23*$T$3+$U23*$U$3,0),$Q23)</f>
        <v>69</v>
      </c>
      <c r="X23" s="57" t="n">
        <v>20</v>
      </c>
      <c r="Y23" s="60" t="n">
        <v>20</v>
      </c>
      <c r="Z23" s="60" t="n">
        <v>0</v>
      </c>
      <c r="AA23" s="60" t="n">
        <v>0</v>
      </c>
      <c r="AB23" s="61" t="n">
        <f aca="false">IFERROR(X23+Y23+Z23*AA23/100,0)</f>
        <v>40</v>
      </c>
      <c r="AC23" s="60" t="n">
        <v>20</v>
      </c>
      <c r="AD23" s="60" t="n">
        <v>0</v>
      </c>
      <c r="AE23" s="57" t="n">
        <v>0</v>
      </c>
      <c r="AF23" s="61" t="n">
        <f aca="false">IFERROR(AC23+AD23*AE23/100,0)</f>
        <v>20</v>
      </c>
      <c r="AG23" s="60" t="n">
        <v>30</v>
      </c>
      <c r="AH23" s="60" t="n">
        <v>60</v>
      </c>
      <c r="AI23" s="57" t="n">
        <v>100</v>
      </c>
      <c r="AJ23" s="61" t="n">
        <f aca="false">IFERROR(AG23+AH23*AI23/100,0)</f>
        <v>90</v>
      </c>
      <c r="AK23" s="67" t="n">
        <v>100</v>
      </c>
      <c r="AL23" s="91" t="n">
        <v>60</v>
      </c>
      <c r="AM23" s="67" t="n">
        <v>90</v>
      </c>
      <c r="AN23" s="67" t="n">
        <v>100</v>
      </c>
      <c r="AO23" s="67" t="n">
        <v>100</v>
      </c>
      <c r="AP23" s="65" t="n">
        <v>100</v>
      </c>
      <c r="AQ23" s="62" t="n">
        <v>100</v>
      </c>
      <c r="AR23" s="62" t="n">
        <v>17</v>
      </c>
      <c r="AS23" s="62" t="n">
        <v>100</v>
      </c>
      <c r="AT23" s="62" t="n">
        <v>100</v>
      </c>
      <c r="AU23" s="62"/>
      <c r="AV23" s="61" t="n">
        <f aca="false">IFERROR(AVERAGE(AK23:AU23),0)</f>
        <v>86.7</v>
      </c>
      <c r="AW23" s="67" t="n">
        <v>96</v>
      </c>
      <c r="AX23" s="67" t="n">
        <v>100</v>
      </c>
      <c r="AY23" s="67" t="n">
        <v>100</v>
      </c>
      <c r="AZ23" s="67" t="n">
        <v>100</v>
      </c>
      <c r="BA23" s="67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 t="n">
        <v>100</v>
      </c>
      <c r="BG23" s="62"/>
      <c r="BH23" s="62"/>
      <c r="BI23" s="66" t="n">
        <f aca="false">IFERROR(AVERAGE(AW23:BH23),0)</f>
        <v>99.6</v>
      </c>
      <c r="BJ23" s="62" t="n">
        <v>100</v>
      </c>
      <c r="BK23" s="62" t="n">
        <v>90</v>
      </c>
      <c r="BL23" s="62" t="n">
        <v>90</v>
      </c>
      <c r="BM23" s="62" t="n">
        <v>25</v>
      </c>
      <c r="BN23" s="62" t="n">
        <v>57.14</v>
      </c>
      <c r="BO23" s="62" t="n">
        <v>0</v>
      </c>
      <c r="BP23" s="62" t="n">
        <v>50</v>
      </c>
      <c r="BQ23" s="62" t="n">
        <v>25</v>
      </c>
      <c r="BR23" s="62" t="n">
        <v>100</v>
      </c>
      <c r="BS23" s="62" t="n">
        <v>0</v>
      </c>
      <c r="BT23" s="61" t="n">
        <f aca="false">IFERROR(AVERAGE(BJ23:BS23),0)</f>
        <v>53.714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0</v>
      </c>
      <c r="CA23" s="62" t="n">
        <v>0</v>
      </c>
      <c r="CB23" s="62" t="n">
        <v>100</v>
      </c>
      <c r="CC23" s="62"/>
      <c r="CD23" s="61" t="n">
        <f aca="false">IFERROR(AVERAGE(BU23:CC23),0)</f>
        <v>75</v>
      </c>
    </row>
    <row r="24" customFormat="false" ht="15.75" hidden="false" customHeight="true" outlineLevel="0" collapsed="false">
      <c r="A24" s="13" t="str">
        <f aca="false">$E24&amp;"-"&amp;$F24</f>
        <v>202023013-7</v>
      </c>
      <c r="B24" s="18" t="n">
        <f aca="false">$W24</f>
        <v>0</v>
      </c>
      <c r="C24" s="13"/>
      <c r="D24" s="54" t="n">
        <f aca="false">D23+1</f>
        <v>20</v>
      </c>
      <c r="E24" s="56" t="s">
        <v>3188</v>
      </c>
      <c r="F24" s="56" t="s">
        <v>121</v>
      </c>
      <c r="G24" s="56" t="s">
        <v>3189</v>
      </c>
      <c r="H24" s="56" t="s">
        <v>70</v>
      </c>
      <c r="I24" s="56" t="s">
        <v>180</v>
      </c>
      <c r="J24" s="56" t="s">
        <v>461</v>
      </c>
      <c r="K24" s="56" t="s">
        <v>3190</v>
      </c>
      <c r="L24" s="56" t="s">
        <v>64</v>
      </c>
      <c r="M24" s="56" t="s">
        <v>1200</v>
      </c>
      <c r="N24" s="56" t="s">
        <v>3191</v>
      </c>
      <c r="O24" s="57" t="n">
        <f aca="false">$AB24</f>
        <v>0</v>
      </c>
      <c r="P24" s="57" t="n">
        <f aca="false">$AF24</f>
        <v>0</v>
      </c>
      <c r="Q24" s="57" t="n">
        <f aca="false">IFERROR(IF($V24&lt;&gt;0,ROUND((MAX(O24:P24)*0.5+$V24*0.5),0),ROUND(($O24*0.5+$P24*0.5),0)),)</f>
        <v>0</v>
      </c>
      <c r="R24" s="57" t="n">
        <f aca="false">$AV24</f>
        <v>34.2</v>
      </c>
      <c r="S24" s="57" t="n">
        <f aca="false">$BI24</f>
        <v>55.7</v>
      </c>
      <c r="T24" s="57" t="n">
        <f aca="false">$BT24</f>
        <v>25.929</v>
      </c>
      <c r="U24" s="57" t="n">
        <f aca="false">$CD24</f>
        <v>50</v>
      </c>
      <c r="V24" s="58" t="n">
        <f aca="false">$AJ24</f>
        <v>0</v>
      </c>
      <c r="W24" s="59" t="n">
        <f aca="false">IF($Q24&gt;=55,ROUND($Q24*$Q$3+$R24*$R$3+$S24*$S$3+$T24*$T$3+$U24*$U$3,0),$Q24)</f>
        <v>0</v>
      </c>
      <c r="X24" s="83" t="n">
        <v>0</v>
      </c>
      <c r="Y24" s="84" t="n">
        <v>0</v>
      </c>
      <c r="Z24" s="84" t="n">
        <v>0</v>
      </c>
      <c r="AA24" s="84" t="n">
        <v>0</v>
      </c>
      <c r="AB24" s="61" t="n">
        <f aca="false">IFERROR(X24+Y24+Z24*AA24/100,0)</f>
        <v>0</v>
      </c>
      <c r="AC24" s="60" t="s">
        <v>145</v>
      </c>
      <c r="AD24" s="60" t="n">
        <v>0</v>
      </c>
      <c r="AE24" s="57" t="n">
        <v>0</v>
      </c>
      <c r="AF24" s="61" t="n">
        <f aca="false">IFERROR(AC24+AD24*AE24/100,0)</f>
        <v>0</v>
      </c>
      <c r="AG24" s="60"/>
      <c r="AH24" s="60"/>
      <c r="AI24" s="57"/>
      <c r="AJ24" s="61" t="n">
        <f aca="false">IFERROR(AG24+AH24*AI24/100,0)</f>
        <v>0</v>
      </c>
      <c r="AK24" s="62" t="n">
        <v>50</v>
      </c>
      <c r="AL24" s="63" t="n">
        <v>60</v>
      </c>
      <c r="AM24" s="62" t="n">
        <v>20</v>
      </c>
      <c r="AN24" s="62" t="n">
        <v>50</v>
      </c>
      <c r="AO24" s="62" t="n">
        <v>25</v>
      </c>
      <c r="AP24" s="62" t="n">
        <v>60</v>
      </c>
      <c r="AQ24" s="62" t="n">
        <v>40</v>
      </c>
      <c r="AR24" s="62" t="n">
        <v>17</v>
      </c>
      <c r="AS24" s="62" t="n">
        <v>20</v>
      </c>
      <c r="AT24" s="62" t="n">
        <v>0</v>
      </c>
      <c r="AU24" s="62"/>
      <c r="AV24" s="61" t="n">
        <f aca="false">IFERROR(AVERAGE(AK24:AU24),0)</f>
        <v>34.2</v>
      </c>
      <c r="AW24" s="85" t="n">
        <v>91</v>
      </c>
      <c r="AX24" s="85" t="n">
        <v>95</v>
      </c>
      <c r="AY24" s="85" t="n">
        <v>95</v>
      </c>
      <c r="AZ24" s="85" t="n">
        <v>29</v>
      </c>
      <c r="BA24" s="85" t="n">
        <v>61</v>
      </c>
      <c r="BB24" s="62" t="n">
        <v>44</v>
      </c>
      <c r="BC24" s="90" t="n">
        <v>18</v>
      </c>
      <c r="BD24" s="62" t="n">
        <v>100</v>
      </c>
      <c r="BE24" s="62" t="n">
        <v>24</v>
      </c>
      <c r="BF24" s="62" t="n">
        <v>0</v>
      </c>
      <c r="BG24" s="62"/>
      <c r="BH24" s="62"/>
      <c r="BI24" s="66" t="n">
        <f aca="false">IFERROR(AVERAGE(AW24:BH24),0)</f>
        <v>55.7</v>
      </c>
      <c r="BJ24" s="62" t="n">
        <v>60</v>
      </c>
      <c r="BK24" s="62" t="n">
        <v>90</v>
      </c>
      <c r="BL24" s="62" t="n">
        <v>85</v>
      </c>
      <c r="BM24" s="62" t="n">
        <v>10</v>
      </c>
      <c r="BN24" s="62" t="n">
        <v>14.29</v>
      </c>
      <c r="BO24" s="62" t="n">
        <v>0</v>
      </c>
      <c r="BP24" s="62" t="n">
        <v>0</v>
      </c>
      <c r="BQ24" s="62" t="n">
        <v>0</v>
      </c>
      <c r="BR24" s="62" t="n">
        <v>0</v>
      </c>
      <c r="BS24" s="62" t="n">
        <v>0</v>
      </c>
      <c r="BT24" s="61" t="n">
        <f aca="false">IFERROR(AVERAGE(BJ24:BS24),0)</f>
        <v>25.929</v>
      </c>
      <c r="BU24" s="63" t="n">
        <v>100</v>
      </c>
      <c r="BV24" s="63" t="n">
        <v>0</v>
      </c>
      <c r="BW24" s="63" t="n">
        <v>100</v>
      </c>
      <c r="BX24" s="62" t="n">
        <v>100</v>
      </c>
      <c r="BY24" s="62" t="n">
        <v>100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50</v>
      </c>
    </row>
    <row r="25" customFormat="false" ht="15.75" hidden="false" customHeight="true" outlineLevel="0" collapsed="false">
      <c r="A25" s="13" t="str">
        <f aca="false">$E25&amp;"-"&amp;$F25</f>
        <v>202021075-6</v>
      </c>
      <c r="B25" s="18" t="n">
        <f aca="false">$W25</f>
        <v>78</v>
      </c>
      <c r="C25" s="13"/>
      <c r="D25" s="54" t="n">
        <f aca="false">D24+1</f>
        <v>21</v>
      </c>
      <c r="E25" s="56" t="s">
        <v>3192</v>
      </c>
      <c r="F25" s="56" t="s">
        <v>140</v>
      </c>
      <c r="G25" s="56" t="s">
        <v>3193</v>
      </c>
      <c r="H25" s="56" t="s">
        <v>178</v>
      </c>
      <c r="I25" s="56" t="s">
        <v>809</v>
      </c>
      <c r="J25" s="56" t="s">
        <v>3194</v>
      </c>
      <c r="K25" s="56" t="s">
        <v>3195</v>
      </c>
      <c r="L25" s="56" t="s">
        <v>64</v>
      </c>
      <c r="M25" s="56" t="s">
        <v>572</v>
      </c>
      <c r="N25" s="56" t="s">
        <v>3196</v>
      </c>
      <c r="O25" s="57" t="n">
        <f aca="false">$AB25</f>
        <v>95</v>
      </c>
      <c r="P25" s="57" t="n">
        <f aca="false">$AF25</f>
        <v>55</v>
      </c>
      <c r="Q25" s="57" t="n">
        <f aca="false">IFERROR(IF($V25&lt;&gt;0,ROUND((MAX(O25:P25)*0.5+$V25*0.5),0),ROUND(($O25*0.5+$P25*0.5),0)),)</f>
        <v>75</v>
      </c>
      <c r="R25" s="57" t="n">
        <f aca="false">$AV25</f>
        <v>78.3</v>
      </c>
      <c r="S25" s="57" t="n">
        <f aca="false">$BI25</f>
        <v>95.091</v>
      </c>
      <c r="T25" s="57" t="n">
        <f aca="false">$BT25</f>
        <v>85.5</v>
      </c>
      <c r="U25" s="57" t="n">
        <f aca="false">$CD25</f>
        <v>62.5</v>
      </c>
      <c r="V25" s="58" t="n">
        <f aca="false">$AJ25</f>
        <v>0</v>
      </c>
      <c r="W25" s="59" t="n">
        <f aca="false">IF($Q25&gt;=55,ROUND($Q25*$Q$3+$R25*$R$3+$S25*$S$3+$T25*$T$3+$U25*$U$3,0),$Q25)</f>
        <v>78</v>
      </c>
      <c r="X25" s="54" t="n">
        <v>20</v>
      </c>
      <c r="Y25" s="54" t="n">
        <v>30</v>
      </c>
      <c r="Z25" s="54" t="n">
        <v>45</v>
      </c>
      <c r="AA25" s="54" t="n">
        <v>100</v>
      </c>
      <c r="AB25" s="61" t="n">
        <f aca="false">IFERROR(X25+Y25+Z25*AA25/100,0)</f>
        <v>95</v>
      </c>
      <c r="AC25" s="105" t="n">
        <v>15</v>
      </c>
      <c r="AD25" s="60" t="n">
        <v>40</v>
      </c>
      <c r="AE25" s="57" t="n">
        <v>100</v>
      </c>
      <c r="AF25" s="61" t="n">
        <f aca="false">IFERROR(AC25+AD25*AE25/100,0)</f>
        <v>55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0</v>
      </c>
      <c r="AP25" s="65" t="n">
        <v>80</v>
      </c>
      <c r="AQ25" s="62" t="n">
        <v>80</v>
      </c>
      <c r="AR25" s="62" t="n">
        <v>83</v>
      </c>
      <c r="AS25" s="62" t="n">
        <v>100</v>
      </c>
      <c r="AT25" s="62" t="n">
        <v>40</v>
      </c>
      <c r="AU25" s="62"/>
      <c r="AV25" s="61" t="n">
        <f aca="false">IFERROR(AVERAGE(AK25:AU25),0)</f>
        <v>78.3</v>
      </c>
      <c r="AW25" s="54" t="n">
        <v>100</v>
      </c>
      <c r="AX25" s="54" t="n">
        <v>100</v>
      </c>
      <c r="AY25" s="54" t="n">
        <v>100</v>
      </c>
      <c r="AZ25" s="54" t="n">
        <v>100</v>
      </c>
      <c r="BA25" s="54" t="n">
        <v>98</v>
      </c>
      <c r="BB25" s="65" t="n">
        <v>100</v>
      </c>
      <c r="BC25" s="90" t="n">
        <v>88</v>
      </c>
      <c r="BD25" s="62" t="n">
        <v>90.91</v>
      </c>
      <c r="BE25" s="62" t="n">
        <v>74</v>
      </c>
      <c r="BF25" s="62" t="n">
        <v>100</v>
      </c>
      <c r="BG25" s="62"/>
      <c r="BH25" s="62"/>
      <c r="BI25" s="66" t="n">
        <f aca="false">IFERROR(AVERAGE(AW25:BH25),0)</f>
        <v>95.091</v>
      </c>
      <c r="BJ25" s="54" t="n">
        <v>100</v>
      </c>
      <c r="BK25" s="54" t="n">
        <v>100</v>
      </c>
      <c r="BL25" s="54" t="n">
        <v>75</v>
      </c>
      <c r="BM25" s="54" t="n">
        <v>0</v>
      </c>
      <c r="BN25" s="54" t="n">
        <v>100</v>
      </c>
      <c r="BO25" s="54" t="n">
        <v>90</v>
      </c>
      <c r="BP25" s="54" t="n">
        <v>100</v>
      </c>
      <c r="BQ25" s="54" t="n">
        <v>100</v>
      </c>
      <c r="BR25" s="62" t="n">
        <v>90</v>
      </c>
      <c r="BS25" s="62" t="n">
        <v>100</v>
      </c>
      <c r="BT25" s="61" t="n">
        <f aca="false">IFERROR(AVERAGE(BJ25:BS25),0)</f>
        <v>85.5</v>
      </c>
      <c r="BU25" s="63" t="n">
        <v>100</v>
      </c>
      <c r="BV25" s="63" t="n">
        <v>0</v>
      </c>
      <c r="BW25" s="63" t="n">
        <v>100</v>
      </c>
      <c r="BX25" s="62" t="n">
        <v>100</v>
      </c>
      <c r="BY25" s="62" t="n">
        <v>0</v>
      </c>
      <c r="BZ25" s="62" t="n">
        <v>100</v>
      </c>
      <c r="CA25" s="62" t="n">
        <v>100</v>
      </c>
      <c r="CB25" s="62" t="n">
        <v>0</v>
      </c>
      <c r="CC25" s="62"/>
      <c r="CD25" s="61" t="n">
        <f aca="false">IFERROR(AVERAGE(BU25:CC25),0)</f>
        <v>62.5</v>
      </c>
    </row>
    <row r="26" customFormat="false" ht="15.75" hidden="false" customHeight="true" outlineLevel="0" collapsed="false">
      <c r="A26" s="13" t="str">
        <f aca="false">$E26&amp;"-"&amp;$F26</f>
        <v>202023024-2</v>
      </c>
      <c r="B26" s="18" t="n">
        <f aca="false">$W26</f>
        <v>76</v>
      </c>
      <c r="C26" s="13"/>
      <c r="D26" s="54" t="n">
        <f aca="false">D25+1</f>
        <v>22</v>
      </c>
      <c r="E26" s="56" t="s">
        <v>3197</v>
      </c>
      <c r="F26" s="56" t="s">
        <v>58</v>
      </c>
      <c r="G26" s="56" t="s">
        <v>3198</v>
      </c>
      <c r="H26" s="56" t="s">
        <v>121</v>
      </c>
      <c r="I26" s="56" t="s">
        <v>1143</v>
      </c>
      <c r="J26" s="56" t="s">
        <v>3199</v>
      </c>
      <c r="K26" s="56" t="s">
        <v>3200</v>
      </c>
      <c r="L26" s="56" t="s">
        <v>64</v>
      </c>
      <c r="M26" s="56" t="s">
        <v>1200</v>
      </c>
      <c r="N26" s="56" t="s">
        <v>3201</v>
      </c>
      <c r="O26" s="57" t="n">
        <f aca="false">$AB26</f>
        <v>80</v>
      </c>
      <c r="P26" s="57" t="n">
        <f aca="false">$AF26</f>
        <v>95</v>
      </c>
      <c r="Q26" s="57" t="n">
        <f aca="false">IFERROR(IF($V26&lt;&gt;0,ROUND((MAX(O26:P26)*0.5+$V26*0.5),0),ROUND(($O26*0.5+$P26*0.5),0)),)</f>
        <v>88</v>
      </c>
      <c r="R26" s="57" t="n">
        <f aca="false">$AV26</f>
        <v>29.5</v>
      </c>
      <c r="S26" s="57" t="n">
        <f aca="false">$BI26</f>
        <v>69.6</v>
      </c>
      <c r="T26" s="57" t="n">
        <f aca="false">$BT26</f>
        <v>86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76</v>
      </c>
      <c r="X26" s="94" t="n">
        <v>20</v>
      </c>
      <c r="Y26" s="95" t="n">
        <v>30</v>
      </c>
      <c r="Z26" s="95" t="n">
        <v>30</v>
      </c>
      <c r="AA26" s="95" t="n">
        <v>100</v>
      </c>
      <c r="AB26" s="61" t="n">
        <f aca="false">IFERROR(X26+Y26+Z26*AA26/100,0)</f>
        <v>80</v>
      </c>
      <c r="AC26" s="60" t="n">
        <v>30</v>
      </c>
      <c r="AD26" s="60" t="n">
        <v>65</v>
      </c>
      <c r="AE26" s="57" t="n">
        <v>100</v>
      </c>
      <c r="AF26" s="61" t="n">
        <f aca="false">IFERROR(AC26+AD26*AE26/100,0)</f>
        <v>95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40</v>
      </c>
      <c r="AM26" s="62" t="n">
        <v>30</v>
      </c>
      <c r="AN26" s="62" t="n">
        <v>50</v>
      </c>
      <c r="AO26" s="62" t="n">
        <v>75</v>
      </c>
      <c r="AP26" s="62" t="n">
        <v>0</v>
      </c>
      <c r="AQ26" s="62" t="n">
        <v>0</v>
      </c>
      <c r="AR26" s="62" t="n">
        <v>0</v>
      </c>
      <c r="AS26" s="62" t="n">
        <v>0</v>
      </c>
      <c r="AT26" s="62" t="n">
        <v>0</v>
      </c>
      <c r="AU26" s="62"/>
      <c r="AV26" s="61" t="n">
        <f aca="false">IFERROR(AVERAGE(AK26:AU26),0)</f>
        <v>29.5</v>
      </c>
      <c r="AW26" s="67" t="n">
        <v>67</v>
      </c>
      <c r="AX26" s="67" t="n">
        <v>89</v>
      </c>
      <c r="AY26" s="67" t="n">
        <v>100</v>
      </c>
      <c r="AZ26" s="67" t="n">
        <v>78</v>
      </c>
      <c r="BA26" s="67" t="n">
        <v>92</v>
      </c>
      <c r="BB26" s="62" t="n">
        <v>99</v>
      </c>
      <c r="BC26" s="62" t="n">
        <v>0</v>
      </c>
      <c r="BD26" s="62" t="n">
        <v>0</v>
      </c>
      <c r="BE26" s="62" t="n">
        <v>83</v>
      </c>
      <c r="BF26" s="62" t="n">
        <v>88</v>
      </c>
      <c r="BG26" s="62"/>
      <c r="BH26" s="62"/>
      <c r="BI26" s="66" t="n">
        <f aca="false">IFERROR(AVERAGE(AW26:BH26),0)</f>
        <v>69.6</v>
      </c>
      <c r="BJ26" s="62" t="n">
        <v>70</v>
      </c>
      <c r="BK26" s="62" t="n">
        <v>100</v>
      </c>
      <c r="BL26" s="62" t="n">
        <v>65</v>
      </c>
      <c r="BM26" s="62" t="n">
        <v>30</v>
      </c>
      <c r="BN26" s="62" t="n">
        <v>100</v>
      </c>
      <c r="BO26" s="62" t="n">
        <v>95</v>
      </c>
      <c r="BP26" s="62" t="n">
        <v>100</v>
      </c>
      <c r="BQ26" s="62" t="n">
        <v>100</v>
      </c>
      <c r="BR26" s="62" t="n">
        <v>100</v>
      </c>
      <c r="BS26" s="62" t="n">
        <v>100</v>
      </c>
      <c r="BT26" s="61" t="n">
        <f aca="false">IFERROR(AVERAGE(BJ26:BS26),0)</f>
        <v>86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202023061-7</v>
      </c>
      <c r="B27" s="18" t="n">
        <f aca="false">$W27</f>
        <v>85</v>
      </c>
      <c r="C27" s="13"/>
      <c r="D27" s="54" t="n">
        <f aca="false">D26+1</f>
        <v>23</v>
      </c>
      <c r="E27" s="56" t="s">
        <v>3202</v>
      </c>
      <c r="F27" s="56" t="s">
        <v>121</v>
      </c>
      <c r="G27" s="56" t="s">
        <v>3203</v>
      </c>
      <c r="H27" s="56" t="s">
        <v>102</v>
      </c>
      <c r="I27" s="56" t="s">
        <v>167</v>
      </c>
      <c r="J27" s="56" t="s">
        <v>2114</v>
      </c>
      <c r="K27" s="56" t="s">
        <v>3204</v>
      </c>
      <c r="L27" s="56" t="s">
        <v>64</v>
      </c>
      <c r="M27" s="56" t="s">
        <v>1200</v>
      </c>
      <c r="N27" s="56" t="s">
        <v>3205</v>
      </c>
      <c r="O27" s="57" t="n">
        <f aca="false">$AB27</f>
        <v>75</v>
      </c>
      <c r="P27" s="57" t="n">
        <f aca="false">$AF27</f>
        <v>90</v>
      </c>
      <c r="Q27" s="57" t="n">
        <f aca="false">IFERROR(IF($V27&lt;&gt;0,ROUND((MAX(O27:P27)*0.5+$V27*0.5),0),ROUND(($O27*0.5+$P27*0.5),0)),)</f>
        <v>83</v>
      </c>
      <c r="R27" s="57" t="n">
        <f aca="false">$AV27</f>
        <v>84.3</v>
      </c>
      <c r="S27" s="57" t="n">
        <f aca="false">$BI27</f>
        <v>68.4</v>
      </c>
      <c r="T27" s="57" t="n">
        <f aca="false">$BT27</f>
        <v>96.524</v>
      </c>
      <c r="U27" s="57" t="n">
        <f aca="false">$CD27</f>
        <v>87.5</v>
      </c>
      <c r="V27" s="58" t="n">
        <f aca="false">$AJ27</f>
        <v>0</v>
      </c>
      <c r="W27" s="59" t="n">
        <f aca="false">IF($Q27&gt;=55,ROUND($Q27*$Q$3+$R27*$R$3+$S27*$S$3+$T27*$T$3+$U27*$U$3,0),$Q27)</f>
        <v>85</v>
      </c>
      <c r="X27" s="57" t="n">
        <v>15</v>
      </c>
      <c r="Y27" s="60" t="n">
        <v>25</v>
      </c>
      <c r="Z27" s="60" t="n">
        <v>35</v>
      </c>
      <c r="AA27" s="60" t="n">
        <v>100</v>
      </c>
      <c r="AB27" s="61" t="n">
        <f aca="false">IFERROR(X27+Y27+Z27*AA27/100,0)</f>
        <v>75</v>
      </c>
      <c r="AC27" s="60" t="n">
        <v>30</v>
      </c>
      <c r="AD27" s="60" t="n">
        <v>60</v>
      </c>
      <c r="AE27" s="57" t="n">
        <v>100</v>
      </c>
      <c r="AF27" s="61" t="n">
        <f aca="false">IFERROR(AC27+AD27*AE27/100,0)</f>
        <v>90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0</v>
      </c>
      <c r="AP27" s="62" t="n">
        <v>60</v>
      </c>
      <c r="AQ27" s="62" t="n">
        <v>100</v>
      </c>
      <c r="AR27" s="62" t="n">
        <v>83</v>
      </c>
      <c r="AS27" s="62" t="n">
        <v>100</v>
      </c>
      <c r="AT27" s="62" t="n">
        <v>100</v>
      </c>
      <c r="AU27" s="62"/>
      <c r="AV27" s="61" t="n">
        <f aca="false">IFERROR(AVERAGE(AK27:AU27),0)</f>
        <v>84.3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0</v>
      </c>
      <c r="BB27" s="62" t="n">
        <v>0</v>
      </c>
      <c r="BC27" s="62" t="n">
        <v>84</v>
      </c>
      <c r="BD27" s="62" t="n">
        <v>100</v>
      </c>
      <c r="BE27" s="62" t="n">
        <v>0</v>
      </c>
      <c r="BF27" s="62" t="n">
        <v>100</v>
      </c>
      <c r="BG27" s="62"/>
      <c r="BH27" s="62"/>
      <c r="BI27" s="66" t="n">
        <f aca="false">IFERROR(AVERAGE(AW27:BH27),0)</f>
        <v>68.4</v>
      </c>
      <c r="BJ27" s="62" t="n">
        <v>90</v>
      </c>
      <c r="BK27" s="62" t="n">
        <v>90</v>
      </c>
      <c r="BL27" s="62" t="n">
        <v>100</v>
      </c>
      <c r="BM27" s="62" t="n">
        <v>100</v>
      </c>
      <c r="BN27" s="62" t="n">
        <v>95.24</v>
      </c>
      <c r="BO27" s="62" t="n">
        <v>100</v>
      </c>
      <c r="BP27" s="62" t="n">
        <v>100</v>
      </c>
      <c r="BQ27" s="62" t="n">
        <v>90</v>
      </c>
      <c r="BR27" s="62" t="n">
        <v>100</v>
      </c>
      <c r="BS27" s="62" t="n">
        <v>100</v>
      </c>
      <c r="BT27" s="61" t="n">
        <f aca="false">IFERROR(AVERAGE(BJ27:BS27),0)</f>
        <v>96.524</v>
      </c>
      <c r="BU27" s="63" t="n">
        <v>100</v>
      </c>
      <c r="BV27" s="63" t="n">
        <v>100</v>
      </c>
      <c r="BW27" s="63" t="n">
        <v>100</v>
      </c>
      <c r="BX27" s="62" t="n">
        <v>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87.5</v>
      </c>
    </row>
    <row r="28" customFormat="false" ht="15.75" hidden="false" customHeight="true" outlineLevel="0" collapsed="false">
      <c r="A28" s="13" t="str">
        <f aca="false">$E28&amp;"-"&amp;$F28</f>
        <v>202023057-9</v>
      </c>
      <c r="B28" s="18" t="n">
        <f aca="false">$W28</f>
        <v>62</v>
      </c>
      <c r="C28" s="13"/>
      <c r="D28" s="54" t="n">
        <f aca="false">D27+1</f>
        <v>24</v>
      </c>
      <c r="E28" s="56" t="s">
        <v>3206</v>
      </c>
      <c r="F28" s="56" t="s">
        <v>102</v>
      </c>
      <c r="G28" s="56" t="s">
        <v>3207</v>
      </c>
      <c r="H28" s="56" t="s">
        <v>89</v>
      </c>
      <c r="I28" s="56" t="s">
        <v>3208</v>
      </c>
      <c r="J28" s="56" t="s">
        <v>311</v>
      </c>
      <c r="K28" s="56" t="s">
        <v>3209</v>
      </c>
      <c r="L28" s="56" t="s">
        <v>64</v>
      </c>
      <c r="M28" s="56" t="s">
        <v>1200</v>
      </c>
      <c r="N28" s="56" t="s">
        <v>3210</v>
      </c>
      <c r="O28" s="57" t="n">
        <f aca="false">$AB28</f>
        <v>60</v>
      </c>
      <c r="P28" s="57" t="n">
        <f aca="false">$AF28</f>
        <v>85</v>
      </c>
      <c r="Q28" s="57" t="n">
        <f aca="false">IFERROR(IF($V28&lt;&gt;0,ROUND((MAX(O28:P28)*0.5+$V28*0.5),0),ROUND(($O28*0.5+$P28*0.5),0)),)</f>
        <v>73</v>
      </c>
      <c r="R28" s="57" t="n">
        <f aca="false">$AV28</f>
        <v>39.5</v>
      </c>
      <c r="S28" s="57" t="n">
        <f aca="false">$BI28</f>
        <v>99.6</v>
      </c>
      <c r="T28" s="57" t="n">
        <f aca="false">$BT28</f>
        <v>44.6033333333333</v>
      </c>
      <c r="U28" s="57" t="n">
        <f aca="false">$CD28</f>
        <v>75</v>
      </c>
      <c r="V28" s="58" t="n">
        <f aca="false">$AJ28</f>
        <v>0</v>
      </c>
      <c r="W28" s="59" t="n">
        <f aca="false">IF($Q28&gt;=55,ROUND($Q28*$Q$3+$R28*$R$3+$S28*$S$3+$T28*$T$3+$U28*$U$3,0),$Q28)</f>
        <v>62</v>
      </c>
      <c r="X28" s="57" t="n">
        <v>15</v>
      </c>
      <c r="Y28" s="60" t="n">
        <v>0</v>
      </c>
      <c r="Z28" s="60" t="n">
        <v>45</v>
      </c>
      <c r="AA28" s="60" t="n">
        <v>100</v>
      </c>
      <c r="AB28" s="61" t="n">
        <f aca="false">IFERROR(X28+Y28+Z28*AA28/100,0)</f>
        <v>60</v>
      </c>
      <c r="AC28" s="60" t="n">
        <v>20</v>
      </c>
      <c r="AD28" s="60" t="n">
        <v>65</v>
      </c>
      <c r="AE28" s="57" t="n">
        <v>100</v>
      </c>
      <c r="AF28" s="61" t="n">
        <f aca="false">IFERROR(AC28+AD28*AE28/100,0)</f>
        <v>85</v>
      </c>
      <c r="AG28" s="60"/>
      <c r="AH28" s="60"/>
      <c r="AI28" s="57"/>
      <c r="AJ28" s="61" t="n">
        <f aca="false">IFERROR(AG28+AH28*AI28/100,0)</f>
        <v>0</v>
      </c>
      <c r="AK28" s="62" t="n">
        <v>0</v>
      </c>
      <c r="AL28" s="63" t="n">
        <v>20</v>
      </c>
      <c r="AM28" s="62" t="n">
        <v>100</v>
      </c>
      <c r="AN28" s="62" t="n">
        <v>75</v>
      </c>
      <c r="AO28" s="62" t="n">
        <v>0</v>
      </c>
      <c r="AP28" s="62" t="n">
        <v>20</v>
      </c>
      <c r="AQ28" s="62" t="n">
        <v>0</v>
      </c>
      <c r="AR28" s="62" t="n">
        <v>100</v>
      </c>
      <c r="AS28" s="62" t="n">
        <v>40</v>
      </c>
      <c r="AT28" s="62" t="n">
        <v>40</v>
      </c>
      <c r="AU28" s="62"/>
      <c r="AV28" s="61" t="n">
        <f aca="false">IFERROR(AVERAGE(AK28:AU28),0)</f>
        <v>39.5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90" t="n">
        <v>100</v>
      </c>
      <c r="BD28" s="62" t="n">
        <v>100</v>
      </c>
      <c r="BE28" s="62" t="n">
        <v>100</v>
      </c>
      <c r="BF28" s="62" t="n">
        <v>96</v>
      </c>
      <c r="BG28" s="62"/>
      <c r="BH28" s="62"/>
      <c r="BI28" s="66" t="n">
        <f aca="false">IFERROR(AVERAGE(AW28:BH28),0)</f>
        <v>99.6</v>
      </c>
      <c r="BJ28" s="62" t="s">
        <v>145</v>
      </c>
      <c r="BK28" s="62" t="n">
        <v>90</v>
      </c>
      <c r="BL28" s="62" t="n">
        <v>0</v>
      </c>
      <c r="BM28" s="62" t="n">
        <v>0</v>
      </c>
      <c r="BN28" s="62" t="n">
        <v>71.43</v>
      </c>
      <c r="BO28" s="62" t="n">
        <v>0</v>
      </c>
      <c r="BP28" s="62" t="n">
        <v>90</v>
      </c>
      <c r="BQ28" s="62" t="n">
        <v>50</v>
      </c>
      <c r="BR28" s="62" t="n">
        <v>100</v>
      </c>
      <c r="BS28" s="62" t="n">
        <v>0</v>
      </c>
      <c r="BT28" s="61" t="n">
        <f aca="false">IFERROR(AVERAGE(BJ28:BS28),0)</f>
        <v>44.6033333333333</v>
      </c>
      <c r="BU28" s="63" t="n">
        <v>100</v>
      </c>
      <c r="BV28" s="63" t="n">
        <v>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0</v>
      </c>
      <c r="CB28" s="62" t="n">
        <v>100</v>
      </c>
      <c r="CC28" s="62"/>
      <c r="CD28" s="61" t="n">
        <f aca="false">IFERROR(AVERAGE(BU28:CC28),0)</f>
        <v>75</v>
      </c>
    </row>
    <row r="29" customFormat="false" ht="15.75" hidden="false" customHeight="true" outlineLevel="0" collapsed="false">
      <c r="A29" s="13" t="str">
        <f aca="false">$E29&amp;"-"&amp;$F29</f>
        <v>202023050-1</v>
      </c>
      <c r="B29" s="18" t="n">
        <f aca="false">$W29</f>
        <v>58</v>
      </c>
      <c r="C29" s="13"/>
      <c r="D29" s="54" t="n">
        <f aca="false">D28+1</f>
        <v>25</v>
      </c>
      <c r="E29" s="56" t="s">
        <v>3211</v>
      </c>
      <c r="F29" s="56" t="s">
        <v>64</v>
      </c>
      <c r="G29" s="56" t="s">
        <v>3212</v>
      </c>
      <c r="H29" s="56" t="s">
        <v>58</v>
      </c>
      <c r="I29" s="56" t="s">
        <v>2113</v>
      </c>
      <c r="J29" s="56" t="s">
        <v>79</v>
      </c>
      <c r="K29" s="56" t="s">
        <v>1538</v>
      </c>
      <c r="L29" s="56" t="s">
        <v>64</v>
      </c>
      <c r="M29" s="56" t="s">
        <v>1200</v>
      </c>
      <c r="N29" s="56" t="s">
        <v>3213</v>
      </c>
      <c r="O29" s="57" t="n">
        <f aca="false">$AB29</f>
        <v>85</v>
      </c>
      <c r="P29" s="57" t="n">
        <f aca="false">$AF29</f>
        <v>0</v>
      </c>
      <c r="Q29" s="57" t="n">
        <f aca="false">IFERROR(IF($V29&lt;&gt;0,ROUND((MAX(O29:P29)*0.5+$V29*0.5),0),ROUND(($O29*0.5+$P29*0.5),0)),)</f>
        <v>58</v>
      </c>
      <c r="R29" s="57" t="n">
        <f aca="false">$AV29</f>
        <v>62.7</v>
      </c>
      <c r="S29" s="57" t="n">
        <f aca="false">$BI29</f>
        <v>66.8</v>
      </c>
      <c r="T29" s="57" t="n">
        <f aca="false">$BT29</f>
        <v>57.786</v>
      </c>
      <c r="U29" s="57" t="n">
        <f aca="false">$CD29</f>
        <v>38.75</v>
      </c>
      <c r="V29" s="58" t="n">
        <f aca="false">$AJ29</f>
        <v>30</v>
      </c>
      <c r="W29" s="59" t="n">
        <f aca="false">IF($Q29&gt;=55,ROUND($Q29*$Q$3+$R29*$R$3+$S29*$S$3+$T29*$T$3+$U29*$U$3,0),$Q29)</f>
        <v>58</v>
      </c>
      <c r="X29" s="57" t="n">
        <v>20</v>
      </c>
      <c r="Y29" s="60" t="n">
        <v>30</v>
      </c>
      <c r="Z29" s="60" t="n">
        <v>35</v>
      </c>
      <c r="AA29" s="60" t="n">
        <v>100</v>
      </c>
      <c r="AB29" s="61" t="n">
        <f aca="false">IFERROR(X29+Y29+Z29*AA29/100,0)</f>
        <v>85</v>
      </c>
      <c r="AC29" s="60" t="s">
        <v>145</v>
      </c>
      <c r="AD29" s="60" t="n">
        <v>30</v>
      </c>
      <c r="AE29" s="57" t="n">
        <v>100</v>
      </c>
      <c r="AF29" s="61" t="n">
        <f aca="false">IFERROR(AC29+AD29*AE29/100,0)</f>
        <v>0</v>
      </c>
      <c r="AG29" s="60" t="n">
        <v>30</v>
      </c>
      <c r="AH29" s="60" t="n">
        <v>40</v>
      </c>
      <c r="AI29" s="57" t="n">
        <v>0</v>
      </c>
      <c r="AJ29" s="61" t="n">
        <f aca="false">IFERROR(AG29+AH29*AI29/100,0)</f>
        <v>30</v>
      </c>
      <c r="AK29" s="62" t="n">
        <v>100</v>
      </c>
      <c r="AL29" s="63" t="n">
        <v>100</v>
      </c>
      <c r="AM29" s="62" t="n">
        <v>100</v>
      </c>
      <c r="AN29" s="62" t="n">
        <v>0</v>
      </c>
      <c r="AO29" s="62" t="n">
        <v>50</v>
      </c>
      <c r="AP29" s="62" t="n">
        <v>40</v>
      </c>
      <c r="AQ29" s="62" t="n">
        <v>100</v>
      </c>
      <c r="AR29" s="62" t="n">
        <v>50</v>
      </c>
      <c r="AS29" s="62" t="n">
        <v>20</v>
      </c>
      <c r="AT29" s="62" t="n">
        <v>67</v>
      </c>
      <c r="AU29" s="62"/>
      <c r="AV29" s="61" t="n">
        <f aca="false">IFERROR(AVERAGE(AK29:AU29),0)</f>
        <v>62.7</v>
      </c>
      <c r="AW29" s="62" t="n">
        <v>100</v>
      </c>
      <c r="AX29" s="62" t="n">
        <v>100</v>
      </c>
      <c r="AY29" s="62" t="n">
        <v>100</v>
      </c>
      <c r="AZ29" s="62" t="n">
        <v>0</v>
      </c>
      <c r="BA29" s="62" t="n">
        <v>0</v>
      </c>
      <c r="BB29" s="62" t="n">
        <v>100</v>
      </c>
      <c r="BC29" s="62" t="n">
        <v>62</v>
      </c>
      <c r="BD29" s="62" t="n">
        <v>100</v>
      </c>
      <c r="BE29" s="62" t="n">
        <v>8</v>
      </c>
      <c r="BF29" s="62" t="n">
        <v>98</v>
      </c>
      <c r="BG29" s="62"/>
      <c r="BH29" s="62"/>
      <c r="BI29" s="61" t="n">
        <f aca="false">IFERROR(AVERAGE(AW29:BH29),0)</f>
        <v>66.8</v>
      </c>
      <c r="BJ29" s="67" t="n">
        <v>90</v>
      </c>
      <c r="BK29" s="67" t="n">
        <v>90</v>
      </c>
      <c r="BL29" s="67" t="n">
        <v>100</v>
      </c>
      <c r="BM29" s="67" t="n">
        <v>0</v>
      </c>
      <c r="BN29" s="67" t="n">
        <v>42.86</v>
      </c>
      <c r="BO29" s="67" t="n">
        <v>0</v>
      </c>
      <c r="BP29" s="67" t="n">
        <v>60</v>
      </c>
      <c r="BQ29" s="67" t="n">
        <v>95</v>
      </c>
      <c r="BR29" s="67" t="n">
        <v>100</v>
      </c>
      <c r="BS29" s="62" t="n">
        <v>0</v>
      </c>
      <c r="BT29" s="61" t="n">
        <f aca="false">IFERROR(AVERAGE(BJ29:BS29),0)</f>
        <v>57.786</v>
      </c>
      <c r="BU29" s="63" t="n">
        <v>100</v>
      </c>
      <c r="BV29" s="63" t="n">
        <v>0</v>
      </c>
      <c r="BW29" s="63" t="n">
        <v>0</v>
      </c>
      <c r="BX29" s="62" t="n">
        <v>0</v>
      </c>
      <c r="BY29" s="62" t="n">
        <v>100</v>
      </c>
      <c r="BZ29" s="62" t="n">
        <v>100</v>
      </c>
      <c r="CA29" s="62" t="n">
        <v>10</v>
      </c>
      <c r="CB29" s="62" t="n">
        <v>0</v>
      </c>
      <c r="CC29" s="62"/>
      <c r="CD29" s="61" t="n">
        <f aca="false">IFERROR(AVERAGE(BU29:CC29),0)</f>
        <v>38.75</v>
      </c>
    </row>
    <row r="30" customFormat="false" ht="15.75" hidden="false" customHeight="true" outlineLevel="0" collapsed="false">
      <c r="A30" s="13" t="str">
        <f aca="false">$E30&amp;"-"&amp;$F30</f>
        <v>202021042-k</v>
      </c>
      <c r="B30" s="18" t="n">
        <f aca="false">$W30</f>
        <v>93</v>
      </c>
      <c r="C30" s="13"/>
      <c r="D30" s="54" t="n">
        <f aca="false">D29+1</f>
        <v>26</v>
      </c>
      <c r="E30" s="56" t="s">
        <v>3214</v>
      </c>
      <c r="F30" s="56" t="s">
        <v>76</v>
      </c>
      <c r="G30" s="56" t="s">
        <v>3215</v>
      </c>
      <c r="H30" s="56" t="s">
        <v>58</v>
      </c>
      <c r="I30" s="56" t="s">
        <v>477</v>
      </c>
      <c r="J30" s="56" t="s">
        <v>1939</v>
      </c>
      <c r="K30" s="56" t="s">
        <v>3216</v>
      </c>
      <c r="L30" s="56" t="s">
        <v>64</v>
      </c>
      <c r="M30" s="56" t="s">
        <v>572</v>
      </c>
      <c r="N30" s="56" t="s">
        <v>3217</v>
      </c>
      <c r="O30" s="57" t="n">
        <f aca="false">$AB30</f>
        <v>85</v>
      </c>
      <c r="P30" s="57" t="n">
        <f aca="false">$AF30</f>
        <v>100</v>
      </c>
      <c r="Q30" s="57" t="n">
        <f aca="false">IFERROR(IF($V30&lt;&gt;0,ROUND((MAX(O30:P30)*0.5+$V30*0.5),0),ROUND(($O30*0.5+$P30*0.5),0)),)</f>
        <v>93</v>
      </c>
      <c r="R30" s="57" t="n">
        <f aca="false">$AV30</f>
        <v>93.5</v>
      </c>
      <c r="S30" s="57" t="n">
        <f aca="false">$BI30</f>
        <v>80</v>
      </c>
      <c r="T30" s="57" t="n">
        <f aca="false">$BT30</f>
        <v>94.5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93</v>
      </c>
      <c r="X30" s="57" t="n">
        <v>15</v>
      </c>
      <c r="Y30" s="60" t="n">
        <v>30</v>
      </c>
      <c r="Z30" s="60" t="n">
        <v>40</v>
      </c>
      <c r="AA30" s="60" t="n">
        <v>100</v>
      </c>
      <c r="AB30" s="61" t="n">
        <f aca="false">IFERROR(X30+Y30+Z30*AA30/100,0)</f>
        <v>85</v>
      </c>
      <c r="AC30" s="60" t="n">
        <v>30</v>
      </c>
      <c r="AD30" s="60" t="n">
        <v>70</v>
      </c>
      <c r="AE30" s="57" t="n">
        <v>100</v>
      </c>
      <c r="AF30" s="61" t="n">
        <f aca="false">IFERROR(AC30+AD30*AE30/100,0)</f>
        <v>100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60</v>
      </c>
      <c r="AM30" s="62" t="n">
        <v>100</v>
      </c>
      <c r="AN30" s="62" t="n">
        <v>75</v>
      </c>
      <c r="AO30" s="62" t="n">
        <v>100</v>
      </c>
      <c r="AP30" s="62" t="n">
        <v>100</v>
      </c>
      <c r="AQ30" s="62" t="n">
        <v>100</v>
      </c>
      <c r="AR30" s="62" t="n">
        <v>100</v>
      </c>
      <c r="AS30" s="62" t="n">
        <v>100</v>
      </c>
      <c r="AT30" s="62" t="n">
        <v>100</v>
      </c>
      <c r="AU30" s="62"/>
      <c r="AV30" s="61" t="n">
        <f aca="false">IFERROR(AVERAGE(AK30:AU30),0)</f>
        <v>93.5</v>
      </c>
      <c r="AW30" s="62" t="n">
        <v>0</v>
      </c>
      <c r="AX30" s="62" t="n">
        <v>100</v>
      </c>
      <c r="AY30" s="62" t="n">
        <v>100</v>
      </c>
      <c r="AZ30" s="62" t="n">
        <v>100</v>
      </c>
      <c r="BA30" s="62" t="n">
        <v>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80</v>
      </c>
      <c r="BJ30" s="62" t="n">
        <v>100</v>
      </c>
      <c r="BK30" s="62" t="n">
        <v>100</v>
      </c>
      <c r="BL30" s="62" t="n">
        <v>55</v>
      </c>
      <c r="BM30" s="62" t="n">
        <v>90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62" t="n">
        <v>100</v>
      </c>
      <c r="BT30" s="61" t="n">
        <f aca="false">IFERROR(AVERAGE(BJ30:BS30),0)</f>
        <v>94.5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201803019-8</v>
      </c>
      <c r="B31" s="18" t="n">
        <f aca="false">$W31</f>
        <v>64</v>
      </c>
      <c r="C31" s="13"/>
      <c r="D31" s="54" t="n">
        <v>27</v>
      </c>
      <c r="E31" s="56" t="s">
        <v>3218</v>
      </c>
      <c r="F31" s="56" t="s">
        <v>89</v>
      </c>
      <c r="G31" s="56" t="s">
        <v>3219</v>
      </c>
      <c r="H31" s="56" t="s">
        <v>60</v>
      </c>
      <c r="I31" s="56" t="s">
        <v>1128</v>
      </c>
      <c r="J31" s="56" t="s">
        <v>3220</v>
      </c>
      <c r="K31" s="56" t="s">
        <v>3221</v>
      </c>
      <c r="L31" s="56" t="s">
        <v>64</v>
      </c>
      <c r="M31" s="56" t="s">
        <v>381</v>
      </c>
      <c r="N31" s="56" t="s">
        <v>3222</v>
      </c>
      <c r="O31" s="57" t="n">
        <f aca="false">$AB31</f>
        <v>40</v>
      </c>
      <c r="P31" s="57" t="n">
        <f aca="false">$AF31</f>
        <v>100</v>
      </c>
      <c r="Q31" s="57" t="n">
        <f aca="false">IFERROR(IF($V31&lt;&gt;0,ROUND((MAX(O31:P31)*0.5+$V31*0.5),0),ROUND(($O31*0.5+$P31*0.5),0)),)</f>
        <v>70</v>
      </c>
      <c r="R31" s="57" t="n">
        <f aca="false">$AV31</f>
        <v>93</v>
      </c>
      <c r="S31" s="57" t="n">
        <f aca="false">$BI31</f>
        <v>69.091</v>
      </c>
      <c r="T31" s="57" t="n">
        <f aca="false">$BT31</f>
        <v>34</v>
      </c>
      <c r="U31" s="57" t="n">
        <f aca="false">$CD31</f>
        <v>0</v>
      </c>
      <c r="V31" s="58" t="n">
        <f aca="false">$AJ31</f>
        <v>0</v>
      </c>
      <c r="W31" s="59" t="n">
        <f aca="false">IF($Q31&gt;=55,ROUND($Q31*$Q$3+$R31*$R$3+$S31*$S$3+$T31*$T$3+$U31*$U$3,0),$Q31)</f>
        <v>64</v>
      </c>
      <c r="X31" s="57" t="n">
        <v>20</v>
      </c>
      <c r="Y31" s="60" t="n">
        <v>20</v>
      </c>
      <c r="Z31" s="60" t="n">
        <v>0</v>
      </c>
      <c r="AA31" s="60" t="n">
        <v>0</v>
      </c>
      <c r="AB31" s="61" t="n">
        <f aca="false">IFERROR(X31+Y31+Z31*AA31/100,0)</f>
        <v>40</v>
      </c>
      <c r="AC31" s="60" t="n">
        <v>30</v>
      </c>
      <c r="AD31" s="60" t="n">
        <v>70</v>
      </c>
      <c r="AE31" s="57" t="n">
        <v>100</v>
      </c>
      <c r="AF31" s="61" t="n">
        <f aca="false">IFERROR(AC31+AD31*AE31/100,0)</f>
        <v>100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50</v>
      </c>
      <c r="AP31" s="62" t="n">
        <v>100</v>
      </c>
      <c r="AQ31" s="62" t="n">
        <v>100</v>
      </c>
      <c r="AR31" s="62" t="n">
        <v>100</v>
      </c>
      <c r="AS31" s="62" t="n">
        <v>80</v>
      </c>
      <c r="AT31" s="62" t="n">
        <v>100</v>
      </c>
      <c r="AU31" s="62"/>
      <c r="AV31" s="61" t="n">
        <f aca="false">IFERROR(AVERAGE(AK31:AU31),0)</f>
        <v>93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0</v>
      </c>
      <c r="BB31" s="62" t="n">
        <v>0</v>
      </c>
      <c r="BC31" s="62" t="n">
        <v>100</v>
      </c>
      <c r="BD31" s="62" t="n">
        <v>90.91</v>
      </c>
      <c r="BE31" s="62" t="n">
        <v>0</v>
      </c>
      <c r="BF31" s="62" t="n">
        <v>100</v>
      </c>
      <c r="BG31" s="62"/>
      <c r="BH31" s="62"/>
      <c r="BI31" s="61" t="n">
        <f aca="false">IFERROR(AVERAGE(AW31:BH31),0)</f>
        <v>69.091</v>
      </c>
      <c r="BJ31" s="62" t="n">
        <v>100</v>
      </c>
      <c r="BK31" s="62" t="n">
        <v>80</v>
      </c>
      <c r="BL31" s="62" t="n">
        <v>100</v>
      </c>
      <c r="BM31" s="62" t="n">
        <v>0</v>
      </c>
      <c r="BN31" s="62" t="n">
        <v>0</v>
      </c>
      <c r="BO31" s="62" t="n">
        <v>0</v>
      </c>
      <c r="BP31" s="62" t="n">
        <v>60</v>
      </c>
      <c r="BQ31" s="62" t="n">
        <v>0</v>
      </c>
      <c r="BR31" s="62" t="n">
        <v>0</v>
      </c>
      <c r="BS31" s="62" t="n">
        <v>0</v>
      </c>
      <c r="BT31" s="61" t="n">
        <f aca="false">IFERROR(AVERAGE(BJ31:BS31),0)</f>
        <v>34</v>
      </c>
      <c r="BU31" s="63" t="n">
        <v>0</v>
      </c>
      <c r="BV31" s="63" t="n">
        <v>0</v>
      </c>
      <c r="BW31" s="63" t="n">
        <v>0</v>
      </c>
      <c r="BX31" s="62" t="n">
        <v>0</v>
      </c>
      <c r="BY31" s="62" t="n">
        <v>0</v>
      </c>
      <c r="BZ31" s="62" t="n">
        <v>0</v>
      </c>
      <c r="CA31" s="62" t="n">
        <v>0</v>
      </c>
      <c r="CB31" s="62" t="n">
        <v>0</v>
      </c>
      <c r="CC31" s="62"/>
      <c r="CD31" s="61" t="n">
        <f aca="false">IFERROR(AVERAGE(BU31:CC31),0)</f>
        <v>0</v>
      </c>
    </row>
    <row r="32" customFormat="false" ht="15.75" hidden="false" customHeight="true" outlineLevel="0" collapsed="false">
      <c r="A32" s="13" t="str">
        <f aca="false">$E32&amp;"-"&amp;$F32</f>
        <v>202023002-1</v>
      </c>
      <c r="B32" s="18" t="n">
        <f aca="false">$W32</f>
        <v>75</v>
      </c>
      <c r="C32" s="13"/>
      <c r="D32" s="54" t="n">
        <v>28</v>
      </c>
      <c r="E32" s="56" t="s">
        <v>3223</v>
      </c>
      <c r="F32" s="56" t="s">
        <v>64</v>
      </c>
      <c r="G32" s="56" t="s">
        <v>3224</v>
      </c>
      <c r="H32" s="56" t="s">
        <v>178</v>
      </c>
      <c r="I32" s="56" t="s">
        <v>1588</v>
      </c>
      <c r="J32" s="56" t="s">
        <v>1013</v>
      </c>
      <c r="K32" s="56" t="s">
        <v>2559</v>
      </c>
      <c r="L32" s="56" t="s">
        <v>64</v>
      </c>
      <c r="M32" s="56" t="s">
        <v>1200</v>
      </c>
      <c r="N32" s="56" t="s">
        <v>3225</v>
      </c>
      <c r="O32" s="57" t="n">
        <f aca="false">$AB32</f>
        <v>70</v>
      </c>
      <c r="P32" s="57" t="n">
        <f aca="false">$AF32</f>
        <v>55</v>
      </c>
      <c r="Q32" s="57" t="n">
        <f aca="false">IFERROR(IF($V32&lt;&gt;0,ROUND((MAX(O32:P32)*0.5+$V32*0.5),0),ROUND(($O32*0.5+$P32*0.5),0)),)</f>
        <v>63</v>
      </c>
      <c r="R32" s="57" t="n">
        <f aca="false">$AV32</f>
        <v>90.2</v>
      </c>
      <c r="S32" s="57" t="n">
        <f aca="false">$BI32</f>
        <v>94.2</v>
      </c>
      <c r="T32" s="57" t="n">
        <f aca="false">$BT32</f>
        <v>82.167</v>
      </c>
      <c r="U32" s="57" t="n">
        <f aca="false">$CD32</f>
        <v>87.5</v>
      </c>
      <c r="V32" s="58" t="n">
        <f aca="false">$AJ32</f>
        <v>0</v>
      </c>
      <c r="W32" s="59" t="n">
        <f aca="false">IF($Q32&gt;=55,ROUND($Q32*$Q$3+$R32*$R$3+$S32*$S$3+$T32*$T$3+$U32*$U$3,0),$Q32)</f>
        <v>75</v>
      </c>
      <c r="X32" s="57" t="n">
        <v>20</v>
      </c>
      <c r="Y32" s="60" t="n">
        <v>30</v>
      </c>
      <c r="Z32" s="60" t="n">
        <v>20</v>
      </c>
      <c r="AA32" s="60" t="n">
        <v>100</v>
      </c>
      <c r="AB32" s="61" t="n">
        <f aca="false">IFERROR(X32+Y32+Z32*AA32/100,0)</f>
        <v>70</v>
      </c>
      <c r="AC32" s="60" t="n">
        <v>20</v>
      </c>
      <c r="AD32" s="60" t="n">
        <v>35</v>
      </c>
      <c r="AE32" s="57" t="n">
        <v>100</v>
      </c>
      <c r="AF32" s="61" t="n">
        <f aca="false">IFERROR(AC32+AD32*AE32/100,0)</f>
        <v>55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100</v>
      </c>
      <c r="AQ32" s="62" t="n">
        <v>80</v>
      </c>
      <c r="AR32" s="62" t="n">
        <v>67</v>
      </c>
      <c r="AS32" s="62" t="n">
        <v>80</v>
      </c>
      <c r="AT32" s="62" t="n">
        <v>100</v>
      </c>
      <c r="AU32" s="62"/>
      <c r="AV32" s="61" t="n">
        <f aca="false">IFERROR(AVERAGE(AK32:AU32),0)</f>
        <v>90.2</v>
      </c>
      <c r="AW32" s="62" t="n">
        <v>91</v>
      </c>
      <c r="AX32" s="62" t="n">
        <v>98</v>
      </c>
      <c r="AY32" s="62" t="n">
        <v>100</v>
      </c>
      <c r="AZ32" s="62" t="n">
        <v>75</v>
      </c>
      <c r="BA32" s="62" t="n">
        <v>87</v>
      </c>
      <c r="BB32" s="62" t="n">
        <v>100</v>
      </c>
      <c r="BC32" s="62" t="n">
        <v>100</v>
      </c>
      <c r="BD32" s="62" t="n">
        <v>100</v>
      </c>
      <c r="BE32" s="62" t="n">
        <v>91</v>
      </c>
      <c r="BF32" s="62" t="n">
        <v>100</v>
      </c>
      <c r="BG32" s="62"/>
      <c r="BH32" s="62"/>
      <c r="BI32" s="61" t="n">
        <f aca="false">IFERROR(AVERAGE(AW32:BH32),0)</f>
        <v>94.2</v>
      </c>
      <c r="BJ32" s="62" t="n">
        <v>100</v>
      </c>
      <c r="BK32" s="62" t="n">
        <v>80</v>
      </c>
      <c r="BL32" s="62" t="n">
        <v>100</v>
      </c>
      <c r="BM32" s="62" t="n">
        <v>75</v>
      </c>
      <c r="BN32" s="62" t="n">
        <v>66.67</v>
      </c>
      <c r="BO32" s="62" t="n">
        <v>0</v>
      </c>
      <c r="BP32" s="62" t="n">
        <v>100</v>
      </c>
      <c r="BQ32" s="62" t="n">
        <v>100</v>
      </c>
      <c r="BR32" s="62" t="n">
        <v>100</v>
      </c>
      <c r="BS32" s="67" t="n">
        <v>100</v>
      </c>
      <c r="BT32" s="61" t="n">
        <f aca="false">IFERROR(AVERAGE(BJ32:BS32),0)</f>
        <v>82.167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0</v>
      </c>
      <c r="CB32" s="62" t="n">
        <v>100</v>
      </c>
      <c r="CC32" s="62"/>
      <c r="CD32" s="61" t="n">
        <f aca="false">IFERROR(AVERAGE(BU32:CC32),0)</f>
        <v>87.5</v>
      </c>
    </row>
    <row r="33" customFormat="false" ht="15.75" hidden="false" customHeight="true" outlineLevel="0" collapsed="false">
      <c r="A33" s="13" t="str">
        <f aca="false">$E33&amp;"-"&amp;$F33</f>
        <v>202023022-6</v>
      </c>
      <c r="B33" s="18" t="n">
        <f aca="false">$W33</f>
        <v>84</v>
      </c>
      <c r="C33" s="13"/>
      <c r="D33" s="54" t="n">
        <v>29</v>
      </c>
      <c r="E33" s="56" t="s">
        <v>3226</v>
      </c>
      <c r="F33" s="56" t="s">
        <v>140</v>
      </c>
      <c r="G33" s="56" t="s">
        <v>3227</v>
      </c>
      <c r="H33" s="56" t="s">
        <v>68</v>
      </c>
      <c r="I33" s="56" t="s">
        <v>960</v>
      </c>
      <c r="J33" s="56" t="s">
        <v>111</v>
      </c>
      <c r="K33" s="56" t="s">
        <v>3228</v>
      </c>
      <c r="L33" s="56" t="s">
        <v>64</v>
      </c>
      <c r="M33" s="56" t="s">
        <v>1200</v>
      </c>
      <c r="N33" s="56" t="s">
        <v>3229</v>
      </c>
      <c r="O33" s="57" t="n">
        <f aca="false">$AB33</f>
        <v>85</v>
      </c>
      <c r="P33" s="57" t="n">
        <f aca="false">$AF33</f>
        <v>75</v>
      </c>
      <c r="Q33" s="57" t="n">
        <f aca="false">IFERROR(IF($V33&lt;&gt;0,ROUND((MAX(O33:P33)*0.5+$V33*0.5),0),ROUND(($O33*0.5+$P33*0.5),0)),)</f>
        <v>80</v>
      </c>
      <c r="R33" s="57" t="n">
        <f aca="false">$AV33</f>
        <v>98</v>
      </c>
      <c r="S33" s="57" t="n">
        <f aca="false">$BI33</f>
        <v>92.6</v>
      </c>
      <c r="T33" s="57" t="n">
        <f aca="false">$BT33</f>
        <v>91.071</v>
      </c>
      <c r="U33" s="57" t="n">
        <f aca="false">$CD33</f>
        <v>25</v>
      </c>
      <c r="V33" s="58" t="n">
        <f aca="false">$AJ33</f>
        <v>0</v>
      </c>
      <c r="W33" s="59" t="n">
        <f aca="false">IF($Q33&gt;=55,ROUND($Q33*$Q$3+$R33*$R$3+$S33*$S$3+$T33*$T$3+$U33*$U$3,0),$Q33)</f>
        <v>84</v>
      </c>
      <c r="X33" s="57" t="n">
        <v>20</v>
      </c>
      <c r="Y33" s="60" t="n">
        <v>30</v>
      </c>
      <c r="Z33" s="60" t="n">
        <v>35</v>
      </c>
      <c r="AA33" s="60" t="n">
        <v>100</v>
      </c>
      <c r="AB33" s="61" t="n">
        <f aca="false">IFERROR(X33+Y33+Z33*AA33/100,0)</f>
        <v>85</v>
      </c>
      <c r="AC33" s="60" t="n">
        <v>20</v>
      </c>
      <c r="AD33" s="60" t="n">
        <v>55</v>
      </c>
      <c r="AE33" s="57" t="n">
        <v>100</v>
      </c>
      <c r="AF33" s="61" t="n">
        <f aca="false">IFERROR(AC33+AD33*AE33/100,0)</f>
        <v>75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80</v>
      </c>
      <c r="AQ33" s="62" t="n">
        <v>100</v>
      </c>
      <c r="AR33" s="62" t="n">
        <v>100</v>
      </c>
      <c r="AS33" s="62" t="n">
        <v>100</v>
      </c>
      <c r="AT33" s="62" t="n">
        <v>100</v>
      </c>
      <c r="AU33" s="62"/>
      <c r="AV33" s="61" t="n">
        <f aca="false">IFERROR(AVERAGE(AK33:AU33),0)</f>
        <v>98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73</v>
      </c>
      <c r="BB33" s="62" t="n">
        <v>100</v>
      </c>
      <c r="BC33" s="62" t="n">
        <v>55</v>
      </c>
      <c r="BD33" s="62" t="n">
        <v>100</v>
      </c>
      <c r="BE33" s="62" t="n">
        <v>100</v>
      </c>
      <c r="BF33" s="62" t="n">
        <v>98</v>
      </c>
      <c r="BG33" s="62"/>
      <c r="BH33" s="62"/>
      <c r="BI33" s="61" t="n">
        <f aca="false">IFERROR(AVERAGE(AW33:BH33),0)</f>
        <v>92.6</v>
      </c>
      <c r="BJ33" s="62" t="n">
        <v>70</v>
      </c>
      <c r="BK33" s="62" t="n">
        <v>100</v>
      </c>
      <c r="BL33" s="62" t="n">
        <v>100</v>
      </c>
      <c r="BM33" s="62" t="n">
        <v>95</v>
      </c>
      <c r="BN33" s="62" t="n">
        <v>85.71</v>
      </c>
      <c r="BO33" s="62" t="n">
        <v>100</v>
      </c>
      <c r="BP33" s="62" t="n">
        <v>100</v>
      </c>
      <c r="BQ33" s="62" t="n">
        <v>60</v>
      </c>
      <c r="BR33" s="62" t="n">
        <v>100</v>
      </c>
      <c r="BS33" s="62" t="n">
        <v>100</v>
      </c>
      <c r="BT33" s="61" t="n">
        <f aca="false">IFERROR(AVERAGE(BJ33:BS33),0)</f>
        <v>91.071</v>
      </c>
      <c r="BU33" s="63" t="n">
        <v>0</v>
      </c>
      <c r="BV33" s="63" t="n">
        <v>0</v>
      </c>
      <c r="BW33" s="63" t="n">
        <v>0</v>
      </c>
      <c r="BX33" s="62" t="n">
        <v>100</v>
      </c>
      <c r="BY33" s="62" t="n">
        <v>100</v>
      </c>
      <c r="BZ33" s="62" t="n">
        <v>0</v>
      </c>
      <c r="CA33" s="62" t="n">
        <v>0</v>
      </c>
      <c r="CB33" s="62" t="n">
        <v>0</v>
      </c>
      <c r="CC33" s="62"/>
      <c r="CD33" s="61" t="n">
        <f aca="false">IFERROR(AVERAGE(BU33:CC33),0)</f>
        <v>25</v>
      </c>
    </row>
    <row r="34" customFormat="false" ht="15.75" hidden="false" customHeight="true" outlineLevel="0" collapsed="false">
      <c r="A34" s="13" t="str">
        <f aca="false">$E34&amp;"-"&amp;$F34</f>
        <v>202023059-5</v>
      </c>
      <c r="B34" s="18" t="n">
        <f aca="false">$W34</f>
        <v>71</v>
      </c>
      <c r="C34" s="13"/>
      <c r="D34" s="54" t="n">
        <v>30</v>
      </c>
      <c r="E34" s="56" t="s">
        <v>3230</v>
      </c>
      <c r="F34" s="56" t="s">
        <v>70</v>
      </c>
      <c r="G34" s="56" t="s">
        <v>3231</v>
      </c>
      <c r="H34" s="56" t="s">
        <v>121</v>
      </c>
      <c r="I34" s="56" t="s">
        <v>273</v>
      </c>
      <c r="J34" s="56" t="s">
        <v>765</v>
      </c>
      <c r="K34" s="56" t="s">
        <v>3232</v>
      </c>
      <c r="L34" s="56" t="s">
        <v>64</v>
      </c>
      <c r="M34" s="56" t="s">
        <v>1200</v>
      </c>
      <c r="N34" s="56" t="s">
        <v>3233</v>
      </c>
      <c r="O34" s="57" t="n">
        <f aca="false">$AB34</f>
        <v>100</v>
      </c>
      <c r="P34" s="57" t="n">
        <f aca="false">$AF34</f>
        <v>30</v>
      </c>
      <c r="Q34" s="57" t="n">
        <f aca="false">IFERROR(IF($V34&lt;&gt;0,ROUND((MAX(O34:P34)*0.5+$V34*0.5),0),ROUND(($O34*0.5+$P34*0.5),0)),)</f>
        <v>65</v>
      </c>
      <c r="R34" s="57" t="n">
        <f aca="false">$AV34</f>
        <v>81.7</v>
      </c>
      <c r="S34" s="57" t="n">
        <f aca="false">$BI34</f>
        <v>69.8</v>
      </c>
      <c r="T34" s="57" t="n">
        <f aca="false">$BT34</f>
        <v>78.643</v>
      </c>
      <c r="U34" s="57" t="n">
        <f aca="false">$CD34</f>
        <v>50</v>
      </c>
      <c r="V34" s="58" t="n">
        <f aca="false">$AJ34</f>
        <v>0</v>
      </c>
      <c r="W34" s="59" t="n">
        <f aca="false">IF($Q34&gt;=55,ROUND($Q34*$Q$3+$R34*$R$3+$S34*$S$3+$T34*$T$3+$U34*$U$3,0),$Q34)</f>
        <v>71</v>
      </c>
      <c r="X34" s="57" t="n">
        <v>20</v>
      </c>
      <c r="Y34" s="60" t="n">
        <v>30</v>
      </c>
      <c r="Z34" s="60" t="n">
        <v>50</v>
      </c>
      <c r="AA34" s="60" t="n">
        <v>100</v>
      </c>
      <c r="AB34" s="61" t="n">
        <f aca="false">IFERROR(X34+Y34+Z34*AA34/100,0)</f>
        <v>100</v>
      </c>
      <c r="AC34" s="60" t="n">
        <v>0</v>
      </c>
      <c r="AD34" s="60" t="n">
        <v>30</v>
      </c>
      <c r="AE34" s="57" t="n">
        <v>100</v>
      </c>
      <c r="AF34" s="61" t="n">
        <f aca="false">IFERROR(AC34+AD34*AE34/100,0)</f>
        <v>30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100</v>
      </c>
      <c r="AP34" s="62" t="n">
        <v>100</v>
      </c>
      <c r="AQ34" s="62" t="n">
        <v>80</v>
      </c>
      <c r="AR34" s="62" t="n">
        <v>50</v>
      </c>
      <c r="AS34" s="62" t="n">
        <v>20</v>
      </c>
      <c r="AT34" s="62" t="n">
        <v>67</v>
      </c>
      <c r="AU34" s="62"/>
      <c r="AV34" s="61" t="n">
        <f aca="false">IFERROR(AVERAGE(AK34:AU34),0)</f>
        <v>81.7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0</v>
      </c>
      <c r="BB34" s="62" t="n">
        <v>100</v>
      </c>
      <c r="BC34" s="62" t="n">
        <v>98</v>
      </c>
      <c r="BD34" s="62" t="n">
        <v>0</v>
      </c>
      <c r="BE34" s="62" t="n">
        <v>100</v>
      </c>
      <c r="BF34" s="62" t="n">
        <v>0</v>
      </c>
      <c r="BG34" s="62"/>
      <c r="BH34" s="62"/>
      <c r="BI34" s="61" t="n">
        <f aca="false">IFERROR(AVERAGE(AW34:BH34),0)</f>
        <v>69.8</v>
      </c>
      <c r="BJ34" s="62" t="n">
        <v>90</v>
      </c>
      <c r="BK34" s="62" t="n">
        <v>90</v>
      </c>
      <c r="BL34" s="62" t="n">
        <v>100</v>
      </c>
      <c r="BM34" s="62" t="n">
        <v>90</v>
      </c>
      <c r="BN34" s="62" t="n">
        <v>71.43</v>
      </c>
      <c r="BO34" s="62" t="n">
        <v>45</v>
      </c>
      <c r="BP34" s="62" t="n">
        <v>100</v>
      </c>
      <c r="BQ34" s="62" t="n">
        <v>100</v>
      </c>
      <c r="BR34" s="62" t="n">
        <v>100</v>
      </c>
      <c r="BS34" s="62" t="n">
        <v>0</v>
      </c>
      <c r="BT34" s="61" t="n">
        <f aca="false">IFERROR(AVERAGE(BJ34:BS34),0)</f>
        <v>78.643</v>
      </c>
      <c r="BU34" s="63" t="n">
        <v>0</v>
      </c>
      <c r="BV34" s="63" t="n">
        <v>0</v>
      </c>
      <c r="BW34" s="63" t="n">
        <v>100</v>
      </c>
      <c r="BX34" s="62" t="n">
        <v>100</v>
      </c>
      <c r="BY34" s="62" t="n">
        <v>100</v>
      </c>
      <c r="BZ34" s="62" t="n">
        <v>0</v>
      </c>
      <c r="CA34" s="62" t="n">
        <v>0</v>
      </c>
      <c r="CB34" s="62" t="n">
        <v>100</v>
      </c>
      <c r="CC34" s="62"/>
      <c r="CD34" s="61" t="n">
        <f aca="false">IFERROR(AVERAGE(BU34:CC34),0)</f>
        <v>50</v>
      </c>
    </row>
    <row r="35" customFormat="false" ht="15.75" hidden="false" customHeight="true" outlineLevel="0" collapsed="false">
      <c r="A35" s="13" t="str">
        <f aca="false">$E35&amp;"-"&amp;$F35</f>
        <v>202021004-7</v>
      </c>
      <c r="B35" s="18" t="n">
        <f aca="false">$W35</f>
        <v>100</v>
      </c>
      <c r="C35" s="13"/>
      <c r="D35" s="54" t="n">
        <v>31</v>
      </c>
      <c r="E35" s="56" t="s">
        <v>3234</v>
      </c>
      <c r="F35" s="56" t="s">
        <v>121</v>
      </c>
      <c r="G35" s="56" t="s">
        <v>3235</v>
      </c>
      <c r="H35" s="56" t="s">
        <v>89</v>
      </c>
      <c r="I35" s="56" t="s">
        <v>280</v>
      </c>
      <c r="J35" s="56" t="s">
        <v>78</v>
      </c>
      <c r="K35" s="56" t="s">
        <v>3236</v>
      </c>
      <c r="L35" s="56" t="s">
        <v>64</v>
      </c>
      <c r="M35" s="56" t="s">
        <v>572</v>
      </c>
      <c r="N35" s="56" t="s">
        <v>3237</v>
      </c>
      <c r="O35" s="57" t="n">
        <f aca="false">$AB35</f>
        <v>100</v>
      </c>
      <c r="P35" s="57" t="n">
        <f aca="false">$AF35</f>
        <v>100</v>
      </c>
      <c r="Q35" s="57" t="n">
        <f aca="false">IFERROR(IF($V35&lt;&gt;0,ROUND((MAX(O35:P35)*0.5+$V35*0.5),0),ROUND(($O35*0.5+$P35*0.5),0)),)</f>
        <v>100</v>
      </c>
      <c r="R35" s="57" t="n">
        <f aca="false">$AV35</f>
        <v>100</v>
      </c>
      <c r="S35" s="57" t="n">
        <f aca="false">$BI35</f>
        <v>100</v>
      </c>
      <c r="T35" s="57" t="n">
        <f aca="false">$BT35</f>
        <v>99</v>
      </c>
      <c r="U35" s="57" t="n">
        <f aca="false">$CD35</f>
        <v>100</v>
      </c>
      <c r="V35" s="58" t="n">
        <f aca="false">$AJ35</f>
        <v>0</v>
      </c>
      <c r="W35" s="59" t="n">
        <f aca="false">IF($Q35&gt;=55,ROUND($Q35*$Q$3+$R35*$R$3+$S35*$S$3+$T35*$T$3+$U35*$U$3,0),$Q35)</f>
        <v>100</v>
      </c>
      <c r="X35" s="57" t="n">
        <v>20</v>
      </c>
      <c r="Y35" s="60" t="n">
        <v>30</v>
      </c>
      <c r="Z35" s="60" t="n">
        <v>50</v>
      </c>
      <c r="AA35" s="60" t="n">
        <v>100</v>
      </c>
      <c r="AB35" s="61" t="n">
        <f aca="false">IFERROR(X35+Y35+Z35*AA35/100,0)</f>
        <v>100</v>
      </c>
      <c r="AC35" s="60" t="n">
        <v>30</v>
      </c>
      <c r="AD35" s="60" t="n">
        <v>70</v>
      </c>
      <c r="AE35" s="57" t="n">
        <v>100</v>
      </c>
      <c r="AF35" s="61" t="n">
        <f aca="false">IFERROR(AC35+AD35*AE35/100,0)</f>
        <v>100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100</v>
      </c>
      <c r="AQ35" s="62" t="n">
        <v>100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100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100</v>
      </c>
      <c r="BC35" s="62" t="n">
        <v>100</v>
      </c>
      <c r="BD35" s="62" t="n">
        <v>100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100</v>
      </c>
      <c r="BJ35" s="62" t="n">
        <v>90</v>
      </c>
      <c r="BK35" s="62" t="n">
        <v>100</v>
      </c>
      <c r="BL35" s="62" t="n">
        <v>100</v>
      </c>
      <c r="BM35" s="62" t="n">
        <v>100</v>
      </c>
      <c r="BN35" s="62" t="n">
        <v>100</v>
      </c>
      <c r="BO35" s="62" t="n">
        <v>100</v>
      </c>
      <c r="BP35" s="62" t="n">
        <v>100</v>
      </c>
      <c r="BQ35" s="62" t="n">
        <v>100</v>
      </c>
      <c r="BR35" s="62" t="n">
        <v>100</v>
      </c>
      <c r="BS35" s="62" t="n">
        <v>100</v>
      </c>
      <c r="BT35" s="61" t="n">
        <f aca="false">IFERROR(AVERAGE(BJ35:BS35),0)</f>
        <v>99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202051046-6</v>
      </c>
      <c r="B36" s="18" t="n">
        <f aca="false">$W36</f>
        <v>98</v>
      </c>
      <c r="C36" s="13"/>
      <c r="D36" s="54" t="n">
        <v>32</v>
      </c>
      <c r="E36" s="56" t="s">
        <v>3238</v>
      </c>
      <c r="F36" s="56" t="s">
        <v>140</v>
      </c>
      <c r="G36" s="56" t="s">
        <v>3239</v>
      </c>
      <c r="H36" s="56" t="s">
        <v>159</v>
      </c>
      <c r="I36" s="56" t="s">
        <v>3240</v>
      </c>
      <c r="J36" s="56" t="s">
        <v>3241</v>
      </c>
      <c r="K36" s="56" t="s">
        <v>3242</v>
      </c>
      <c r="L36" s="56" t="s">
        <v>64</v>
      </c>
      <c r="M36" s="56" t="s">
        <v>381</v>
      </c>
      <c r="N36" s="56" t="s">
        <v>3243</v>
      </c>
      <c r="O36" s="57" t="n">
        <f aca="false">$AB36</f>
        <v>100</v>
      </c>
      <c r="P36" s="57" t="n">
        <f aca="false">$AF36</f>
        <v>100</v>
      </c>
      <c r="Q36" s="57" t="n">
        <f aca="false">IFERROR(IF($V36&lt;&gt;0,ROUND((MAX(O36:P36)*0.5+$V36*0.5),0),ROUND(($O36*0.5+$P36*0.5),0)),)</f>
        <v>100</v>
      </c>
      <c r="R36" s="57" t="n">
        <f aca="false">$AV36</f>
        <v>92</v>
      </c>
      <c r="S36" s="57" t="n">
        <f aca="false">$BI36</f>
        <v>100</v>
      </c>
      <c r="T36" s="57" t="n">
        <f aca="false">$BT36</f>
        <v>99.524</v>
      </c>
      <c r="U36" s="57" t="n">
        <f aca="false">$CD36</f>
        <v>97.25</v>
      </c>
      <c r="V36" s="58" t="n">
        <f aca="false">$AJ36</f>
        <v>0</v>
      </c>
      <c r="W36" s="59" t="n">
        <f aca="false">IF($Q36&gt;=55,ROUND($Q36*$Q$3+$R36*$R$3+$S36*$S$3+$T36*$T$3+$U36*$U$3,0),$Q36)</f>
        <v>98</v>
      </c>
      <c r="X36" s="57" t="n">
        <v>20</v>
      </c>
      <c r="Y36" s="60" t="n">
        <v>30</v>
      </c>
      <c r="Z36" s="60" t="n">
        <v>50</v>
      </c>
      <c r="AA36" s="60" t="n">
        <v>100</v>
      </c>
      <c r="AB36" s="61" t="n">
        <f aca="false">IFERROR(X36+Y36+Z36*AA36/100,0)</f>
        <v>100</v>
      </c>
      <c r="AC36" s="60" t="n">
        <v>30</v>
      </c>
      <c r="AD36" s="60" t="n">
        <v>70</v>
      </c>
      <c r="AE36" s="57" t="n">
        <v>100</v>
      </c>
      <c r="AF36" s="61" t="n">
        <f aca="false">IFERROR(AC36+AD36*AE36/100,0)</f>
        <v>100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80</v>
      </c>
      <c r="AQ36" s="62" t="n">
        <v>100</v>
      </c>
      <c r="AR36" s="62" t="n">
        <v>100</v>
      </c>
      <c r="AS36" s="62" t="n">
        <v>40</v>
      </c>
      <c r="AT36" s="62" t="n">
        <v>100</v>
      </c>
      <c r="AU36" s="62"/>
      <c r="AV36" s="61" t="n">
        <f aca="false">IFERROR(AVERAGE(AK36:AU36),0)</f>
        <v>92</v>
      </c>
      <c r="AW36" s="62" t="n">
        <v>100</v>
      </c>
      <c r="AX36" s="62" t="n">
        <v>100</v>
      </c>
      <c r="AY36" s="62" t="n">
        <v>100</v>
      </c>
      <c r="AZ36" s="62" t="n">
        <v>100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100</v>
      </c>
      <c r="BJ36" s="62" t="n">
        <v>100</v>
      </c>
      <c r="BK36" s="62" t="n">
        <v>100</v>
      </c>
      <c r="BL36" s="62" t="n">
        <v>100</v>
      </c>
      <c r="BM36" s="62" t="n">
        <v>100</v>
      </c>
      <c r="BN36" s="62" t="n">
        <v>95.24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62" t="n">
        <v>100</v>
      </c>
      <c r="BT36" s="61" t="n">
        <f aca="false">IFERROR(AVERAGE(BJ36:BS36),0)</f>
        <v>99.524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78</v>
      </c>
      <c r="CA36" s="62" t="n">
        <v>100</v>
      </c>
      <c r="CB36" s="62" t="n">
        <v>100</v>
      </c>
      <c r="CC36" s="62"/>
      <c r="CD36" s="61" t="n">
        <f aca="false">IFERROR(AVERAGE(BU36:CC36),0)</f>
        <v>97.25</v>
      </c>
    </row>
    <row r="37" customFormat="false" ht="15.75" hidden="false" customHeight="true" outlineLevel="0" collapsed="false">
      <c r="A37" s="13" t="str">
        <f aca="false">$E37&amp;"-"&amp;$F37</f>
        <v>202023028-5</v>
      </c>
      <c r="B37" s="18" t="n">
        <f aca="false">$W37</f>
        <v>66</v>
      </c>
      <c r="C37" s="13"/>
      <c r="D37" s="54" t="n">
        <v>33</v>
      </c>
      <c r="E37" s="56" t="s">
        <v>3244</v>
      </c>
      <c r="F37" s="56" t="s">
        <v>70</v>
      </c>
      <c r="G37" s="56" t="s">
        <v>3245</v>
      </c>
      <c r="H37" s="56" t="s">
        <v>178</v>
      </c>
      <c r="I37" s="56" t="s">
        <v>3246</v>
      </c>
      <c r="J37" s="56" t="s">
        <v>340</v>
      </c>
      <c r="K37" s="56" t="s">
        <v>3247</v>
      </c>
      <c r="L37" s="56" t="s">
        <v>64</v>
      </c>
      <c r="M37" s="56" t="s">
        <v>1200</v>
      </c>
      <c r="N37" s="56" t="s">
        <v>3248</v>
      </c>
      <c r="O37" s="57" t="n">
        <f aca="false">$AB37</f>
        <v>55</v>
      </c>
      <c r="P37" s="57" t="n">
        <f aca="false">$AF37</f>
        <v>40</v>
      </c>
      <c r="Q37" s="57" t="n">
        <f aca="false">IFERROR(IF($V37&lt;&gt;0,ROUND((MAX(O37:P37)*0.5+$V37*0.5),0),ROUND(($O37*0.5+$P37*0.5),0)),)</f>
        <v>58</v>
      </c>
      <c r="R37" s="57" t="n">
        <f aca="false">$AV37</f>
        <v>75.5</v>
      </c>
      <c r="S37" s="57" t="n">
        <f aca="false">$BI37</f>
        <v>59.2</v>
      </c>
      <c r="T37" s="57" t="n">
        <f aca="false">$BT37</f>
        <v>78.024</v>
      </c>
      <c r="U37" s="57" t="n">
        <f aca="false">$CD37</f>
        <v>62.5</v>
      </c>
      <c r="V37" s="58" t="n">
        <f aca="false">$AJ37</f>
        <v>60</v>
      </c>
      <c r="W37" s="59" t="n">
        <f aca="false">IF($Q37&gt;=55,ROUND($Q37*$Q$3+$R37*$R$3+$S37*$S$3+$T37*$T$3+$U37*$U$3,0),$Q37)</f>
        <v>66</v>
      </c>
      <c r="X37" s="57" t="n">
        <v>10</v>
      </c>
      <c r="Y37" s="60" t="n">
        <v>20</v>
      </c>
      <c r="Z37" s="60" t="n">
        <v>25</v>
      </c>
      <c r="AA37" s="60" t="n">
        <v>100</v>
      </c>
      <c r="AB37" s="61" t="n">
        <f aca="false">IFERROR(X37+Y37+Z37*AA37/100,0)</f>
        <v>55</v>
      </c>
      <c r="AC37" s="60" t="n">
        <v>0</v>
      </c>
      <c r="AD37" s="60" t="n">
        <v>40</v>
      </c>
      <c r="AE37" s="57" t="n">
        <v>100</v>
      </c>
      <c r="AF37" s="61" t="n">
        <f aca="false">IFERROR(AC37+AD37*AE37/100,0)</f>
        <v>40</v>
      </c>
      <c r="AG37" s="60" t="n">
        <v>15</v>
      </c>
      <c r="AH37" s="60" t="n">
        <v>45</v>
      </c>
      <c r="AI37" s="57" t="n">
        <v>100</v>
      </c>
      <c r="AJ37" s="61" t="n">
        <f aca="false">IFERROR(AG37+AH37*AI37/100,0)</f>
        <v>60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25</v>
      </c>
      <c r="AP37" s="62" t="n">
        <v>40</v>
      </c>
      <c r="AQ37" s="62" t="n">
        <v>100</v>
      </c>
      <c r="AR37" s="62" t="n">
        <v>50</v>
      </c>
      <c r="AS37" s="62" t="n">
        <v>40</v>
      </c>
      <c r="AT37" s="62" t="n">
        <v>100</v>
      </c>
      <c r="AU37" s="62"/>
      <c r="AV37" s="61" t="n">
        <f aca="false">IFERROR(AVERAGE(AK37:AU37),0)</f>
        <v>75.5</v>
      </c>
      <c r="AW37" s="62" t="n">
        <v>92</v>
      </c>
      <c r="AX37" s="62" t="n">
        <v>100</v>
      </c>
      <c r="AY37" s="62" t="n">
        <v>100</v>
      </c>
      <c r="AZ37" s="62" t="n">
        <v>100</v>
      </c>
      <c r="BA37" s="62" t="n">
        <v>0</v>
      </c>
      <c r="BB37" s="62" t="n">
        <v>100</v>
      </c>
      <c r="BC37" s="62" t="n">
        <v>0</v>
      </c>
      <c r="BD37" s="62" t="n">
        <v>100</v>
      </c>
      <c r="BE37" s="62" t="n">
        <v>0</v>
      </c>
      <c r="BF37" s="62" t="n">
        <v>0</v>
      </c>
      <c r="BG37" s="62"/>
      <c r="BH37" s="62"/>
      <c r="BI37" s="61" t="n">
        <f aca="false">IFERROR(AVERAGE(AW37:BH37),0)</f>
        <v>59.2</v>
      </c>
      <c r="BJ37" s="62" t="n">
        <v>100</v>
      </c>
      <c r="BK37" s="62" t="n">
        <v>90</v>
      </c>
      <c r="BL37" s="62" t="n">
        <v>100</v>
      </c>
      <c r="BM37" s="62" t="n">
        <v>95</v>
      </c>
      <c r="BN37" s="62" t="n">
        <v>95.24</v>
      </c>
      <c r="BO37" s="62" t="n">
        <v>0</v>
      </c>
      <c r="BP37" s="62" t="n">
        <v>100</v>
      </c>
      <c r="BQ37" s="62" t="n">
        <v>100</v>
      </c>
      <c r="BR37" s="62" t="n">
        <v>100</v>
      </c>
      <c r="BS37" s="62" t="n">
        <v>0</v>
      </c>
      <c r="BT37" s="61" t="n">
        <f aca="false">IFERROR(AVERAGE(BJ37:BS37),0)</f>
        <v>78.024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0</v>
      </c>
      <c r="CA37" s="62" t="n">
        <v>0</v>
      </c>
      <c r="CB37" s="62" t="n">
        <v>0</v>
      </c>
      <c r="CC37" s="62"/>
      <c r="CD37" s="61" t="n">
        <f aca="false">IFERROR(AVERAGE(BU37:CC37),0)</f>
        <v>62.5</v>
      </c>
    </row>
    <row r="38" customFormat="false" ht="15.75" hidden="false" customHeight="true" outlineLevel="0" collapsed="false">
      <c r="A38" s="13" t="str">
        <f aca="false">$E38&amp;"-"&amp;$F38</f>
        <v>202023020-k</v>
      </c>
      <c r="B38" s="18" t="n">
        <f aca="false">$W38</f>
        <v>98</v>
      </c>
      <c r="C38" s="13"/>
      <c r="D38" s="54" t="n">
        <v>34</v>
      </c>
      <c r="E38" s="56" t="s">
        <v>3249</v>
      </c>
      <c r="F38" s="56" t="s">
        <v>76</v>
      </c>
      <c r="G38" s="56" t="s">
        <v>3250</v>
      </c>
      <c r="H38" s="56" t="s">
        <v>70</v>
      </c>
      <c r="I38" s="56" t="s">
        <v>961</v>
      </c>
      <c r="J38" s="56" t="s">
        <v>593</v>
      </c>
      <c r="K38" s="56" t="s">
        <v>3251</v>
      </c>
      <c r="L38" s="56" t="s">
        <v>64</v>
      </c>
      <c r="M38" s="56" t="s">
        <v>1200</v>
      </c>
      <c r="N38" s="56" t="s">
        <v>3252</v>
      </c>
      <c r="O38" s="57" t="n">
        <f aca="false">$AB38</f>
        <v>100</v>
      </c>
      <c r="P38" s="57" t="n">
        <f aca="false">$AF38</f>
        <v>100</v>
      </c>
      <c r="Q38" s="57" t="n">
        <f aca="false">IFERROR(IF($V38&lt;&gt;0,ROUND((MAX(O38:P38)*0.5+$V38*0.5),0),ROUND(($O38*0.5+$P38*0.5),0)),)</f>
        <v>100</v>
      </c>
      <c r="R38" s="57" t="n">
        <f aca="false">$AV38</f>
        <v>94.7</v>
      </c>
      <c r="S38" s="57" t="n">
        <f aca="false">$BI38</f>
        <v>100</v>
      </c>
      <c r="T38" s="57" t="n">
        <f aca="false">$BT38</f>
        <v>97.524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98</v>
      </c>
      <c r="X38" s="57" t="n">
        <v>20</v>
      </c>
      <c r="Y38" s="60" t="n">
        <v>30</v>
      </c>
      <c r="Z38" s="60" t="n">
        <v>50</v>
      </c>
      <c r="AA38" s="60" t="n">
        <v>100</v>
      </c>
      <c r="AB38" s="61" t="n">
        <f aca="false">IFERROR(X38+Y38+Z38*AA38/100,0)</f>
        <v>100</v>
      </c>
      <c r="AC38" s="60" t="n">
        <v>30</v>
      </c>
      <c r="AD38" s="60" t="n">
        <v>70</v>
      </c>
      <c r="AE38" s="57" t="n">
        <v>100</v>
      </c>
      <c r="AF38" s="61" t="n">
        <f aca="false">IFERROR(AC38+AD38*AE38/100,0)</f>
        <v>100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80</v>
      </c>
      <c r="AQ38" s="62" t="n">
        <v>100</v>
      </c>
      <c r="AR38" s="62" t="n">
        <v>67</v>
      </c>
      <c r="AS38" s="62" t="n">
        <v>100</v>
      </c>
      <c r="AT38" s="62" t="n">
        <v>100</v>
      </c>
      <c r="AU38" s="62"/>
      <c r="AV38" s="61" t="n">
        <f aca="false">IFERROR(AVERAGE(AK38:AU38),0)</f>
        <v>94.7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100</v>
      </c>
      <c r="BJ38" s="62" t="n">
        <v>100</v>
      </c>
      <c r="BK38" s="62" t="n">
        <v>100</v>
      </c>
      <c r="BL38" s="62" t="n">
        <v>95</v>
      </c>
      <c r="BM38" s="62" t="n">
        <v>95</v>
      </c>
      <c r="BN38" s="62" t="n">
        <v>95.24</v>
      </c>
      <c r="BO38" s="62" t="n">
        <v>95</v>
      </c>
      <c r="BP38" s="62" t="n">
        <v>95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97.524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202021065-9</v>
      </c>
      <c r="B39" s="18" t="n">
        <f aca="false">$W39</f>
        <v>98</v>
      </c>
      <c r="C39" s="13"/>
      <c r="D39" s="54" t="n">
        <v>35</v>
      </c>
      <c r="E39" s="56" t="s">
        <v>3253</v>
      </c>
      <c r="F39" s="56" t="s">
        <v>102</v>
      </c>
      <c r="G39" s="56" t="s">
        <v>3254</v>
      </c>
      <c r="H39" s="56" t="s">
        <v>58</v>
      </c>
      <c r="I39" s="56" t="s">
        <v>111</v>
      </c>
      <c r="J39" s="56" t="s">
        <v>3255</v>
      </c>
      <c r="K39" s="56" t="s">
        <v>3256</v>
      </c>
      <c r="L39" s="56" t="s">
        <v>64</v>
      </c>
      <c r="M39" s="56" t="s">
        <v>572</v>
      </c>
      <c r="N39" s="56" t="s">
        <v>3257</v>
      </c>
      <c r="O39" s="57" t="n">
        <f aca="false">$AB39</f>
        <v>100</v>
      </c>
      <c r="P39" s="57" t="n">
        <f aca="false">$AF39</f>
        <v>100</v>
      </c>
      <c r="Q39" s="57" t="n">
        <f aca="false">IFERROR(IF($V39&lt;&gt;0,ROUND((MAX(O39:P39)*0.5+$V39*0.5),0),ROUND(($O39*0.5+$P39*0.5),0)),)</f>
        <v>100</v>
      </c>
      <c r="R39" s="57" t="n">
        <f aca="false">$AV39</f>
        <v>96</v>
      </c>
      <c r="S39" s="57" t="n">
        <f aca="false">$BI39</f>
        <v>100</v>
      </c>
      <c r="T39" s="57" t="n">
        <f aca="false">$BT39</f>
        <v>98.524</v>
      </c>
      <c r="U39" s="57" t="n">
        <f aca="false">$CD39</f>
        <v>87.5</v>
      </c>
      <c r="V39" s="58" t="n">
        <f aca="false">$AJ39</f>
        <v>0</v>
      </c>
      <c r="W39" s="59" t="n">
        <f aca="false">IF($Q39&gt;=55,ROUND($Q39*$Q$3+$R39*$R$3+$S39*$S$3+$T39*$T$3+$U39*$U$3,0),$Q39)</f>
        <v>98</v>
      </c>
      <c r="X39" s="57" t="n">
        <v>20</v>
      </c>
      <c r="Y39" s="60" t="n">
        <v>30</v>
      </c>
      <c r="Z39" s="60" t="n">
        <v>50</v>
      </c>
      <c r="AA39" s="60" t="n">
        <v>100</v>
      </c>
      <c r="AB39" s="61" t="n">
        <f aca="false">IFERROR(X39+Y39+Z39*AA39/100,0)</f>
        <v>100</v>
      </c>
      <c r="AC39" s="60" t="n">
        <v>30</v>
      </c>
      <c r="AD39" s="60" t="n">
        <v>70</v>
      </c>
      <c r="AE39" s="57" t="n">
        <v>100</v>
      </c>
      <c r="AF39" s="61" t="n">
        <f aca="false">IFERROR(AC39+AD39*AE39/100,0)</f>
        <v>100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80</v>
      </c>
      <c r="AQ39" s="62" t="n">
        <v>100</v>
      </c>
      <c r="AR39" s="62" t="n">
        <v>100</v>
      </c>
      <c r="AS39" s="62" t="n">
        <v>80</v>
      </c>
      <c r="AT39" s="62" t="n">
        <v>100</v>
      </c>
      <c r="AU39" s="62"/>
      <c r="AV39" s="61" t="n">
        <f aca="false">IFERROR(AVERAGE(AK39:AU39),0)</f>
        <v>96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90</v>
      </c>
      <c r="BK39" s="62" t="n">
        <v>100</v>
      </c>
      <c r="BL39" s="62" t="n">
        <v>100</v>
      </c>
      <c r="BM39" s="62" t="n">
        <v>100</v>
      </c>
      <c r="BN39" s="62" t="n">
        <v>95.24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98.524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0</v>
      </c>
      <c r="CC39" s="62"/>
      <c r="CD39" s="61" t="n">
        <f aca="false">IFERROR(AVERAGE(BU39:CC39),0)</f>
        <v>87.5</v>
      </c>
    </row>
    <row r="40" customFormat="false" ht="15.75" hidden="false" customHeight="true" outlineLevel="0" collapsed="false">
      <c r="A40" s="13" t="str">
        <f aca="false">$E40&amp;"-"&amp;$F40</f>
        <v>202023027-7</v>
      </c>
      <c r="B40" s="18" t="n">
        <f aca="false">$W40</f>
        <v>92</v>
      </c>
      <c r="C40" s="13"/>
      <c r="D40" s="54" t="n">
        <v>36</v>
      </c>
      <c r="E40" s="56" t="s">
        <v>3258</v>
      </c>
      <c r="F40" s="56" t="s">
        <v>121</v>
      </c>
      <c r="G40" s="56" t="s">
        <v>3259</v>
      </c>
      <c r="H40" s="56" t="s">
        <v>58</v>
      </c>
      <c r="I40" s="56" t="s">
        <v>582</v>
      </c>
      <c r="J40" s="56" t="s">
        <v>609</v>
      </c>
      <c r="K40" s="56" t="s">
        <v>3260</v>
      </c>
      <c r="L40" s="56" t="s">
        <v>64</v>
      </c>
      <c r="M40" s="56" t="s">
        <v>1200</v>
      </c>
      <c r="N40" s="56" t="s">
        <v>3261</v>
      </c>
      <c r="O40" s="57" t="n">
        <f aca="false">$AB40</f>
        <v>85</v>
      </c>
      <c r="P40" s="57" t="n">
        <f aca="false">$AF40</f>
        <v>100</v>
      </c>
      <c r="Q40" s="57" t="n">
        <f aca="false">IFERROR(IF($V40&lt;&gt;0,ROUND((MAX(O40:P40)*0.5+$V40*0.5),0),ROUND(($O40*0.5+$P40*0.5),0)),)</f>
        <v>93</v>
      </c>
      <c r="R40" s="57" t="n">
        <f aca="false">$AV40</f>
        <v>92.7</v>
      </c>
      <c r="S40" s="57" t="n">
        <f aca="false">$BI40</f>
        <v>87.3</v>
      </c>
      <c r="T40" s="57" t="n">
        <f aca="false">$BT40</f>
        <v>98.524</v>
      </c>
      <c r="U40" s="57" t="n">
        <f aca="false">$CD40</f>
        <v>50</v>
      </c>
      <c r="V40" s="58" t="n">
        <f aca="false">$AJ40</f>
        <v>0</v>
      </c>
      <c r="W40" s="59" t="n">
        <f aca="false">IF($Q40&gt;=55,ROUND($Q40*$Q$3+$R40*$R$3+$S40*$S$3+$T40*$T$3+$U40*$U$3,0),$Q40)</f>
        <v>92</v>
      </c>
      <c r="X40" s="57" t="n">
        <v>20</v>
      </c>
      <c r="Y40" s="60" t="n">
        <v>30</v>
      </c>
      <c r="Z40" s="60" t="n">
        <v>35</v>
      </c>
      <c r="AA40" s="60" t="n">
        <v>100</v>
      </c>
      <c r="AB40" s="61" t="n">
        <f aca="false">IFERROR(X40+Y40+Z40*AA40/100,0)</f>
        <v>85</v>
      </c>
      <c r="AC40" s="60" t="n">
        <v>30</v>
      </c>
      <c r="AD40" s="60" t="n">
        <v>70</v>
      </c>
      <c r="AE40" s="57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67</v>
      </c>
      <c r="AL40" s="63" t="n">
        <v>100</v>
      </c>
      <c r="AM40" s="62" t="n">
        <v>100</v>
      </c>
      <c r="AN40" s="62" t="n">
        <v>100</v>
      </c>
      <c r="AO40" s="62" t="n">
        <v>100</v>
      </c>
      <c r="AP40" s="62" t="n">
        <v>80</v>
      </c>
      <c r="AQ40" s="62" t="n">
        <v>100</v>
      </c>
      <c r="AR40" s="62" t="n">
        <v>100</v>
      </c>
      <c r="AS40" s="62" t="n">
        <v>80</v>
      </c>
      <c r="AT40" s="62" t="n">
        <v>100</v>
      </c>
      <c r="AU40" s="62"/>
      <c r="AV40" s="61" t="n">
        <f aca="false">IFERROR(AVERAGE(AK40:AU40),0)</f>
        <v>92.7</v>
      </c>
      <c r="AW40" s="62" t="n">
        <v>100</v>
      </c>
      <c r="AX40" s="62" t="n">
        <v>0</v>
      </c>
      <c r="AY40" s="62" t="n">
        <v>100</v>
      </c>
      <c r="AZ40" s="62" t="n">
        <v>96</v>
      </c>
      <c r="BA40" s="62" t="n">
        <v>100</v>
      </c>
      <c r="BB40" s="62" t="n">
        <v>100</v>
      </c>
      <c r="BC40" s="62" t="n">
        <v>85</v>
      </c>
      <c r="BD40" s="62" t="n">
        <v>100</v>
      </c>
      <c r="BE40" s="62" t="n">
        <v>94</v>
      </c>
      <c r="BF40" s="62" t="n">
        <v>98</v>
      </c>
      <c r="BG40" s="62"/>
      <c r="BH40" s="62"/>
      <c r="BI40" s="61" t="n">
        <f aca="false">IFERROR(AVERAGE(AW40:BH40),0)</f>
        <v>87.3</v>
      </c>
      <c r="BJ40" s="62" t="n">
        <v>100</v>
      </c>
      <c r="BK40" s="62" t="n">
        <v>90</v>
      </c>
      <c r="BL40" s="62" t="n">
        <v>100</v>
      </c>
      <c r="BM40" s="62" t="n">
        <v>100</v>
      </c>
      <c r="BN40" s="62" t="n">
        <v>95.24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100</v>
      </c>
      <c r="BT40" s="61" t="n">
        <f aca="false">IFERROR(AVERAGE(BJ40:BS40),0)</f>
        <v>98.524</v>
      </c>
      <c r="BU40" s="63" t="n">
        <v>100</v>
      </c>
      <c r="BV40" s="63" t="n">
        <v>0</v>
      </c>
      <c r="BW40" s="63" t="n">
        <v>0</v>
      </c>
      <c r="BX40" s="62" t="n">
        <v>100</v>
      </c>
      <c r="BY40" s="62" t="n">
        <v>100</v>
      </c>
      <c r="BZ40" s="62" t="n">
        <v>0</v>
      </c>
      <c r="CA40" s="62" t="n">
        <v>100</v>
      </c>
      <c r="CB40" s="62" t="n">
        <v>0</v>
      </c>
      <c r="CC40" s="62"/>
      <c r="CD40" s="61" t="n">
        <f aca="false">IFERROR(AVERAGE(BU40:CC40),0)</f>
        <v>50</v>
      </c>
    </row>
    <row r="41" customFormat="false" ht="15.75" hidden="false" customHeight="true" outlineLevel="0" collapsed="false">
      <c r="A41" s="13" t="str">
        <f aca="false">$E41&amp;"-"&amp;$F41</f>
        <v>202023035-8</v>
      </c>
      <c r="B41" s="18" t="n">
        <f aca="false">$W41</f>
        <v>89</v>
      </c>
      <c r="C41" s="13"/>
      <c r="D41" s="54" t="n">
        <v>37</v>
      </c>
      <c r="E41" s="56" t="s">
        <v>3262</v>
      </c>
      <c r="F41" s="56" t="s">
        <v>89</v>
      </c>
      <c r="G41" s="56" t="s">
        <v>3263</v>
      </c>
      <c r="H41" s="56" t="s">
        <v>89</v>
      </c>
      <c r="I41" s="56" t="s">
        <v>3264</v>
      </c>
      <c r="J41" s="56" t="s">
        <v>111</v>
      </c>
      <c r="K41" s="56" t="s">
        <v>2534</v>
      </c>
      <c r="L41" s="56" t="s">
        <v>64</v>
      </c>
      <c r="M41" s="56" t="s">
        <v>1200</v>
      </c>
      <c r="N41" s="56" t="s">
        <v>3265</v>
      </c>
      <c r="O41" s="57" t="n">
        <f aca="false">$AB41</f>
        <v>100</v>
      </c>
      <c r="P41" s="57" t="n">
        <f aca="false">$AF41</f>
        <v>100</v>
      </c>
      <c r="Q41" s="57" t="n">
        <f aca="false">IFERROR(IF($V41&lt;&gt;0,ROUND((MAX(O41:P41)*0.5+$V41*0.5),0),ROUND(($O41*0.5+$P41*0.5),0)),)</f>
        <v>100</v>
      </c>
      <c r="R41" s="57" t="n">
        <f aca="false">$AV41</f>
        <v>81.7</v>
      </c>
      <c r="S41" s="57" t="n">
        <f aca="false">$BI41</f>
        <v>99.8</v>
      </c>
      <c r="T41" s="57" t="n">
        <f aca="false">$BT41</f>
        <v>71.571</v>
      </c>
      <c r="U41" s="57" t="n">
        <f aca="false">$CD41</f>
        <v>73.125</v>
      </c>
      <c r="V41" s="58" t="n">
        <f aca="false">$AJ41</f>
        <v>0</v>
      </c>
      <c r="W41" s="59" t="n">
        <f aca="false">IF($Q41&gt;=55,ROUND($Q41*$Q$3+$R41*$R$3+$S41*$S$3+$T41*$T$3+$U41*$U$3,0),$Q41)</f>
        <v>89</v>
      </c>
      <c r="X41" s="57" t="n">
        <v>20</v>
      </c>
      <c r="Y41" s="60" t="n">
        <v>30</v>
      </c>
      <c r="Z41" s="60" t="n">
        <v>50</v>
      </c>
      <c r="AA41" s="60" t="n">
        <v>100</v>
      </c>
      <c r="AB41" s="61" t="n">
        <f aca="false">IFERROR(X41+Y41+Z41*AA41/100,0)</f>
        <v>100</v>
      </c>
      <c r="AC41" s="60" t="n">
        <v>30</v>
      </c>
      <c r="AD41" s="60" t="n">
        <v>70</v>
      </c>
      <c r="AE41" s="57" t="n">
        <v>100</v>
      </c>
      <c r="AF41" s="61" t="n">
        <f aca="false">IFERROR(AC41+AD41*AE41/100,0)</f>
        <v>100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100</v>
      </c>
      <c r="AO41" s="62" t="n">
        <v>50</v>
      </c>
      <c r="AP41" s="62" t="n">
        <v>60</v>
      </c>
      <c r="AQ41" s="62" t="n">
        <v>100</v>
      </c>
      <c r="AR41" s="62" t="n">
        <v>67</v>
      </c>
      <c r="AS41" s="62" t="n">
        <v>40</v>
      </c>
      <c r="AT41" s="62" t="n">
        <v>100</v>
      </c>
      <c r="AU41" s="62"/>
      <c r="AV41" s="61" t="n">
        <f aca="false">IFERROR(AVERAGE(AK41:AU41),0)</f>
        <v>81.7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98</v>
      </c>
      <c r="BD41" s="62" t="n">
        <v>100</v>
      </c>
      <c r="BE41" s="62" t="n">
        <v>100</v>
      </c>
      <c r="BF41" s="62" t="n">
        <v>100</v>
      </c>
      <c r="BG41" s="62"/>
      <c r="BH41" s="62"/>
      <c r="BI41" s="61" t="n">
        <f aca="false">IFERROR(AVERAGE(AW41:BH41),0)</f>
        <v>99.8</v>
      </c>
      <c r="BJ41" s="62" t="n">
        <v>100</v>
      </c>
      <c r="BK41" s="62" t="n">
        <v>100</v>
      </c>
      <c r="BL41" s="62" t="n">
        <v>100</v>
      </c>
      <c r="BM41" s="62" t="n">
        <v>30</v>
      </c>
      <c r="BN41" s="62" t="n">
        <v>85.71</v>
      </c>
      <c r="BO41" s="62" t="n">
        <v>0</v>
      </c>
      <c r="BP41" s="62" t="n">
        <v>100</v>
      </c>
      <c r="BQ41" s="62" t="n">
        <v>100</v>
      </c>
      <c r="BR41" s="62" t="n">
        <v>0</v>
      </c>
      <c r="BS41" s="62" t="n">
        <v>100</v>
      </c>
      <c r="BT41" s="61" t="n">
        <f aca="false">IFERROR(AVERAGE(BJ41:BS41),0)</f>
        <v>71.571</v>
      </c>
      <c r="BU41" s="63" t="n">
        <v>100</v>
      </c>
      <c r="BV41" s="63" t="n">
        <v>85</v>
      </c>
      <c r="BW41" s="63" t="n">
        <v>100</v>
      </c>
      <c r="BX41" s="62" t="n">
        <v>100</v>
      </c>
      <c r="BY41" s="62" t="n">
        <v>100</v>
      </c>
      <c r="BZ41" s="62" t="n">
        <v>0</v>
      </c>
      <c r="CA41" s="62" t="n">
        <v>100</v>
      </c>
      <c r="CB41" s="62" t="n">
        <v>0</v>
      </c>
      <c r="CC41" s="62"/>
      <c r="CD41" s="61" t="n">
        <f aca="false">IFERROR(AVERAGE(BU41:CC41),0)</f>
        <v>73.125</v>
      </c>
    </row>
    <row r="42" customFormat="false" ht="15.75" hidden="false" customHeight="true" outlineLevel="0" collapsed="false">
      <c r="A42" s="13" t="str">
        <f aca="false">$E42&amp;"-"&amp;$F42</f>
        <v>201803028-7</v>
      </c>
      <c r="B42" s="18" t="n">
        <f aca="false">$W42</f>
        <v>89</v>
      </c>
      <c r="C42" s="13"/>
      <c r="D42" s="54" t="n">
        <v>38</v>
      </c>
      <c r="E42" s="56" t="s">
        <v>3266</v>
      </c>
      <c r="F42" s="56" t="s">
        <v>121</v>
      </c>
      <c r="G42" s="56" t="s">
        <v>3267</v>
      </c>
      <c r="H42" s="56" t="s">
        <v>64</v>
      </c>
      <c r="I42" s="56" t="s">
        <v>3268</v>
      </c>
      <c r="J42" s="56" t="s">
        <v>809</v>
      </c>
      <c r="K42" s="56" t="s">
        <v>3269</v>
      </c>
      <c r="L42" s="56" t="s">
        <v>64</v>
      </c>
      <c r="M42" s="56" t="s">
        <v>381</v>
      </c>
      <c r="N42" s="56" t="s">
        <v>3270</v>
      </c>
      <c r="O42" s="57" t="n">
        <f aca="false">$AB42</f>
        <v>95</v>
      </c>
      <c r="P42" s="57" t="n">
        <f aca="false">$AF42</f>
        <v>65</v>
      </c>
      <c r="Q42" s="57" t="n">
        <f aca="false">IFERROR(IF($V42&lt;&gt;0,ROUND((MAX(O42:P42)*0.5+$V42*0.5),0),ROUND(($O42*0.5+$P42*0.5),0)),)</f>
        <v>80</v>
      </c>
      <c r="R42" s="57" t="n">
        <f aca="false">$AV42</f>
        <v>100</v>
      </c>
      <c r="S42" s="57" t="n">
        <f aca="false">$BI42</f>
        <v>100</v>
      </c>
      <c r="T42" s="57" t="n">
        <f aca="false">$BT42</f>
        <v>96.5</v>
      </c>
      <c r="U42" s="57" t="n">
        <f aca="false">$CD42</f>
        <v>100</v>
      </c>
      <c r="V42" s="58" t="n">
        <f aca="false">$AJ42</f>
        <v>0</v>
      </c>
      <c r="W42" s="59" t="n">
        <f aca="false">IF($Q42&gt;=55,ROUND($Q42*$Q$3+$R42*$R$3+$S42*$S$3+$T42*$T$3+$U42*$U$3,0),$Q42)</f>
        <v>89</v>
      </c>
      <c r="X42" s="57" t="n">
        <v>20</v>
      </c>
      <c r="Y42" s="60" t="n">
        <v>25</v>
      </c>
      <c r="Z42" s="60" t="n">
        <v>50</v>
      </c>
      <c r="AA42" s="60" t="n">
        <v>100</v>
      </c>
      <c r="AB42" s="61" t="n">
        <f aca="false">IFERROR(X42+Y42+Z42*AA42/100,0)</f>
        <v>95</v>
      </c>
      <c r="AC42" s="60" t="n">
        <v>30</v>
      </c>
      <c r="AD42" s="60" t="n">
        <v>35</v>
      </c>
      <c r="AE42" s="57" t="n">
        <v>100</v>
      </c>
      <c r="AF42" s="61" t="n">
        <f aca="false">IFERROR(AC42+AD42*AE42/100,0)</f>
        <v>65</v>
      </c>
      <c r="AG42" s="60"/>
      <c r="AH42" s="60"/>
      <c r="AI42" s="57"/>
      <c r="AJ42" s="61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100</v>
      </c>
      <c r="AQ42" s="62" t="n">
        <v>100</v>
      </c>
      <c r="AR42" s="62" t="n">
        <v>100</v>
      </c>
      <c r="AS42" s="62" t="n">
        <v>100</v>
      </c>
      <c r="AT42" s="62" t="n">
        <v>100</v>
      </c>
      <c r="AU42" s="62"/>
      <c r="AV42" s="61" t="n">
        <f aca="false">IFERROR(AVERAGE(AK42:AU42),0)</f>
        <v>100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100</v>
      </c>
      <c r="BJ42" s="62" t="n">
        <v>100</v>
      </c>
      <c r="BK42" s="62" t="n">
        <v>90</v>
      </c>
      <c r="BL42" s="62" t="n">
        <v>100</v>
      </c>
      <c r="BM42" s="62" t="n">
        <v>100</v>
      </c>
      <c r="BN42" s="62" t="n">
        <v>100</v>
      </c>
      <c r="BO42" s="62" t="n">
        <v>85</v>
      </c>
      <c r="BP42" s="62" t="n">
        <v>100</v>
      </c>
      <c r="BQ42" s="62" t="n">
        <v>100</v>
      </c>
      <c r="BR42" s="62" t="n">
        <v>90</v>
      </c>
      <c r="BS42" s="62" t="n">
        <v>100</v>
      </c>
      <c r="BT42" s="61" t="n">
        <f aca="false">IFERROR(AVERAGE(BJ42:BS42),0)</f>
        <v>96.5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201954006-8</v>
      </c>
      <c r="B43" s="18" t="n">
        <f aca="false">$W43</f>
        <v>45</v>
      </c>
      <c r="C43" s="13"/>
      <c r="D43" s="54" t="n">
        <v>39</v>
      </c>
      <c r="E43" s="56" t="s">
        <v>3271</v>
      </c>
      <c r="F43" s="56" t="s">
        <v>89</v>
      </c>
      <c r="G43" s="56" t="s">
        <v>3272</v>
      </c>
      <c r="H43" s="56" t="s">
        <v>60</v>
      </c>
      <c r="I43" s="56" t="s">
        <v>3273</v>
      </c>
      <c r="J43" s="56" t="s">
        <v>3274</v>
      </c>
      <c r="K43" s="56" t="s">
        <v>3275</v>
      </c>
      <c r="L43" s="56" t="s">
        <v>64</v>
      </c>
      <c r="M43" s="56" t="s">
        <v>635</v>
      </c>
      <c r="N43" s="56" t="s">
        <v>3276</v>
      </c>
      <c r="O43" s="57" t="n">
        <f aca="false">$AB43</f>
        <v>90</v>
      </c>
      <c r="P43" s="57" t="n">
        <f aca="false">$AF43</f>
        <v>0</v>
      </c>
      <c r="Q43" s="57" t="n">
        <f aca="false">IFERROR(IF($V43&lt;&gt;0,ROUND((MAX(O43:P43)*0.5+$V43*0.5),0),ROUND(($O43*0.5+$P43*0.5),0)),)</f>
        <v>45</v>
      </c>
      <c r="R43" s="57" t="n">
        <f aca="false">$AV43</f>
        <v>16</v>
      </c>
      <c r="S43" s="57" t="n">
        <f aca="false">$BI43</f>
        <v>0</v>
      </c>
      <c r="T43" s="57" t="n">
        <f aca="false">$BT43</f>
        <v>0</v>
      </c>
      <c r="U43" s="57" t="n">
        <f aca="false">$CD43</f>
        <v>0</v>
      </c>
      <c r="V43" s="58" t="n">
        <f aca="false">$AJ43</f>
        <v>0</v>
      </c>
      <c r="W43" s="59" t="n">
        <f aca="false">IF($Q43&gt;=55,ROUND($Q43*$Q$3+$R43*$R$3+$S43*$S$3+$T43*$T$3+$U43*$U$3,0),$Q43)</f>
        <v>45</v>
      </c>
      <c r="X43" s="57" t="n">
        <v>20</v>
      </c>
      <c r="Y43" s="60" t="n">
        <v>20</v>
      </c>
      <c r="Z43" s="60" t="n">
        <v>50</v>
      </c>
      <c r="AA43" s="60" t="n">
        <v>100</v>
      </c>
      <c r="AB43" s="61" t="n">
        <f aca="false">IFERROR(X43+Y43+Z43*AA43/100,0)</f>
        <v>90</v>
      </c>
      <c r="AC43" s="60" t="n">
        <v>0</v>
      </c>
      <c r="AD43" s="60" t="n">
        <v>0</v>
      </c>
      <c r="AE43" s="57" t="n">
        <v>0</v>
      </c>
      <c r="AF43" s="61" t="n">
        <f aca="false">IFERROR(AC43+AD43*AE43/100,0)</f>
        <v>0</v>
      </c>
      <c r="AG43" s="60"/>
      <c r="AH43" s="60"/>
      <c r="AI43" s="57"/>
      <c r="AJ43" s="61" t="n">
        <f aca="false">IFERROR(AG43+AH43*AI43/100,0)</f>
        <v>0</v>
      </c>
      <c r="AK43" s="62" t="n">
        <v>0</v>
      </c>
      <c r="AL43" s="63" t="n">
        <v>0</v>
      </c>
      <c r="AM43" s="62" t="n">
        <v>30</v>
      </c>
      <c r="AN43" s="62" t="n">
        <v>0</v>
      </c>
      <c r="AO43" s="62" t="n">
        <v>50</v>
      </c>
      <c r="AP43" s="62" t="n">
        <v>20</v>
      </c>
      <c r="AQ43" s="62" t="n">
        <v>20</v>
      </c>
      <c r="AR43" s="62" t="n">
        <v>0</v>
      </c>
      <c r="AS43" s="62" t="n">
        <v>40</v>
      </c>
      <c r="AT43" s="62" t="n">
        <v>0</v>
      </c>
      <c r="AU43" s="62"/>
      <c r="AV43" s="61" t="n">
        <f aca="false">IFERROR(AVERAGE(AK43:AU43),0)</f>
        <v>16</v>
      </c>
      <c r="AW43" s="62" t="n">
        <v>0</v>
      </c>
      <c r="AX43" s="62" t="n">
        <v>0</v>
      </c>
      <c r="AY43" s="62" t="n">
        <v>0</v>
      </c>
      <c r="AZ43" s="62" t="n">
        <v>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0</v>
      </c>
      <c r="BG43" s="62"/>
      <c r="BH43" s="62"/>
      <c r="BI43" s="61" t="n">
        <f aca="false">IFERROR(AVERAGE(AW43:BH43),0)</f>
        <v>0</v>
      </c>
      <c r="BJ43" s="62" t="n">
        <v>0</v>
      </c>
      <c r="BK43" s="62" t="n">
        <v>0</v>
      </c>
      <c r="BL43" s="62" t="n">
        <v>0</v>
      </c>
      <c r="BM43" s="62" t="n">
        <v>0</v>
      </c>
      <c r="BN43" s="62" t="n">
        <v>0</v>
      </c>
      <c r="BO43" s="62" t="n">
        <v>0</v>
      </c>
      <c r="BP43" s="62" t="n">
        <v>0</v>
      </c>
      <c r="BQ43" s="62" t="n">
        <v>0</v>
      </c>
      <c r="BR43" s="62" t="n">
        <v>0</v>
      </c>
      <c r="BS43" s="62" t="n">
        <v>0</v>
      </c>
      <c r="BT43" s="61" t="n">
        <f aca="false">IFERROR(AVERAGE(BJ43:BS43),0)</f>
        <v>0</v>
      </c>
      <c r="BU43" s="63" t="n">
        <v>0</v>
      </c>
      <c r="BV43" s="63" t="n">
        <v>0</v>
      </c>
      <c r="BW43" s="63" t="n">
        <v>0</v>
      </c>
      <c r="BX43" s="62" t="n">
        <v>0</v>
      </c>
      <c r="BY43" s="62" t="n">
        <v>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0</v>
      </c>
    </row>
    <row r="44" customFormat="false" ht="15.75" hidden="false" customHeight="true" outlineLevel="0" collapsed="false">
      <c r="A44" s="13" t="str">
        <f aca="false">$E44&amp;"-"&amp;$F44</f>
        <v>202023009-9</v>
      </c>
      <c r="B44" s="18" t="n">
        <f aca="false">$W44</f>
        <v>72</v>
      </c>
      <c r="C44" s="13"/>
      <c r="D44" s="54" t="n">
        <v>40</v>
      </c>
      <c r="E44" s="56" t="s">
        <v>3277</v>
      </c>
      <c r="F44" s="56" t="s">
        <v>102</v>
      </c>
      <c r="G44" s="56" t="s">
        <v>3278</v>
      </c>
      <c r="H44" s="56" t="s">
        <v>140</v>
      </c>
      <c r="I44" s="56" t="s">
        <v>558</v>
      </c>
      <c r="J44" s="56" t="s">
        <v>79</v>
      </c>
      <c r="K44" s="56" t="s">
        <v>967</v>
      </c>
      <c r="L44" s="56" t="s">
        <v>64</v>
      </c>
      <c r="M44" s="56" t="s">
        <v>1200</v>
      </c>
      <c r="N44" s="56" t="s">
        <v>3279</v>
      </c>
      <c r="O44" s="57" t="n">
        <f aca="false">$AB44</f>
        <v>75</v>
      </c>
      <c r="P44" s="57" t="n">
        <f aca="false">$AF44</f>
        <v>55</v>
      </c>
      <c r="Q44" s="57" t="n">
        <f aca="false">IFERROR(IF($V44&lt;&gt;0,ROUND((MAX(O44:P44)*0.5+$V44*0.5),0),ROUND(($O44*0.5+$P44*0.5),0)),)</f>
        <v>65</v>
      </c>
      <c r="R44" s="57" t="n">
        <f aca="false">$AV44</f>
        <v>73.5</v>
      </c>
      <c r="S44" s="57" t="n">
        <f aca="false">$BI44</f>
        <v>88.491</v>
      </c>
      <c r="T44" s="57" t="n">
        <f aca="false">$BT44</f>
        <v>87</v>
      </c>
      <c r="U44" s="57" t="n">
        <f aca="false">$CD44</f>
        <v>62.5</v>
      </c>
      <c r="V44" s="58" t="n">
        <f aca="false">$AJ44</f>
        <v>0</v>
      </c>
      <c r="W44" s="59" t="n">
        <f aca="false">IF($Q44&gt;=55,ROUND($Q44*$Q$3+$R44*$R$3+$S44*$S$3+$T44*$T$3+$U44*$U$3,0),$Q44)</f>
        <v>72</v>
      </c>
      <c r="X44" s="57" t="n">
        <v>20</v>
      </c>
      <c r="Y44" s="60" t="n">
        <v>20</v>
      </c>
      <c r="Z44" s="60" t="n">
        <v>35</v>
      </c>
      <c r="AA44" s="60" t="n">
        <v>100</v>
      </c>
      <c r="AB44" s="61" t="n">
        <f aca="false">IFERROR(X44+Y44+Z44*AA44/100,0)</f>
        <v>75</v>
      </c>
      <c r="AC44" s="60" t="n">
        <v>25</v>
      </c>
      <c r="AD44" s="60" t="n">
        <v>30</v>
      </c>
      <c r="AE44" s="57" t="n">
        <v>100</v>
      </c>
      <c r="AF44" s="61" t="n">
        <f aca="false">IFERROR(AC44+AD44*AE44/100,0)</f>
        <v>55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2" t="n">
        <v>25</v>
      </c>
      <c r="AP44" s="62" t="n">
        <v>80</v>
      </c>
      <c r="AQ44" s="62" t="n">
        <v>40</v>
      </c>
      <c r="AR44" s="62" t="n">
        <v>50</v>
      </c>
      <c r="AS44" s="62" t="n">
        <v>40</v>
      </c>
      <c r="AT44" s="62" t="n">
        <v>100</v>
      </c>
      <c r="AU44" s="62"/>
      <c r="AV44" s="61" t="n">
        <f aca="false">IFERROR(AVERAGE(AK44:AU44),0)</f>
        <v>73.5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94</v>
      </c>
      <c r="BC44" s="62" t="n">
        <v>0</v>
      </c>
      <c r="BD44" s="62" t="n">
        <v>90.91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88.491</v>
      </c>
      <c r="BJ44" s="62" t="n">
        <v>100</v>
      </c>
      <c r="BK44" s="62" t="n">
        <v>100</v>
      </c>
      <c r="BL44" s="62" t="n">
        <v>90</v>
      </c>
      <c r="BM44" s="62" t="n">
        <v>70</v>
      </c>
      <c r="BN44" s="62" t="n">
        <v>100</v>
      </c>
      <c r="BO44" s="62" t="n">
        <v>15</v>
      </c>
      <c r="BP44" s="62" t="n">
        <v>100</v>
      </c>
      <c r="BQ44" s="62" t="n">
        <v>95</v>
      </c>
      <c r="BR44" s="62" t="n">
        <v>100</v>
      </c>
      <c r="BS44" s="62" t="n">
        <v>100</v>
      </c>
      <c r="BT44" s="61" t="n">
        <f aca="false">IFERROR(AVERAGE(BJ44:BS44),0)</f>
        <v>87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0</v>
      </c>
      <c r="CA44" s="62" t="n">
        <v>0</v>
      </c>
      <c r="CB44" s="62" t="n">
        <v>0</v>
      </c>
      <c r="CC44" s="62"/>
      <c r="CD44" s="61" t="n">
        <f aca="false">IFERROR(AVERAGE(BU44:CC44),0)</f>
        <v>62.5</v>
      </c>
    </row>
    <row r="45" customFormat="false" ht="15.75" hidden="false" customHeight="true" outlineLevel="0" collapsed="false">
      <c r="A45" s="13" t="str">
        <f aca="false">$E45&amp;"-"&amp;$F45</f>
        <v>202023004-8</v>
      </c>
      <c r="B45" s="18" t="n">
        <f aca="false">$W45</f>
        <v>82</v>
      </c>
      <c r="C45" s="13"/>
      <c r="D45" s="54" t="n">
        <v>41</v>
      </c>
      <c r="E45" s="56" t="s">
        <v>3280</v>
      </c>
      <c r="F45" s="56" t="s">
        <v>89</v>
      </c>
      <c r="G45" s="56" t="s">
        <v>3281</v>
      </c>
      <c r="H45" s="56" t="s">
        <v>58</v>
      </c>
      <c r="I45" s="56" t="s">
        <v>198</v>
      </c>
      <c r="J45" s="56" t="s">
        <v>92</v>
      </c>
      <c r="K45" s="56" t="s">
        <v>3282</v>
      </c>
      <c r="L45" s="100" t="s">
        <v>64</v>
      </c>
      <c r="M45" s="100" t="s">
        <v>1200</v>
      </c>
      <c r="N45" s="100" t="s">
        <v>3283</v>
      </c>
      <c r="O45" s="57" t="n">
        <f aca="false">$AB45</f>
        <v>75</v>
      </c>
      <c r="P45" s="57" t="n">
        <f aca="false">$AF45</f>
        <v>75</v>
      </c>
      <c r="Q45" s="57" t="n">
        <f aca="false">IFERROR(IF($V45&lt;&gt;0,ROUND((MAX(O45:P45)*0.5+$V45*0.5),0),ROUND(($O45*0.5+$P45*0.5),0)),)</f>
        <v>75</v>
      </c>
      <c r="R45" s="57" t="n">
        <f aca="false">$AV45</f>
        <v>96.3</v>
      </c>
      <c r="S45" s="57" t="n">
        <f aca="false">$BI45</f>
        <v>98.8</v>
      </c>
      <c r="T45" s="57" t="n">
        <f aca="false">$BT45</f>
        <v>76.09</v>
      </c>
      <c r="U45" s="57" t="n">
        <f aca="false">$CD45</f>
        <v>100</v>
      </c>
      <c r="V45" s="58" t="n">
        <f aca="false">$AJ45</f>
        <v>0</v>
      </c>
      <c r="W45" s="59" t="n">
        <f aca="false">IF($Q45&gt;=55,ROUND($Q45*$Q$3+$R45*$R$3+$S45*$S$3+$T45*$T$3+$U45*$U$3,0),$Q45)</f>
        <v>82</v>
      </c>
      <c r="X45" s="57" t="n">
        <v>15</v>
      </c>
      <c r="Y45" s="60" t="n">
        <v>30</v>
      </c>
      <c r="Z45" s="60" t="n">
        <v>30</v>
      </c>
      <c r="AA45" s="60" t="n">
        <v>100</v>
      </c>
      <c r="AB45" s="61" t="n">
        <f aca="false">IFERROR(X45+Y45+Z45*AA45/100,0)</f>
        <v>75</v>
      </c>
      <c r="AC45" s="60" t="n">
        <v>30</v>
      </c>
      <c r="AD45" s="60" t="n">
        <v>45</v>
      </c>
      <c r="AE45" s="57" t="n">
        <v>100</v>
      </c>
      <c r="AF45" s="61" t="n">
        <f aca="false">IFERROR(AC45+AD45*AE45/100,0)</f>
        <v>75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100</v>
      </c>
      <c r="AO45" s="62" t="n">
        <v>100</v>
      </c>
      <c r="AP45" s="62" t="n">
        <v>100</v>
      </c>
      <c r="AQ45" s="62" t="n">
        <v>100</v>
      </c>
      <c r="AR45" s="62" t="n">
        <v>83</v>
      </c>
      <c r="AS45" s="62" t="n">
        <v>80</v>
      </c>
      <c r="AT45" s="62" t="n">
        <v>100</v>
      </c>
      <c r="AU45" s="62"/>
      <c r="AV45" s="61" t="n">
        <f aca="false">IFERROR(AVERAGE(AK45:AU45),0)</f>
        <v>96.3</v>
      </c>
      <c r="AW45" s="62" t="n">
        <v>100</v>
      </c>
      <c r="AX45" s="62" t="n">
        <v>100</v>
      </c>
      <c r="AY45" s="62" t="n">
        <v>100</v>
      </c>
      <c r="AZ45" s="62" t="n">
        <v>96</v>
      </c>
      <c r="BA45" s="62" t="n">
        <v>100</v>
      </c>
      <c r="BB45" s="62" t="n">
        <v>100</v>
      </c>
      <c r="BC45" s="62" t="n">
        <v>92</v>
      </c>
      <c r="BD45" s="62" t="n">
        <v>100</v>
      </c>
      <c r="BE45" s="62" t="n">
        <v>100</v>
      </c>
      <c r="BF45" s="62" t="n">
        <v>100</v>
      </c>
      <c r="BG45" s="62"/>
      <c r="BH45" s="62"/>
      <c r="BI45" s="61" t="n">
        <f aca="false">IFERROR(AVERAGE(AW45:BH45),0)</f>
        <v>98.8</v>
      </c>
      <c r="BJ45" s="62" t="n">
        <v>84</v>
      </c>
      <c r="BK45" s="62" t="n">
        <v>90</v>
      </c>
      <c r="BL45" s="62" t="n">
        <v>80</v>
      </c>
      <c r="BM45" s="62" t="n">
        <v>55</v>
      </c>
      <c r="BN45" s="62" t="n">
        <v>61.9</v>
      </c>
      <c r="BO45" s="62" t="n">
        <v>0</v>
      </c>
      <c r="BP45" s="62" t="n">
        <v>100</v>
      </c>
      <c r="BQ45" s="62" t="n">
        <v>90</v>
      </c>
      <c r="BR45" s="62" t="n">
        <v>100</v>
      </c>
      <c r="BS45" s="62" t="n">
        <v>100</v>
      </c>
      <c r="BT45" s="61" t="n">
        <f aca="false">IFERROR(AVERAGE(BJ45:BS45),0)</f>
        <v>76.09</v>
      </c>
      <c r="BU45" s="63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100</v>
      </c>
      <c r="CC45" s="62"/>
      <c r="CD45" s="61" t="n">
        <f aca="false">IFERROR(AVERAGE(BU45:CC45),0)</f>
        <v>100</v>
      </c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101"/>
      <c r="L46" s="54"/>
      <c r="M46" s="54"/>
      <c r="N46" s="54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102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/>
      <c r="L48" s="13"/>
      <c r="M48" s="13"/>
      <c r="N48" s="13"/>
      <c r="O48" s="77"/>
      <c r="P48" s="77"/>
      <c r="Q48" s="77"/>
      <c r="R48" s="77"/>
      <c r="S48" s="77"/>
      <c r="T48" s="77"/>
      <c r="U48" s="77"/>
      <c r="V48" s="77"/>
      <c r="W48" s="77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/>
      <c r="L49" s="13"/>
      <c r="M49" s="13"/>
      <c r="N49" s="13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80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80"/>
      <c r="BU49" s="78"/>
      <c r="BV49" s="78"/>
      <c r="BW49" s="78"/>
      <c r="BX49" s="78"/>
      <c r="BY49" s="78"/>
      <c r="BZ49" s="78"/>
      <c r="CA49" s="78"/>
      <c r="CB49" s="78"/>
      <c r="CC49" s="78"/>
      <c r="CD49" s="80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/>
      <c r="L50" s="13"/>
      <c r="M50" s="13"/>
      <c r="N50" s="13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80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80"/>
      <c r="BU50" s="78"/>
      <c r="BV50" s="78"/>
      <c r="BW50" s="78"/>
      <c r="BX50" s="78"/>
      <c r="BY50" s="78"/>
      <c r="BZ50" s="78"/>
      <c r="CA50" s="78"/>
      <c r="CB50" s="78"/>
      <c r="CC50" s="78"/>
      <c r="CD50" s="80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"/>
      <c r="L51" s="13"/>
      <c r="M51" s="13"/>
      <c r="N51" s="13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78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0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0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2"/>
      <c r="L52" s="13"/>
      <c r="M52" s="13"/>
      <c r="N52" s="13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78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0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0"/>
    </row>
    <row r="53" customFormat="false" ht="15.75" hidden="false" customHeight="true" outlineLevel="0" collapsed="false">
      <c r="D53" s="13"/>
      <c r="J53" s="13"/>
      <c r="K53" s="13"/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5 AW5:BA9 BB5:BH45 BT5:BY45 BZ5:CB37 CC5:CD45 AW12:BA18 AW20:BA20 AW23:BA24 AW26:BA45 BZ39:CB41 BZ43:CB44 BI52 BT52:CD52">
    <cfRule type="cellIs" priority="2" operator="lessThan" aboveAverage="0" equalAverage="0" bottom="0" percent="0" rank="0" text="" dxfId="1">
      <formula>54.5</formula>
    </cfRule>
  </conditionalFormatting>
  <conditionalFormatting sqref="AJ5:AJ47 AK5:AO9 AP5:AV47 AW5:BA9 BB5:BH47 BJ5:BQ10 BR5:BR47 BS5:BS20 BU5:BY47 BZ5:CB37 CC5:CC47 AK11:AO18 AW12:BA18 BJ12:BQ20 AK20:AO21 AW20:BA20 BJ22:BQ24 BS22:BS47 AK23:AO47 AW23:BA24 AW26:BA47 BJ26:BQ47 BZ39:CB41 BZ43:CB44 AB46:AB47 AF46:AF47 BI46:BI47 BZ46:CB47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O5:V45 AB5:AB45 AJ5:AJ45">
    <cfRule type="cellIs" priority="4" operator="lessThan" aboveAverage="0" equalAverage="0" bottom="0" percent="0" rank="0" text="" dxfId="1">
      <formula>54.5</formula>
    </cfRule>
  </conditionalFormatting>
  <conditionalFormatting sqref="AB5:AB45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5">
    <cfRule type="cellIs" priority="6" operator="lessThan" aboveAverage="0" equalAverage="0" bottom="0" percent="0" rank="0" text="" dxfId="1">
      <formula>54.5</formula>
    </cfRule>
  </conditionalFormatting>
  <conditionalFormatting sqref="BI5:BI45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BZ38:CB38">
    <cfRule type="cellIs" priority="8" operator="lessThan" aboveAverage="0" equalAverage="0" bottom="0" percent="0" rank="0" text="" dxfId="1">
      <formula>54.5</formula>
    </cfRule>
  </conditionalFormatting>
  <conditionalFormatting sqref="BZ38:CB38">
    <cfRule type="containsText" priority="9" operator="containsText" aboveAverage="0" equalAverage="0" bottom="0" percent="0" rank="0" text="A" dxfId="2">
      <formula>NOT(ISERROR(SEARCH("A",BZ38)))</formula>
    </cfRule>
  </conditionalFormatting>
  <conditionalFormatting sqref="BZ42:CB42">
    <cfRule type="cellIs" priority="10" operator="lessThan" aboveAverage="0" equalAverage="0" bottom="0" percent="0" rank="0" text="" dxfId="1">
      <formula>54.5</formula>
    </cfRule>
  </conditionalFormatting>
  <conditionalFormatting sqref="BZ42:CB42">
    <cfRule type="containsText" priority="11" operator="containsText" aboveAverage="0" equalAverage="0" bottom="0" percent="0" rank="0" text="A" dxfId="2">
      <formula>NOT(ISERROR(SEARCH("A",BZ42)))</formula>
    </cfRule>
  </conditionalFormatting>
  <conditionalFormatting sqref="BZ45:CB45">
    <cfRule type="cellIs" priority="12" operator="lessThan" aboveAverage="0" equalAverage="0" bottom="0" percent="0" rank="0" text="" dxfId="1">
      <formula>54.5</formula>
    </cfRule>
  </conditionalFormatting>
  <conditionalFormatting sqref="BZ45:CB45">
    <cfRule type="containsText" priority="13" operator="containsText" aboveAverage="0" equalAverage="0" bottom="0" percent="0" rank="0" text="A" dxfId="2">
      <formula>NOT(ISERROR(SEARCH("A",BZ45)))</formula>
    </cfRule>
  </conditionalFormatting>
  <conditionalFormatting sqref="AF5:AF45 AJ5:AJ45">
    <cfRule type="cellIs" priority="14" operator="lessThan" aboveAverage="0" equalAverage="0" bottom="0" percent="0" rank="0" text="" dxfId="1">
      <formula>54.5</formula>
    </cfRule>
  </conditionalFormatting>
  <conditionalFormatting sqref="AF5:AF45 AJ5:AJ45">
    <cfRule type="containsText" priority="15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3.57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1.57"/>
    <col collapsed="false" customWidth="true" hidden="false" outlineLevel="0" max="10" min="10" style="0" width="12.71"/>
    <col collapsed="false" customWidth="true" hidden="false" outlineLevel="0" max="11" min="11" style="0" width="18.58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48" t="s">
        <v>52</v>
      </c>
      <c r="CC4" s="48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202023060-9</v>
      </c>
      <c r="B5" s="18" t="n">
        <f aca="false">$W5</f>
        <v>69</v>
      </c>
      <c r="C5" s="13"/>
      <c r="D5" s="56" t="n">
        <v>1</v>
      </c>
      <c r="E5" s="56" t="s">
        <v>3284</v>
      </c>
      <c r="F5" s="56" t="s">
        <v>102</v>
      </c>
      <c r="G5" s="56" t="s">
        <v>3285</v>
      </c>
      <c r="H5" s="56" t="s">
        <v>89</v>
      </c>
      <c r="I5" s="56" t="s">
        <v>84</v>
      </c>
      <c r="J5" s="56" t="s">
        <v>322</v>
      </c>
      <c r="K5" s="56" t="s">
        <v>3286</v>
      </c>
      <c r="L5" s="56" t="s">
        <v>64</v>
      </c>
      <c r="M5" s="56" t="s">
        <v>1200</v>
      </c>
      <c r="N5" s="56" t="s">
        <v>3287</v>
      </c>
      <c r="O5" s="57" t="n">
        <f aca="false">$AB5</f>
        <v>70</v>
      </c>
      <c r="P5" s="57" t="n">
        <f aca="false">$AF5</f>
        <v>25</v>
      </c>
      <c r="Q5" s="57" t="n">
        <f aca="false">IFERROR(IF($V5&lt;&gt;0,ROUND((MAX(O5:P5)*0.5+$V5*0.5),0),ROUND(($O5*0.5+$P5*0.5),0)),)</f>
        <v>61</v>
      </c>
      <c r="R5" s="57" t="n">
        <f aca="false">$AV5</f>
        <v>93.5</v>
      </c>
      <c r="S5" s="57" t="n">
        <f aca="false">$BI5</f>
        <v>79.8</v>
      </c>
      <c r="T5" s="57" t="n">
        <f aca="false">$BT5</f>
        <v>63</v>
      </c>
      <c r="U5" s="57" t="n">
        <f aca="false">$CD5</f>
        <v>73.75</v>
      </c>
      <c r="V5" s="58" t="n">
        <f aca="false">$AJ5</f>
        <v>52</v>
      </c>
      <c r="W5" s="59" t="n">
        <f aca="false">IF($Q5&gt;=55,ROUND($Q5*$Q$3+$R5*$R$3+$S5*$S$3+$T5*$T$3+$U5*$U$3,0),$Q5)</f>
        <v>69</v>
      </c>
      <c r="X5" s="57" t="n">
        <v>20</v>
      </c>
      <c r="Y5" s="60" t="n">
        <v>25</v>
      </c>
      <c r="Z5" s="60" t="n">
        <v>25</v>
      </c>
      <c r="AA5" s="60" t="n">
        <v>100</v>
      </c>
      <c r="AB5" s="61" t="n">
        <f aca="false">IFERROR(X5+Y5+Z5*AA5/100,0)</f>
        <v>70</v>
      </c>
      <c r="AC5" s="60" t="n">
        <v>5</v>
      </c>
      <c r="AD5" s="60" t="n">
        <v>20</v>
      </c>
      <c r="AE5" s="57" t="n">
        <v>100</v>
      </c>
      <c r="AF5" s="61" t="n">
        <f aca="false">IFERROR(AC5+AD5*AE5/100,0)</f>
        <v>25</v>
      </c>
      <c r="AG5" s="60" t="n">
        <v>22</v>
      </c>
      <c r="AH5" s="60" t="n">
        <v>30</v>
      </c>
      <c r="AI5" s="57" t="n">
        <v>100</v>
      </c>
      <c r="AJ5" s="61" t="n">
        <f aca="false">IFERROR(AG5+AH5*AI5/100,0)</f>
        <v>52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75</v>
      </c>
      <c r="AP5" s="62" t="n">
        <v>60</v>
      </c>
      <c r="AQ5" s="62" t="n">
        <v>100</v>
      </c>
      <c r="AR5" s="62" t="n">
        <v>100</v>
      </c>
      <c r="AS5" s="62" t="n">
        <v>100</v>
      </c>
      <c r="AT5" s="62" t="n">
        <v>100</v>
      </c>
      <c r="AU5" s="62"/>
      <c r="AV5" s="61" t="n">
        <f aca="false">IFERROR(AVERAGE(AK5:AU5),0)</f>
        <v>93.5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0</v>
      </c>
      <c r="BB5" s="62" t="n">
        <v>100</v>
      </c>
      <c r="BC5" s="62" t="n">
        <v>98</v>
      </c>
      <c r="BD5" s="62" t="n">
        <v>100</v>
      </c>
      <c r="BE5" s="62" t="n">
        <v>100</v>
      </c>
      <c r="BF5" s="62" t="n">
        <v>0</v>
      </c>
      <c r="BG5" s="62"/>
      <c r="BH5" s="62"/>
      <c r="BI5" s="61" t="n">
        <f aca="false">IFERROR(AVERAGE(AW5:BH5),0)</f>
        <v>79.8</v>
      </c>
      <c r="BJ5" s="62" t="n">
        <v>100</v>
      </c>
      <c r="BK5" s="62" t="n">
        <v>95</v>
      </c>
      <c r="BL5" s="62" t="n">
        <v>65</v>
      </c>
      <c r="BM5" s="62" t="n">
        <v>60</v>
      </c>
      <c r="BN5" s="62" t="n">
        <v>45</v>
      </c>
      <c r="BO5" s="62" t="n">
        <v>0</v>
      </c>
      <c r="BP5" s="62" t="n">
        <v>70</v>
      </c>
      <c r="BQ5" s="62" t="n">
        <v>95</v>
      </c>
      <c r="BR5" s="62" t="n">
        <v>100</v>
      </c>
      <c r="BS5" s="62" t="n">
        <v>0</v>
      </c>
      <c r="BT5" s="61" t="n">
        <f aca="false">IFERROR(AVERAGE(BJ5:BS5),0)</f>
        <v>63</v>
      </c>
      <c r="BU5" s="63" t="n">
        <v>100</v>
      </c>
      <c r="BV5" s="63" t="n">
        <v>80</v>
      </c>
      <c r="BW5" s="63" t="n">
        <v>10</v>
      </c>
      <c r="BX5" s="62" t="n">
        <v>100</v>
      </c>
      <c r="BY5" s="62" t="n">
        <v>0</v>
      </c>
      <c r="BZ5" s="62" t="n">
        <v>100</v>
      </c>
      <c r="CA5" s="62" t="n">
        <v>100</v>
      </c>
      <c r="CB5" s="62" t="n">
        <v>100</v>
      </c>
      <c r="CC5" s="62"/>
      <c r="CD5" s="61" t="n">
        <f aca="false">IFERROR(AVERAGE(BU5:CC5),0)</f>
        <v>73.75</v>
      </c>
    </row>
    <row r="6" customFormat="false" ht="15.75" hidden="false" customHeight="true" outlineLevel="0" collapsed="false">
      <c r="A6" s="13" t="str">
        <f aca="false">$E6&amp;"-"&amp;$F6</f>
        <v>201803004-K</v>
      </c>
      <c r="B6" s="18" t="n">
        <f aca="false">$W6</f>
        <v>83</v>
      </c>
      <c r="C6" s="13"/>
      <c r="D6" s="68" t="n">
        <v>2</v>
      </c>
      <c r="E6" s="56" t="s">
        <v>3288</v>
      </c>
      <c r="F6" s="56" t="s">
        <v>60</v>
      </c>
      <c r="G6" s="56" t="s">
        <v>3289</v>
      </c>
      <c r="H6" s="56" t="s">
        <v>140</v>
      </c>
      <c r="I6" s="56" t="s">
        <v>2909</v>
      </c>
      <c r="J6" s="56" t="s">
        <v>3290</v>
      </c>
      <c r="K6" s="56" t="s">
        <v>3291</v>
      </c>
      <c r="L6" s="56" t="s">
        <v>58</v>
      </c>
      <c r="M6" s="56" t="s">
        <v>1015</v>
      </c>
      <c r="N6" s="56" t="s">
        <v>3292</v>
      </c>
      <c r="O6" s="57" t="n">
        <f aca="false">$AB6</f>
        <v>95</v>
      </c>
      <c r="P6" s="57" t="n">
        <f aca="false">$AF6</f>
        <v>90</v>
      </c>
      <c r="Q6" s="57" t="n">
        <f aca="false">IFERROR(IF($V6&lt;&gt;0,ROUND((MAX(O6:P6)*0.5+$V6*0.5),0),ROUND(($O6*0.5+$P6*0.5),0)),)</f>
        <v>93</v>
      </c>
      <c r="R6" s="57" t="n">
        <f aca="false">$AV6</f>
        <v>80.5555555555556</v>
      </c>
      <c r="S6" s="57" t="n">
        <f aca="false">$BI6</f>
        <v>25.5</v>
      </c>
      <c r="T6" s="57" t="n">
        <f aca="false">$BT6</f>
        <v>97.5</v>
      </c>
      <c r="U6" s="57" t="n">
        <f aca="false">$CD6</f>
        <v>0</v>
      </c>
      <c r="V6" s="58" t="n">
        <f aca="false">$AJ6</f>
        <v>0</v>
      </c>
      <c r="W6" s="59" t="n">
        <f aca="false">IF($Q6&gt;=55,ROUND($Q6*$Q$3+$R6*$R$3+$S6*$S$3+$T6*$T$3+$U6*$U$3,0),$Q6)</f>
        <v>83</v>
      </c>
      <c r="X6" s="57" t="n">
        <v>15</v>
      </c>
      <c r="Y6" s="60" t="n">
        <v>30</v>
      </c>
      <c r="Z6" s="60" t="n">
        <v>50</v>
      </c>
      <c r="AA6" s="60" t="n">
        <v>100</v>
      </c>
      <c r="AB6" s="61" t="n">
        <f aca="false">IFERROR(X6+Y6+Z6*AA6/100,0)</f>
        <v>95</v>
      </c>
      <c r="AC6" s="60" t="n">
        <v>25</v>
      </c>
      <c r="AD6" s="60" t="n">
        <v>65</v>
      </c>
      <c r="AE6" s="57" t="n">
        <v>100</v>
      </c>
      <c r="AF6" s="61" t="n">
        <f aca="false">IFERROR(AC6+AD6*AE6/100,0)</f>
        <v>90</v>
      </c>
      <c r="AG6" s="60"/>
      <c r="AH6" s="60"/>
      <c r="AI6" s="57"/>
      <c r="AJ6" s="61" t="n">
        <f aca="false">IFERROR(AG6+AH6*AI6/100,0)</f>
        <v>0</v>
      </c>
      <c r="AK6" s="62"/>
      <c r="AL6" s="63" t="n">
        <v>100</v>
      </c>
      <c r="AM6" s="62" t="n">
        <v>100</v>
      </c>
      <c r="AN6" s="62" t="n">
        <v>25</v>
      </c>
      <c r="AO6" s="62" t="n">
        <v>100</v>
      </c>
      <c r="AP6" s="62" t="n">
        <v>100</v>
      </c>
      <c r="AQ6" s="62" t="n">
        <v>100</v>
      </c>
      <c r="AR6" s="62" t="n">
        <v>100</v>
      </c>
      <c r="AS6" s="62" t="n">
        <v>0</v>
      </c>
      <c r="AT6" s="62" t="n">
        <v>100</v>
      </c>
      <c r="AU6" s="62"/>
      <c r="AV6" s="61" t="n">
        <f aca="false">IFERROR(AVERAGE(AK6:AU6),0)</f>
        <v>80.5555555555556</v>
      </c>
      <c r="AW6" s="62" t="n">
        <v>0</v>
      </c>
      <c r="AX6" s="62" t="n">
        <v>96</v>
      </c>
      <c r="AY6" s="62" t="n">
        <v>94</v>
      </c>
      <c r="AZ6" s="62" t="n">
        <v>65</v>
      </c>
      <c r="BA6" s="62" t="n">
        <v>0</v>
      </c>
      <c r="BB6" s="62" t="n">
        <v>0</v>
      </c>
      <c r="BC6" s="62" t="n">
        <v>0</v>
      </c>
      <c r="BD6" s="62" t="n">
        <v>0</v>
      </c>
      <c r="BE6" s="62" t="n">
        <v>0</v>
      </c>
      <c r="BF6" s="62" t="n">
        <v>0</v>
      </c>
      <c r="BG6" s="62"/>
      <c r="BH6" s="62"/>
      <c r="BI6" s="61" t="n">
        <f aca="false">IFERROR(AVERAGE(AW6:BH6),0)</f>
        <v>25.5</v>
      </c>
      <c r="BJ6" s="62" t="n">
        <v>100</v>
      </c>
      <c r="BK6" s="62" t="n">
        <v>100</v>
      </c>
      <c r="BL6" s="62" t="n">
        <v>100</v>
      </c>
      <c r="BM6" s="62" t="n">
        <v>95</v>
      </c>
      <c r="BN6" s="62" t="n">
        <v>100</v>
      </c>
      <c r="BO6" s="62" t="n">
        <v>90</v>
      </c>
      <c r="BP6" s="62" t="n">
        <v>100</v>
      </c>
      <c r="BQ6" s="62" t="n">
        <v>90</v>
      </c>
      <c r="BR6" s="62" t="n">
        <v>100</v>
      </c>
      <c r="BS6" s="62" t="n">
        <v>100</v>
      </c>
      <c r="BT6" s="61" t="n">
        <f aca="false">IFERROR(AVERAGE(BJ6:BS6),0)</f>
        <v>97.5</v>
      </c>
      <c r="BU6" s="63" t="n">
        <v>0</v>
      </c>
      <c r="BV6" s="63" t="n">
        <v>0</v>
      </c>
      <c r="BW6" s="63" t="n">
        <v>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0</v>
      </c>
    </row>
    <row r="7" customFormat="false" ht="15.75" hidden="false" customHeight="true" outlineLevel="0" collapsed="false">
      <c r="A7" s="13" t="str">
        <f aca="false">$E7&amp;"-"&amp;$F7</f>
        <v>202023051-k</v>
      </c>
      <c r="B7" s="18" t="n">
        <f aca="false">$W7</f>
        <v>78</v>
      </c>
      <c r="C7" s="13"/>
      <c r="D7" s="68" t="n">
        <v>3</v>
      </c>
      <c r="E7" s="56" t="s">
        <v>3293</v>
      </c>
      <c r="F7" s="56" t="s">
        <v>76</v>
      </c>
      <c r="G7" s="56" t="s">
        <v>3294</v>
      </c>
      <c r="H7" s="56" t="s">
        <v>89</v>
      </c>
      <c r="I7" s="56" t="s">
        <v>3295</v>
      </c>
      <c r="J7" s="56" t="s">
        <v>84</v>
      </c>
      <c r="K7" s="56" t="s">
        <v>3296</v>
      </c>
      <c r="L7" s="56" t="s">
        <v>64</v>
      </c>
      <c r="M7" s="56" t="s">
        <v>1200</v>
      </c>
      <c r="N7" s="56" t="s">
        <v>3297</v>
      </c>
      <c r="O7" s="57" t="n">
        <f aca="false">$AB7</f>
        <v>100</v>
      </c>
      <c r="P7" s="57" t="n">
        <f aca="false">$AF7</f>
        <v>25</v>
      </c>
      <c r="Q7" s="57" t="n">
        <f aca="false">IFERROR(IF($V7&lt;&gt;0,ROUND((MAX(O7:P7)*0.5+$V7*0.5),0),ROUND(($O7*0.5+$P7*0.5),0)),)</f>
        <v>63</v>
      </c>
      <c r="R7" s="57" t="n">
        <f aca="false">$AV7</f>
        <v>83.8</v>
      </c>
      <c r="S7" s="57" t="n">
        <f aca="false">$BI7</f>
        <v>99.7</v>
      </c>
      <c r="T7" s="57" t="n">
        <f aca="false">$BT7</f>
        <v>99</v>
      </c>
      <c r="U7" s="57" t="n">
        <f aca="false">$CD7</f>
        <v>100</v>
      </c>
      <c r="V7" s="58" t="n">
        <f aca="false">$AJ7</f>
        <v>0</v>
      </c>
      <c r="W7" s="59" t="n">
        <f aca="false">IF($Q7&gt;=55,ROUND($Q7*$Q$3+$R7*$R$3+$S7*$S$3+$T7*$T$3+$U7*$U$3,0),$Q7)</f>
        <v>78</v>
      </c>
      <c r="X7" s="57" t="n">
        <v>20</v>
      </c>
      <c r="Y7" s="60" t="n">
        <v>30</v>
      </c>
      <c r="Z7" s="60" t="n">
        <v>50</v>
      </c>
      <c r="AA7" s="60" t="n">
        <v>100</v>
      </c>
      <c r="AB7" s="61" t="n">
        <f aca="false">IFERROR(X7+Y7+Z7*AA7/100,0)</f>
        <v>100</v>
      </c>
      <c r="AC7" s="60" t="n">
        <v>25</v>
      </c>
      <c r="AD7" s="60" t="n">
        <v>60</v>
      </c>
      <c r="AE7" s="57" t="n">
        <v>0</v>
      </c>
      <c r="AF7" s="61" t="n">
        <f aca="false">IFERROR(AC7+AD7*AE7/100,0)</f>
        <v>25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75</v>
      </c>
      <c r="AO7" s="62" t="n">
        <v>100</v>
      </c>
      <c r="AP7" s="62" t="n">
        <v>60</v>
      </c>
      <c r="AQ7" s="62" t="n">
        <v>100</v>
      </c>
      <c r="AR7" s="62" t="n">
        <v>83</v>
      </c>
      <c r="AS7" s="62" t="n">
        <v>20</v>
      </c>
      <c r="AT7" s="62" t="n">
        <v>100</v>
      </c>
      <c r="AU7" s="62"/>
      <c r="AV7" s="61" t="n">
        <f aca="false">IFERROR(AVERAGE(AK7:AU7),0)</f>
        <v>83.8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100</v>
      </c>
      <c r="BD7" s="62" t="n">
        <v>100</v>
      </c>
      <c r="BE7" s="62" t="n">
        <v>97</v>
      </c>
      <c r="BF7" s="62" t="n">
        <v>100</v>
      </c>
      <c r="BG7" s="62"/>
      <c r="BH7" s="62"/>
      <c r="BI7" s="61" t="n">
        <f aca="false">IFERROR(AVERAGE(AW7:BH7),0)</f>
        <v>99.7</v>
      </c>
      <c r="BJ7" s="62" t="n">
        <v>100</v>
      </c>
      <c r="BK7" s="62" t="n">
        <v>100</v>
      </c>
      <c r="BL7" s="62" t="n">
        <v>100</v>
      </c>
      <c r="BM7" s="62" t="n">
        <v>90</v>
      </c>
      <c r="BN7" s="62" t="n">
        <v>100</v>
      </c>
      <c r="BO7" s="62" t="n">
        <v>100</v>
      </c>
      <c r="BP7" s="62" t="n">
        <v>100</v>
      </c>
      <c r="BQ7" s="62" t="n">
        <v>100</v>
      </c>
      <c r="BR7" s="62" t="n">
        <v>100</v>
      </c>
      <c r="BS7" s="62" t="n">
        <v>100</v>
      </c>
      <c r="BT7" s="61" t="n">
        <f aca="false">IFERROR(AVERAGE(BJ7:BS7),0)</f>
        <v>99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100</v>
      </c>
      <c r="CC7" s="62"/>
      <c r="CD7" s="61" t="n">
        <f aca="false">IFERROR(AVERAGE(BU7:CC7),0)</f>
        <v>100</v>
      </c>
    </row>
    <row r="8" customFormat="false" ht="15.75" hidden="false" customHeight="true" outlineLevel="0" collapsed="false">
      <c r="A8" s="13" t="str">
        <f aca="false">$E8&amp;"-"&amp;$F8</f>
        <v>202023037-4</v>
      </c>
      <c r="B8" s="18" t="n">
        <f aca="false">$W8</f>
        <v>75</v>
      </c>
      <c r="C8" s="13"/>
      <c r="D8" s="68" t="n">
        <v>4</v>
      </c>
      <c r="E8" s="56" t="s">
        <v>3298</v>
      </c>
      <c r="F8" s="56" t="s">
        <v>178</v>
      </c>
      <c r="G8" s="56" t="s">
        <v>3299</v>
      </c>
      <c r="H8" s="56" t="s">
        <v>64</v>
      </c>
      <c r="I8" s="56" t="s">
        <v>3130</v>
      </c>
      <c r="J8" s="56" t="s">
        <v>105</v>
      </c>
      <c r="K8" s="56" t="s">
        <v>3300</v>
      </c>
      <c r="L8" s="56" t="s">
        <v>64</v>
      </c>
      <c r="M8" s="56" t="s">
        <v>1200</v>
      </c>
      <c r="N8" s="56" t="s">
        <v>3301</v>
      </c>
      <c r="O8" s="57" t="n">
        <f aca="false">$AB8</f>
        <v>45</v>
      </c>
      <c r="P8" s="57" t="n">
        <f aca="false">$AF8</f>
        <v>25</v>
      </c>
      <c r="Q8" s="57" t="n">
        <f aca="false">IFERROR(IF($V8&lt;&gt;0,ROUND((MAX(O8:P8)*0.5+$V8*0.5),0),ROUND(($O8*0.5+$P8*0.5),0)),)</f>
        <v>59</v>
      </c>
      <c r="R8" s="57" t="n">
        <f aca="false">$AV8</f>
        <v>84.2</v>
      </c>
      <c r="S8" s="57" t="n">
        <f aca="false">$BI8</f>
        <v>100</v>
      </c>
      <c r="T8" s="57" t="n">
        <f aca="false">$BT8</f>
        <v>91</v>
      </c>
      <c r="U8" s="57" t="n">
        <f aca="false">$CD8</f>
        <v>100</v>
      </c>
      <c r="V8" s="58" t="n">
        <f aca="false">$AJ8</f>
        <v>72</v>
      </c>
      <c r="W8" s="59" t="n">
        <f aca="false">IF($Q8&gt;=55,ROUND($Q8*$Q$3+$R8*$R$3+$S8*$S$3+$T8*$T$3+$U8*$U$3,0),$Q8)</f>
        <v>75</v>
      </c>
      <c r="X8" s="57" t="n">
        <v>20</v>
      </c>
      <c r="Y8" s="60" t="n">
        <v>25</v>
      </c>
      <c r="Z8" s="60" t="n">
        <v>0</v>
      </c>
      <c r="AA8" s="60" t="n">
        <v>100</v>
      </c>
      <c r="AB8" s="61" t="n">
        <f aca="false">IFERROR(X8+Y8+Z8*AA8/100,0)</f>
        <v>45</v>
      </c>
      <c r="AC8" s="60" t="n">
        <v>10</v>
      </c>
      <c r="AD8" s="60" t="n">
        <v>15</v>
      </c>
      <c r="AE8" s="57" t="n">
        <v>100</v>
      </c>
      <c r="AF8" s="61" t="n">
        <f aca="false">IFERROR(AC8+AD8*AE8/100,0)</f>
        <v>25</v>
      </c>
      <c r="AG8" s="60" t="n">
        <v>7</v>
      </c>
      <c r="AH8" s="60" t="n">
        <v>65</v>
      </c>
      <c r="AI8" s="57" t="n">
        <v>100</v>
      </c>
      <c r="AJ8" s="61" t="n">
        <f aca="false">IFERROR(AG8+AH8*AI8/100,0)</f>
        <v>72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75</v>
      </c>
      <c r="AP8" s="62" t="n">
        <v>60</v>
      </c>
      <c r="AQ8" s="62" t="n">
        <v>40</v>
      </c>
      <c r="AR8" s="62" t="n">
        <v>67</v>
      </c>
      <c r="AS8" s="62" t="n">
        <v>100</v>
      </c>
      <c r="AT8" s="62" t="n">
        <v>100</v>
      </c>
      <c r="AU8" s="62"/>
      <c r="AV8" s="61" t="n">
        <f aca="false">IFERROR(AVERAGE(AK8:AU8),0)</f>
        <v>84.2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100</v>
      </c>
      <c r="BJ8" s="62" t="n">
        <v>100</v>
      </c>
      <c r="BK8" s="62" t="n">
        <v>100</v>
      </c>
      <c r="BL8" s="62" t="n">
        <v>90</v>
      </c>
      <c r="BM8" s="62" t="n">
        <v>70</v>
      </c>
      <c r="BN8" s="62" t="n">
        <v>100</v>
      </c>
      <c r="BO8" s="62" t="n">
        <v>60</v>
      </c>
      <c r="BP8" s="62" t="n">
        <v>100</v>
      </c>
      <c r="BQ8" s="62" t="n">
        <v>100</v>
      </c>
      <c r="BR8" s="62" t="n">
        <v>100</v>
      </c>
      <c r="BS8" s="62" t="n">
        <v>90</v>
      </c>
      <c r="BT8" s="61" t="n">
        <f aca="false">IFERROR(AVERAGE(BJ8:BS8),0)</f>
        <v>91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202023036-6</v>
      </c>
      <c r="B9" s="18" t="n">
        <f aca="false">$W9</f>
        <v>0</v>
      </c>
      <c r="C9" s="13"/>
      <c r="D9" s="68" t="n">
        <v>5</v>
      </c>
      <c r="E9" s="56" t="s">
        <v>3302</v>
      </c>
      <c r="F9" s="56" t="s">
        <v>140</v>
      </c>
      <c r="G9" s="56" t="s">
        <v>3303</v>
      </c>
      <c r="H9" s="56" t="s">
        <v>64</v>
      </c>
      <c r="I9" s="56" t="s">
        <v>3304</v>
      </c>
      <c r="J9" s="56" t="s">
        <v>736</v>
      </c>
      <c r="K9" s="56" t="s">
        <v>3305</v>
      </c>
      <c r="L9" s="56" t="s">
        <v>64</v>
      </c>
      <c r="M9" s="56" t="s">
        <v>1200</v>
      </c>
      <c r="N9" s="56" t="s">
        <v>3306</v>
      </c>
      <c r="O9" s="57" t="n">
        <f aca="false">$AB9</f>
        <v>0</v>
      </c>
      <c r="P9" s="57" t="n">
        <f aca="false">$AF9</f>
        <v>0</v>
      </c>
      <c r="Q9" s="57" t="n">
        <f aca="false">IFERROR(IF($V9&lt;&gt;0,ROUND((MAX(O9:P9)*0.5+$V9*0.5),0),ROUND(($O9*0.5+$P9*0.5),0)),)</f>
        <v>0</v>
      </c>
      <c r="R9" s="57" t="n">
        <f aca="false">$AV9</f>
        <v>24.5</v>
      </c>
      <c r="S9" s="57" t="n">
        <f aca="false">$BI9</f>
        <v>60</v>
      </c>
      <c r="T9" s="57" t="n">
        <f aca="false">$BT9</f>
        <v>29</v>
      </c>
      <c r="U9" s="57" t="n">
        <f aca="false">$CD9</f>
        <v>3.125</v>
      </c>
      <c r="V9" s="58" t="n">
        <f aca="false">$AJ9</f>
        <v>0</v>
      </c>
      <c r="W9" s="59" t="n">
        <f aca="false">IF($Q9&gt;=55,ROUND($Q9*$Q$3+$R9*$R$3+$S9*$S$3+$T9*$T$3+$U9*$U$3,0),$Q9)</f>
        <v>0</v>
      </c>
      <c r="X9" s="57" t="n">
        <v>0</v>
      </c>
      <c r="Y9" s="60" t="n">
        <v>0</v>
      </c>
      <c r="Z9" s="60" t="n">
        <v>0</v>
      </c>
      <c r="AA9" s="60" t="n">
        <v>0</v>
      </c>
      <c r="AB9" s="61" t="n">
        <f aca="false">IFERROR(X9+Y9+Z9*AA9/100,0)</f>
        <v>0</v>
      </c>
      <c r="AC9" s="60" t="n">
        <v>0</v>
      </c>
      <c r="AD9" s="60" t="n">
        <v>0</v>
      </c>
      <c r="AE9" s="57" t="n">
        <v>0</v>
      </c>
      <c r="AF9" s="61" t="n">
        <f aca="false">IFERROR(AC9+AD9*AE9/100,0)</f>
        <v>0</v>
      </c>
      <c r="AG9" s="60"/>
      <c r="AH9" s="60"/>
      <c r="AI9" s="57"/>
      <c r="AJ9" s="61" t="n">
        <f aca="false">IFERROR(AG9+AH9*AI9/100,0)</f>
        <v>0</v>
      </c>
      <c r="AK9" s="62" t="n">
        <v>80</v>
      </c>
      <c r="AL9" s="63" t="n">
        <v>0</v>
      </c>
      <c r="AM9" s="62" t="n">
        <v>0</v>
      </c>
      <c r="AN9" s="62" t="n">
        <v>25</v>
      </c>
      <c r="AO9" s="62" t="n">
        <v>100</v>
      </c>
      <c r="AP9" s="62" t="n">
        <v>0</v>
      </c>
      <c r="AQ9" s="62" t="n">
        <v>40</v>
      </c>
      <c r="AR9" s="62" t="n">
        <v>0</v>
      </c>
      <c r="AS9" s="62" t="n">
        <v>0</v>
      </c>
      <c r="AT9" s="62" t="n">
        <v>0</v>
      </c>
      <c r="AU9" s="62"/>
      <c r="AV9" s="61" t="n">
        <f aca="false">IFERROR(AVERAGE(AK9:AU9),0)</f>
        <v>24.5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0</v>
      </c>
      <c r="BB9" s="62" t="n">
        <v>100</v>
      </c>
      <c r="BC9" s="62" t="n">
        <v>100</v>
      </c>
      <c r="BD9" s="62" t="n">
        <v>0</v>
      </c>
      <c r="BE9" s="62" t="n">
        <v>0</v>
      </c>
      <c r="BF9" s="62" t="n">
        <v>0</v>
      </c>
      <c r="BG9" s="62"/>
      <c r="BH9" s="62"/>
      <c r="BI9" s="61" t="n">
        <f aca="false">IFERROR(AVERAGE(AW9:BH9),0)</f>
        <v>60</v>
      </c>
      <c r="BJ9" s="62" t="n">
        <v>100</v>
      </c>
      <c r="BK9" s="62" t="n">
        <v>100</v>
      </c>
      <c r="BL9" s="62" t="n">
        <v>80</v>
      </c>
      <c r="BM9" s="62" t="n">
        <v>10</v>
      </c>
      <c r="BN9" s="62" t="n">
        <v>0</v>
      </c>
      <c r="BO9" s="62" t="n">
        <v>0</v>
      </c>
      <c r="BP9" s="62" t="n">
        <v>0</v>
      </c>
      <c r="BQ9" s="62" t="n">
        <v>0</v>
      </c>
      <c r="BR9" s="62" t="n">
        <v>0</v>
      </c>
      <c r="BS9" s="62" t="n">
        <v>0</v>
      </c>
      <c r="BT9" s="61" t="n">
        <f aca="false">IFERROR(AVERAGE(BJ9:BS9),0)</f>
        <v>29</v>
      </c>
      <c r="BU9" s="63" t="n">
        <v>25</v>
      </c>
      <c r="BV9" s="63" t="n">
        <v>0</v>
      </c>
      <c r="BW9" s="63" t="n">
        <v>0</v>
      </c>
      <c r="BX9" s="62" t="n">
        <v>0</v>
      </c>
      <c r="BY9" s="62" t="n">
        <v>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3.125</v>
      </c>
    </row>
    <row r="10" customFormat="false" ht="15.75" hidden="false" customHeight="true" outlineLevel="0" collapsed="false">
      <c r="A10" s="13" t="str">
        <f aca="false">$E10&amp;"-"&amp;$F10</f>
        <v>202023042-0</v>
      </c>
      <c r="B10" s="18" t="n">
        <f aca="false">$W10</f>
        <v>78</v>
      </c>
      <c r="C10" s="13"/>
      <c r="D10" s="68" t="n">
        <v>6</v>
      </c>
      <c r="E10" s="56" t="s">
        <v>3307</v>
      </c>
      <c r="F10" s="56" t="s">
        <v>68</v>
      </c>
      <c r="G10" s="56" t="s">
        <v>3308</v>
      </c>
      <c r="H10" s="56" t="s">
        <v>89</v>
      </c>
      <c r="I10" s="56" t="s">
        <v>311</v>
      </c>
      <c r="J10" s="56" t="s">
        <v>765</v>
      </c>
      <c r="K10" s="56" t="s">
        <v>3309</v>
      </c>
      <c r="L10" s="56" t="s">
        <v>64</v>
      </c>
      <c r="M10" s="56" t="s">
        <v>1200</v>
      </c>
      <c r="N10" s="56" t="s">
        <v>3310</v>
      </c>
      <c r="O10" s="57" t="n">
        <f aca="false">$AB10</f>
        <v>70</v>
      </c>
      <c r="P10" s="57" t="n">
        <f aca="false">$AF10</f>
        <v>55</v>
      </c>
      <c r="Q10" s="57" t="n">
        <f aca="false">IFERROR(IF($V10&lt;&gt;0,ROUND((MAX(O10:P10)*0.5+$V10*0.5),0),ROUND(($O10*0.5+$P10*0.5),0)),)</f>
        <v>63</v>
      </c>
      <c r="R10" s="57" t="n">
        <f aca="false">$AV10</f>
        <v>91</v>
      </c>
      <c r="S10" s="57" t="n">
        <f aca="false">$BI10</f>
        <v>100</v>
      </c>
      <c r="T10" s="57" t="n">
        <f aca="false">$BT10</f>
        <v>95.5</v>
      </c>
      <c r="U10" s="57" t="n">
        <f aca="false">$CD10</f>
        <v>75</v>
      </c>
      <c r="V10" s="58" t="n">
        <f aca="false">$AJ10</f>
        <v>0</v>
      </c>
      <c r="W10" s="59" t="n">
        <f aca="false">IF($Q10&gt;=55,ROUND($Q10*$Q$3+$R10*$R$3+$S10*$S$3+$T10*$T$3+$U10*$U$3,0),$Q10)</f>
        <v>78</v>
      </c>
      <c r="X10" s="57" t="n">
        <v>15</v>
      </c>
      <c r="Y10" s="60" t="n">
        <v>20</v>
      </c>
      <c r="Z10" s="60" t="n">
        <v>35</v>
      </c>
      <c r="AA10" s="60" t="n">
        <v>100</v>
      </c>
      <c r="AB10" s="61" t="n">
        <f aca="false">IFERROR(X10+Y10+Z10*AA10/100,0)</f>
        <v>70</v>
      </c>
      <c r="AC10" s="60" t="n">
        <v>15</v>
      </c>
      <c r="AD10" s="60" t="n">
        <v>40</v>
      </c>
      <c r="AE10" s="57" t="n">
        <v>100</v>
      </c>
      <c r="AF10" s="61" t="n">
        <f aca="false">IFERROR(AC10+AD10*AE10/100,0)</f>
        <v>55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60</v>
      </c>
      <c r="AQ10" s="62" t="n">
        <v>100</v>
      </c>
      <c r="AR10" s="62" t="n">
        <v>50</v>
      </c>
      <c r="AS10" s="62" t="n">
        <v>100</v>
      </c>
      <c r="AT10" s="62" t="n">
        <v>100</v>
      </c>
      <c r="AU10" s="62"/>
      <c r="AV10" s="61" t="n">
        <f aca="false">IFERROR(AVERAGE(AK10:AU10),0)</f>
        <v>91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 t="n">
        <v>100</v>
      </c>
      <c r="BG10" s="62"/>
      <c r="BH10" s="62"/>
      <c r="BI10" s="61" t="n">
        <f aca="false">IFERROR(AVERAGE(AW10:BH10),0)</f>
        <v>100</v>
      </c>
      <c r="BJ10" s="62" t="n">
        <v>100</v>
      </c>
      <c r="BK10" s="62" t="n">
        <v>100</v>
      </c>
      <c r="BL10" s="62" t="n">
        <v>55</v>
      </c>
      <c r="BM10" s="62" t="n">
        <v>100</v>
      </c>
      <c r="BN10" s="62" t="n">
        <v>100</v>
      </c>
      <c r="BO10" s="62" t="n">
        <v>100</v>
      </c>
      <c r="BP10" s="62" t="n">
        <v>100</v>
      </c>
      <c r="BQ10" s="62" t="n">
        <v>100</v>
      </c>
      <c r="BR10" s="62" t="n">
        <v>100</v>
      </c>
      <c r="BS10" s="62" t="n">
        <v>100</v>
      </c>
      <c r="BT10" s="61" t="n">
        <f aca="false">IFERROR(AVERAGE(BJ10:BS10),0)</f>
        <v>95.5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0</v>
      </c>
      <c r="CB10" s="62" t="n">
        <v>0</v>
      </c>
      <c r="CC10" s="62"/>
      <c r="CD10" s="61" t="n">
        <f aca="false">IFERROR(AVERAGE(BU10:CC10),0)</f>
        <v>75</v>
      </c>
    </row>
    <row r="11" customFormat="false" ht="15.75" hidden="false" customHeight="true" outlineLevel="0" collapsed="false">
      <c r="A11" s="13" t="str">
        <f aca="false">$E11&amp;"-"&amp;$F11</f>
        <v>202023016-1</v>
      </c>
      <c r="B11" s="18" t="n">
        <f aca="false">$W11</f>
        <v>72</v>
      </c>
      <c r="C11" s="13"/>
      <c r="D11" s="68" t="n">
        <v>7</v>
      </c>
      <c r="E11" s="56" t="s">
        <v>3311</v>
      </c>
      <c r="F11" s="56" t="s">
        <v>64</v>
      </c>
      <c r="G11" s="56" t="s">
        <v>3312</v>
      </c>
      <c r="H11" s="56" t="s">
        <v>178</v>
      </c>
      <c r="I11" s="56" t="s">
        <v>2344</v>
      </c>
      <c r="J11" s="56" t="s">
        <v>1060</v>
      </c>
      <c r="K11" s="56" t="s">
        <v>3313</v>
      </c>
      <c r="L11" s="56" t="s">
        <v>64</v>
      </c>
      <c r="M11" s="56" t="s">
        <v>1200</v>
      </c>
      <c r="N11" s="56" t="s">
        <v>3314</v>
      </c>
      <c r="O11" s="57" t="n">
        <f aca="false">$AB11</f>
        <v>80</v>
      </c>
      <c r="P11" s="57" t="n">
        <f aca="false">$AF11</f>
        <v>40</v>
      </c>
      <c r="Q11" s="57" t="n">
        <f aca="false">IFERROR(IF($V11&lt;&gt;0,ROUND((MAX(O11:P11)*0.5+$V11*0.5),0),ROUND(($O11*0.5+$P11*0.5),0)),)</f>
        <v>60</v>
      </c>
      <c r="R11" s="57" t="n">
        <f aca="false">$AV11</f>
        <v>88.9</v>
      </c>
      <c r="S11" s="57" t="n">
        <f aca="false">$BI11</f>
        <v>73.6</v>
      </c>
      <c r="T11" s="57" t="n">
        <f aca="false">$BT11</f>
        <v>85.5</v>
      </c>
      <c r="U11" s="57" t="n">
        <f aca="false">$CD11</f>
        <v>62.5</v>
      </c>
      <c r="V11" s="58" t="n">
        <f aca="false">$AJ11</f>
        <v>0</v>
      </c>
      <c r="W11" s="59" t="n">
        <f aca="false">IF($Q11&gt;=55,ROUND($Q11*$Q$3+$R11*$R$3+$S11*$S$3+$T11*$T$3+$U11*$U$3,0),$Q11)</f>
        <v>72</v>
      </c>
      <c r="X11" s="57" t="n">
        <v>15</v>
      </c>
      <c r="Y11" s="60" t="n">
        <v>30</v>
      </c>
      <c r="Z11" s="60" t="n">
        <v>35</v>
      </c>
      <c r="AA11" s="60" t="n">
        <v>100</v>
      </c>
      <c r="AB11" s="61" t="n">
        <f aca="false">IFERROR(X11+Y11+Z11*AA11/100,0)</f>
        <v>80</v>
      </c>
      <c r="AC11" s="60" t="n">
        <v>25</v>
      </c>
      <c r="AD11" s="60" t="n">
        <v>15</v>
      </c>
      <c r="AE11" s="57" t="n">
        <v>100</v>
      </c>
      <c r="AF11" s="61" t="n">
        <f aca="false">IFERROR(AC11+AD11*AE11/100,0)</f>
        <v>40</v>
      </c>
      <c r="AG11" s="60"/>
      <c r="AH11" s="60"/>
      <c r="AI11" s="57"/>
      <c r="AJ11" s="61" t="n">
        <f aca="false">IFERROR(AG11+AH11*AI11/100,0)</f>
        <v>0</v>
      </c>
      <c r="AK11" s="62" t="n">
        <v>67</v>
      </c>
      <c r="AL11" s="63" t="n">
        <v>100</v>
      </c>
      <c r="AM11" s="62" t="n">
        <v>100</v>
      </c>
      <c r="AN11" s="62" t="n">
        <v>100</v>
      </c>
      <c r="AO11" s="62" t="n">
        <v>75</v>
      </c>
      <c r="AP11" s="62" t="n">
        <v>100</v>
      </c>
      <c r="AQ11" s="62" t="n">
        <v>100</v>
      </c>
      <c r="AR11" s="62" t="n">
        <v>67</v>
      </c>
      <c r="AS11" s="62" t="n">
        <v>80</v>
      </c>
      <c r="AT11" s="62" t="n">
        <v>100</v>
      </c>
      <c r="AU11" s="62"/>
      <c r="AV11" s="61" t="n">
        <f aca="false">IFERROR(AVERAGE(AK11:AU11),0)</f>
        <v>88.9</v>
      </c>
      <c r="AW11" s="62" t="n">
        <v>100</v>
      </c>
      <c r="AX11" s="62" t="n">
        <v>100</v>
      </c>
      <c r="AY11" s="62" t="n">
        <v>100</v>
      </c>
      <c r="AZ11" s="62" t="n">
        <v>76</v>
      </c>
      <c r="BA11" s="62" t="n">
        <v>0</v>
      </c>
      <c r="BB11" s="62" t="n">
        <v>95</v>
      </c>
      <c r="BC11" s="62" t="n">
        <v>87</v>
      </c>
      <c r="BD11" s="62" t="n">
        <v>0</v>
      </c>
      <c r="BE11" s="62" t="n">
        <v>78</v>
      </c>
      <c r="BF11" s="62" t="n">
        <v>100</v>
      </c>
      <c r="BG11" s="62"/>
      <c r="BH11" s="62"/>
      <c r="BI11" s="61" t="n">
        <f aca="false">IFERROR(AVERAGE(AW11:BH11),0)</f>
        <v>73.6</v>
      </c>
      <c r="BJ11" s="62" t="n">
        <v>100</v>
      </c>
      <c r="BK11" s="62" t="n">
        <v>100</v>
      </c>
      <c r="BL11" s="62" t="n">
        <v>90</v>
      </c>
      <c r="BM11" s="62" t="n">
        <v>95</v>
      </c>
      <c r="BN11" s="62" t="n">
        <v>90</v>
      </c>
      <c r="BO11" s="62" t="n">
        <v>100</v>
      </c>
      <c r="BP11" s="62" t="n">
        <v>100</v>
      </c>
      <c r="BQ11" s="62" t="n">
        <v>80</v>
      </c>
      <c r="BR11" s="62" t="n">
        <v>100</v>
      </c>
      <c r="BS11" s="62" t="n">
        <v>0</v>
      </c>
      <c r="BT11" s="61" t="n">
        <f aca="false">IFERROR(AVERAGE(BJ11:BS11),0)</f>
        <v>85.5</v>
      </c>
      <c r="BU11" s="63" t="n">
        <v>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0</v>
      </c>
      <c r="CA11" s="62" t="n">
        <v>100</v>
      </c>
      <c r="CB11" s="62" t="n">
        <v>0</v>
      </c>
      <c r="CC11" s="62"/>
      <c r="CD11" s="61" t="n">
        <f aca="false">IFERROR(AVERAGE(BU11:CC11),0)</f>
        <v>62.5</v>
      </c>
    </row>
    <row r="12" customFormat="false" ht="15.75" hidden="false" customHeight="true" outlineLevel="0" collapsed="false">
      <c r="A12" s="13" t="str">
        <f aca="false">$E12&amp;"-"&amp;$F12</f>
        <v>202054039-k</v>
      </c>
      <c r="B12" s="18" t="n">
        <f aca="false">$W12</f>
        <v>28</v>
      </c>
      <c r="C12" s="13"/>
      <c r="D12" s="68" t="n">
        <v>8</v>
      </c>
      <c r="E12" s="56" t="s">
        <v>3315</v>
      </c>
      <c r="F12" s="56" t="s">
        <v>76</v>
      </c>
      <c r="G12" s="56" t="s">
        <v>3316</v>
      </c>
      <c r="H12" s="56" t="s">
        <v>178</v>
      </c>
      <c r="I12" s="56" t="s">
        <v>3317</v>
      </c>
      <c r="J12" s="56" t="s">
        <v>340</v>
      </c>
      <c r="K12" s="56" t="s">
        <v>3318</v>
      </c>
      <c r="L12" s="56" t="s">
        <v>64</v>
      </c>
      <c r="M12" s="56" t="s">
        <v>635</v>
      </c>
      <c r="N12" s="56" t="s">
        <v>3319</v>
      </c>
      <c r="O12" s="57" t="n">
        <f aca="false">$AB12</f>
        <v>55</v>
      </c>
      <c r="P12" s="57" t="n">
        <f aca="false">$AF12</f>
        <v>0</v>
      </c>
      <c r="Q12" s="57" t="n">
        <f aca="false">IFERROR(IF($V12&lt;&gt;0,ROUND((MAX(O12:P12)*0.5+$V12*0.5),0),ROUND(($O12*0.5+$P12*0.5),0)),)</f>
        <v>28</v>
      </c>
      <c r="R12" s="57" t="n">
        <f aca="false">$AV12</f>
        <v>87.7</v>
      </c>
      <c r="S12" s="57" t="n">
        <f aca="false">$BI12</f>
        <v>100</v>
      </c>
      <c r="T12" s="57" t="n">
        <f aca="false">$BT12</f>
        <v>96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28</v>
      </c>
      <c r="X12" s="57" t="n">
        <v>20</v>
      </c>
      <c r="Y12" s="60" t="n">
        <v>20</v>
      </c>
      <c r="Z12" s="60" t="n">
        <v>15</v>
      </c>
      <c r="AA12" s="60" t="n">
        <v>100</v>
      </c>
      <c r="AB12" s="61" t="n">
        <f aca="false">IFERROR(X12+Y12+Z12*AA12/100,0)</f>
        <v>55</v>
      </c>
      <c r="AC12" s="60" t="n">
        <v>0</v>
      </c>
      <c r="AD12" s="60" t="n">
        <v>0</v>
      </c>
      <c r="AE12" s="57" t="n">
        <v>0</v>
      </c>
      <c r="AF12" s="61" t="n">
        <f aca="false">IFERROR(AC12+AD12*AE12/100,0)</f>
        <v>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17</v>
      </c>
      <c r="AS12" s="62" t="n">
        <v>60</v>
      </c>
      <c r="AT12" s="62" t="n">
        <v>100</v>
      </c>
      <c r="AU12" s="62"/>
      <c r="AV12" s="61" t="n">
        <f aca="false">IFERROR(AVERAGE(AK12:AU12),0)</f>
        <v>87.7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100</v>
      </c>
      <c r="BB12" s="62" t="n">
        <v>100</v>
      </c>
      <c r="BC12" s="62" t="n">
        <v>100</v>
      </c>
      <c r="BD12" s="62" t="n">
        <v>100</v>
      </c>
      <c r="BE12" s="62" t="n">
        <v>100</v>
      </c>
      <c r="BF12" s="62" t="n">
        <v>100</v>
      </c>
      <c r="BG12" s="62"/>
      <c r="BH12" s="62"/>
      <c r="BI12" s="61" t="n">
        <f aca="false">IFERROR(AVERAGE(AW12:BH12),0)</f>
        <v>100</v>
      </c>
      <c r="BJ12" s="62" t="n">
        <v>100</v>
      </c>
      <c r="BK12" s="62" t="n">
        <v>100</v>
      </c>
      <c r="BL12" s="62" t="n">
        <v>100</v>
      </c>
      <c r="BM12" s="62" t="n">
        <v>90</v>
      </c>
      <c r="BN12" s="62" t="n">
        <v>90</v>
      </c>
      <c r="BO12" s="62" t="n">
        <v>100</v>
      </c>
      <c r="BP12" s="62" t="n">
        <v>100</v>
      </c>
      <c r="BQ12" s="62" t="n">
        <v>90</v>
      </c>
      <c r="BR12" s="62" t="n">
        <v>100</v>
      </c>
      <c r="BS12" s="62" t="n">
        <v>90</v>
      </c>
      <c r="BT12" s="61" t="n">
        <f aca="false">IFERROR(AVERAGE(BJ12:BS12),0)</f>
        <v>96</v>
      </c>
      <c r="BU12" s="63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202023003-k</v>
      </c>
      <c r="B13" s="18" t="n">
        <f aca="false">$W13</f>
        <v>86</v>
      </c>
      <c r="C13" s="13"/>
      <c r="D13" s="68" t="n">
        <v>9</v>
      </c>
      <c r="E13" s="56" t="s">
        <v>3320</v>
      </c>
      <c r="F13" s="56" t="s">
        <v>76</v>
      </c>
      <c r="G13" s="56" t="s">
        <v>3321</v>
      </c>
      <c r="H13" s="56" t="s">
        <v>64</v>
      </c>
      <c r="I13" s="56" t="s">
        <v>3322</v>
      </c>
      <c r="J13" s="56" t="s">
        <v>3323</v>
      </c>
      <c r="K13" s="56" t="s">
        <v>3324</v>
      </c>
      <c r="L13" s="56" t="s">
        <v>64</v>
      </c>
      <c r="M13" s="56" t="s">
        <v>1200</v>
      </c>
      <c r="N13" s="56" t="s">
        <v>3325</v>
      </c>
      <c r="O13" s="57" t="n">
        <f aca="false">$AB13</f>
        <v>75</v>
      </c>
      <c r="P13" s="57" t="n">
        <f aca="false">$AF13</f>
        <v>0</v>
      </c>
      <c r="Q13" s="57" t="n">
        <f aca="false">IFERROR(IF($V13&lt;&gt;0,ROUND((MAX(O13:P13)*0.5+$V13*0.5),0),ROUND(($O13*0.5+$P13*0.5),0)),)</f>
        <v>76</v>
      </c>
      <c r="R13" s="57" t="n">
        <f aca="false">$AV13</f>
        <v>95</v>
      </c>
      <c r="S13" s="57" t="n">
        <f aca="false">$BI13</f>
        <v>100</v>
      </c>
      <c r="T13" s="57" t="n">
        <f aca="false">$BT13</f>
        <v>98.5</v>
      </c>
      <c r="U13" s="57" t="n">
        <f aca="false">$CD13</f>
        <v>87.5</v>
      </c>
      <c r="V13" s="58" t="n">
        <f aca="false">$AJ13</f>
        <v>77</v>
      </c>
      <c r="W13" s="59" t="n">
        <f aca="false">IF($Q13&gt;=55,ROUND($Q13*$Q$3+$R13*$R$3+$S13*$S$3+$T13*$T$3+$U13*$U$3,0),$Q13)</f>
        <v>86</v>
      </c>
      <c r="X13" s="57" t="n">
        <v>15</v>
      </c>
      <c r="Y13" s="60" t="n">
        <v>30</v>
      </c>
      <c r="Z13" s="60" t="n">
        <v>30</v>
      </c>
      <c r="AA13" s="60" t="n">
        <v>100</v>
      </c>
      <c r="AB13" s="61" t="n">
        <f aca="false">IFERROR(X13+Y13+Z13*AA13/100,0)</f>
        <v>75</v>
      </c>
      <c r="AC13" s="60" t="n">
        <v>0</v>
      </c>
      <c r="AD13" s="60" t="n">
        <v>0</v>
      </c>
      <c r="AE13" s="57" t="n">
        <v>0</v>
      </c>
      <c r="AF13" s="61" t="n">
        <f aca="false">IFERROR(AC13+AD13*AE13/100,0)</f>
        <v>0</v>
      </c>
      <c r="AG13" s="60" t="n">
        <v>27</v>
      </c>
      <c r="AH13" s="60" t="n">
        <v>50</v>
      </c>
      <c r="AI13" s="57" t="n">
        <v>100</v>
      </c>
      <c r="AJ13" s="61" t="n">
        <f aca="false">IFERROR(AG13+AH13*AI13/100,0)</f>
        <v>77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50</v>
      </c>
      <c r="AS13" s="62" t="n">
        <v>100</v>
      </c>
      <c r="AT13" s="62" t="n">
        <v>100</v>
      </c>
      <c r="AU13" s="62"/>
      <c r="AV13" s="61" t="n">
        <f aca="false">IFERROR(AVERAGE(AK13:AU13),0)</f>
        <v>95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100</v>
      </c>
      <c r="BJ13" s="62" t="n">
        <v>100</v>
      </c>
      <c r="BK13" s="62" t="n">
        <v>90</v>
      </c>
      <c r="BL13" s="62" t="n">
        <v>100</v>
      </c>
      <c r="BM13" s="62" t="n">
        <v>100</v>
      </c>
      <c r="BN13" s="62" t="n">
        <v>100</v>
      </c>
      <c r="BO13" s="62" t="n">
        <v>100</v>
      </c>
      <c r="BP13" s="62" t="n">
        <v>100</v>
      </c>
      <c r="BQ13" s="62" t="n">
        <v>100</v>
      </c>
      <c r="BR13" s="62" t="n">
        <v>100</v>
      </c>
      <c r="BS13" s="62" t="n">
        <v>95</v>
      </c>
      <c r="BT13" s="61" t="n">
        <f aca="false">IFERROR(AVERAGE(BJ13:BS13),0)</f>
        <v>98.5</v>
      </c>
      <c r="BU13" s="63" t="n">
        <v>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87.5</v>
      </c>
    </row>
    <row r="14" customFormat="false" ht="15.75" hidden="false" customHeight="true" outlineLevel="0" collapsed="false">
      <c r="A14" s="13" t="str">
        <f aca="false">$E14&amp;"-"&amp;$F14</f>
        <v>202023012-9</v>
      </c>
      <c r="B14" s="18" t="n">
        <f aca="false">$W14</f>
        <v>61</v>
      </c>
      <c r="C14" s="13"/>
      <c r="D14" s="68" t="n">
        <v>10</v>
      </c>
      <c r="E14" s="56" t="s">
        <v>3326</v>
      </c>
      <c r="F14" s="56" t="s">
        <v>102</v>
      </c>
      <c r="G14" s="56" t="s">
        <v>3327</v>
      </c>
      <c r="H14" s="56" t="s">
        <v>58</v>
      </c>
      <c r="I14" s="56" t="s">
        <v>3328</v>
      </c>
      <c r="J14" s="56" t="s">
        <v>3329</v>
      </c>
      <c r="K14" s="56" t="s">
        <v>3330</v>
      </c>
      <c r="L14" s="56" t="s">
        <v>64</v>
      </c>
      <c r="M14" s="56" t="s">
        <v>1200</v>
      </c>
      <c r="N14" s="56" t="s">
        <v>3331</v>
      </c>
      <c r="O14" s="57" t="n">
        <f aca="false">$AB14</f>
        <v>80</v>
      </c>
      <c r="P14" s="57" t="n">
        <f aca="false">$AF14</f>
        <v>0</v>
      </c>
      <c r="Q14" s="57" t="n">
        <f aca="false">IFERROR(IF($V14&lt;&gt;0,ROUND((O14+P14+V14)/3,0),ROUND(($O14*0.5+$P14*0.5),0)),)</f>
        <v>56</v>
      </c>
      <c r="R14" s="57" t="n">
        <f aca="false">$AV14</f>
        <v>73</v>
      </c>
      <c r="S14" s="57" t="n">
        <f aca="false">$BI14</f>
        <v>88.6</v>
      </c>
      <c r="T14" s="57" t="n">
        <f aca="false">$BT14</f>
        <v>62.5</v>
      </c>
      <c r="U14" s="57" t="n">
        <f aca="false">$CD14</f>
        <v>37.5</v>
      </c>
      <c r="V14" s="58" t="n">
        <f aca="false">$AJ14</f>
        <v>87</v>
      </c>
      <c r="W14" s="59" t="n">
        <f aca="false">IF($Q14&gt;=55,ROUND($Q14*$Q$3+$R14*$R$3+$S14*$S$3+$T14*$T$3+$U14*$U$3,0),$Q14)</f>
        <v>61</v>
      </c>
      <c r="X14" s="57" t="n">
        <v>20</v>
      </c>
      <c r="Y14" s="60" t="n">
        <v>25</v>
      </c>
      <c r="Z14" s="60" t="n">
        <v>35</v>
      </c>
      <c r="AA14" s="60" t="n">
        <v>100</v>
      </c>
      <c r="AB14" s="61" t="n">
        <f aca="false">IFERROR(X14+Y14+Z14*AA14/100,0)</f>
        <v>80</v>
      </c>
      <c r="AC14" s="60" t="n">
        <v>0</v>
      </c>
      <c r="AD14" s="60" t="n">
        <v>0</v>
      </c>
      <c r="AE14" s="57" t="n">
        <v>0</v>
      </c>
      <c r="AF14" s="61" t="n">
        <f aca="false">IFERROR(AC14+AD14*AE14/100,0)</f>
        <v>0</v>
      </c>
      <c r="AG14" s="60" t="n">
        <v>27</v>
      </c>
      <c r="AH14" s="60" t="n">
        <v>60</v>
      </c>
      <c r="AI14" s="57" t="n">
        <v>100</v>
      </c>
      <c r="AJ14" s="61" t="n">
        <f aca="false">IFERROR(AG14+AH14*AI14/100,0)</f>
        <v>87</v>
      </c>
      <c r="AK14" s="62" t="n">
        <v>67</v>
      </c>
      <c r="AL14" s="63" t="n">
        <v>100</v>
      </c>
      <c r="AM14" s="62" t="n">
        <v>90</v>
      </c>
      <c r="AN14" s="62" t="n">
        <v>100</v>
      </c>
      <c r="AO14" s="62" t="n">
        <v>100</v>
      </c>
      <c r="AP14" s="62" t="n">
        <v>80</v>
      </c>
      <c r="AQ14" s="62" t="n">
        <v>60</v>
      </c>
      <c r="AR14" s="62" t="n">
        <v>33</v>
      </c>
      <c r="AS14" s="62" t="n">
        <v>0</v>
      </c>
      <c r="AT14" s="62" t="n">
        <v>100</v>
      </c>
      <c r="AU14" s="62"/>
      <c r="AV14" s="61" t="n">
        <f aca="false">IFERROR(AVERAGE(AK14:AU14),0)</f>
        <v>73</v>
      </c>
      <c r="AW14" s="62" t="n">
        <v>0</v>
      </c>
      <c r="AX14" s="62" t="n">
        <v>100</v>
      </c>
      <c r="AY14" s="62" t="n">
        <v>100</v>
      </c>
      <c r="AZ14" s="62" t="n">
        <v>94</v>
      </c>
      <c r="BA14" s="62" t="n">
        <v>100</v>
      </c>
      <c r="BB14" s="62" t="n">
        <v>100</v>
      </c>
      <c r="BC14" s="62" t="n">
        <v>100</v>
      </c>
      <c r="BD14" s="62" t="n">
        <v>100</v>
      </c>
      <c r="BE14" s="62" t="n">
        <v>92</v>
      </c>
      <c r="BF14" s="62" t="n">
        <v>100</v>
      </c>
      <c r="BG14" s="62"/>
      <c r="BH14" s="62"/>
      <c r="BI14" s="61" t="n">
        <f aca="false">IFERROR(AVERAGE(AW14:BH14),0)</f>
        <v>88.6</v>
      </c>
      <c r="BJ14" s="62" t="n">
        <v>100</v>
      </c>
      <c r="BK14" s="62" t="n">
        <v>95</v>
      </c>
      <c r="BL14" s="62" t="n">
        <v>100</v>
      </c>
      <c r="BM14" s="62" t="n">
        <v>65</v>
      </c>
      <c r="BN14" s="62" t="n">
        <v>95</v>
      </c>
      <c r="BO14" s="62" t="n">
        <v>0</v>
      </c>
      <c r="BP14" s="62" t="n">
        <v>100</v>
      </c>
      <c r="BQ14" s="62" t="n">
        <v>70</v>
      </c>
      <c r="BR14" s="62" t="n">
        <v>0</v>
      </c>
      <c r="BS14" s="62" t="n">
        <v>0</v>
      </c>
      <c r="BT14" s="61" t="n">
        <f aca="false">IFERROR(AVERAGE(BJ14:BS14),0)</f>
        <v>62.5</v>
      </c>
      <c r="BU14" s="63" t="n">
        <v>100</v>
      </c>
      <c r="BV14" s="63" t="n">
        <v>100</v>
      </c>
      <c r="BW14" s="63" t="n">
        <v>100</v>
      </c>
      <c r="BX14" s="62" t="n">
        <v>0</v>
      </c>
      <c r="BY14" s="62" t="n">
        <v>0</v>
      </c>
      <c r="BZ14" s="62" t="n">
        <v>0</v>
      </c>
      <c r="CA14" s="62" t="n">
        <v>0</v>
      </c>
      <c r="CB14" s="62" t="n">
        <v>0</v>
      </c>
      <c r="CC14" s="62"/>
      <c r="CD14" s="61" t="n">
        <f aca="false">IFERROR(AVERAGE(BU14:CC14),0)</f>
        <v>37.5</v>
      </c>
    </row>
    <row r="15" customFormat="false" ht="15.75" hidden="false" customHeight="true" outlineLevel="0" collapsed="false">
      <c r="A15" s="13" t="str">
        <f aca="false">$E15&amp;"-"&amp;$F15</f>
        <v>202023056-0</v>
      </c>
      <c r="B15" s="18" t="n">
        <f aca="false">$W15</f>
        <v>60</v>
      </c>
      <c r="C15" s="13"/>
      <c r="D15" s="68" t="n">
        <v>11</v>
      </c>
      <c r="E15" s="56" t="s">
        <v>3332</v>
      </c>
      <c r="F15" s="56" t="s">
        <v>68</v>
      </c>
      <c r="G15" s="56" t="s">
        <v>3333</v>
      </c>
      <c r="H15" s="56" t="s">
        <v>64</v>
      </c>
      <c r="I15" s="56" t="s">
        <v>3334</v>
      </c>
      <c r="J15" s="56" t="s">
        <v>3335</v>
      </c>
      <c r="K15" s="56" t="s">
        <v>2323</v>
      </c>
      <c r="L15" s="56" t="s">
        <v>64</v>
      </c>
      <c r="M15" s="56" t="s">
        <v>1200</v>
      </c>
      <c r="N15" s="56" t="s">
        <v>3336</v>
      </c>
      <c r="O15" s="57" t="n">
        <f aca="false">$AB15</f>
        <v>55</v>
      </c>
      <c r="P15" s="57" t="n">
        <f aca="false">$AF15</f>
        <v>65</v>
      </c>
      <c r="Q15" s="57" t="n">
        <f aca="false">IFERROR(IF($V15&lt;&gt;0,ROUND((MAX(O15:P15)*0.5+$V15*0.5),0),ROUND(($O15*0.5+$P15*0.5),0)),)</f>
        <v>60</v>
      </c>
      <c r="R15" s="57" t="n">
        <f aca="false">$AV15</f>
        <v>64.3</v>
      </c>
      <c r="S15" s="57" t="n">
        <f aca="false">$BI15</f>
        <v>57.5</v>
      </c>
      <c r="T15" s="57" t="n">
        <f aca="false">$BT15</f>
        <v>59</v>
      </c>
      <c r="U15" s="57" t="n">
        <f aca="false">$CD15</f>
        <v>39.5</v>
      </c>
      <c r="V15" s="58" t="n">
        <f aca="false">$AJ15</f>
        <v>0</v>
      </c>
      <c r="W15" s="59" t="n">
        <f aca="false">IF($Q15&gt;=55,ROUND($Q15*$Q$3+$R15*$R$3+$S15*$S$3+$T15*$T$3+$U15*$U$3,0),$Q15)</f>
        <v>60</v>
      </c>
      <c r="X15" s="57" t="n">
        <v>10</v>
      </c>
      <c r="Y15" s="60" t="n">
        <v>30</v>
      </c>
      <c r="Z15" s="60" t="n">
        <v>15</v>
      </c>
      <c r="AA15" s="60" t="n">
        <v>100</v>
      </c>
      <c r="AB15" s="61" t="n">
        <f aca="false">IFERROR(X15+Y15+Z15*AA15/100,0)</f>
        <v>55</v>
      </c>
      <c r="AC15" s="60" t="n">
        <v>20</v>
      </c>
      <c r="AD15" s="60" t="n">
        <v>45</v>
      </c>
      <c r="AE15" s="57" t="n">
        <v>100</v>
      </c>
      <c r="AF15" s="61" t="n">
        <f aca="false">IFERROR(AC15+AD15*AE15/100,0)</f>
        <v>65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40</v>
      </c>
      <c r="AM15" s="62" t="n">
        <v>90</v>
      </c>
      <c r="AN15" s="62" t="n">
        <v>25</v>
      </c>
      <c r="AO15" s="62" t="n">
        <v>75</v>
      </c>
      <c r="AP15" s="62" t="n">
        <v>40</v>
      </c>
      <c r="AQ15" s="62" t="n">
        <v>100</v>
      </c>
      <c r="AR15" s="62" t="n">
        <v>33</v>
      </c>
      <c r="AS15" s="62" t="n">
        <v>40</v>
      </c>
      <c r="AT15" s="62" t="n">
        <v>100</v>
      </c>
      <c r="AU15" s="62"/>
      <c r="AV15" s="61" t="n">
        <f aca="false">IFERROR(AVERAGE(AK15:AU15),0)</f>
        <v>64.3</v>
      </c>
      <c r="AW15" s="62" t="n">
        <v>94</v>
      </c>
      <c r="AX15" s="62" t="n">
        <v>98</v>
      </c>
      <c r="AY15" s="62" t="n">
        <v>94</v>
      </c>
      <c r="AZ15" s="62" t="n">
        <v>89</v>
      </c>
      <c r="BA15" s="62" t="n">
        <v>100</v>
      </c>
      <c r="BB15" s="62" t="n">
        <v>0</v>
      </c>
      <c r="BC15" s="62" t="n">
        <v>0</v>
      </c>
      <c r="BD15" s="62" t="n">
        <v>0</v>
      </c>
      <c r="BE15" s="62" t="n">
        <v>100</v>
      </c>
      <c r="BF15" s="62" t="n">
        <v>0</v>
      </c>
      <c r="BG15" s="62"/>
      <c r="BH15" s="62"/>
      <c r="BI15" s="61" t="n">
        <f aca="false">IFERROR(AVERAGE(AW15:BH15),0)</f>
        <v>57.5</v>
      </c>
      <c r="BJ15" s="62" t="n">
        <v>100</v>
      </c>
      <c r="BK15" s="62" t="n">
        <v>100</v>
      </c>
      <c r="BL15" s="62" t="n">
        <v>90</v>
      </c>
      <c r="BM15" s="62" t="n">
        <v>85</v>
      </c>
      <c r="BN15" s="62" t="n">
        <v>80</v>
      </c>
      <c r="BO15" s="62" t="n">
        <v>0</v>
      </c>
      <c r="BP15" s="62" t="n">
        <v>85</v>
      </c>
      <c r="BQ15" s="62" t="n">
        <v>40</v>
      </c>
      <c r="BR15" s="62" t="n">
        <v>10</v>
      </c>
      <c r="BS15" s="62" t="n">
        <v>0</v>
      </c>
      <c r="BT15" s="61" t="n">
        <f aca="false">IFERROR(AVERAGE(BJ15:BS15),0)</f>
        <v>59</v>
      </c>
      <c r="BU15" s="63" t="n">
        <v>0</v>
      </c>
      <c r="BV15" s="63" t="n">
        <v>85</v>
      </c>
      <c r="BW15" s="63" t="n">
        <v>100</v>
      </c>
      <c r="BX15" s="62" t="n">
        <v>100</v>
      </c>
      <c r="BY15" s="62" t="n">
        <v>31</v>
      </c>
      <c r="BZ15" s="62" t="n">
        <v>0</v>
      </c>
      <c r="CA15" s="62" t="n">
        <v>0</v>
      </c>
      <c r="CB15" s="62" t="n">
        <v>0</v>
      </c>
      <c r="CC15" s="62"/>
      <c r="CD15" s="61" t="n">
        <f aca="false">IFERROR(AVERAGE(BU15:CC15),0)</f>
        <v>39.5</v>
      </c>
    </row>
    <row r="16" customFormat="false" ht="15.75" hidden="false" customHeight="true" outlineLevel="0" collapsed="false">
      <c r="A16" s="13" t="str">
        <f aca="false">$E16&amp;"-"&amp;$F16</f>
        <v>202023070-6</v>
      </c>
      <c r="B16" s="18" t="n">
        <f aca="false">$W16</f>
        <v>0</v>
      </c>
      <c r="C16" s="13"/>
      <c r="D16" s="68" t="n">
        <v>12</v>
      </c>
      <c r="E16" s="56" t="s">
        <v>3337</v>
      </c>
      <c r="F16" s="56" t="s">
        <v>140</v>
      </c>
      <c r="G16" s="56" t="s">
        <v>3338</v>
      </c>
      <c r="H16" s="56" t="s">
        <v>68</v>
      </c>
      <c r="I16" s="56" t="s">
        <v>362</v>
      </c>
      <c r="J16" s="56" t="s">
        <v>802</v>
      </c>
      <c r="K16" s="56" t="s">
        <v>971</v>
      </c>
      <c r="L16" s="56" t="s">
        <v>64</v>
      </c>
      <c r="M16" s="56" t="s">
        <v>1200</v>
      </c>
      <c r="N16" s="56" t="s">
        <v>3339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8.7</v>
      </c>
      <c r="S16" s="57" t="n">
        <f aca="false">$BI16</f>
        <v>20</v>
      </c>
      <c r="T16" s="57" t="n">
        <f aca="false">$BT16</f>
        <v>10</v>
      </c>
      <c r="U16" s="57" t="n">
        <f aca="false">$CD16</f>
        <v>25</v>
      </c>
      <c r="V16" s="58" t="n">
        <f aca="false">$AJ16</f>
        <v>0</v>
      </c>
      <c r="W16" s="59" t="n">
        <f aca="false">IF($Q16&gt;=55,ROUND($Q16*$Q$3+$R16*$R$3+$S16*$S$3+$T16*$T$3+$U16*$U$3,0),$Q16)</f>
        <v>0</v>
      </c>
      <c r="X16" s="57" t="n">
        <v>0</v>
      </c>
      <c r="Y16" s="60" t="n">
        <v>0</v>
      </c>
      <c r="Z16" s="60" t="n">
        <v>0</v>
      </c>
      <c r="AA16" s="60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61" t="n">
        <f aca="false">IFERROR(AC16+AD16*AE16/100,0)</f>
        <v>0</v>
      </c>
      <c r="AG16" s="60"/>
      <c r="AH16" s="60"/>
      <c r="AI16" s="57"/>
      <c r="AJ16" s="61" t="n">
        <f aca="false">IFERROR(AG16+AH16*AI16/100,0)</f>
        <v>0</v>
      </c>
      <c r="AK16" s="62" t="n">
        <v>67</v>
      </c>
      <c r="AL16" s="63" t="n">
        <v>20</v>
      </c>
      <c r="AM16" s="62" t="n">
        <v>0</v>
      </c>
      <c r="AN16" s="62" t="n">
        <v>0</v>
      </c>
      <c r="AO16" s="62" t="n">
        <v>0</v>
      </c>
      <c r="AP16" s="62" t="n">
        <v>0</v>
      </c>
      <c r="AQ16" s="62" t="n">
        <v>0</v>
      </c>
      <c r="AR16" s="62" t="n">
        <v>0</v>
      </c>
      <c r="AS16" s="62" t="n">
        <v>0</v>
      </c>
      <c r="AT16" s="62" t="n">
        <v>0</v>
      </c>
      <c r="AU16" s="62"/>
      <c r="AV16" s="61" t="n">
        <f aca="false">IFERROR(AVERAGE(AK16:AU16),0)</f>
        <v>8.7</v>
      </c>
      <c r="AW16" s="62" t="n">
        <v>100</v>
      </c>
      <c r="AX16" s="62" t="n">
        <v>100</v>
      </c>
      <c r="AY16" s="62" t="n">
        <v>0</v>
      </c>
      <c r="AZ16" s="62" t="n">
        <v>0</v>
      </c>
      <c r="BA16" s="62" t="n">
        <v>0</v>
      </c>
      <c r="BB16" s="62" t="n">
        <v>0</v>
      </c>
      <c r="BC16" s="62" t="n">
        <v>0</v>
      </c>
      <c r="BD16" s="62" t="n">
        <v>0</v>
      </c>
      <c r="BE16" s="62" t="n">
        <v>0</v>
      </c>
      <c r="BF16" s="62" t="n">
        <v>0</v>
      </c>
      <c r="BG16" s="62"/>
      <c r="BH16" s="62"/>
      <c r="BI16" s="61" t="n">
        <f aca="false">IFERROR(AVERAGE(AW16:BH16),0)</f>
        <v>20</v>
      </c>
      <c r="BJ16" s="62" t="n">
        <v>100</v>
      </c>
      <c r="BK16" s="62" t="n">
        <v>0</v>
      </c>
      <c r="BL16" s="62" t="n">
        <v>0</v>
      </c>
      <c r="BM16" s="62" t="n">
        <v>0</v>
      </c>
      <c r="BN16" s="62" t="n">
        <v>0</v>
      </c>
      <c r="BO16" s="62" t="n">
        <v>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10</v>
      </c>
      <c r="BU16" s="63" t="n">
        <v>0</v>
      </c>
      <c r="BV16" s="63" t="n">
        <v>0</v>
      </c>
      <c r="BW16" s="63" t="n">
        <v>0</v>
      </c>
      <c r="BX16" s="62" t="n">
        <v>100</v>
      </c>
      <c r="BY16" s="62" t="n">
        <v>100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25</v>
      </c>
    </row>
    <row r="17" customFormat="false" ht="15.75" hidden="false" customHeight="true" outlineLevel="0" collapsed="false">
      <c r="A17" s="13" t="str">
        <f aca="false">$E17&amp;"-"&amp;$F17</f>
        <v>202023074-9</v>
      </c>
      <c r="B17" s="18" t="n">
        <f aca="false">$W17</f>
        <v>48</v>
      </c>
      <c r="C17" s="13"/>
      <c r="D17" s="68" t="n">
        <v>13</v>
      </c>
      <c r="E17" s="56" t="s">
        <v>3340</v>
      </c>
      <c r="F17" s="56" t="s">
        <v>102</v>
      </c>
      <c r="G17" s="56" t="s">
        <v>3341</v>
      </c>
      <c r="H17" s="56" t="s">
        <v>140</v>
      </c>
      <c r="I17" s="56" t="s">
        <v>1113</v>
      </c>
      <c r="J17" s="56" t="s">
        <v>2874</v>
      </c>
      <c r="K17" s="56" t="s">
        <v>3342</v>
      </c>
      <c r="L17" s="56" t="s">
        <v>64</v>
      </c>
      <c r="M17" s="56" t="s">
        <v>1200</v>
      </c>
      <c r="N17" s="56" t="s">
        <v>3343</v>
      </c>
      <c r="O17" s="57" t="n">
        <f aca="false">$AB17</f>
        <v>0</v>
      </c>
      <c r="P17" s="57" t="n">
        <f aca="false">$AF17</f>
        <v>95</v>
      </c>
      <c r="Q17" s="57" t="n">
        <f aca="false">IFERROR(IF($V17&lt;&gt;0,ROUND((MAX(O17:P17)*0.5+$V17*0.5),0),ROUND(($O17*0.5+$P17*0.5),0)),)</f>
        <v>48</v>
      </c>
      <c r="R17" s="57" t="n">
        <f aca="false">$AV17</f>
        <v>96.3</v>
      </c>
      <c r="S17" s="57" t="n">
        <f aca="false">$BI17</f>
        <v>100</v>
      </c>
      <c r="T17" s="57" t="n">
        <f aca="false">$BT17</f>
        <v>49.5</v>
      </c>
      <c r="U17" s="57" t="n">
        <f aca="false">$CD17</f>
        <v>100</v>
      </c>
      <c r="V17" s="58" t="n">
        <f aca="false">$AJ17</f>
        <v>0</v>
      </c>
      <c r="W17" s="59" t="n">
        <f aca="false">IF($Q17&gt;=55,ROUND($Q17*$Q$3+$R17*$R$3+$S17*$S$3+$T17*$T$3+$U17*$U$3,0),$Q17)</f>
        <v>48</v>
      </c>
      <c r="X17" s="57" t="n">
        <v>0</v>
      </c>
      <c r="Y17" s="60" t="n">
        <v>0</v>
      </c>
      <c r="Z17" s="60" t="n">
        <v>0</v>
      </c>
      <c r="AA17" s="60" t="n">
        <v>0</v>
      </c>
      <c r="AB17" s="61" t="n">
        <f aca="false">IFERROR(X17+Y17+Z17*AA17/100,0)</f>
        <v>0</v>
      </c>
      <c r="AC17" s="60" t="n">
        <v>30</v>
      </c>
      <c r="AD17" s="60" t="n">
        <v>65</v>
      </c>
      <c r="AE17" s="57" t="n">
        <v>100</v>
      </c>
      <c r="AF17" s="61" t="n">
        <f aca="false">IFERROR(AC17+AD17*AE17/100,0)</f>
        <v>95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100</v>
      </c>
      <c r="AP17" s="62" t="n">
        <v>80</v>
      </c>
      <c r="AQ17" s="62" t="n">
        <v>100</v>
      </c>
      <c r="AR17" s="62" t="n">
        <v>83</v>
      </c>
      <c r="AS17" s="62" t="n">
        <v>100</v>
      </c>
      <c r="AT17" s="62" t="n">
        <v>100</v>
      </c>
      <c r="AU17" s="62"/>
      <c r="AV17" s="61" t="n">
        <f aca="false">IFERROR(AVERAGE(AK17:AU17),0)</f>
        <v>96.3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100</v>
      </c>
      <c r="BJ17" s="62" t="n">
        <v>100</v>
      </c>
      <c r="BK17" s="62" t="n">
        <v>95</v>
      </c>
      <c r="BL17" s="62" t="n">
        <v>100</v>
      </c>
      <c r="BM17" s="62" t="n">
        <v>100</v>
      </c>
      <c r="BN17" s="62" t="n">
        <v>0</v>
      </c>
      <c r="BO17" s="62" t="n">
        <v>0</v>
      </c>
      <c r="BP17" s="62" t="n">
        <v>100</v>
      </c>
      <c r="BQ17" s="62" t="n">
        <v>0</v>
      </c>
      <c r="BR17" s="62" t="n">
        <v>0</v>
      </c>
      <c r="BS17" s="62" t="n">
        <v>0</v>
      </c>
      <c r="BT17" s="61" t="n">
        <f aca="false">IFERROR(AVERAGE(BJ17:BS17),0)</f>
        <v>49.5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202023067-6</v>
      </c>
      <c r="B18" s="18" t="n">
        <f aca="false">$W18</f>
        <v>40</v>
      </c>
      <c r="C18" s="13"/>
      <c r="D18" s="68" t="n">
        <v>14</v>
      </c>
      <c r="E18" s="56" t="s">
        <v>3344</v>
      </c>
      <c r="F18" s="56" t="s">
        <v>140</v>
      </c>
      <c r="G18" s="56" t="s">
        <v>3345</v>
      </c>
      <c r="H18" s="56" t="s">
        <v>178</v>
      </c>
      <c r="I18" s="56" t="s">
        <v>467</v>
      </c>
      <c r="J18" s="56" t="s">
        <v>92</v>
      </c>
      <c r="K18" s="56" t="s">
        <v>3346</v>
      </c>
      <c r="L18" s="56" t="s">
        <v>64</v>
      </c>
      <c r="M18" s="56" t="s">
        <v>1200</v>
      </c>
      <c r="N18" s="56" t="s">
        <v>3347</v>
      </c>
      <c r="O18" s="57" t="n">
        <f aca="false">$AB18</f>
        <v>80</v>
      </c>
      <c r="P18" s="57" t="n">
        <f aca="false">$AF18</f>
        <v>0</v>
      </c>
      <c r="Q18" s="57" t="n">
        <f aca="false">IFERROR(IF($V18&lt;&gt;0,ROUND((MAX(O18:P18)*0.5+$V18*0.5),0),ROUND(($O18*0.5+$P18*0.5),0)),)</f>
        <v>40</v>
      </c>
      <c r="R18" s="57" t="n">
        <f aca="false">$AV18</f>
        <v>54.3</v>
      </c>
      <c r="S18" s="57" t="n">
        <f aca="false">$BI18</f>
        <v>73.9</v>
      </c>
      <c r="T18" s="57" t="n">
        <f aca="false">$BT18</f>
        <v>71</v>
      </c>
      <c r="U18" s="57" t="n">
        <f aca="false">$CD18</f>
        <v>15.625</v>
      </c>
      <c r="V18" s="58" t="n">
        <f aca="false">$AJ18</f>
        <v>0</v>
      </c>
      <c r="W18" s="59" t="n">
        <f aca="false">IF($Q18&gt;=55,ROUND($Q18*$Q$3+$R18*$R$3+$S18*$S$3+$T18*$T$3+$U18*$U$3,0),$Q18)</f>
        <v>40</v>
      </c>
      <c r="X18" s="57" t="n">
        <v>20</v>
      </c>
      <c r="Y18" s="60" t="n">
        <v>20</v>
      </c>
      <c r="Z18" s="60" t="n">
        <v>40</v>
      </c>
      <c r="AA18" s="60" t="n">
        <v>100</v>
      </c>
      <c r="AB18" s="61" t="n">
        <f aca="false">IFERROR(X18+Y18+Z18*AA18/100,0)</f>
        <v>80</v>
      </c>
      <c r="AC18" s="60" t="n">
        <v>0</v>
      </c>
      <c r="AD18" s="60" t="n">
        <v>0</v>
      </c>
      <c r="AE18" s="57" t="n">
        <v>0</v>
      </c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62" t="n">
        <v>83</v>
      </c>
      <c r="AL18" s="63" t="n">
        <v>60</v>
      </c>
      <c r="AM18" s="62" t="n">
        <v>100</v>
      </c>
      <c r="AN18" s="62" t="n">
        <v>75</v>
      </c>
      <c r="AO18" s="62" t="n">
        <v>25</v>
      </c>
      <c r="AP18" s="62" t="n">
        <v>20</v>
      </c>
      <c r="AQ18" s="62" t="n">
        <v>80</v>
      </c>
      <c r="AR18" s="62" t="n">
        <v>0</v>
      </c>
      <c r="AS18" s="62" t="n">
        <v>0</v>
      </c>
      <c r="AT18" s="62" t="n">
        <v>100</v>
      </c>
      <c r="AU18" s="62"/>
      <c r="AV18" s="61" t="n">
        <f aca="false">IFERROR(AVERAGE(AK18:AU18),0)</f>
        <v>54.3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0</v>
      </c>
      <c r="BC18" s="62" t="n">
        <v>0</v>
      </c>
      <c r="BD18" s="62" t="n">
        <v>100</v>
      </c>
      <c r="BE18" s="62" t="n">
        <v>47</v>
      </c>
      <c r="BF18" s="62" t="n">
        <v>92</v>
      </c>
      <c r="BG18" s="62"/>
      <c r="BH18" s="62"/>
      <c r="BI18" s="61" t="n">
        <f aca="false">IFERROR(AVERAGE(AW18:BH18),0)</f>
        <v>73.9</v>
      </c>
      <c r="BJ18" s="62" t="n">
        <v>100</v>
      </c>
      <c r="BK18" s="62" t="n">
        <v>100</v>
      </c>
      <c r="BL18" s="62" t="n">
        <v>100</v>
      </c>
      <c r="BM18" s="62" t="n">
        <v>0</v>
      </c>
      <c r="BN18" s="62" t="n">
        <v>0</v>
      </c>
      <c r="BO18" s="62" t="n">
        <v>10</v>
      </c>
      <c r="BP18" s="62" t="n">
        <v>100</v>
      </c>
      <c r="BQ18" s="62" t="n">
        <v>100</v>
      </c>
      <c r="BR18" s="62" t="n">
        <v>100</v>
      </c>
      <c r="BS18" s="62" t="n">
        <v>100</v>
      </c>
      <c r="BT18" s="61" t="n">
        <f aca="false">IFERROR(AVERAGE(BJ18:BS18),0)</f>
        <v>71</v>
      </c>
      <c r="BU18" s="63" t="n">
        <v>25</v>
      </c>
      <c r="BV18" s="63" t="n">
        <v>0</v>
      </c>
      <c r="BW18" s="63" t="n">
        <v>0</v>
      </c>
      <c r="BX18" s="62" t="n">
        <v>0</v>
      </c>
      <c r="BY18" s="62" t="n">
        <v>100</v>
      </c>
      <c r="BZ18" s="62" t="n">
        <v>0</v>
      </c>
      <c r="CA18" s="62" t="n">
        <v>0</v>
      </c>
      <c r="CB18" s="62" t="n">
        <v>0</v>
      </c>
      <c r="CC18" s="62"/>
      <c r="CD18" s="61" t="n">
        <f aca="false">IFERROR(AVERAGE(BU18:CC18),0)</f>
        <v>15.625</v>
      </c>
    </row>
    <row r="19" customFormat="false" ht="15.75" hidden="false" customHeight="true" outlineLevel="0" collapsed="false">
      <c r="A19" s="13" t="str">
        <f aca="false">$E19&amp;"-"&amp;$F19</f>
        <v>202023015-3</v>
      </c>
      <c r="B19" s="18" t="n">
        <f aca="false">$W19</f>
        <v>88</v>
      </c>
      <c r="C19" s="13"/>
      <c r="D19" s="68" t="n">
        <v>15</v>
      </c>
      <c r="E19" s="56" t="s">
        <v>3348</v>
      </c>
      <c r="F19" s="56" t="s">
        <v>159</v>
      </c>
      <c r="G19" s="56" t="s">
        <v>3349</v>
      </c>
      <c r="H19" s="56" t="s">
        <v>58</v>
      </c>
      <c r="I19" s="56" t="s">
        <v>483</v>
      </c>
      <c r="J19" s="56" t="s">
        <v>3350</v>
      </c>
      <c r="K19" s="56" t="s">
        <v>3351</v>
      </c>
      <c r="L19" s="56" t="s">
        <v>64</v>
      </c>
      <c r="M19" s="56" t="s">
        <v>1200</v>
      </c>
      <c r="N19" s="56" t="s">
        <v>3352</v>
      </c>
      <c r="O19" s="57" t="n">
        <f aca="false">$AB19</f>
        <v>85</v>
      </c>
      <c r="P19" s="57" t="n">
        <f aca="false">$AF19</f>
        <v>90</v>
      </c>
      <c r="Q19" s="57" t="n">
        <f aca="false">IFERROR(IF($V19&lt;&gt;0,ROUND((MAX(O19:P19)*0.5+$V19*0.5),0),ROUND(($O19*0.5+$P19*0.5),0)),)</f>
        <v>88</v>
      </c>
      <c r="R19" s="57" t="n">
        <f aca="false">$AV19</f>
        <v>77.7</v>
      </c>
      <c r="S19" s="57" t="n">
        <f aca="false">$BI19</f>
        <v>79.1</v>
      </c>
      <c r="T19" s="57" t="n">
        <f aca="false">$BT19</f>
        <v>99.5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88</v>
      </c>
      <c r="X19" s="57" t="n">
        <v>20</v>
      </c>
      <c r="Y19" s="60" t="n">
        <v>25</v>
      </c>
      <c r="Z19" s="60" t="n">
        <v>40</v>
      </c>
      <c r="AA19" s="60" t="n">
        <v>100</v>
      </c>
      <c r="AB19" s="61" t="n">
        <f aca="false">IFERROR(X19+Y19+Z19*AA19/100,0)</f>
        <v>85</v>
      </c>
      <c r="AC19" s="60" t="n">
        <v>25</v>
      </c>
      <c r="AD19" s="60" t="n">
        <v>65</v>
      </c>
      <c r="AE19" s="57" t="n">
        <v>100</v>
      </c>
      <c r="AF19" s="61" t="n">
        <f aca="false">IFERROR(AC19+AD19*AE19/100,0)</f>
        <v>90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50</v>
      </c>
      <c r="AO19" s="62" t="n">
        <v>100</v>
      </c>
      <c r="AP19" s="62" t="n">
        <v>80</v>
      </c>
      <c r="AQ19" s="62" t="n">
        <v>100</v>
      </c>
      <c r="AR19" s="62" t="n">
        <v>67</v>
      </c>
      <c r="AS19" s="62" t="n">
        <v>20</v>
      </c>
      <c r="AT19" s="62" t="n">
        <v>60</v>
      </c>
      <c r="AU19" s="62"/>
      <c r="AV19" s="61" t="n">
        <f aca="false">IFERROR(AVERAGE(AK19:AU19),0)</f>
        <v>77.7</v>
      </c>
      <c r="AW19" s="62" t="n">
        <v>100</v>
      </c>
      <c r="AX19" s="62" t="n">
        <v>100</v>
      </c>
      <c r="AY19" s="62" t="n">
        <v>100</v>
      </c>
      <c r="AZ19" s="62" t="n">
        <v>100</v>
      </c>
      <c r="BA19" s="62" t="n">
        <v>0</v>
      </c>
      <c r="BB19" s="62" t="n">
        <v>100</v>
      </c>
      <c r="BC19" s="62" t="n">
        <v>100</v>
      </c>
      <c r="BD19" s="62" t="n">
        <v>0</v>
      </c>
      <c r="BE19" s="62" t="n">
        <v>91</v>
      </c>
      <c r="BF19" s="62" t="n">
        <v>100</v>
      </c>
      <c r="BG19" s="62"/>
      <c r="BH19" s="62"/>
      <c r="BI19" s="61" t="n">
        <f aca="false">IFERROR(AVERAGE(AW19:BH19),0)</f>
        <v>79.1</v>
      </c>
      <c r="BJ19" s="62" t="n">
        <v>100</v>
      </c>
      <c r="BK19" s="62" t="n">
        <v>100</v>
      </c>
      <c r="BL19" s="62" t="n">
        <v>100</v>
      </c>
      <c r="BM19" s="62" t="n">
        <v>100</v>
      </c>
      <c r="BN19" s="62" t="n">
        <v>95</v>
      </c>
      <c r="BO19" s="62" t="n">
        <v>100</v>
      </c>
      <c r="BP19" s="62" t="n">
        <v>100</v>
      </c>
      <c r="BQ19" s="62" t="n">
        <v>100</v>
      </c>
      <c r="BR19" s="62" t="n">
        <v>100</v>
      </c>
      <c r="BS19" s="62" t="n">
        <v>100</v>
      </c>
      <c r="BT19" s="61" t="n">
        <f aca="false">IFERROR(AVERAGE(BJ19:BS19),0)</f>
        <v>99.5</v>
      </c>
      <c r="BU19" s="63" t="n">
        <v>100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100</v>
      </c>
    </row>
    <row r="20" customFormat="false" ht="15.75" hidden="false" customHeight="true" outlineLevel="0" collapsed="false">
      <c r="A20" s="13" t="str">
        <f aca="false">$E20&amp;"-"&amp;$F20</f>
        <v>202023044-7</v>
      </c>
      <c r="B20" s="18" t="n">
        <f aca="false">$W20</f>
        <v>77</v>
      </c>
      <c r="C20" s="13"/>
      <c r="D20" s="68" t="n">
        <v>16</v>
      </c>
      <c r="E20" s="56" t="s">
        <v>3353</v>
      </c>
      <c r="F20" s="56" t="s">
        <v>121</v>
      </c>
      <c r="G20" s="56" t="s">
        <v>3354</v>
      </c>
      <c r="H20" s="56" t="s">
        <v>178</v>
      </c>
      <c r="I20" s="56" t="s">
        <v>1320</v>
      </c>
      <c r="J20" s="56" t="s">
        <v>1286</v>
      </c>
      <c r="K20" s="56" t="s">
        <v>3355</v>
      </c>
      <c r="L20" s="56" t="s">
        <v>64</v>
      </c>
      <c r="M20" s="56" t="s">
        <v>1200</v>
      </c>
      <c r="N20" s="56" t="s">
        <v>3356</v>
      </c>
      <c r="O20" s="57" t="n">
        <f aca="false">$AB20</f>
        <v>80</v>
      </c>
      <c r="P20" s="57" t="n">
        <f aca="false">$AF20</f>
        <v>45</v>
      </c>
      <c r="Q20" s="57" t="n">
        <f aca="false">IFERROR(IF($V20&lt;&gt;0,ROUND((MAX(O20:P20)*0.5+$V20*0.5),0),ROUND(($O20*0.5+$P20*0.5),0)),)</f>
        <v>63</v>
      </c>
      <c r="R20" s="57" t="n">
        <f aca="false">$AV20</f>
        <v>80.8</v>
      </c>
      <c r="S20" s="57" t="n">
        <f aca="false">$BI20</f>
        <v>100</v>
      </c>
      <c r="T20" s="57" t="n">
        <f aca="false">$BT20</f>
        <v>98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77</v>
      </c>
      <c r="X20" s="57" t="n">
        <v>15</v>
      </c>
      <c r="Y20" s="60" t="n">
        <v>30</v>
      </c>
      <c r="Z20" s="60" t="n">
        <v>35</v>
      </c>
      <c r="AA20" s="60" t="n">
        <v>100</v>
      </c>
      <c r="AB20" s="61" t="n">
        <f aca="false">IFERROR(X20+Y20+Z20*AA20/100,0)</f>
        <v>80</v>
      </c>
      <c r="AC20" s="60" t="n">
        <v>15</v>
      </c>
      <c r="AD20" s="60" t="n">
        <v>30</v>
      </c>
      <c r="AE20" s="57" t="n">
        <v>100</v>
      </c>
      <c r="AF20" s="61" t="n">
        <f aca="false">IFERROR(AC20+AD20*AE20/100,0)</f>
        <v>45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75</v>
      </c>
      <c r="AO20" s="62" t="n">
        <v>50</v>
      </c>
      <c r="AP20" s="62" t="n">
        <v>40</v>
      </c>
      <c r="AQ20" s="62" t="n">
        <v>100</v>
      </c>
      <c r="AR20" s="62" t="n">
        <v>83</v>
      </c>
      <c r="AS20" s="62" t="n">
        <v>60</v>
      </c>
      <c r="AT20" s="62" t="n">
        <v>100</v>
      </c>
      <c r="AU20" s="62"/>
      <c r="AV20" s="61" t="n">
        <f aca="false">IFERROR(AVERAGE(AK20:AU20),0)</f>
        <v>80.8</v>
      </c>
      <c r="AW20" s="62" t="n">
        <v>100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100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100</v>
      </c>
      <c r="BJ20" s="62" t="n">
        <v>100</v>
      </c>
      <c r="BK20" s="62" t="n">
        <v>100</v>
      </c>
      <c r="BL20" s="62" t="n">
        <v>100</v>
      </c>
      <c r="BM20" s="62" t="n">
        <v>90</v>
      </c>
      <c r="BN20" s="62" t="n">
        <v>100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62" t="n">
        <v>90</v>
      </c>
      <c r="BT20" s="61" t="n">
        <f aca="false">IFERROR(AVERAGE(BJ20:BS20),0)</f>
        <v>98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202023045-5</v>
      </c>
      <c r="B21" s="18" t="n">
        <f aca="false">$W21</f>
        <v>78</v>
      </c>
      <c r="C21" s="13"/>
      <c r="D21" s="68" t="n">
        <v>17</v>
      </c>
      <c r="E21" s="56" t="s">
        <v>3357</v>
      </c>
      <c r="F21" s="56" t="s">
        <v>70</v>
      </c>
      <c r="G21" s="56" t="s">
        <v>3358</v>
      </c>
      <c r="H21" s="56" t="s">
        <v>60</v>
      </c>
      <c r="I21" s="56" t="s">
        <v>525</v>
      </c>
      <c r="J21" s="56" t="s">
        <v>167</v>
      </c>
      <c r="K21" s="56" t="s">
        <v>3359</v>
      </c>
      <c r="L21" s="56" t="s">
        <v>64</v>
      </c>
      <c r="M21" s="56" t="s">
        <v>1200</v>
      </c>
      <c r="N21" s="56" t="s">
        <v>3360</v>
      </c>
      <c r="O21" s="57" t="n">
        <f aca="false">$AB21</f>
        <v>65</v>
      </c>
      <c r="P21" s="57" t="n">
        <f aca="false">$AF21</f>
        <v>60</v>
      </c>
      <c r="Q21" s="57" t="n">
        <f aca="false">IFERROR(IF($V21&lt;&gt;0,ROUND((MAX(O21:P21)*0.5+$V21*0.5),0),ROUND(($O21*0.5+$P21*0.5),0)),)</f>
        <v>63</v>
      </c>
      <c r="R21" s="57" t="n">
        <f aca="false">$AV21</f>
        <v>89.3</v>
      </c>
      <c r="S21" s="57" t="n">
        <f aca="false">$BI21</f>
        <v>96.2</v>
      </c>
      <c r="T21" s="57" t="n">
        <f aca="false">$BT21</f>
        <v>94</v>
      </c>
      <c r="U21" s="57" t="n">
        <f aca="false">$CD21</f>
        <v>90.625</v>
      </c>
      <c r="V21" s="58" t="n">
        <f aca="false">$AJ21</f>
        <v>0</v>
      </c>
      <c r="W21" s="59" t="n">
        <f aca="false">IF($Q21&gt;=55,ROUND($Q21*$Q$3+$R21*$R$3+$S21*$S$3+$T21*$T$3+$U21*$U$3,0),$Q21)</f>
        <v>78</v>
      </c>
      <c r="X21" s="57" t="n">
        <v>20</v>
      </c>
      <c r="Y21" s="60" t="n">
        <v>20</v>
      </c>
      <c r="Z21" s="60" t="n">
        <v>25</v>
      </c>
      <c r="AA21" s="60" t="n">
        <v>100</v>
      </c>
      <c r="AB21" s="61" t="n">
        <f aca="false">IFERROR(X21+Y21+Z21*AA21/100,0)</f>
        <v>65</v>
      </c>
      <c r="AC21" s="60" t="n">
        <v>0</v>
      </c>
      <c r="AD21" s="60" t="n">
        <v>60</v>
      </c>
      <c r="AE21" s="57" t="n">
        <v>100</v>
      </c>
      <c r="AF21" s="61" t="n">
        <f aca="false">IFERROR(AC21+AD21*AE21/100,0)</f>
        <v>60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60</v>
      </c>
      <c r="AQ21" s="62" t="n">
        <v>100</v>
      </c>
      <c r="AR21" s="62" t="n">
        <v>33</v>
      </c>
      <c r="AS21" s="62" t="n">
        <v>100</v>
      </c>
      <c r="AT21" s="62" t="n">
        <v>100</v>
      </c>
      <c r="AU21" s="62"/>
      <c r="AV21" s="61" t="n">
        <f aca="false">IFERROR(AVERAGE(AK21:AU21),0)</f>
        <v>89.3</v>
      </c>
      <c r="AW21" s="62" t="n">
        <v>78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84</v>
      </c>
      <c r="BD21" s="62" t="n">
        <v>100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96.2</v>
      </c>
      <c r="BJ21" s="62" t="n">
        <v>100</v>
      </c>
      <c r="BK21" s="62" t="n">
        <v>100</v>
      </c>
      <c r="BL21" s="62" t="n">
        <v>100</v>
      </c>
      <c r="BM21" s="62" t="n">
        <v>90</v>
      </c>
      <c r="BN21" s="62" t="n">
        <v>100</v>
      </c>
      <c r="BO21" s="62" t="n">
        <v>100</v>
      </c>
      <c r="BP21" s="62" t="n">
        <v>100</v>
      </c>
      <c r="BQ21" s="62" t="n">
        <v>55</v>
      </c>
      <c r="BR21" s="62" t="n">
        <v>100</v>
      </c>
      <c r="BS21" s="62" t="n">
        <v>95</v>
      </c>
      <c r="BT21" s="61" t="n">
        <f aca="false">IFERROR(AVERAGE(BJ21:BS21),0)</f>
        <v>94</v>
      </c>
      <c r="BU21" s="63" t="n">
        <v>25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90.625</v>
      </c>
    </row>
    <row r="22" customFormat="false" ht="15.75" hidden="false" customHeight="true" outlineLevel="0" collapsed="false">
      <c r="A22" s="13" t="str">
        <f aca="false">$E22&amp;"-"&amp;$F22</f>
        <v>202023040-4</v>
      </c>
      <c r="B22" s="18" t="n">
        <f aca="false">$W22</f>
        <v>97</v>
      </c>
      <c r="C22" s="13"/>
      <c r="D22" s="54" t="n">
        <f aca="false">D21+1</f>
        <v>18</v>
      </c>
      <c r="E22" s="56" t="s">
        <v>3361</v>
      </c>
      <c r="F22" s="56" t="s">
        <v>178</v>
      </c>
      <c r="G22" s="56" t="s">
        <v>3362</v>
      </c>
      <c r="H22" s="56" t="s">
        <v>159</v>
      </c>
      <c r="I22" s="56" t="s">
        <v>3363</v>
      </c>
      <c r="J22" s="56" t="s">
        <v>765</v>
      </c>
      <c r="K22" s="56" t="s">
        <v>3364</v>
      </c>
      <c r="L22" s="56" t="s">
        <v>64</v>
      </c>
      <c r="M22" s="56" t="s">
        <v>1200</v>
      </c>
      <c r="N22" s="56" t="s">
        <v>3365</v>
      </c>
      <c r="O22" s="57" t="n">
        <f aca="false">$AB22</f>
        <v>95</v>
      </c>
      <c r="P22" s="57" t="n">
        <f aca="false">$AF22</f>
        <v>95</v>
      </c>
      <c r="Q22" s="57" t="n">
        <f aca="false">IFERROR(IF($V22&lt;&gt;0,ROUND((MAX(O22:P22)*0.5+$V22*0.5),0),ROUND(($O22*0.5+$P22*0.5),0)),)</f>
        <v>95</v>
      </c>
      <c r="R22" s="57" t="n">
        <f aca="false">$AV22</f>
        <v>98</v>
      </c>
      <c r="S22" s="57" t="n">
        <f aca="false">$BI22</f>
        <v>100</v>
      </c>
      <c r="T22" s="57" t="n">
        <f aca="false">$BT22</f>
        <v>100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97</v>
      </c>
      <c r="X22" s="57" t="n">
        <v>20</v>
      </c>
      <c r="Y22" s="60" t="n">
        <v>25</v>
      </c>
      <c r="Z22" s="60" t="n">
        <v>50</v>
      </c>
      <c r="AA22" s="60" t="n">
        <v>100</v>
      </c>
      <c r="AB22" s="61" t="n">
        <f aca="false">IFERROR(X22+Y22+Z22*AA22/100,0)</f>
        <v>95</v>
      </c>
      <c r="AC22" s="60" t="n">
        <v>30</v>
      </c>
      <c r="AD22" s="60" t="n">
        <v>65</v>
      </c>
      <c r="AE22" s="57" t="n">
        <v>100</v>
      </c>
      <c r="AF22" s="61" t="n">
        <f aca="false">IFERROR(AC22+AD22*AE22/100,0)</f>
        <v>95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80</v>
      </c>
      <c r="AQ22" s="62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98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100</v>
      </c>
      <c r="BE22" s="62" t="n">
        <v>100</v>
      </c>
      <c r="BF22" s="62" t="n">
        <v>100</v>
      </c>
      <c r="BG22" s="62"/>
      <c r="BH22" s="62"/>
      <c r="BI22" s="61" t="n">
        <f aca="false">IFERROR(AVERAGE(AW22:BH22),0)</f>
        <v>100</v>
      </c>
      <c r="BJ22" s="62" t="n">
        <v>100</v>
      </c>
      <c r="BK22" s="62" t="n">
        <v>100</v>
      </c>
      <c r="BL22" s="62" t="n">
        <v>100</v>
      </c>
      <c r="BM22" s="62" t="n">
        <v>100</v>
      </c>
      <c r="BN22" s="62" t="n">
        <v>100</v>
      </c>
      <c r="BO22" s="62" t="n">
        <v>100</v>
      </c>
      <c r="BP22" s="62" t="n">
        <v>100</v>
      </c>
      <c r="BQ22" s="62" t="n">
        <v>100</v>
      </c>
      <c r="BR22" s="62" t="n">
        <v>100</v>
      </c>
      <c r="BS22" s="62" t="n">
        <v>100</v>
      </c>
      <c r="BT22" s="61" t="n">
        <f aca="false">IFERROR(AVERAGE(BJ22:BS22),0)</f>
        <v>100</v>
      </c>
      <c r="BU22" s="63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202023007-2</v>
      </c>
      <c r="B23" s="18" t="n">
        <f aca="false">$W23</f>
        <v>68</v>
      </c>
      <c r="C23" s="13"/>
      <c r="D23" s="54" t="n">
        <f aca="false">D22+1</f>
        <v>19</v>
      </c>
      <c r="E23" s="56" t="s">
        <v>3366</v>
      </c>
      <c r="F23" s="56" t="s">
        <v>58</v>
      </c>
      <c r="G23" s="56" t="s">
        <v>3367</v>
      </c>
      <c r="H23" s="56" t="s">
        <v>140</v>
      </c>
      <c r="I23" s="56" t="s">
        <v>3368</v>
      </c>
      <c r="J23" s="56" t="s">
        <v>111</v>
      </c>
      <c r="K23" s="56" t="s">
        <v>2323</v>
      </c>
      <c r="L23" s="56" t="s">
        <v>64</v>
      </c>
      <c r="M23" s="56" t="s">
        <v>1200</v>
      </c>
      <c r="N23" s="56" t="s">
        <v>3369</v>
      </c>
      <c r="O23" s="57" t="n">
        <f aca="false">$AB23</f>
        <v>75</v>
      </c>
      <c r="P23" s="57" t="n">
        <f aca="false">$AF23</f>
        <v>0</v>
      </c>
      <c r="Q23" s="57" t="n">
        <f aca="false">IFERROR(IF($V23&lt;&gt;0,ROUND((O23+P23+V23)/3,0),ROUND(($O23*0.5+$P23*0.5),0)),)</f>
        <v>57</v>
      </c>
      <c r="R23" s="57" t="n">
        <f aca="false">$AV23</f>
        <v>81.5</v>
      </c>
      <c r="S23" s="57" t="n">
        <f aca="false">$BI23</f>
        <v>99.4</v>
      </c>
      <c r="T23" s="57" t="n">
        <f aca="false">$BT23</f>
        <v>68</v>
      </c>
      <c r="U23" s="57" t="n">
        <f aca="false">$CD23</f>
        <v>100</v>
      </c>
      <c r="V23" s="58" t="n">
        <f aca="false">$AJ23</f>
        <v>97</v>
      </c>
      <c r="W23" s="59" t="n">
        <f aca="false">IF($Q23&gt;=55,ROUND($Q23*$Q$3+$R23*$R$3+$S23*$S$3+$T23*$T$3+$U23*$U$3,0),$Q23)</f>
        <v>68</v>
      </c>
      <c r="X23" s="57" t="n">
        <v>20</v>
      </c>
      <c r="Y23" s="60" t="n">
        <v>30</v>
      </c>
      <c r="Z23" s="60" t="n">
        <v>25</v>
      </c>
      <c r="AA23" s="60" t="n">
        <v>100</v>
      </c>
      <c r="AB23" s="61" t="n">
        <f aca="false">IFERROR(X23+Y23+Z23*AA23/100,0)</f>
        <v>75</v>
      </c>
      <c r="AC23" s="60" t="n">
        <v>0</v>
      </c>
      <c r="AD23" s="60" t="n">
        <v>0</v>
      </c>
      <c r="AE23" s="57" t="n">
        <v>0</v>
      </c>
      <c r="AF23" s="61" t="n">
        <f aca="false">IFERROR(AC23+AD23*AE23/100,0)</f>
        <v>0</v>
      </c>
      <c r="AG23" s="60" t="n">
        <v>27</v>
      </c>
      <c r="AH23" s="60" t="n">
        <v>70</v>
      </c>
      <c r="AI23" s="57" t="n">
        <v>100</v>
      </c>
      <c r="AJ23" s="61" t="n">
        <f aca="false">IFERROR(AG23+AH23*AI23/100,0)</f>
        <v>97</v>
      </c>
      <c r="AK23" s="62" t="n">
        <v>100</v>
      </c>
      <c r="AL23" s="63" t="n">
        <v>100</v>
      </c>
      <c r="AM23" s="62" t="n">
        <v>100</v>
      </c>
      <c r="AN23" s="62" t="n">
        <v>75</v>
      </c>
      <c r="AO23" s="62" t="n">
        <v>100</v>
      </c>
      <c r="AP23" s="62" t="n">
        <v>40</v>
      </c>
      <c r="AQ23" s="62" t="n">
        <v>100</v>
      </c>
      <c r="AR23" s="62" t="n">
        <v>100</v>
      </c>
      <c r="AS23" s="62" t="n">
        <v>0</v>
      </c>
      <c r="AT23" s="62" t="n">
        <v>100</v>
      </c>
      <c r="AU23" s="62"/>
      <c r="AV23" s="61" t="n">
        <f aca="false">IFERROR(AVERAGE(AK23:AU23),0)</f>
        <v>81.5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 t="n">
        <v>94</v>
      </c>
      <c r="BG23" s="62"/>
      <c r="BH23" s="62"/>
      <c r="BI23" s="61" t="n">
        <f aca="false">IFERROR(AVERAGE(AW23:BH23),0)</f>
        <v>99.4</v>
      </c>
      <c r="BJ23" s="62" t="n">
        <v>100</v>
      </c>
      <c r="BK23" s="62" t="n">
        <v>100</v>
      </c>
      <c r="BL23" s="62" t="n">
        <v>100</v>
      </c>
      <c r="BM23" s="62" t="n">
        <v>100</v>
      </c>
      <c r="BN23" s="62" t="n">
        <v>75</v>
      </c>
      <c r="BO23" s="62" t="n">
        <v>100</v>
      </c>
      <c r="BP23" s="62" t="n">
        <v>40</v>
      </c>
      <c r="BQ23" s="62" t="n">
        <v>30</v>
      </c>
      <c r="BR23" s="62" t="n">
        <v>35</v>
      </c>
      <c r="BS23" s="62" t="n">
        <v>0</v>
      </c>
      <c r="BT23" s="61" t="n">
        <f aca="false">IFERROR(AVERAGE(BJ23:BS23),0)</f>
        <v>68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100</v>
      </c>
    </row>
    <row r="24" customFormat="false" ht="15.75" hidden="false" customHeight="true" outlineLevel="0" collapsed="false">
      <c r="A24" s="13" t="str">
        <f aca="false">$E24&amp;"-"&amp;$F24</f>
        <v>202023033-1</v>
      </c>
      <c r="B24" s="18" t="n">
        <f aca="false">$W24</f>
        <v>20</v>
      </c>
      <c r="C24" s="13"/>
      <c r="D24" s="54" t="n">
        <f aca="false">D23+1</f>
        <v>20</v>
      </c>
      <c r="E24" s="56" t="s">
        <v>3370</v>
      </c>
      <c r="F24" s="56" t="s">
        <v>64</v>
      </c>
      <c r="G24" s="56" t="s">
        <v>3371</v>
      </c>
      <c r="H24" s="56" t="s">
        <v>64</v>
      </c>
      <c r="I24" s="56" t="s">
        <v>651</v>
      </c>
      <c r="J24" s="56" t="s">
        <v>2140</v>
      </c>
      <c r="K24" s="56" t="s">
        <v>3372</v>
      </c>
      <c r="L24" s="56" t="s">
        <v>64</v>
      </c>
      <c r="M24" s="56" t="s">
        <v>1200</v>
      </c>
      <c r="N24" s="56" t="s">
        <v>3373</v>
      </c>
      <c r="O24" s="57" t="n">
        <f aca="false">$AB24</f>
        <v>40</v>
      </c>
      <c r="P24" s="57" t="n">
        <f aca="false">$AF24</f>
        <v>0</v>
      </c>
      <c r="Q24" s="57" t="n">
        <f aca="false">IFERROR(IF($V24&lt;&gt;0,ROUND((MAX(O24:P24)*0.5+$V24*0.5),0),ROUND(($O24*0.5+$P24*0.5),0)),)</f>
        <v>20</v>
      </c>
      <c r="R24" s="57" t="n">
        <f aca="false">$AV24</f>
        <v>58</v>
      </c>
      <c r="S24" s="57" t="n">
        <f aca="false">$BI24</f>
        <v>57.1</v>
      </c>
      <c r="T24" s="57" t="n">
        <f aca="false">$BT24</f>
        <v>39</v>
      </c>
      <c r="U24" s="57" t="n">
        <f aca="false">$CD24</f>
        <v>37.5</v>
      </c>
      <c r="V24" s="58" t="n">
        <f aca="false">$AJ24</f>
        <v>0</v>
      </c>
      <c r="W24" s="59" t="n">
        <f aca="false">IF($Q24&gt;=55,ROUND($Q24*$Q$3+$R24*$R$3+$S24*$S$3+$T24*$T$3+$U24*$U$3,0),$Q24)</f>
        <v>20</v>
      </c>
      <c r="X24" s="57" t="n">
        <v>20</v>
      </c>
      <c r="Y24" s="60" t="n">
        <v>20</v>
      </c>
      <c r="Z24" s="60" t="n">
        <v>15</v>
      </c>
      <c r="AA24" s="60" t="n">
        <v>0</v>
      </c>
      <c r="AB24" s="61" t="n">
        <f aca="false">IFERROR(X24+Y24+Z24*AA24/100,0)</f>
        <v>40</v>
      </c>
      <c r="AC24" s="60" t="n">
        <v>0</v>
      </c>
      <c r="AD24" s="60" t="n">
        <v>0</v>
      </c>
      <c r="AE24" s="57" t="n">
        <v>0</v>
      </c>
      <c r="AF24" s="61" t="n">
        <f aca="false">IFERROR(AC24+AD24*AE24/100,0)</f>
        <v>0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0</v>
      </c>
      <c r="AN24" s="62" t="n">
        <v>100</v>
      </c>
      <c r="AO24" s="62" t="n">
        <v>100</v>
      </c>
      <c r="AP24" s="62" t="n">
        <v>40</v>
      </c>
      <c r="AQ24" s="62" t="n">
        <v>40</v>
      </c>
      <c r="AR24" s="62" t="n">
        <v>0</v>
      </c>
      <c r="AS24" s="62" t="n">
        <v>0</v>
      </c>
      <c r="AT24" s="62" t="n">
        <v>100</v>
      </c>
      <c r="AU24" s="62"/>
      <c r="AV24" s="61" t="n">
        <f aca="false">IFERROR(AVERAGE(AK24:AU24),0)</f>
        <v>58</v>
      </c>
      <c r="AW24" s="62" t="n">
        <v>100</v>
      </c>
      <c r="AX24" s="62" t="n">
        <v>100</v>
      </c>
      <c r="AY24" s="62" t="n">
        <v>100</v>
      </c>
      <c r="AZ24" s="62" t="n">
        <v>79</v>
      </c>
      <c r="BA24" s="62" t="n">
        <v>0</v>
      </c>
      <c r="BB24" s="62" t="n">
        <v>0</v>
      </c>
      <c r="BC24" s="62" t="n">
        <v>0</v>
      </c>
      <c r="BD24" s="62" t="n">
        <v>100</v>
      </c>
      <c r="BE24" s="62" t="n">
        <v>92</v>
      </c>
      <c r="BF24" s="62" t="n">
        <v>0</v>
      </c>
      <c r="BG24" s="62"/>
      <c r="BH24" s="62"/>
      <c r="BI24" s="61" t="n">
        <f aca="false">IFERROR(AVERAGE(AW24:BH24),0)</f>
        <v>57.1</v>
      </c>
      <c r="BJ24" s="62" t="n">
        <v>100</v>
      </c>
      <c r="BK24" s="62" t="n">
        <v>100</v>
      </c>
      <c r="BL24" s="62" t="n">
        <v>90</v>
      </c>
      <c r="BM24" s="62" t="n">
        <v>0</v>
      </c>
      <c r="BN24" s="62" t="n">
        <v>0</v>
      </c>
      <c r="BO24" s="62" t="n">
        <v>0</v>
      </c>
      <c r="BP24" s="62" t="n">
        <v>0</v>
      </c>
      <c r="BQ24" s="62" t="n">
        <v>100</v>
      </c>
      <c r="BR24" s="62" t="n">
        <v>0</v>
      </c>
      <c r="BS24" s="62" t="n">
        <v>0</v>
      </c>
      <c r="BT24" s="61" t="n">
        <f aca="false">IFERROR(AVERAGE(BJ24:BS24),0)</f>
        <v>39</v>
      </c>
      <c r="BU24" s="63" t="n">
        <v>100</v>
      </c>
      <c r="BV24" s="63" t="n">
        <v>100</v>
      </c>
      <c r="BW24" s="63" t="n">
        <v>100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37.5</v>
      </c>
    </row>
    <row r="25" customFormat="false" ht="15.75" hidden="false" customHeight="true" outlineLevel="0" collapsed="false">
      <c r="A25" s="13" t="str">
        <f aca="false">$E25&amp;"-"&amp;$F25</f>
        <v>202023062-5</v>
      </c>
      <c r="B25" s="18" t="n">
        <f aca="false">$W25</f>
        <v>68</v>
      </c>
      <c r="C25" s="13"/>
      <c r="D25" s="54" t="n">
        <f aca="false">D24+1</f>
        <v>21</v>
      </c>
      <c r="E25" s="56" t="s">
        <v>3374</v>
      </c>
      <c r="F25" s="56" t="s">
        <v>70</v>
      </c>
      <c r="G25" s="56" t="s">
        <v>3375</v>
      </c>
      <c r="H25" s="56" t="s">
        <v>60</v>
      </c>
      <c r="I25" s="56" t="s">
        <v>85</v>
      </c>
      <c r="J25" s="56" t="s">
        <v>1286</v>
      </c>
      <c r="K25" s="56" t="s">
        <v>3376</v>
      </c>
      <c r="L25" s="56" t="s">
        <v>64</v>
      </c>
      <c r="M25" s="56" t="s">
        <v>1200</v>
      </c>
      <c r="N25" s="56" t="s">
        <v>3377</v>
      </c>
      <c r="O25" s="57" t="n">
        <f aca="false">$AB25</f>
        <v>35</v>
      </c>
      <c r="P25" s="57" t="n">
        <f aca="false">$AF25</f>
        <v>10</v>
      </c>
      <c r="Q25" s="57" t="n">
        <f aca="false">IFERROR(IF($V25&lt;&gt;0,ROUND((MAX(O25:P25)*0.5+$V25*0.5),0),ROUND(($O25*0.5+$P25*0.5),0)),)</f>
        <v>56</v>
      </c>
      <c r="R25" s="57" t="n">
        <f aca="false">$AV25</f>
        <v>78.3</v>
      </c>
      <c r="S25" s="57" t="n">
        <f aca="false">$BI25</f>
        <v>95.282</v>
      </c>
      <c r="T25" s="57" t="n">
        <f aca="false">$BT25</f>
        <v>82.5</v>
      </c>
      <c r="U25" s="57" t="n">
        <f aca="false">$CD25</f>
        <v>62.5</v>
      </c>
      <c r="V25" s="58" t="n">
        <f aca="false">$AJ25</f>
        <v>77</v>
      </c>
      <c r="W25" s="59" t="n">
        <f aca="false">IF($Q25&gt;=55,ROUND($Q25*$Q$3+$R25*$R$3+$S25*$S$3+$T25*$T$3+$U25*$U$3,0),$Q25)</f>
        <v>68</v>
      </c>
      <c r="X25" s="57" t="n">
        <v>20</v>
      </c>
      <c r="Y25" s="60" t="n">
        <v>15</v>
      </c>
      <c r="Z25" s="60" t="n">
        <v>0</v>
      </c>
      <c r="AA25" s="60" t="n">
        <v>0</v>
      </c>
      <c r="AB25" s="61" t="n">
        <f aca="false">IFERROR(X25+Y25+Z25*AA25/100,0)</f>
        <v>35</v>
      </c>
      <c r="AC25" s="60" t="n">
        <v>10</v>
      </c>
      <c r="AD25" s="60" t="n">
        <v>30</v>
      </c>
      <c r="AE25" s="57" t="n">
        <v>0</v>
      </c>
      <c r="AF25" s="61" t="n">
        <f aca="false">IFERROR(AC25+AD25*AE25/100,0)</f>
        <v>10</v>
      </c>
      <c r="AG25" s="60" t="n">
        <v>27</v>
      </c>
      <c r="AH25" s="60" t="n">
        <v>50</v>
      </c>
      <c r="AI25" s="57" t="n">
        <v>100</v>
      </c>
      <c r="AJ25" s="61" t="n">
        <f aca="false">IFERROR(AG25+AH25*AI25/100,0)</f>
        <v>77</v>
      </c>
      <c r="AK25" s="62" t="n">
        <v>100</v>
      </c>
      <c r="AL25" s="63" t="n">
        <v>100</v>
      </c>
      <c r="AM25" s="62" t="n">
        <v>90</v>
      </c>
      <c r="AN25" s="62" t="n">
        <v>100</v>
      </c>
      <c r="AO25" s="62" t="n">
        <v>50</v>
      </c>
      <c r="AP25" s="62" t="n">
        <v>40</v>
      </c>
      <c r="AQ25" s="62" t="n">
        <v>80</v>
      </c>
      <c r="AR25" s="62" t="n">
        <v>83</v>
      </c>
      <c r="AS25" s="62" t="n">
        <v>40</v>
      </c>
      <c r="AT25" s="62" t="n">
        <v>100</v>
      </c>
      <c r="AU25" s="62"/>
      <c r="AV25" s="61" t="n">
        <f aca="false">IFERROR(AVERAGE(AK25:AU25),0)</f>
        <v>78.3</v>
      </c>
      <c r="AW25" s="62" t="n">
        <v>100</v>
      </c>
      <c r="AX25" s="62" t="n">
        <v>100</v>
      </c>
      <c r="AY25" s="62" t="n">
        <v>100</v>
      </c>
      <c r="AZ25" s="62" t="n">
        <v>98</v>
      </c>
      <c r="BA25" s="62" t="n">
        <v>93</v>
      </c>
      <c r="BB25" s="62" t="n">
        <v>89</v>
      </c>
      <c r="BC25" s="62" t="n">
        <v>100</v>
      </c>
      <c r="BD25" s="62" t="n">
        <v>81.82</v>
      </c>
      <c r="BE25" s="62" t="n">
        <v>99</v>
      </c>
      <c r="BF25" s="62" t="n">
        <v>92</v>
      </c>
      <c r="BG25" s="62"/>
      <c r="BH25" s="62"/>
      <c r="BI25" s="61" t="n">
        <f aca="false">IFERROR(AVERAGE(AW25:BH25),0)</f>
        <v>95.282</v>
      </c>
      <c r="BJ25" s="62" t="n">
        <v>100</v>
      </c>
      <c r="BK25" s="62" t="n">
        <v>85</v>
      </c>
      <c r="BL25" s="62" t="n">
        <v>100</v>
      </c>
      <c r="BM25" s="62" t="n">
        <v>90</v>
      </c>
      <c r="BN25" s="62" t="n">
        <v>100</v>
      </c>
      <c r="BO25" s="62" t="n">
        <v>0</v>
      </c>
      <c r="BP25" s="62" t="n">
        <v>90</v>
      </c>
      <c r="BQ25" s="62" t="n">
        <v>100</v>
      </c>
      <c r="BR25" s="62" t="n">
        <v>100</v>
      </c>
      <c r="BS25" s="62" t="n">
        <v>60</v>
      </c>
      <c r="BT25" s="61" t="n">
        <f aca="false">IFERROR(AVERAGE(BJ25:BS25),0)</f>
        <v>82.5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62.5</v>
      </c>
    </row>
    <row r="26" customFormat="false" ht="15.75" hidden="false" customHeight="true" outlineLevel="0" collapsed="false">
      <c r="A26" s="13" t="str">
        <f aca="false">$E26&amp;"-"&amp;$F26</f>
        <v>201910532-9</v>
      </c>
      <c r="B26" s="18" t="n">
        <f aca="false">$W26</f>
        <v>53</v>
      </c>
      <c r="C26" s="13"/>
      <c r="D26" s="54" t="n">
        <f aca="false">D25+1</f>
        <v>22</v>
      </c>
      <c r="E26" s="56" t="s">
        <v>3378</v>
      </c>
      <c r="F26" s="56" t="s">
        <v>102</v>
      </c>
      <c r="G26" s="56" t="s">
        <v>3379</v>
      </c>
      <c r="H26" s="56" t="s">
        <v>89</v>
      </c>
      <c r="I26" s="56" t="s">
        <v>918</v>
      </c>
      <c r="J26" s="56" t="s">
        <v>1494</v>
      </c>
      <c r="K26" s="56" t="s">
        <v>2170</v>
      </c>
      <c r="L26" s="56" t="s">
        <v>58</v>
      </c>
      <c r="M26" s="56" t="s">
        <v>1200</v>
      </c>
      <c r="N26" s="56" t="s">
        <v>3380</v>
      </c>
      <c r="O26" s="57" t="n">
        <f aca="false">$AB26</f>
        <v>65</v>
      </c>
      <c r="P26" s="57" t="n">
        <f aca="false">$AF26</f>
        <v>40</v>
      </c>
      <c r="Q26" s="57" t="n">
        <f aca="false">IFERROR(IF($V26&lt;&gt;0,ROUND((MAX(O26:P26)*0.5+$V26*0.5),0),ROUND(($O26*0.5+$P26*0.5),0)),)</f>
        <v>53</v>
      </c>
      <c r="R26" s="57" t="n">
        <f aca="false">$AV26</f>
        <v>71.7</v>
      </c>
      <c r="S26" s="57" t="n">
        <f aca="false">$BI26</f>
        <v>50</v>
      </c>
      <c r="T26" s="57" t="n">
        <f aca="false">$BT26</f>
        <v>78.5</v>
      </c>
      <c r="U26" s="57" t="n">
        <f aca="false">$CD26</f>
        <v>60</v>
      </c>
      <c r="V26" s="58" t="n">
        <f aca="false">$AJ26</f>
        <v>0</v>
      </c>
      <c r="W26" s="59" t="n">
        <f aca="false">IF($Q26&gt;=55,ROUND($Q26*$Q$3+$R26*$R$3+$S26*$S$3+$T26*$T$3+$U26*$U$3,0),$Q26)</f>
        <v>53</v>
      </c>
      <c r="X26" s="57" t="n">
        <v>20</v>
      </c>
      <c r="Y26" s="60" t="n">
        <v>20</v>
      </c>
      <c r="Z26" s="60" t="n">
        <v>25</v>
      </c>
      <c r="AA26" s="60" t="n">
        <v>100</v>
      </c>
      <c r="AB26" s="61" t="n">
        <f aca="false">IFERROR(X26+Y26+Z26*AA26/100,0)</f>
        <v>65</v>
      </c>
      <c r="AC26" s="60" t="n">
        <v>20</v>
      </c>
      <c r="AD26" s="60" t="n">
        <v>20</v>
      </c>
      <c r="AE26" s="57" t="n">
        <v>100</v>
      </c>
      <c r="AF26" s="61" t="n">
        <f aca="false">IFERROR(AC26+AD26*AE26/100,0)</f>
        <v>40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50</v>
      </c>
      <c r="AP26" s="62" t="n">
        <v>80</v>
      </c>
      <c r="AQ26" s="62" t="n">
        <v>80</v>
      </c>
      <c r="AR26" s="62" t="n">
        <v>67</v>
      </c>
      <c r="AS26" s="62" t="n">
        <v>40</v>
      </c>
      <c r="AT26" s="62" t="n">
        <v>0</v>
      </c>
      <c r="AU26" s="62"/>
      <c r="AV26" s="61" t="n">
        <f aca="false">IFERROR(AVERAGE(AK26:AU26),0)</f>
        <v>71.7</v>
      </c>
      <c r="AW26" s="62" t="n">
        <v>0</v>
      </c>
      <c r="AX26" s="62" t="n">
        <v>100</v>
      </c>
      <c r="AY26" s="62" t="n">
        <v>100</v>
      </c>
      <c r="AZ26" s="62" t="n">
        <v>100</v>
      </c>
      <c r="BA26" s="62" t="n">
        <v>0</v>
      </c>
      <c r="BB26" s="62" t="n">
        <v>0</v>
      </c>
      <c r="BC26" s="62" t="n">
        <v>100</v>
      </c>
      <c r="BD26" s="62" t="n">
        <v>100</v>
      </c>
      <c r="BE26" s="62" t="n">
        <v>0</v>
      </c>
      <c r="BF26" s="62" t="n">
        <v>0</v>
      </c>
      <c r="BG26" s="62"/>
      <c r="BH26" s="62"/>
      <c r="BI26" s="61" t="n">
        <f aca="false">IFERROR(AVERAGE(AW26:BH26),0)</f>
        <v>50</v>
      </c>
      <c r="BJ26" s="62" t="n">
        <v>100</v>
      </c>
      <c r="BK26" s="62" t="n">
        <v>100</v>
      </c>
      <c r="BL26" s="62" t="n">
        <v>100</v>
      </c>
      <c r="BM26" s="62" t="n">
        <v>85</v>
      </c>
      <c r="BN26" s="62" t="n">
        <v>100</v>
      </c>
      <c r="BO26" s="62" t="n">
        <v>0</v>
      </c>
      <c r="BP26" s="62" t="n">
        <v>100</v>
      </c>
      <c r="BQ26" s="62" t="n">
        <v>100</v>
      </c>
      <c r="BR26" s="62" t="n">
        <v>100</v>
      </c>
      <c r="BS26" s="62" t="n">
        <v>0</v>
      </c>
      <c r="BT26" s="61" t="n">
        <f aca="false">IFERROR(AVERAGE(BJ26:BS26),0)</f>
        <v>78.5</v>
      </c>
      <c r="BU26" s="63" t="n">
        <v>100</v>
      </c>
      <c r="BV26" s="63" t="n">
        <v>80</v>
      </c>
      <c r="BW26" s="63" t="n">
        <v>0</v>
      </c>
      <c r="BX26" s="62" t="n">
        <v>100</v>
      </c>
      <c r="BY26" s="62" t="n">
        <v>0</v>
      </c>
      <c r="BZ26" s="62" t="n">
        <v>100</v>
      </c>
      <c r="CA26" s="62" t="n">
        <v>100</v>
      </c>
      <c r="CB26" s="62" t="n">
        <v>0</v>
      </c>
      <c r="CC26" s="62"/>
      <c r="CD26" s="61" t="n">
        <f aca="false">IFERROR(AVERAGE(BU26:CC26),0)</f>
        <v>60</v>
      </c>
    </row>
    <row r="27" customFormat="false" ht="15.75" hidden="false" customHeight="true" outlineLevel="0" collapsed="false">
      <c r="A27" s="13" t="str">
        <f aca="false">$E27&amp;"-"&amp;$F27</f>
        <v>202023048-k</v>
      </c>
      <c r="B27" s="18" t="n">
        <f aca="false">$W27</f>
        <v>50</v>
      </c>
      <c r="C27" s="13"/>
      <c r="D27" s="54" t="n">
        <f aca="false">D26+1</f>
        <v>23</v>
      </c>
      <c r="E27" s="56" t="s">
        <v>3381</v>
      </c>
      <c r="F27" s="56" t="s">
        <v>76</v>
      </c>
      <c r="G27" s="56" t="s">
        <v>3382</v>
      </c>
      <c r="H27" s="56" t="s">
        <v>64</v>
      </c>
      <c r="I27" s="56" t="s">
        <v>3383</v>
      </c>
      <c r="J27" s="56" t="s">
        <v>850</v>
      </c>
      <c r="K27" s="56" t="s">
        <v>3384</v>
      </c>
      <c r="L27" s="56" t="s">
        <v>64</v>
      </c>
      <c r="M27" s="56" t="s">
        <v>1200</v>
      </c>
      <c r="N27" s="56" t="s">
        <v>3385</v>
      </c>
      <c r="O27" s="57" t="n">
        <f aca="false">$AB27</f>
        <v>35</v>
      </c>
      <c r="P27" s="57" t="n">
        <f aca="false">$AF27</f>
        <v>0</v>
      </c>
      <c r="Q27" s="57" t="n">
        <f aca="false">IFERROR(IF($V27&lt;&gt;0,ROUND((MAX(O27:P27)*0.5+$V27*0.5),0),ROUND(($O27*0.5+$P27*0.5),0)),)</f>
        <v>50</v>
      </c>
      <c r="R27" s="57" t="n">
        <f aca="false">$AV27</f>
        <v>60.8</v>
      </c>
      <c r="S27" s="57" t="n">
        <f aca="false">$BI27</f>
        <v>99.091</v>
      </c>
      <c r="T27" s="57" t="n">
        <f aca="false">$BT27</f>
        <v>65.5</v>
      </c>
      <c r="U27" s="57" t="n">
        <f aca="false">$CD27</f>
        <v>62.5</v>
      </c>
      <c r="V27" s="58" t="n">
        <f aca="false">$AJ27</f>
        <v>65</v>
      </c>
      <c r="W27" s="59" t="n">
        <f aca="false">IF($Q27&gt;=55,ROUND($Q27*$Q$3+$R27*$R$3+$S27*$S$3+$T27*$T$3+$U27*$U$3,0),$Q27)</f>
        <v>50</v>
      </c>
      <c r="X27" s="57" t="n">
        <v>15</v>
      </c>
      <c r="Y27" s="60" t="n">
        <v>20</v>
      </c>
      <c r="Z27" s="60" t="n">
        <v>0</v>
      </c>
      <c r="AA27" s="60" t="n">
        <v>0</v>
      </c>
      <c r="AB27" s="61" t="n">
        <f aca="false">IFERROR(X27+Y27+Z27*AA27/100,0)</f>
        <v>35</v>
      </c>
      <c r="AC27" s="60" t="n">
        <v>0</v>
      </c>
      <c r="AD27" s="60" t="n">
        <v>0</v>
      </c>
      <c r="AE27" s="57" t="n">
        <v>0</v>
      </c>
      <c r="AF27" s="61" t="n">
        <f aca="false">IFERROR(AC27+AD27*AE27/100,0)</f>
        <v>0</v>
      </c>
      <c r="AG27" s="60" t="n">
        <v>30</v>
      </c>
      <c r="AH27" s="60" t="n">
        <v>35</v>
      </c>
      <c r="AI27" s="57" t="n">
        <v>100</v>
      </c>
      <c r="AJ27" s="61" t="n">
        <f aca="false">IFERROR(AG27+AH27*AI27/100,0)</f>
        <v>65</v>
      </c>
      <c r="AK27" s="62" t="n">
        <v>60</v>
      </c>
      <c r="AL27" s="63" t="n">
        <v>100</v>
      </c>
      <c r="AM27" s="62" t="n">
        <v>90</v>
      </c>
      <c r="AN27" s="62" t="n">
        <v>75</v>
      </c>
      <c r="AO27" s="62" t="n">
        <v>50</v>
      </c>
      <c r="AP27" s="62" t="n">
        <v>20</v>
      </c>
      <c r="AQ27" s="62" t="n">
        <v>60</v>
      </c>
      <c r="AR27" s="62" t="n">
        <v>33</v>
      </c>
      <c r="AS27" s="62" t="n">
        <v>60</v>
      </c>
      <c r="AT27" s="62" t="n">
        <v>60</v>
      </c>
      <c r="AU27" s="62"/>
      <c r="AV27" s="61" t="n">
        <f aca="false">IFERROR(AVERAGE(AK27:AU27),0)</f>
        <v>60.8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90.91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99.091</v>
      </c>
      <c r="BJ27" s="62" t="n">
        <v>100</v>
      </c>
      <c r="BK27" s="62" t="n">
        <v>100</v>
      </c>
      <c r="BL27" s="62" t="n">
        <v>55</v>
      </c>
      <c r="BM27" s="62" t="n">
        <v>0</v>
      </c>
      <c r="BN27" s="62" t="n">
        <v>0</v>
      </c>
      <c r="BO27" s="62" t="n">
        <v>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65.5</v>
      </c>
      <c r="BU27" s="63" t="n">
        <v>100</v>
      </c>
      <c r="BV27" s="63" t="n">
        <v>0</v>
      </c>
      <c r="BW27" s="63" t="n">
        <v>100</v>
      </c>
      <c r="BX27" s="62" t="n">
        <v>0</v>
      </c>
      <c r="BY27" s="62" t="n">
        <v>100</v>
      </c>
      <c r="BZ27" s="62" t="n">
        <v>0</v>
      </c>
      <c r="CA27" s="62" t="n">
        <v>100</v>
      </c>
      <c r="CB27" s="62" t="n">
        <v>100</v>
      </c>
      <c r="CC27" s="62"/>
      <c r="CD27" s="61" t="n">
        <f aca="false">IFERROR(AVERAGE(BU27:CC27),0)</f>
        <v>62.5</v>
      </c>
    </row>
    <row r="28" customFormat="false" ht="15.75" hidden="false" customHeight="true" outlineLevel="0" collapsed="false">
      <c r="A28" s="13" t="str">
        <f aca="false">$E28&amp;"-"&amp;$F28</f>
        <v>202011891-4</v>
      </c>
      <c r="B28" s="18" t="n">
        <f aca="false">$W28</f>
        <v>68</v>
      </c>
      <c r="C28" s="13"/>
      <c r="D28" s="54" t="n">
        <f aca="false">D27+1</f>
        <v>24</v>
      </c>
      <c r="E28" s="56" t="s">
        <v>3386</v>
      </c>
      <c r="F28" s="56" t="s">
        <v>178</v>
      </c>
      <c r="G28" s="56" t="s">
        <v>3387</v>
      </c>
      <c r="H28" s="56" t="s">
        <v>102</v>
      </c>
      <c r="I28" s="56" t="s">
        <v>2256</v>
      </c>
      <c r="J28" s="56" t="s">
        <v>130</v>
      </c>
      <c r="K28" s="56" t="s">
        <v>3388</v>
      </c>
      <c r="L28" s="56" t="s">
        <v>64</v>
      </c>
      <c r="M28" s="56" t="s">
        <v>1200</v>
      </c>
      <c r="N28" s="56" t="s">
        <v>3389</v>
      </c>
      <c r="O28" s="57" t="n">
        <f aca="false">$AB28</f>
        <v>65</v>
      </c>
      <c r="P28" s="57" t="n">
        <f aca="false">$AF28</f>
        <v>25</v>
      </c>
      <c r="Q28" s="57" t="n">
        <f aca="false">IFERROR(IF($V28&lt;&gt;0,ROUND((MAX(O28:P28)*0.5+$V28*0.5),0),ROUND(($O28*0.5+$P28*0.5),0)),)</f>
        <v>64</v>
      </c>
      <c r="R28" s="57" t="n">
        <f aca="false">$AV28</f>
        <v>83</v>
      </c>
      <c r="S28" s="57" t="n">
        <f aca="false">$BI28</f>
        <v>98.9</v>
      </c>
      <c r="T28" s="57" t="n">
        <f aca="false">$BT28</f>
        <v>67</v>
      </c>
      <c r="U28" s="57" t="n">
        <f aca="false">$CD28</f>
        <v>12.5</v>
      </c>
      <c r="V28" s="58" t="n">
        <f aca="false">$AJ28</f>
        <v>63</v>
      </c>
      <c r="W28" s="59" t="n">
        <f aca="false">IF($Q28&gt;=55,ROUND($Q28*$Q$3+$R28*$R$3+$S28*$S$3+$T28*$T$3+$U28*$U$3,0),$Q28)</f>
        <v>68</v>
      </c>
      <c r="X28" s="57" t="n">
        <v>20</v>
      </c>
      <c r="Y28" s="60" t="n">
        <v>5</v>
      </c>
      <c r="Z28" s="60" t="n">
        <v>40</v>
      </c>
      <c r="AA28" s="60" t="n">
        <v>100</v>
      </c>
      <c r="AB28" s="61" t="n">
        <f aca="false">IFERROR(X28+Y28+Z28*AA28/100,0)</f>
        <v>65</v>
      </c>
      <c r="AC28" s="60" t="n">
        <v>25</v>
      </c>
      <c r="AD28" s="60" t="n">
        <v>0</v>
      </c>
      <c r="AE28" s="57" t="n">
        <v>0</v>
      </c>
      <c r="AF28" s="61" t="n">
        <f aca="false">IFERROR(AC28+AD28*AE28/100,0)</f>
        <v>25</v>
      </c>
      <c r="AG28" s="60" t="n">
        <v>28</v>
      </c>
      <c r="AH28" s="60" t="n">
        <v>35</v>
      </c>
      <c r="AI28" s="57" t="n">
        <v>100</v>
      </c>
      <c r="AJ28" s="61" t="n">
        <f aca="false">IFERROR(AG28+AH28*AI28/100,0)</f>
        <v>63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50</v>
      </c>
      <c r="AP28" s="62" t="n">
        <v>60</v>
      </c>
      <c r="AQ28" s="62" t="n">
        <v>20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83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90</v>
      </c>
      <c r="BD28" s="62" t="n">
        <v>100</v>
      </c>
      <c r="BE28" s="62" t="n">
        <v>99</v>
      </c>
      <c r="BF28" s="62" t="n">
        <v>100</v>
      </c>
      <c r="BG28" s="62"/>
      <c r="BH28" s="62"/>
      <c r="BI28" s="61" t="n">
        <f aca="false">IFERROR(AVERAGE(AW28:BH28),0)</f>
        <v>98.9</v>
      </c>
      <c r="BJ28" s="62" t="n">
        <v>100</v>
      </c>
      <c r="BK28" s="62" t="n">
        <v>90</v>
      </c>
      <c r="BL28" s="62" t="n">
        <v>95</v>
      </c>
      <c r="BM28" s="62" t="n">
        <v>100</v>
      </c>
      <c r="BN28" s="62" t="n">
        <v>90</v>
      </c>
      <c r="BO28" s="62" t="n">
        <v>0</v>
      </c>
      <c r="BP28" s="62" t="n">
        <v>35</v>
      </c>
      <c r="BQ28" s="62" t="n">
        <v>30</v>
      </c>
      <c r="BR28" s="62" t="n">
        <v>35</v>
      </c>
      <c r="BS28" s="62" t="n">
        <v>95</v>
      </c>
      <c r="BT28" s="61" t="n">
        <f aca="false">IFERROR(AVERAGE(BJ28:BS28),0)</f>
        <v>67</v>
      </c>
      <c r="BU28" s="63" t="n">
        <v>0</v>
      </c>
      <c r="BV28" s="63" t="n">
        <v>0</v>
      </c>
      <c r="BW28" s="63" t="n">
        <v>0</v>
      </c>
      <c r="BX28" s="62" t="n">
        <v>0</v>
      </c>
      <c r="BY28" s="62" t="n">
        <v>100</v>
      </c>
      <c r="BZ28" s="62" t="n">
        <v>0</v>
      </c>
      <c r="CA28" s="62" t="n">
        <v>0</v>
      </c>
      <c r="CB28" s="62" t="n">
        <v>0</v>
      </c>
      <c r="CC28" s="62"/>
      <c r="CD28" s="61" t="n">
        <f aca="false">IFERROR(AVERAGE(BU28:CC28),0)</f>
        <v>12.5</v>
      </c>
    </row>
    <row r="29" customFormat="false" ht="15.75" hidden="false" customHeight="true" outlineLevel="0" collapsed="false">
      <c r="A29" s="13" t="str">
        <f aca="false">$E29&amp;"-"&amp;$F29</f>
        <v>202023025-0</v>
      </c>
      <c r="B29" s="18" t="n">
        <f aca="false">$W29</f>
        <v>85</v>
      </c>
      <c r="C29" s="13"/>
      <c r="D29" s="54" t="n">
        <f aca="false">D28+1</f>
        <v>25</v>
      </c>
      <c r="E29" s="56" t="s">
        <v>3390</v>
      </c>
      <c r="F29" s="56" t="s">
        <v>68</v>
      </c>
      <c r="G29" s="56" t="s">
        <v>3391</v>
      </c>
      <c r="H29" s="56" t="s">
        <v>178</v>
      </c>
      <c r="I29" s="56" t="s">
        <v>244</v>
      </c>
      <c r="J29" s="56" t="s">
        <v>3392</v>
      </c>
      <c r="K29" s="56" t="s">
        <v>3393</v>
      </c>
      <c r="L29" s="56" t="s">
        <v>64</v>
      </c>
      <c r="M29" s="56" t="s">
        <v>1200</v>
      </c>
      <c r="N29" s="56" t="s">
        <v>3394</v>
      </c>
      <c r="O29" s="57" t="n">
        <f aca="false">$AB29</f>
        <v>80</v>
      </c>
      <c r="P29" s="57" t="n">
        <f aca="false">$AF29</f>
        <v>75</v>
      </c>
      <c r="Q29" s="57" t="n">
        <f aca="false">IFERROR(IF($V29&lt;&gt;0,ROUND((MAX(O29:P29)*0.5+$V29*0.5),0),ROUND(($O29*0.5+$P29*0.5),0)),)</f>
        <v>78</v>
      </c>
      <c r="R29" s="57" t="n">
        <f aca="false">$AV29</f>
        <v>90.2</v>
      </c>
      <c r="S29" s="57" t="n">
        <f aca="false">$BI29</f>
        <v>89.9</v>
      </c>
      <c r="T29" s="57" t="n">
        <f aca="false">$BT29</f>
        <v>97.5</v>
      </c>
      <c r="U29" s="57" t="n">
        <f aca="false">$CD29</f>
        <v>87.5</v>
      </c>
      <c r="V29" s="58" t="n">
        <f aca="false">$AJ29</f>
        <v>0</v>
      </c>
      <c r="W29" s="59" t="n">
        <f aca="false">IF($Q29&gt;=55,ROUND($Q29*$Q$3+$R29*$R$3+$S29*$S$3+$T29*$T$3+$U29*$U$3,0),$Q29)</f>
        <v>85</v>
      </c>
      <c r="X29" s="57" t="n">
        <v>15</v>
      </c>
      <c r="Y29" s="60" t="n">
        <v>25</v>
      </c>
      <c r="Z29" s="60" t="n">
        <v>40</v>
      </c>
      <c r="AA29" s="60" t="n">
        <v>100</v>
      </c>
      <c r="AB29" s="61" t="n">
        <f aca="false">IFERROR(X29+Y29+Z29*AA29/100,0)</f>
        <v>80</v>
      </c>
      <c r="AC29" s="60" t="n">
        <v>25</v>
      </c>
      <c r="AD29" s="60" t="n">
        <v>50</v>
      </c>
      <c r="AE29" s="57" t="n">
        <v>100</v>
      </c>
      <c r="AF29" s="61" t="n">
        <f aca="false">IFERROR(AC29+AD29*AE29/100,0)</f>
        <v>75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75</v>
      </c>
      <c r="AO29" s="62" t="n">
        <v>100</v>
      </c>
      <c r="AP29" s="62" t="n">
        <v>100</v>
      </c>
      <c r="AQ29" s="62" t="n">
        <v>100</v>
      </c>
      <c r="AR29" s="62" t="n">
        <v>67</v>
      </c>
      <c r="AS29" s="62" t="n">
        <v>60</v>
      </c>
      <c r="AT29" s="62" t="n">
        <v>100</v>
      </c>
      <c r="AU29" s="62"/>
      <c r="AV29" s="61" t="n">
        <f aca="false">IFERROR(AVERAGE(AK29:AU29),0)</f>
        <v>90.2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99</v>
      </c>
      <c r="BF29" s="62" t="n">
        <v>0</v>
      </c>
      <c r="BG29" s="62"/>
      <c r="BH29" s="62"/>
      <c r="BI29" s="61" t="n">
        <f aca="false">IFERROR(AVERAGE(AW29:BH29),0)</f>
        <v>89.9</v>
      </c>
      <c r="BJ29" s="62" t="n">
        <v>100</v>
      </c>
      <c r="BK29" s="62" t="n">
        <v>95</v>
      </c>
      <c r="BL29" s="62" t="n">
        <v>100</v>
      </c>
      <c r="BM29" s="62" t="n">
        <v>80</v>
      </c>
      <c r="BN29" s="62" t="n">
        <v>100</v>
      </c>
      <c r="BO29" s="62" t="n">
        <v>100</v>
      </c>
      <c r="BP29" s="62" t="n">
        <v>100</v>
      </c>
      <c r="BQ29" s="62" t="n">
        <v>100</v>
      </c>
      <c r="BR29" s="62" t="n">
        <v>100</v>
      </c>
      <c r="BS29" s="62" t="n">
        <v>100</v>
      </c>
      <c r="BT29" s="61" t="n">
        <f aca="false">IFERROR(AVERAGE(BJ29:BS29),0)</f>
        <v>97.5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0</v>
      </c>
      <c r="CC29" s="62"/>
      <c r="CD29" s="61" t="n">
        <f aca="false">IFERROR(AVERAGE(BU29:CC29),0)</f>
        <v>87.5</v>
      </c>
    </row>
    <row r="30" customFormat="false" ht="15.75" hidden="false" customHeight="true" outlineLevel="0" collapsed="false">
      <c r="A30" s="13" t="str">
        <f aca="false">$E30&amp;"-"&amp;$F30</f>
        <v>202023068-4</v>
      </c>
      <c r="B30" s="18" t="n">
        <f aca="false">$W30</f>
        <v>30</v>
      </c>
      <c r="C30" s="13"/>
      <c r="D30" s="54" t="n">
        <f aca="false">D29+1</f>
        <v>26</v>
      </c>
      <c r="E30" s="56" t="s">
        <v>3395</v>
      </c>
      <c r="F30" s="56" t="s">
        <v>178</v>
      </c>
      <c r="G30" s="56" t="s">
        <v>3396</v>
      </c>
      <c r="H30" s="56" t="s">
        <v>121</v>
      </c>
      <c r="I30" s="56" t="s">
        <v>3397</v>
      </c>
      <c r="J30" s="56" t="s">
        <v>960</v>
      </c>
      <c r="K30" s="56" t="s">
        <v>3398</v>
      </c>
      <c r="L30" s="56" t="s">
        <v>64</v>
      </c>
      <c r="M30" s="56" t="s">
        <v>1200</v>
      </c>
      <c r="N30" s="56" t="s">
        <v>3399</v>
      </c>
      <c r="O30" s="57" t="n">
        <f aca="false">$AB30</f>
        <v>75</v>
      </c>
      <c r="P30" s="57" t="n">
        <f aca="false">$AF30</f>
        <v>0</v>
      </c>
      <c r="Q30" s="57" t="n">
        <f aca="false">IFERROR(IF($V30&lt;&gt;0,ROUND((O30+P30+V30)/3,0),ROUND(($O30*0.5+$P30*0.5),0)),)</f>
        <v>30</v>
      </c>
      <c r="R30" s="57" t="n">
        <f aca="false">$AV30</f>
        <v>80.2</v>
      </c>
      <c r="S30" s="57" t="n">
        <f aca="false">$BI30</f>
        <v>99.9</v>
      </c>
      <c r="T30" s="57" t="n">
        <f aca="false">$BT30</f>
        <v>69</v>
      </c>
      <c r="U30" s="57" t="n">
        <f aca="false">$CD30</f>
        <v>87.5</v>
      </c>
      <c r="V30" s="58" t="n">
        <f aca="false">$AJ30</f>
        <v>15</v>
      </c>
      <c r="W30" s="59" t="n">
        <f aca="false">IF($Q30&gt;=55,ROUND($Q30*$Q$3+$R30*$R$3+$S30*$S$3+$T30*$T$3+$U30*$U$3,0),$Q30)</f>
        <v>30</v>
      </c>
      <c r="X30" s="57" t="n">
        <v>20</v>
      </c>
      <c r="Y30" s="60" t="n">
        <v>25</v>
      </c>
      <c r="Z30" s="60" t="n">
        <v>30</v>
      </c>
      <c r="AA30" s="60" t="n">
        <v>100</v>
      </c>
      <c r="AB30" s="61" t="n">
        <f aca="false">IFERROR(X30+Y30+Z30*AA30/100,0)</f>
        <v>75</v>
      </c>
      <c r="AC30" s="60" t="n">
        <v>0</v>
      </c>
      <c r="AD30" s="60" t="n">
        <v>0</v>
      </c>
      <c r="AE30" s="57" t="n">
        <v>0</v>
      </c>
      <c r="AF30" s="61" t="n">
        <f aca="false">IFERROR(AC30+AD30*AE30/100,0)</f>
        <v>0</v>
      </c>
      <c r="AG30" s="60" t="n">
        <v>15</v>
      </c>
      <c r="AH30" s="60" t="n">
        <v>0</v>
      </c>
      <c r="AI30" s="57" t="n">
        <v>0</v>
      </c>
      <c r="AJ30" s="61" t="n">
        <f aca="false">IFERROR(AG30+AH30*AI30/100,0)</f>
        <v>15</v>
      </c>
      <c r="AK30" s="62" t="n">
        <v>100</v>
      </c>
      <c r="AL30" s="63" t="n">
        <v>100</v>
      </c>
      <c r="AM30" s="62" t="n">
        <v>90</v>
      </c>
      <c r="AN30" s="62" t="n">
        <v>100</v>
      </c>
      <c r="AO30" s="62" t="n">
        <v>25</v>
      </c>
      <c r="AP30" s="62" t="n">
        <v>60</v>
      </c>
      <c r="AQ30" s="62" t="n">
        <v>100</v>
      </c>
      <c r="AR30" s="62" t="n">
        <v>67</v>
      </c>
      <c r="AS30" s="62" t="n">
        <v>60</v>
      </c>
      <c r="AT30" s="62" t="n">
        <v>100</v>
      </c>
      <c r="AU30" s="62"/>
      <c r="AV30" s="61" t="n">
        <f aca="false">IFERROR(AVERAGE(AK30:AU30),0)</f>
        <v>80.2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99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99.9</v>
      </c>
      <c r="BJ30" s="62" t="n">
        <v>100</v>
      </c>
      <c r="BK30" s="62" t="n">
        <v>100</v>
      </c>
      <c r="BL30" s="62" t="n">
        <v>90</v>
      </c>
      <c r="BM30" s="62" t="n">
        <v>0</v>
      </c>
      <c r="BN30" s="62" t="n">
        <v>100</v>
      </c>
      <c r="BO30" s="62" t="n">
        <v>0</v>
      </c>
      <c r="BP30" s="62" t="n">
        <v>100</v>
      </c>
      <c r="BQ30" s="62" t="n">
        <v>100</v>
      </c>
      <c r="BR30" s="62" t="n">
        <v>100</v>
      </c>
      <c r="BS30" s="62" t="n">
        <v>0</v>
      </c>
      <c r="BT30" s="61" t="n">
        <f aca="false">IFERROR(AVERAGE(BJ30:BS30),0)</f>
        <v>69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0</v>
      </c>
      <c r="CA30" s="62" t="n">
        <v>100</v>
      </c>
      <c r="CB30" s="62" t="n">
        <v>100</v>
      </c>
      <c r="CC30" s="62"/>
      <c r="CD30" s="61" t="n">
        <f aca="false">IFERROR(AVERAGE(BU30:CC30),0)</f>
        <v>87.5</v>
      </c>
    </row>
    <row r="31" customFormat="false" ht="15.75" hidden="false" customHeight="true" outlineLevel="0" collapsed="false">
      <c r="A31" s="13" t="str">
        <f aca="false">$E31&amp;"-"&amp;$F31</f>
        <v>202023029-3</v>
      </c>
      <c r="B31" s="18" t="n">
        <f aca="false">$W31</f>
        <v>49</v>
      </c>
      <c r="C31" s="13"/>
      <c r="D31" s="54" t="n">
        <v>27</v>
      </c>
      <c r="E31" s="56" t="s">
        <v>3400</v>
      </c>
      <c r="F31" s="56" t="s">
        <v>159</v>
      </c>
      <c r="G31" s="56" t="s">
        <v>3401</v>
      </c>
      <c r="H31" s="56" t="s">
        <v>140</v>
      </c>
      <c r="I31" s="56" t="s">
        <v>960</v>
      </c>
      <c r="J31" s="56" t="s">
        <v>493</v>
      </c>
      <c r="K31" s="56" t="s">
        <v>3402</v>
      </c>
      <c r="L31" s="56" t="s">
        <v>64</v>
      </c>
      <c r="M31" s="56" t="s">
        <v>1200</v>
      </c>
      <c r="N31" s="56" t="s">
        <v>3403</v>
      </c>
      <c r="O31" s="57" t="n">
        <f aca="false">$AB31</f>
        <v>40</v>
      </c>
      <c r="P31" s="57" t="n">
        <f aca="false">$AF31</f>
        <v>0</v>
      </c>
      <c r="Q31" s="57" t="n">
        <f aca="false">IFERROR(IF($V31&lt;&gt;0,ROUND((MAX(O31:P31)*0.5+$V31*0.5),0),ROUND(($O31*0.5+$P31*0.5),0)),)</f>
        <v>49</v>
      </c>
      <c r="R31" s="57" t="n">
        <f aca="false">$AV31</f>
        <v>73</v>
      </c>
      <c r="S31" s="57" t="n">
        <f aca="false">$BI31</f>
        <v>99.7</v>
      </c>
      <c r="T31" s="57" t="n">
        <f aca="false">$BT31</f>
        <v>67</v>
      </c>
      <c r="U31" s="57" t="n">
        <f aca="false">$CD31</f>
        <v>57.5</v>
      </c>
      <c r="V31" s="58" t="n">
        <f aca="false">$AJ31</f>
        <v>57</v>
      </c>
      <c r="W31" s="59" t="n">
        <f aca="false">IF($Q31&gt;=55,ROUND($Q31*$Q$3+$R31*$R$3+$S31*$S$3+$T31*$T$3+$U31*$U$3,0),$Q31)</f>
        <v>49</v>
      </c>
      <c r="X31" s="57" t="n">
        <v>20</v>
      </c>
      <c r="Y31" s="60" t="n">
        <v>20</v>
      </c>
      <c r="Z31" s="60" t="n">
        <v>0</v>
      </c>
      <c r="AA31" s="60" t="n">
        <v>100</v>
      </c>
      <c r="AB31" s="61" t="n">
        <f aca="false">IFERROR(X31+Y31+Z31*AA31/100,0)</f>
        <v>40</v>
      </c>
      <c r="AC31" s="60" t="n">
        <v>0</v>
      </c>
      <c r="AD31" s="60" t="n">
        <v>0</v>
      </c>
      <c r="AE31" s="57" t="n">
        <v>0</v>
      </c>
      <c r="AF31" s="61" t="n">
        <f aca="false">IFERROR(AC31+AD31*AE31/100,0)</f>
        <v>0</v>
      </c>
      <c r="AG31" s="60" t="n">
        <v>12</v>
      </c>
      <c r="AH31" s="60" t="n">
        <v>45</v>
      </c>
      <c r="AI31" s="57" t="n">
        <v>100</v>
      </c>
      <c r="AJ31" s="61" t="n">
        <f aca="false">IFERROR(AG31+AH31*AI31/100,0)</f>
        <v>57</v>
      </c>
      <c r="AK31" s="62" t="n">
        <v>100</v>
      </c>
      <c r="AL31" s="63" t="n">
        <v>60</v>
      </c>
      <c r="AM31" s="62" t="n">
        <v>100</v>
      </c>
      <c r="AN31" s="62" t="n">
        <v>100</v>
      </c>
      <c r="AO31" s="62" t="n">
        <v>50</v>
      </c>
      <c r="AP31" s="62" t="n">
        <v>60</v>
      </c>
      <c r="AQ31" s="62" t="n">
        <v>60</v>
      </c>
      <c r="AR31" s="62" t="n">
        <v>0</v>
      </c>
      <c r="AS31" s="62" t="n">
        <v>100</v>
      </c>
      <c r="AT31" s="62" t="n">
        <v>100</v>
      </c>
      <c r="AU31" s="62"/>
      <c r="AV31" s="61" t="n">
        <f aca="false">IFERROR(AVERAGE(AK31:AU31),0)</f>
        <v>73</v>
      </c>
      <c r="AW31" s="62" t="n">
        <v>100</v>
      </c>
      <c r="AX31" s="62" t="n">
        <v>100</v>
      </c>
      <c r="AY31" s="62" t="n">
        <v>100</v>
      </c>
      <c r="AZ31" s="62" t="n">
        <v>97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99.7</v>
      </c>
      <c r="BJ31" s="62" t="n">
        <v>100</v>
      </c>
      <c r="BK31" s="62" t="n">
        <v>100</v>
      </c>
      <c r="BL31" s="62" t="n">
        <v>95</v>
      </c>
      <c r="BM31" s="62" t="n">
        <v>90</v>
      </c>
      <c r="BN31" s="62" t="n">
        <v>75</v>
      </c>
      <c r="BO31" s="62" t="n">
        <v>0</v>
      </c>
      <c r="BP31" s="62" t="n">
        <v>10</v>
      </c>
      <c r="BQ31" s="62" t="n">
        <v>100</v>
      </c>
      <c r="BR31" s="62" t="n">
        <v>100</v>
      </c>
      <c r="BS31" s="62" t="n">
        <v>0</v>
      </c>
      <c r="BT31" s="61" t="n">
        <f aca="false">IFERROR(AVERAGE(BJ31:BS31),0)</f>
        <v>67</v>
      </c>
      <c r="BU31" s="63" t="n">
        <v>100</v>
      </c>
      <c r="BV31" s="63" t="n">
        <v>60</v>
      </c>
      <c r="BW31" s="63" t="n">
        <v>100</v>
      </c>
      <c r="BX31" s="62" t="n">
        <v>100</v>
      </c>
      <c r="BY31" s="62" t="n">
        <v>100</v>
      </c>
      <c r="BZ31" s="62" t="n">
        <v>0</v>
      </c>
      <c r="CA31" s="62" t="n">
        <v>0</v>
      </c>
      <c r="CB31" s="62" t="n">
        <v>0</v>
      </c>
      <c r="CC31" s="62"/>
      <c r="CD31" s="61" t="n">
        <f aca="false">IFERROR(AVERAGE(BU31:CC31),0)</f>
        <v>57.5</v>
      </c>
    </row>
    <row r="32" customFormat="false" ht="15.75" hidden="false" customHeight="true" outlineLevel="0" collapsed="false">
      <c r="A32" s="13" t="str">
        <f aca="false">$E32&amp;"-"&amp;$F32</f>
        <v>202023030-7</v>
      </c>
      <c r="B32" s="18" t="n">
        <f aca="false">$W32</f>
        <v>0</v>
      </c>
      <c r="C32" s="13"/>
      <c r="D32" s="54" t="n">
        <v>28</v>
      </c>
      <c r="E32" s="56" t="s">
        <v>3404</v>
      </c>
      <c r="F32" s="56" t="s">
        <v>121</v>
      </c>
      <c r="G32" s="56" t="s">
        <v>3405</v>
      </c>
      <c r="H32" s="56" t="s">
        <v>159</v>
      </c>
      <c r="I32" s="56" t="s">
        <v>960</v>
      </c>
      <c r="J32" s="56" t="s">
        <v>3406</v>
      </c>
      <c r="K32" s="56" t="s">
        <v>3407</v>
      </c>
      <c r="L32" s="56" t="s">
        <v>64</v>
      </c>
      <c r="M32" s="56" t="s">
        <v>1200</v>
      </c>
      <c r="N32" s="56" t="s">
        <v>3408</v>
      </c>
      <c r="O32" s="57" t="n">
        <f aca="false">$AB32</f>
        <v>0</v>
      </c>
      <c r="P32" s="57" t="n">
        <f aca="false">$AF32</f>
        <v>0</v>
      </c>
      <c r="Q32" s="57" t="n">
        <f aca="false">IFERROR(IF($V32&lt;&gt;0,ROUND((MAX(O32:P32)*0.5+$V32*0.5),0),ROUND(($O32*0.5+$P32*0.5),0)),)</f>
        <v>0</v>
      </c>
      <c r="R32" s="57" t="n">
        <f aca="false">$AV32</f>
        <v>78.2</v>
      </c>
      <c r="S32" s="57" t="n">
        <f aca="false">$BI32</f>
        <v>79.091</v>
      </c>
      <c r="T32" s="57" t="n">
        <f aca="false">$BT32</f>
        <v>80</v>
      </c>
      <c r="U32" s="57" t="n">
        <f aca="false">$CD32</f>
        <v>85.625</v>
      </c>
      <c r="V32" s="58" t="n">
        <f aca="false">$AJ32</f>
        <v>0</v>
      </c>
      <c r="W32" s="59" t="n">
        <f aca="false">IF($Q32&gt;=55,ROUND($Q32*$Q$3+$R32*$R$3+$S32*$S$3+$T32*$T$3+$U32*$U$3,0),$Q32)</f>
        <v>0</v>
      </c>
      <c r="X32" s="57" t="n">
        <v>0</v>
      </c>
      <c r="Y32" s="60" t="n">
        <v>0</v>
      </c>
      <c r="Z32" s="60" t="n">
        <v>0</v>
      </c>
      <c r="AA32" s="60" t="n">
        <v>0</v>
      </c>
      <c r="AB32" s="61" t="n">
        <f aca="false">IFERROR(X32+Y32+Z32*AA32/100,0)</f>
        <v>0</v>
      </c>
      <c r="AC32" s="60" t="s">
        <v>145</v>
      </c>
      <c r="AD32" s="60" t="s">
        <v>145</v>
      </c>
      <c r="AE32" s="57" t="s">
        <v>145</v>
      </c>
      <c r="AF32" s="61" t="n">
        <f aca="false">IFERROR(AC32+AD32*AE32/100,0)</f>
        <v>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60</v>
      </c>
      <c r="AQ32" s="62" t="n">
        <v>40</v>
      </c>
      <c r="AR32" s="62" t="n">
        <v>67</v>
      </c>
      <c r="AS32" s="62" t="n">
        <v>40</v>
      </c>
      <c r="AT32" s="62" t="n">
        <v>100</v>
      </c>
      <c r="AU32" s="62"/>
      <c r="AV32" s="61" t="n">
        <f aca="false">IFERROR(AVERAGE(AK32:AU32),0)</f>
        <v>78.2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62" t="n">
        <v>100</v>
      </c>
      <c r="BC32" s="62" t="n">
        <v>0</v>
      </c>
      <c r="BD32" s="62" t="n">
        <v>90.91</v>
      </c>
      <c r="BE32" s="62" t="n">
        <v>0</v>
      </c>
      <c r="BF32" s="62" t="n">
        <v>100</v>
      </c>
      <c r="BG32" s="62"/>
      <c r="BH32" s="62"/>
      <c r="BI32" s="61" t="n">
        <f aca="false">IFERROR(AVERAGE(AW32:BH32),0)</f>
        <v>79.091</v>
      </c>
      <c r="BJ32" s="62" t="n">
        <v>100</v>
      </c>
      <c r="BK32" s="62" t="n">
        <v>100</v>
      </c>
      <c r="BL32" s="62" t="n">
        <v>100</v>
      </c>
      <c r="BM32" s="62" t="n">
        <v>100</v>
      </c>
      <c r="BN32" s="62" t="n">
        <v>100</v>
      </c>
      <c r="BO32" s="62" t="n">
        <v>0</v>
      </c>
      <c r="BP32" s="62" t="n">
        <v>100</v>
      </c>
      <c r="BQ32" s="62" t="n">
        <v>100</v>
      </c>
      <c r="BR32" s="62" t="n">
        <v>100</v>
      </c>
      <c r="BS32" s="62" t="n">
        <v>0</v>
      </c>
      <c r="BT32" s="61" t="n">
        <f aca="false">IFERROR(AVERAGE(BJ32:BS32),0)</f>
        <v>80</v>
      </c>
      <c r="BU32" s="63" t="n">
        <v>25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60</v>
      </c>
      <c r="CC32" s="62"/>
      <c r="CD32" s="61" t="n">
        <f aca="false">IFERROR(AVERAGE(BU32:CC32),0)</f>
        <v>85.625</v>
      </c>
    </row>
    <row r="33" customFormat="false" ht="15.75" hidden="false" customHeight="true" outlineLevel="0" collapsed="false">
      <c r="A33" s="13" t="str">
        <f aca="false">$E33&amp;"-"&amp;$F33</f>
        <v>202023017-k</v>
      </c>
      <c r="B33" s="18" t="n">
        <f aca="false">$W33</f>
        <v>81</v>
      </c>
      <c r="C33" s="13"/>
      <c r="D33" s="54" t="n">
        <v>29</v>
      </c>
      <c r="E33" s="56" t="s">
        <v>3409</v>
      </c>
      <c r="F33" s="56" t="s">
        <v>76</v>
      </c>
      <c r="G33" s="56" t="s">
        <v>3410</v>
      </c>
      <c r="H33" s="56" t="s">
        <v>102</v>
      </c>
      <c r="I33" s="56" t="s">
        <v>960</v>
      </c>
      <c r="J33" s="56" t="s">
        <v>3411</v>
      </c>
      <c r="K33" s="56" t="s">
        <v>3412</v>
      </c>
      <c r="L33" s="56" t="s">
        <v>64</v>
      </c>
      <c r="M33" s="56" t="s">
        <v>1200</v>
      </c>
      <c r="N33" s="56" t="s">
        <v>3413</v>
      </c>
      <c r="O33" s="57" t="n">
        <f aca="false">$AB33</f>
        <v>70</v>
      </c>
      <c r="P33" s="57" t="n">
        <f aca="false">$AF33</f>
        <v>60</v>
      </c>
      <c r="Q33" s="57" t="n">
        <f aca="false">IFERROR(IF($V33&lt;&gt;0,ROUND((MAX(O33:P33)*0.5+$V33*0.5),0),ROUND(($O33*0.5+$P33*0.5),0)),)</f>
        <v>65</v>
      </c>
      <c r="R33" s="57" t="n">
        <f aca="false">$AV33</f>
        <v>94.7</v>
      </c>
      <c r="S33" s="57" t="n">
        <f aca="false">$BI33</f>
        <v>90</v>
      </c>
      <c r="T33" s="57" t="n">
        <f aca="false">$BT33</f>
        <v>99</v>
      </c>
      <c r="U33" s="57" t="n">
        <f aca="false">$CD33</f>
        <v>100</v>
      </c>
      <c r="V33" s="58" t="n">
        <f aca="false">$AJ33</f>
        <v>0</v>
      </c>
      <c r="W33" s="59" t="n">
        <f aca="false">IF($Q33&gt;=55,ROUND($Q33*$Q$3+$R33*$R$3+$S33*$S$3+$T33*$T$3+$U33*$U$3,0),$Q33)</f>
        <v>81</v>
      </c>
      <c r="X33" s="57" t="n">
        <v>20</v>
      </c>
      <c r="Y33" s="60" t="n">
        <v>20</v>
      </c>
      <c r="Z33" s="60" t="n">
        <v>30</v>
      </c>
      <c r="AA33" s="60" t="n">
        <v>100</v>
      </c>
      <c r="AB33" s="61" t="n">
        <f aca="false">IFERROR(X33+Y33+Z33*AA33/100,0)</f>
        <v>70</v>
      </c>
      <c r="AC33" s="60" t="n">
        <v>25</v>
      </c>
      <c r="AD33" s="60" t="n">
        <v>35</v>
      </c>
      <c r="AE33" s="57" t="n">
        <v>100</v>
      </c>
      <c r="AF33" s="61" t="n">
        <f aca="false">IFERROR(AC33+AD33*AE33/100,0)</f>
        <v>60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80</v>
      </c>
      <c r="AQ33" s="62" t="n">
        <v>100</v>
      </c>
      <c r="AR33" s="62" t="n">
        <v>67</v>
      </c>
      <c r="AS33" s="62" t="n">
        <v>100</v>
      </c>
      <c r="AT33" s="62" t="n">
        <v>100</v>
      </c>
      <c r="AU33" s="62"/>
      <c r="AV33" s="61" t="n">
        <f aca="false">IFERROR(AVERAGE(AK33:AU33),0)</f>
        <v>94.7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0</v>
      </c>
      <c r="BF33" s="62" t="n">
        <v>100</v>
      </c>
      <c r="BG33" s="62"/>
      <c r="BH33" s="62"/>
      <c r="BI33" s="61" t="n">
        <f aca="false">IFERROR(AVERAGE(AW33:BH33),0)</f>
        <v>90</v>
      </c>
      <c r="BJ33" s="62" t="n">
        <v>100</v>
      </c>
      <c r="BK33" s="62" t="n">
        <v>100</v>
      </c>
      <c r="BL33" s="62" t="n">
        <v>100</v>
      </c>
      <c r="BM33" s="62" t="n">
        <v>95</v>
      </c>
      <c r="BN33" s="62" t="n">
        <v>100</v>
      </c>
      <c r="BO33" s="62" t="n">
        <v>100</v>
      </c>
      <c r="BP33" s="62" t="n">
        <v>100</v>
      </c>
      <c r="BQ33" s="62" t="n">
        <v>100</v>
      </c>
      <c r="BR33" s="62" t="n">
        <v>100</v>
      </c>
      <c r="BS33" s="62" t="n">
        <v>95</v>
      </c>
      <c r="BT33" s="61" t="n">
        <f aca="false">IFERROR(AVERAGE(BJ33:BS33),0)</f>
        <v>99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100</v>
      </c>
    </row>
    <row r="34" customFormat="false" ht="15.75" hidden="false" customHeight="true" outlineLevel="0" collapsed="false">
      <c r="A34" s="13" t="str">
        <f aca="false">$E34&amp;"-"&amp;$F34</f>
        <v>202023041-2</v>
      </c>
      <c r="B34" s="18" t="n">
        <f aca="false">$W34</f>
        <v>35</v>
      </c>
      <c r="C34" s="13"/>
      <c r="D34" s="54" t="n">
        <v>30</v>
      </c>
      <c r="E34" s="56" t="s">
        <v>3414</v>
      </c>
      <c r="F34" s="56" t="s">
        <v>58</v>
      </c>
      <c r="G34" s="56" t="s">
        <v>3415</v>
      </c>
      <c r="H34" s="56" t="s">
        <v>121</v>
      </c>
      <c r="I34" s="56" t="s">
        <v>2146</v>
      </c>
      <c r="J34" s="56" t="s">
        <v>3416</v>
      </c>
      <c r="K34" s="56" t="s">
        <v>3417</v>
      </c>
      <c r="L34" s="56" t="s">
        <v>64</v>
      </c>
      <c r="M34" s="56" t="s">
        <v>1200</v>
      </c>
      <c r="N34" s="56" t="s">
        <v>3418</v>
      </c>
      <c r="O34" s="57" t="n">
        <f aca="false">$AB34</f>
        <v>70</v>
      </c>
      <c r="P34" s="57" t="n">
        <f aca="false">$AF34</f>
        <v>0</v>
      </c>
      <c r="Q34" s="57" t="n">
        <f aca="false">IFERROR(IF($V34&lt;&gt;0,ROUND((MAX(O34:P34)*0.5+$V34*0.5),0),ROUND(($O34*0.5+$P34*0.5),0)),)</f>
        <v>35</v>
      </c>
      <c r="R34" s="57" t="n">
        <f aca="false">$AV34</f>
        <v>65.8</v>
      </c>
      <c r="S34" s="57" t="n">
        <f aca="false">$BI34</f>
        <v>50</v>
      </c>
      <c r="T34" s="57" t="n">
        <f aca="false">$BT34</f>
        <v>68.5</v>
      </c>
      <c r="U34" s="57" t="n">
        <f aca="false">$CD34</f>
        <v>37.5</v>
      </c>
      <c r="V34" s="58" t="n">
        <f aca="false">$AJ34</f>
        <v>0</v>
      </c>
      <c r="W34" s="59" t="n">
        <f aca="false">IF($Q34&gt;=55,ROUND($Q34*$Q$3+$R34*$R$3+$S34*$S$3+$T34*$T$3+$U34*$U$3,0),$Q34)</f>
        <v>35</v>
      </c>
      <c r="X34" s="57" t="n">
        <v>15</v>
      </c>
      <c r="Y34" s="60" t="n">
        <v>25</v>
      </c>
      <c r="Z34" s="60" t="n">
        <v>30</v>
      </c>
      <c r="AA34" s="60" t="n">
        <v>100</v>
      </c>
      <c r="AB34" s="61" t="n">
        <f aca="false">IFERROR(X34+Y34+Z34*AA34/100,0)</f>
        <v>70</v>
      </c>
      <c r="AC34" s="60" t="n">
        <v>0</v>
      </c>
      <c r="AD34" s="60" t="n">
        <v>0</v>
      </c>
      <c r="AE34" s="57" t="n">
        <v>0</v>
      </c>
      <c r="AF34" s="61" t="n">
        <f aca="false">IFERROR(AC34+AD34*AE34/100,0)</f>
        <v>0</v>
      </c>
      <c r="AG34" s="60"/>
      <c r="AH34" s="60"/>
      <c r="AI34" s="57"/>
      <c r="AJ34" s="61" t="n">
        <f aca="false">IFERROR(AG34+AH34*AI34/100,0)</f>
        <v>0</v>
      </c>
      <c r="AK34" s="62" t="n">
        <v>0</v>
      </c>
      <c r="AL34" s="63" t="n">
        <v>100</v>
      </c>
      <c r="AM34" s="62" t="n">
        <v>100</v>
      </c>
      <c r="AN34" s="62" t="n">
        <v>100</v>
      </c>
      <c r="AO34" s="62" t="n">
        <v>75</v>
      </c>
      <c r="AP34" s="62" t="n">
        <v>60</v>
      </c>
      <c r="AQ34" s="62" t="n">
        <v>100</v>
      </c>
      <c r="AR34" s="62" t="n">
        <v>83</v>
      </c>
      <c r="AS34" s="62" t="n">
        <v>40</v>
      </c>
      <c r="AT34" s="62" t="n">
        <v>0</v>
      </c>
      <c r="AU34" s="62"/>
      <c r="AV34" s="61" t="n">
        <f aca="false">IFERROR(AVERAGE(AK34:AU34),0)</f>
        <v>65.8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0</v>
      </c>
      <c r="BB34" s="62" t="n">
        <v>0</v>
      </c>
      <c r="BC34" s="62" t="n">
        <v>100</v>
      </c>
      <c r="BD34" s="62" t="n">
        <v>0</v>
      </c>
      <c r="BE34" s="62" t="n">
        <v>0</v>
      </c>
      <c r="BF34" s="62" t="n">
        <v>0</v>
      </c>
      <c r="BG34" s="62"/>
      <c r="BH34" s="62"/>
      <c r="BI34" s="61" t="n">
        <f aca="false">IFERROR(AVERAGE(AW34:BH34),0)</f>
        <v>50</v>
      </c>
      <c r="BJ34" s="62" t="n">
        <v>100</v>
      </c>
      <c r="BK34" s="62" t="n">
        <v>100</v>
      </c>
      <c r="BL34" s="62" t="n">
        <v>95</v>
      </c>
      <c r="BM34" s="62" t="n">
        <v>90</v>
      </c>
      <c r="BN34" s="62" t="n">
        <v>100</v>
      </c>
      <c r="BO34" s="62" t="n">
        <v>45</v>
      </c>
      <c r="BP34" s="62" t="n">
        <v>100</v>
      </c>
      <c r="BQ34" s="62" t="n">
        <v>55</v>
      </c>
      <c r="BR34" s="62" t="n">
        <v>0</v>
      </c>
      <c r="BS34" s="62" t="n">
        <v>0</v>
      </c>
      <c r="BT34" s="61" t="n">
        <f aca="false">IFERROR(AVERAGE(BJ34:BS34),0)</f>
        <v>68.5</v>
      </c>
      <c r="BU34" s="63" t="n">
        <v>0</v>
      </c>
      <c r="BV34" s="63" t="n">
        <v>0</v>
      </c>
      <c r="BW34" s="63" t="n">
        <v>100</v>
      </c>
      <c r="BX34" s="62" t="n">
        <v>100</v>
      </c>
      <c r="BY34" s="62" t="n">
        <v>100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37.5</v>
      </c>
    </row>
    <row r="35" customFormat="false" ht="15.75" hidden="false" customHeight="true" outlineLevel="0" collapsed="false">
      <c r="A35" s="13" t="str">
        <f aca="false">$E35&amp;"-"&amp;$F35</f>
        <v>202023066-8</v>
      </c>
      <c r="B35" s="18" t="n">
        <f aca="false">$W35</f>
        <v>84</v>
      </c>
      <c r="C35" s="13"/>
      <c r="D35" s="54" t="n">
        <v>31</v>
      </c>
      <c r="E35" s="56" t="s">
        <v>3419</v>
      </c>
      <c r="F35" s="56" t="s">
        <v>89</v>
      </c>
      <c r="G35" s="56" t="s">
        <v>3420</v>
      </c>
      <c r="H35" s="56" t="s">
        <v>140</v>
      </c>
      <c r="I35" s="56" t="s">
        <v>3421</v>
      </c>
      <c r="J35" s="56" t="s">
        <v>3422</v>
      </c>
      <c r="K35" s="56" t="s">
        <v>3423</v>
      </c>
      <c r="L35" s="56" t="s">
        <v>64</v>
      </c>
      <c r="M35" s="56" t="s">
        <v>1200</v>
      </c>
      <c r="N35" s="56" t="s">
        <v>3424</v>
      </c>
      <c r="O35" s="57" t="n">
        <f aca="false">$AB35</f>
        <v>90</v>
      </c>
      <c r="P35" s="57" t="n">
        <f aca="false">$AF35</f>
        <v>85</v>
      </c>
      <c r="Q35" s="57" t="n">
        <f aca="false">IFERROR(IF($V35&lt;&gt;0,ROUND((MAX(O35:P35)*0.5+$V35*0.5),0),ROUND(($O35*0.5+$P35*0.5),0)),)</f>
        <v>88</v>
      </c>
      <c r="R35" s="57" t="n">
        <f aca="false">$AV35</f>
        <v>77.3</v>
      </c>
      <c r="S35" s="57" t="n">
        <f aca="false">$BI35</f>
        <v>88.5</v>
      </c>
      <c r="T35" s="57" t="n">
        <f aca="false">$BT35</f>
        <v>87.5</v>
      </c>
      <c r="U35" s="57" t="n">
        <f aca="false">$CD35</f>
        <v>50</v>
      </c>
      <c r="V35" s="58" t="n">
        <f aca="false">$AJ35</f>
        <v>0</v>
      </c>
      <c r="W35" s="59" t="n">
        <f aca="false">IF($Q35&gt;=55,ROUND($Q35*$Q$3+$R35*$R$3+$S35*$S$3+$T35*$T$3+$U35*$U$3,0),$Q35)</f>
        <v>84</v>
      </c>
      <c r="X35" s="57" t="n">
        <v>20</v>
      </c>
      <c r="Y35" s="60" t="n">
        <v>20</v>
      </c>
      <c r="Z35" s="60" t="n">
        <v>50</v>
      </c>
      <c r="AA35" s="60" t="n">
        <v>100</v>
      </c>
      <c r="AB35" s="61" t="n">
        <f aca="false">IFERROR(X35+Y35+Z35*AA35/100,0)</f>
        <v>90</v>
      </c>
      <c r="AC35" s="60" t="n">
        <v>20</v>
      </c>
      <c r="AD35" s="60" t="n">
        <v>65</v>
      </c>
      <c r="AE35" s="57" t="n">
        <v>100</v>
      </c>
      <c r="AF35" s="61" t="n">
        <f aca="false">IFERROR(AC35+AD35*AE35/100,0)</f>
        <v>85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75</v>
      </c>
      <c r="AO35" s="62" t="n">
        <v>25</v>
      </c>
      <c r="AP35" s="62" t="n">
        <v>80</v>
      </c>
      <c r="AQ35" s="62" t="n">
        <v>100</v>
      </c>
      <c r="AR35" s="62" t="n">
        <v>33</v>
      </c>
      <c r="AS35" s="62" t="n">
        <v>60</v>
      </c>
      <c r="AT35" s="62" t="n">
        <v>100</v>
      </c>
      <c r="AU35" s="62"/>
      <c r="AV35" s="61" t="n">
        <f aca="false">IFERROR(AVERAGE(AK35:AU35),0)</f>
        <v>77.3</v>
      </c>
      <c r="AW35" s="62" t="n">
        <v>100</v>
      </c>
      <c r="AX35" s="62" t="n">
        <v>93</v>
      </c>
      <c r="AY35" s="62" t="n">
        <v>100</v>
      </c>
      <c r="AZ35" s="62" t="n">
        <v>0</v>
      </c>
      <c r="BA35" s="62" t="n">
        <v>100</v>
      </c>
      <c r="BB35" s="62" t="n">
        <v>97</v>
      </c>
      <c r="BC35" s="62" t="n">
        <v>95</v>
      </c>
      <c r="BD35" s="62" t="n">
        <v>100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88.5</v>
      </c>
      <c r="BJ35" s="62" t="n">
        <v>100</v>
      </c>
      <c r="BK35" s="62" t="n">
        <v>100</v>
      </c>
      <c r="BL35" s="62" t="n">
        <v>100</v>
      </c>
      <c r="BM35" s="62" t="n">
        <v>60</v>
      </c>
      <c r="BN35" s="62" t="n">
        <v>90</v>
      </c>
      <c r="BO35" s="62" t="n">
        <v>75</v>
      </c>
      <c r="BP35" s="62" t="n">
        <v>70</v>
      </c>
      <c r="BQ35" s="62" t="n">
        <v>100</v>
      </c>
      <c r="BR35" s="62" t="n">
        <v>100</v>
      </c>
      <c r="BS35" s="62" t="n">
        <v>80</v>
      </c>
      <c r="BT35" s="61" t="n">
        <f aca="false">IFERROR(AVERAGE(BJ35:BS35),0)</f>
        <v>87.5</v>
      </c>
      <c r="BU35" s="63" t="n">
        <v>0</v>
      </c>
      <c r="BV35" s="63" t="n">
        <v>0</v>
      </c>
      <c r="BW35" s="63" t="n">
        <v>100</v>
      </c>
      <c r="BX35" s="62" t="n">
        <v>0</v>
      </c>
      <c r="BY35" s="62" t="n">
        <v>100</v>
      </c>
      <c r="BZ35" s="62" t="n">
        <v>0</v>
      </c>
      <c r="CA35" s="62" t="n">
        <v>100</v>
      </c>
      <c r="CB35" s="62" t="n">
        <v>100</v>
      </c>
      <c r="CC35" s="62"/>
      <c r="CD35" s="61" t="n">
        <f aca="false">IFERROR(AVERAGE(BU35:CC35),0)</f>
        <v>50</v>
      </c>
    </row>
    <row r="36" customFormat="false" ht="15.75" hidden="false" customHeight="true" outlineLevel="0" collapsed="false">
      <c r="A36" s="13" t="str">
        <f aca="false">$E36&amp;"-"&amp;$F36</f>
        <v>201954003-3</v>
      </c>
      <c r="B36" s="18" t="n">
        <f aca="false">$W36</f>
        <v>80</v>
      </c>
      <c r="C36" s="13"/>
      <c r="D36" s="54" t="n">
        <v>32</v>
      </c>
      <c r="E36" s="56" t="s">
        <v>3425</v>
      </c>
      <c r="F36" s="56" t="s">
        <v>159</v>
      </c>
      <c r="G36" s="56" t="s">
        <v>3426</v>
      </c>
      <c r="H36" s="56" t="s">
        <v>159</v>
      </c>
      <c r="I36" s="56" t="s">
        <v>3427</v>
      </c>
      <c r="J36" s="56" t="s">
        <v>3428</v>
      </c>
      <c r="K36" s="56" t="s">
        <v>3429</v>
      </c>
      <c r="L36" s="56" t="s">
        <v>64</v>
      </c>
      <c r="M36" s="56" t="s">
        <v>635</v>
      </c>
      <c r="N36" s="56" t="s">
        <v>3430</v>
      </c>
      <c r="O36" s="57" t="n">
        <f aca="false">$AB36</f>
        <v>85</v>
      </c>
      <c r="P36" s="57" t="n">
        <f aca="false">$AF36</f>
        <v>85</v>
      </c>
      <c r="Q36" s="57" t="n">
        <f aca="false">IFERROR(IF($V36&lt;&gt;0,ROUND((MAX(O36:P36)*0.5+$V36*0.5),0),ROUND(($O36*0.5+$P36*0.5),0)),)</f>
        <v>85</v>
      </c>
      <c r="R36" s="57" t="n">
        <f aca="false">$AV36</f>
        <v>64</v>
      </c>
      <c r="S36" s="57" t="n">
        <f aca="false">$BI36</f>
        <v>60.6</v>
      </c>
      <c r="T36" s="57" t="n">
        <f aca="false">$BT36</f>
        <v>88.5</v>
      </c>
      <c r="U36" s="57" t="n">
        <f aca="false">$CD36</f>
        <v>85</v>
      </c>
      <c r="V36" s="58" t="n">
        <f aca="false">$AJ36</f>
        <v>0</v>
      </c>
      <c r="W36" s="59" t="n">
        <f aca="false">IF($Q36&gt;=55,ROUND($Q36*$Q$3+$R36*$R$3+$S36*$S$3+$T36*$T$3+$U36*$U$3,0),$Q36)</f>
        <v>80</v>
      </c>
      <c r="X36" s="57" t="n">
        <v>20</v>
      </c>
      <c r="Y36" s="60" t="n">
        <v>25</v>
      </c>
      <c r="Z36" s="60" t="n">
        <v>40</v>
      </c>
      <c r="AA36" s="60" t="n">
        <v>100</v>
      </c>
      <c r="AB36" s="61" t="n">
        <f aca="false">IFERROR(X36+Y36+Z36*AA36/100,0)</f>
        <v>85</v>
      </c>
      <c r="AC36" s="60" t="n">
        <v>30</v>
      </c>
      <c r="AD36" s="60" t="n">
        <v>55</v>
      </c>
      <c r="AE36" s="57" t="n">
        <v>100</v>
      </c>
      <c r="AF36" s="61" t="n">
        <f aca="false">IFERROR(AC36+AD36*AE36/100,0)</f>
        <v>85</v>
      </c>
      <c r="AG36" s="60"/>
      <c r="AH36" s="60"/>
      <c r="AI36" s="57"/>
      <c r="AJ36" s="61" t="n">
        <f aca="false">IFERROR(AG36+AH36*AI36/100,0)</f>
        <v>0</v>
      </c>
      <c r="AK36" s="62" t="n">
        <v>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100</v>
      </c>
      <c r="AQ36" s="62" t="n">
        <v>0</v>
      </c>
      <c r="AR36" s="62" t="n">
        <v>0</v>
      </c>
      <c r="AS36" s="62" t="n">
        <v>40</v>
      </c>
      <c r="AT36" s="62" t="n">
        <v>100</v>
      </c>
      <c r="AU36" s="62"/>
      <c r="AV36" s="61" t="n">
        <f aca="false">IFERROR(AVERAGE(AK36:AU36),0)</f>
        <v>64</v>
      </c>
      <c r="AW36" s="62" t="n">
        <v>0</v>
      </c>
      <c r="AX36" s="62" t="n">
        <v>100</v>
      </c>
      <c r="AY36" s="62" t="n">
        <v>100</v>
      </c>
      <c r="AZ36" s="62" t="n">
        <v>100</v>
      </c>
      <c r="BA36" s="62" t="n">
        <v>0</v>
      </c>
      <c r="BB36" s="62" t="n">
        <v>0</v>
      </c>
      <c r="BC36" s="62" t="n">
        <v>45</v>
      </c>
      <c r="BD36" s="62" t="n">
        <v>100</v>
      </c>
      <c r="BE36" s="62" t="n">
        <v>61</v>
      </c>
      <c r="BF36" s="62" t="n">
        <v>100</v>
      </c>
      <c r="BG36" s="62"/>
      <c r="BH36" s="62"/>
      <c r="BI36" s="61" t="n">
        <f aca="false">IFERROR(AVERAGE(AW36:BH36),0)</f>
        <v>60.6</v>
      </c>
      <c r="BJ36" s="62" t="n">
        <v>0</v>
      </c>
      <c r="BK36" s="62" t="n">
        <v>100</v>
      </c>
      <c r="BL36" s="62" t="n">
        <v>100</v>
      </c>
      <c r="BM36" s="62" t="n">
        <v>100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62" t="n">
        <v>85</v>
      </c>
      <c r="BT36" s="61" t="n">
        <f aca="false">IFERROR(AVERAGE(BJ36:BS36),0)</f>
        <v>88.5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0</v>
      </c>
      <c r="CA36" s="62" t="n">
        <v>80</v>
      </c>
      <c r="CB36" s="62" t="n">
        <v>100</v>
      </c>
      <c r="CC36" s="62"/>
      <c r="CD36" s="61" t="n">
        <f aca="false">IFERROR(AVERAGE(BU36:CC36),0)</f>
        <v>85</v>
      </c>
    </row>
    <row r="37" customFormat="false" ht="15.75" hidden="false" customHeight="true" outlineLevel="0" collapsed="false">
      <c r="A37" s="13" t="str">
        <f aca="false">$E37&amp;"-"&amp;$F37</f>
        <v>202023058-7</v>
      </c>
      <c r="B37" s="18" t="n">
        <f aca="false">$W37</f>
        <v>70</v>
      </c>
      <c r="C37" s="13"/>
      <c r="D37" s="54" t="n">
        <v>33</v>
      </c>
      <c r="E37" s="56" t="s">
        <v>3431</v>
      </c>
      <c r="F37" s="56" t="s">
        <v>121</v>
      </c>
      <c r="G37" s="56" t="s">
        <v>3432</v>
      </c>
      <c r="H37" s="56" t="s">
        <v>121</v>
      </c>
      <c r="I37" s="56" t="s">
        <v>3433</v>
      </c>
      <c r="J37" s="56" t="s">
        <v>215</v>
      </c>
      <c r="K37" s="56" t="s">
        <v>925</v>
      </c>
      <c r="L37" s="56" t="s">
        <v>64</v>
      </c>
      <c r="M37" s="56" t="s">
        <v>1200</v>
      </c>
      <c r="N37" s="56" t="s">
        <v>3434</v>
      </c>
      <c r="O37" s="57" t="n">
        <f aca="false">$AB37</f>
        <v>80</v>
      </c>
      <c r="P37" s="57" t="n">
        <f aca="false">$AF37</f>
        <v>40</v>
      </c>
      <c r="Q37" s="57" t="n">
        <f aca="false">IFERROR(IF($V37&lt;&gt;0,ROUND((MAX(O37:P37)*0.5+$V37*0.5),0),ROUND(($O37*0.5+$P37*0.5),0)),)</f>
        <v>60</v>
      </c>
      <c r="R37" s="57" t="n">
        <f aca="false">$AV37</f>
        <v>80</v>
      </c>
      <c r="S37" s="57" t="n">
        <f aca="false">$BI37</f>
        <v>86.2</v>
      </c>
      <c r="T37" s="57" t="n">
        <f aca="false">$BT37</f>
        <v>78.5</v>
      </c>
      <c r="U37" s="57" t="n">
        <f aca="false">$CD37</f>
        <v>87.5</v>
      </c>
      <c r="V37" s="58" t="n">
        <f aca="false">$AJ37</f>
        <v>0</v>
      </c>
      <c r="W37" s="59" t="n">
        <f aca="false">IF($Q37&gt;=55,ROUND($Q37*$Q$3+$R37*$R$3+$S37*$S$3+$T37*$T$3+$U37*$U$3,0),$Q37)</f>
        <v>70</v>
      </c>
      <c r="X37" s="57" t="n">
        <v>20</v>
      </c>
      <c r="Y37" s="60" t="n">
        <v>25</v>
      </c>
      <c r="Z37" s="60" t="n">
        <v>35</v>
      </c>
      <c r="AA37" s="60" t="n">
        <v>100</v>
      </c>
      <c r="AB37" s="61" t="n">
        <f aca="false">IFERROR(X37+Y37+Z37*AA37/100,0)</f>
        <v>80</v>
      </c>
      <c r="AC37" s="60" t="n">
        <v>15</v>
      </c>
      <c r="AD37" s="60" t="n">
        <v>25</v>
      </c>
      <c r="AE37" s="57" t="n">
        <v>100</v>
      </c>
      <c r="AF37" s="61" t="n">
        <f aca="false">IFERROR(AC37+AD37*AE37/100,0)</f>
        <v>40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50</v>
      </c>
      <c r="AO37" s="62" t="n">
        <v>50</v>
      </c>
      <c r="AP37" s="62" t="n">
        <v>40</v>
      </c>
      <c r="AQ37" s="62" t="n">
        <v>100</v>
      </c>
      <c r="AR37" s="62" t="n">
        <v>100</v>
      </c>
      <c r="AS37" s="62" t="n">
        <v>60</v>
      </c>
      <c r="AT37" s="62" t="n">
        <v>100</v>
      </c>
      <c r="AU37" s="62"/>
      <c r="AV37" s="61" t="n">
        <f aca="false">IFERROR(AVERAGE(AK37:AU37),0)</f>
        <v>80</v>
      </c>
      <c r="AW37" s="62" t="n">
        <v>100</v>
      </c>
      <c r="AX37" s="62" t="n">
        <v>100</v>
      </c>
      <c r="AY37" s="62" t="n">
        <v>100</v>
      </c>
      <c r="AZ37" s="62" t="n">
        <v>100</v>
      </c>
      <c r="BA37" s="62" t="n">
        <v>99</v>
      </c>
      <c r="BB37" s="62" t="n">
        <v>94</v>
      </c>
      <c r="BC37" s="62" t="n">
        <v>89</v>
      </c>
      <c r="BD37" s="62" t="n">
        <v>0</v>
      </c>
      <c r="BE37" s="62" t="n">
        <v>86</v>
      </c>
      <c r="BF37" s="62" t="n">
        <v>94</v>
      </c>
      <c r="BG37" s="62"/>
      <c r="BH37" s="62"/>
      <c r="BI37" s="61" t="n">
        <f aca="false">IFERROR(AVERAGE(AW37:BH37),0)</f>
        <v>86.2</v>
      </c>
      <c r="BJ37" s="62" t="n">
        <v>100</v>
      </c>
      <c r="BK37" s="62" t="n">
        <v>85</v>
      </c>
      <c r="BL37" s="62" t="n">
        <v>100</v>
      </c>
      <c r="BM37" s="62" t="n">
        <v>75</v>
      </c>
      <c r="BN37" s="62" t="n">
        <v>100</v>
      </c>
      <c r="BO37" s="62" t="n">
        <v>100</v>
      </c>
      <c r="BP37" s="62" t="n">
        <v>95</v>
      </c>
      <c r="BQ37" s="62" t="n">
        <v>85</v>
      </c>
      <c r="BR37" s="62" t="n">
        <v>45</v>
      </c>
      <c r="BS37" s="62" t="n">
        <v>0</v>
      </c>
      <c r="BT37" s="61" t="n">
        <f aca="false">IFERROR(AVERAGE(BJ37:BS37),0)</f>
        <v>78.5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0</v>
      </c>
      <c r="CB37" s="62" t="n">
        <v>100</v>
      </c>
      <c r="CC37" s="62"/>
      <c r="CD37" s="61" t="n">
        <f aca="false">IFERROR(AVERAGE(BU37:CC37),0)</f>
        <v>87.5</v>
      </c>
    </row>
    <row r="38" customFormat="false" ht="15.75" hidden="false" customHeight="true" outlineLevel="0" collapsed="false">
      <c r="A38" s="13" t="str">
        <f aca="false">$E38&amp;"-"&amp;$F38</f>
        <v>202023052-8</v>
      </c>
      <c r="B38" s="18" t="n">
        <f aca="false">$W38</f>
        <v>74</v>
      </c>
      <c r="C38" s="13"/>
      <c r="D38" s="54" t="n">
        <v>34</v>
      </c>
      <c r="E38" s="56" t="s">
        <v>3435</v>
      </c>
      <c r="F38" s="56" t="s">
        <v>89</v>
      </c>
      <c r="G38" s="56" t="s">
        <v>3436</v>
      </c>
      <c r="H38" s="56" t="s">
        <v>58</v>
      </c>
      <c r="I38" s="56" t="s">
        <v>351</v>
      </c>
      <c r="J38" s="56" t="s">
        <v>3437</v>
      </c>
      <c r="K38" s="56" t="s">
        <v>3438</v>
      </c>
      <c r="L38" s="56" t="s">
        <v>64</v>
      </c>
      <c r="M38" s="56" t="s">
        <v>1200</v>
      </c>
      <c r="N38" s="56" t="s">
        <v>3439</v>
      </c>
      <c r="O38" s="57" t="n">
        <f aca="false">$AB38</f>
        <v>65</v>
      </c>
      <c r="P38" s="57" t="n">
        <f aca="false">$AF38</f>
        <v>55</v>
      </c>
      <c r="Q38" s="57" t="n">
        <f aca="false">IFERROR(IF($V38&lt;&gt;0,ROUND((MAX(O38:P38)*0.5+$V38*0.5),0),ROUND(($O38*0.5+$P38*0.5),0)),)</f>
        <v>60</v>
      </c>
      <c r="R38" s="57" t="n">
        <f aca="false">$AV38</f>
        <v>83</v>
      </c>
      <c r="S38" s="57" t="n">
        <f aca="false">$BI38</f>
        <v>99.091</v>
      </c>
      <c r="T38" s="57" t="n">
        <f aca="false">$BT38</f>
        <v>88</v>
      </c>
      <c r="U38" s="57" t="n">
        <f aca="false">$CD38</f>
        <v>98.125</v>
      </c>
      <c r="V38" s="58" t="n">
        <f aca="false">$AJ38</f>
        <v>0</v>
      </c>
      <c r="W38" s="59" t="n">
        <f aca="false">IF($Q38&gt;=55,ROUND($Q38*$Q$3+$R38*$R$3+$S38*$S$3+$T38*$T$3+$U38*$U$3,0),$Q38)</f>
        <v>74</v>
      </c>
      <c r="X38" s="57" t="n">
        <v>15</v>
      </c>
      <c r="Y38" s="60" t="n">
        <v>25</v>
      </c>
      <c r="Z38" s="60" t="n">
        <v>25</v>
      </c>
      <c r="AA38" s="60" t="n">
        <v>100</v>
      </c>
      <c r="AB38" s="61" t="n">
        <f aca="false">IFERROR(X38+Y38+Z38*AA38/100,0)</f>
        <v>65</v>
      </c>
      <c r="AC38" s="60" t="n">
        <v>15</v>
      </c>
      <c r="AD38" s="60" t="n">
        <v>40</v>
      </c>
      <c r="AE38" s="57" t="n">
        <v>100</v>
      </c>
      <c r="AF38" s="61" t="n">
        <f aca="false">IFERROR(AC38+AD38*AE38/100,0)</f>
        <v>55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30</v>
      </c>
      <c r="AN38" s="62" t="n">
        <v>100</v>
      </c>
      <c r="AO38" s="62" t="n">
        <v>50</v>
      </c>
      <c r="AP38" s="62" t="n">
        <v>100</v>
      </c>
      <c r="AQ38" s="62" t="n">
        <v>100</v>
      </c>
      <c r="AR38" s="62" t="n">
        <v>50</v>
      </c>
      <c r="AS38" s="62" t="n">
        <v>100</v>
      </c>
      <c r="AT38" s="62" t="n">
        <v>100</v>
      </c>
      <c r="AU38" s="62"/>
      <c r="AV38" s="61" t="n">
        <f aca="false">IFERROR(AVERAGE(AK38:AU38),0)</f>
        <v>83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90.91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99.091</v>
      </c>
      <c r="BJ38" s="62" t="n">
        <v>100</v>
      </c>
      <c r="BK38" s="62" t="n">
        <v>95</v>
      </c>
      <c r="BL38" s="62" t="n">
        <v>100</v>
      </c>
      <c r="BM38" s="62" t="n">
        <v>85</v>
      </c>
      <c r="BN38" s="62" t="n">
        <v>100</v>
      </c>
      <c r="BO38" s="62" t="n">
        <v>0</v>
      </c>
      <c r="BP38" s="62" t="n">
        <v>100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88</v>
      </c>
      <c r="BU38" s="63" t="n">
        <v>100</v>
      </c>
      <c r="BV38" s="63" t="n">
        <v>85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98.125</v>
      </c>
    </row>
    <row r="39" customFormat="false" ht="15.75" hidden="false" customHeight="true" outlineLevel="0" collapsed="false">
      <c r="A39" s="13" t="str">
        <f aca="false">$E39&amp;"-"&amp;$F39</f>
        <v>202023073-0</v>
      </c>
      <c r="B39" s="18" t="n">
        <f aca="false">$W39</f>
        <v>97</v>
      </c>
      <c r="C39" s="13"/>
      <c r="D39" s="54" t="n">
        <v>35</v>
      </c>
      <c r="E39" s="56" t="s">
        <v>3440</v>
      </c>
      <c r="F39" s="56" t="s">
        <v>68</v>
      </c>
      <c r="G39" s="56" t="s">
        <v>3441</v>
      </c>
      <c r="H39" s="56" t="s">
        <v>60</v>
      </c>
      <c r="I39" s="56" t="s">
        <v>2795</v>
      </c>
      <c r="J39" s="56" t="s">
        <v>499</v>
      </c>
      <c r="K39" s="56" t="s">
        <v>3442</v>
      </c>
      <c r="L39" s="56" t="s">
        <v>64</v>
      </c>
      <c r="M39" s="56" t="s">
        <v>1200</v>
      </c>
      <c r="N39" s="56" t="s">
        <v>3443</v>
      </c>
      <c r="O39" s="57" t="n">
        <f aca="false">$AB39</f>
        <v>95</v>
      </c>
      <c r="P39" s="57" t="n">
        <f aca="false">$AF39</f>
        <v>95</v>
      </c>
      <c r="Q39" s="57" t="n">
        <f aca="false">IFERROR(IF($V39&lt;&gt;0,ROUND((MAX(O39:P39)*0.5+$V39*0.5),0),ROUND(($O39*0.5+$P39*0.5),0)),)</f>
        <v>95</v>
      </c>
      <c r="R39" s="57" t="n">
        <f aca="false">$AV39</f>
        <v>100</v>
      </c>
      <c r="S39" s="57" t="n">
        <f aca="false">$BI39</f>
        <v>100</v>
      </c>
      <c r="T39" s="57" t="n">
        <f aca="false">$BT39</f>
        <v>96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97</v>
      </c>
      <c r="X39" s="57" t="n">
        <v>15</v>
      </c>
      <c r="Y39" s="60" t="n">
        <v>30</v>
      </c>
      <c r="Z39" s="60" t="n">
        <v>50</v>
      </c>
      <c r="AA39" s="60" t="n">
        <v>100</v>
      </c>
      <c r="AB39" s="61" t="n">
        <f aca="false">IFERROR(X39+Y39+Z39*AA39/100,0)</f>
        <v>95</v>
      </c>
      <c r="AC39" s="60" t="n">
        <v>25</v>
      </c>
      <c r="AD39" s="60" t="n">
        <v>70</v>
      </c>
      <c r="AE39" s="57" t="n">
        <v>100</v>
      </c>
      <c r="AF39" s="61" t="n">
        <f aca="false">IFERROR(AC39+AD39*AE39/100,0)</f>
        <v>95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100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100</v>
      </c>
      <c r="BL39" s="62" t="n">
        <v>100</v>
      </c>
      <c r="BM39" s="62" t="n">
        <v>90</v>
      </c>
      <c r="BN39" s="62" t="n">
        <v>100</v>
      </c>
      <c r="BO39" s="62" t="n">
        <v>100</v>
      </c>
      <c r="BP39" s="62" t="n">
        <v>70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96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202023055-2</v>
      </c>
      <c r="B40" s="18" t="n">
        <f aca="false">$W40</f>
        <v>25</v>
      </c>
      <c r="C40" s="13"/>
      <c r="D40" s="54" t="n">
        <v>36</v>
      </c>
      <c r="E40" s="56" t="s">
        <v>3444</v>
      </c>
      <c r="F40" s="56" t="s">
        <v>58</v>
      </c>
      <c r="G40" s="56" t="s">
        <v>3445</v>
      </c>
      <c r="H40" s="56" t="s">
        <v>70</v>
      </c>
      <c r="I40" s="56" t="s">
        <v>577</v>
      </c>
      <c r="J40" s="56" t="s">
        <v>192</v>
      </c>
      <c r="K40" s="56" t="s">
        <v>3446</v>
      </c>
      <c r="L40" s="56" t="s">
        <v>64</v>
      </c>
      <c r="M40" s="56" t="s">
        <v>1200</v>
      </c>
      <c r="N40" s="56" t="s">
        <v>3447</v>
      </c>
      <c r="O40" s="57" t="n">
        <f aca="false">$AB40</f>
        <v>0</v>
      </c>
      <c r="P40" s="57" t="n">
        <f aca="false">$AF40</f>
        <v>50</v>
      </c>
      <c r="Q40" s="57" t="n">
        <f aca="false">IFERROR(IF($V40&lt;&gt;0,ROUND((MAX(O40:P40)*0.5+$V40*0.5),0),ROUND(($O40*0.5+$P40*0.5),0)),)</f>
        <v>25</v>
      </c>
      <c r="R40" s="57" t="n">
        <f aca="false">$AV40</f>
        <v>71.7</v>
      </c>
      <c r="S40" s="57" t="n">
        <f aca="false">$BI40</f>
        <v>99.6</v>
      </c>
      <c r="T40" s="57" t="n">
        <f aca="false">$BT40</f>
        <v>58.5</v>
      </c>
      <c r="U40" s="57" t="n">
        <f aca="false">$CD40</f>
        <v>87.5</v>
      </c>
      <c r="V40" s="58" t="n">
        <f aca="false">$AJ40</f>
        <v>0</v>
      </c>
      <c r="W40" s="59" t="n">
        <f aca="false">IF($Q40&gt;=55,ROUND($Q40*$Q$3+$R40*$R$3+$S40*$S$3+$T40*$T$3+$U40*$U$3,0),$Q40)</f>
        <v>25</v>
      </c>
      <c r="X40" s="57" t="n">
        <v>0</v>
      </c>
      <c r="Y40" s="60" t="n">
        <v>0</v>
      </c>
      <c r="Z40" s="60" t="n">
        <v>0</v>
      </c>
      <c r="AA40" s="60" t="n">
        <v>0</v>
      </c>
      <c r="AB40" s="61" t="n">
        <f aca="false">IFERROR(X40+Y40+Z40*AA40/100,0)</f>
        <v>0</v>
      </c>
      <c r="AC40" s="60" t="n">
        <v>25</v>
      </c>
      <c r="AD40" s="60" t="n">
        <v>25</v>
      </c>
      <c r="AE40" s="57" t="n">
        <v>100</v>
      </c>
      <c r="AF40" s="61" t="n">
        <f aca="false">IFERROR(AC40+AD40*AE40/100,0)</f>
        <v>50</v>
      </c>
      <c r="AG40" s="60"/>
      <c r="AH40" s="60"/>
      <c r="AI40" s="57"/>
      <c r="AJ40" s="61" t="n">
        <f aca="false">IFERROR(AG40+AH40*AI40/100,0)</f>
        <v>0</v>
      </c>
      <c r="AK40" s="62" t="n">
        <v>0</v>
      </c>
      <c r="AL40" s="63" t="n">
        <v>100</v>
      </c>
      <c r="AM40" s="62" t="n">
        <v>100</v>
      </c>
      <c r="AN40" s="62" t="n">
        <v>100</v>
      </c>
      <c r="AO40" s="62" t="n">
        <v>50</v>
      </c>
      <c r="AP40" s="62" t="n">
        <v>100</v>
      </c>
      <c r="AQ40" s="62" t="n">
        <v>60</v>
      </c>
      <c r="AR40" s="62" t="n">
        <v>67</v>
      </c>
      <c r="AS40" s="62" t="n">
        <v>40</v>
      </c>
      <c r="AT40" s="62" t="n">
        <v>100</v>
      </c>
      <c r="AU40" s="62"/>
      <c r="AV40" s="61" t="n">
        <f aca="false">IFERROR(AVERAGE(AK40:AU40),0)</f>
        <v>71.7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96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99.6</v>
      </c>
      <c r="BJ40" s="62" t="n">
        <v>100</v>
      </c>
      <c r="BK40" s="62" t="n">
        <v>95</v>
      </c>
      <c r="BL40" s="62" t="n">
        <v>0</v>
      </c>
      <c r="BM40" s="62" t="n">
        <v>55</v>
      </c>
      <c r="BN40" s="62" t="n">
        <v>85</v>
      </c>
      <c r="BO40" s="62" t="n">
        <v>0</v>
      </c>
      <c r="BP40" s="62" t="n">
        <v>70</v>
      </c>
      <c r="BQ40" s="62" t="n">
        <v>80</v>
      </c>
      <c r="BR40" s="62" t="n">
        <v>100</v>
      </c>
      <c r="BS40" s="62" t="n">
        <v>0</v>
      </c>
      <c r="BT40" s="61" t="n">
        <f aca="false">IFERROR(AVERAGE(BJ40:BS40),0)</f>
        <v>58.5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0</v>
      </c>
      <c r="CB40" s="62" t="n">
        <v>100</v>
      </c>
      <c r="CC40" s="62"/>
      <c r="CD40" s="61" t="n">
        <f aca="false">IFERROR(AVERAGE(BU40:CC40),0)</f>
        <v>87.5</v>
      </c>
    </row>
    <row r="41" customFormat="false" ht="15.75" hidden="false" customHeight="true" outlineLevel="0" collapsed="false">
      <c r="A41" s="13" t="str">
        <f aca="false">$E41&amp;"-"&amp;$F41</f>
        <v>202023014-5</v>
      </c>
      <c r="B41" s="18" t="n">
        <f aca="false">$W41</f>
        <v>83</v>
      </c>
      <c r="C41" s="13"/>
      <c r="D41" s="54" t="n">
        <v>37</v>
      </c>
      <c r="E41" s="56" t="s">
        <v>3448</v>
      </c>
      <c r="F41" s="56" t="s">
        <v>70</v>
      </c>
      <c r="G41" s="56" t="s">
        <v>3449</v>
      </c>
      <c r="H41" s="56" t="s">
        <v>58</v>
      </c>
      <c r="I41" s="56" t="s">
        <v>509</v>
      </c>
      <c r="J41" s="56" t="s">
        <v>173</v>
      </c>
      <c r="K41" s="56" t="s">
        <v>578</v>
      </c>
      <c r="L41" s="56" t="s">
        <v>64</v>
      </c>
      <c r="M41" s="56" t="s">
        <v>1200</v>
      </c>
      <c r="N41" s="56" t="s">
        <v>3450</v>
      </c>
      <c r="O41" s="57" t="n">
        <f aca="false">$AB41</f>
        <v>80</v>
      </c>
      <c r="P41" s="57" t="n">
        <f aca="false">$AF41</f>
        <v>95</v>
      </c>
      <c r="Q41" s="57" t="n">
        <f aca="false">IFERROR(IF($V41&lt;&gt;0,ROUND((MAX(O41:P41)*0.5+$V41*0.5),0),ROUND(($O41*0.5+$P41*0.5),0)),)</f>
        <v>88</v>
      </c>
      <c r="R41" s="57" t="n">
        <f aca="false">$AV41</f>
        <v>64.3</v>
      </c>
      <c r="S41" s="57" t="n">
        <f aca="false">$BI41</f>
        <v>88.3</v>
      </c>
      <c r="T41" s="57" t="n">
        <f aca="false">$BT41</f>
        <v>84.5</v>
      </c>
      <c r="U41" s="57" t="n">
        <f aca="false">$CD41</f>
        <v>87.5</v>
      </c>
      <c r="V41" s="58" t="n">
        <f aca="false">$AJ41</f>
        <v>0</v>
      </c>
      <c r="W41" s="59" t="n">
        <f aca="false">IF($Q41&gt;=55,ROUND($Q41*$Q$3+$R41*$R$3+$S41*$S$3+$T41*$T$3+$U41*$U$3,0),$Q41)</f>
        <v>83</v>
      </c>
      <c r="X41" s="57" t="n">
        <v>20</v>
      </c>
      <c r="Y41" s="60" t="n">
        <v>25</v>
      </c>
      <c r="Z41" s="60" t="n">
        <v>35</v>
      </c>
      <c r="AA41" s="60" t="n">
        <v>100</v>
      </c>
      <c r="AB41" s="61" t="n">
        <f aca="false">IFERROR(X41+Y41+Z41*AA41/100,0)</f>
        <v>80</v>
      </c>
      <c r="AC41" s="60" t="n">
        <v>30</v>
      </c>
      <c r="AD41" s="60" t="n">
        <v>65</v>
      </c>
      <c r="AE41" s="57" t="n">
        <v>100</v>
      </c>
      <c r="AF41" s="61" t="n">
        <f aca="false">IFERROR(AC41+AD41*AE41/100,0)</f>
        <v>95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0</v>
      </c>
      <c r="AN41" s="62" t="n">
        <v>100</v>
      </c>
      <c r="AO41" s="62" t="n">
        <v>0</v>
      </c>
      <c r="AP41" s="62" t="n">
        <v>60</v>
      </c>
      <c r="AQ41" s="62" t="n">
        <v>40</v>
      </c>
      <c r="AR41" s="62" t="n">
        <v>83</v>
      </c>
      <c r="AS41" s="62" t="n">
        <v>60</v>
      </c>
      <c r="AT41" s="62" t="n">
        <v>100</v>
      </c>
      <c r="AU41" s="62"/>
      <c r="AV41" s="61" t="n">
        <f aca="false">IFERROR(AVERAGE(AK41:AU41),0)</f>
        <v>64.3</v>
      </c>
      <c r="AW41" s="62" t="n">
        <v>90</v>
      </c>
      <c r="AX41" s="62" t="n">
        <v>98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96</v>
      </c>
      <c r="BD41" s="62" t="n">
        <v>100</v>
      </c>
      <c r="BE41" s="62" t="n">
        <v>99</v>
      </c>
      <c r="BF41" s="62" t="n">
        <v>0</v>
      </c>
      <c r="BG41" s="62"/>
      <c r="BH41" s="62"/>
      <c r="BI41" s="61" t="n">
        <f aca="false">IFERROR(AVERAGE(AW41:BH41),0)</f>
        <v>88.3</v>
      </c>
      <c r="BJ41" s="62" t="n">
        <v>100</v>
      </c>
      <c r="BK41" s="62" t="n">
        <v>100</v>
      </c>
      <c r="BL41" s="62" t="n">
        <v>95</v>
      </c>
      <c r="BM41" s="62" t="n">
        <v>30</v>
      </c>
      <c r="BN41" s="62" t="n">
        <v>95</v>
      </c>
      <c r="BO41" s="62" t="n">
        <v>95</v>
      </c>
      <c r="BP41" s="62" t="n">
        <v>70</v>
      </c>
      <c r="BQ41" s="62" t="n">
        <v>100</v>
      </c>
      <c r="BR41" s="62" t="n">
        <v>100</v>
      </c>
      <c r="BS41" s="62" t="n">
        <v>60</v>
      </c>
      <c r="BT41" s="61" t="n">
        <f aca="false">IFERROR(AVERAGE(BJ41:BS41),0)</f>
        <v>84.5</v>
      </c>
      <c r="BU41" s="63" t="n">
        <v>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87.5</v>
      </c>
    </row>
    <row r="42" customFormat="false" ht="15.75" hidden="false" customHeight="true" outlineLevel="0" collapsed="false">
      <c r="A42" s="13" t="str">
        <f aca="false">$E42&amp;"-"&amp;$F42</f>
        <v>202023043-9</v>
      </c>
      <c r="B42" s="18" t="n">
        <f aca="false">$W42</f>
        <v>83</v>
      </c>
      <c r="C42" s="13"/>
      <c r="D42" s="54" t="n">
        <v>38</v>
      </c>
      <c r="E42" s="56" t="s">
        <v>3451</v>
      </c>
      <c r="F42" s="56" t="s">
        <v>102</v>
      </c>
      <c r="G42" s="56" t="s">
        <v>3452</v>
      </c>
      <c r="H42" s="56" t="s">
        <v>68</v>
      </c>
      <c r="I42" s="56" t="s">
        <v>609</v>
      </c>
      <c r="J42" s="56" t="s">
        <v>1327</v>
      </c>
      <c r="K42" s="56" t="s">
        <v>3453</v>
      </c>
      <c r="L42" s="56" t="s">
        <v>64</v>
      </c>
      <c r="M42" s="56" t="s">
        <v>1200</v>
      </c>
      <c r="N42" s="56" t="s">
        <v>3454</v>
      </c>
      <c r="O42" s="57" t="n">
        <f aca="false">$AB42</f>
        <v>85</v>
      </c>
      <c r="P42" s="57" t="n">
        <f aca="false">$AF42</f>
        <v>90</v>
      </c>
      <c r="Q42" s="57" t="n">
        <f aca="false">IFERROR(IF($V42&lt;&gt;0,ROUND((MAX(O42:P42)*0.5+$V42*0.5),0),ROUND(($O42*0.5+$P42*0.5),0)),)</f>
        <v>88</v>
      </c>
      <c r="R42" s="57" t="n">
        <f aca="false">$AV42</f>
        <v>77.5</v>
      </c>
      <c r="S42" s="57" t="n">
        <f aca="false">$BI42</f>
        <v>77.4</v>
      </c>
      <c r="T42" s="57" t="n">
        <f aca="false">$BT42</f>
        <v>87</v>
      </c>
      <c r="U42" s="57" t="n">
        <f aca="false">$CD42</f>
        <v>38.125</v>
      </c>
      <c r="V42" s="58" t="n">
        <f aca="false">$AJ42</f>
        <v>0</v>
      </c>
      <c r="W42" s="59" t="n">
        <f aca="false">IF($Q42&gt;=55,ROUND($Q42*$Q$3+$R42*$R$3+$S42*$S$3+$T42*$T$3+$U42*$U$3,0),$Q42)</f>
        <v>83</v>
      </c>
      <c r="X42" s="57" t="n">
        <v>20</v>
      </c>
      <c r="Y42" s="60" t="n">
        <v>25</v>
      </c>
      <c r="Z42" s="60" t="n">
        <v>40</v>
      </c>
      <c r="AA42" s="60" t="n">
        <v>100</v>
      </c>
      <c r="AB42" s="61" t="n">
        <f aca="false">IFERROR(X42+Y42+Z42*AA42/100,0)</f>
        <v>85</v>
      </c>
      <c r="AC42" s="60" t="n">
        <v>25</v>
      </c>
      <c r="AD42" s="60" t="n">
        <v>65</v>
      </c>
      <c r="AE42" s="57" t="n">
        <v>100</v>
      </c>
      <c r="AF42" s="61" t="n">
        <f aca="false">IFERROR(AC42+AD42*AE42/100,0)</f>
        <v>90</v>
      </c>
      <c r="AG42" s="60"/>
      <c r="AH42" s="60"/>
      <c r="AI42" s="57"/>
      <c r="AJ42" s="61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75</v>
      </c>
      <c r="AO42" s="62" t="n">
        <v>50</v>
      </c>
      <c r="AP42" s="62" t="n">
        <v>60</v>
      </c>
      <c r="AQ42" s="62" t="n">
        <v>80</v>
      </c>
      <c r="AR42" s="62" t="n">
        <v>50</v>
      </c>
      <c r="AS42" s="62" t="n">
        <v>60</v>
      </c>
      <c r="AT42" s="62" t="n">
        <v>100</v>
      </c>
      <c r="AU42" s="62"/>
      <c r="AV42" s="61" t="n">
        <f aca="false">IFERROR(AVERAGE(AK42:AU42),0)</f>
        <v>77.5</v>
      </c>
      <c r="AW42" s="62" t="n">
        <v>87</v>
      </c>
      <c r="AX42" s="62" t="n">
        <v>100</v>
      </c>
      <c r="AY42" s="62" t="n">
        <v>100</v>
      </c>
      <c r="AZ42" s="62" t="n">
        <v>100</v>
      </c>
      <c r="BA42" s="62" t="n">
        <v>99</v>
      </c>
      <c r="BB42" s="62" t="n">
        <v>100</v>
      </c>
      <c r="BC42" s="62" t="n">
        <v>96</v>
      </c>
      <c r="BD42" s="62" t="n">
        <v>0</v>
      </c>
      <c r="BE42" s="62" t="n">
        <v>0</v>
      </c>
      <c r="BF42" s="62" t="n">
        <v>92</v>
      </c>
      <c r="BG42" s="62"/>
      <c r="BH42" s="62"/>
      <c r="BI42" s="61" t="n">
        <f aca="false">IFERROR(AVERAGE(AW42:BH42),0)</f>
        <v>77.4</v>
      </c>
      <c r="BJ42" s="62" t="n">
        <v>100</v>
      </c>
      <c r="BK42" s="62" t="n">
        <v>100</v>
      </c>
      <c r="BL42" s="62" t="n">
        <v>95</v>
      </c>
      <c r="BM42" s="62" t="n">
        <v>75</v>
      </c>
      <c r="BN42" s="62" t="n">
        <v>100</v>
      </c>
      <c r="BO42" s="62" t="n">
        <v>0</v>
      </c>
      <c r="BP42" s="62" t="n">
        <v>100</v>
      </c>
      <c r="BQ42" s="62" t="n">
        <v>100</v>
      </c>
      <c r="BR42" s="62" t="n">
        <v>100</v>
      </c>
      <c r="BS42" s="62" t="n">
        <v>100</v>
      </c>
      <c r="BT42" s="61" t="n">
        <f aca="false">IFERROR(AVERAGE(BJ42:BS42),0)</f>
        <v>87</v>
      </c>
      <c r="BU42" s="63" t="n">
        <v>75</v>
      </c>
      <c r="BV42" s="63" t="n">
        <v>100</v>
      </c>
      <c r="BW42" s="63" t="n">
        <v>100</v>
      </c>
      <c r="BX42" s="62" t="n">
        <v>0</v>
      </c>
      <c r="BY42" s="62" t="n">
        <v>0</v>
      </c>
      <c r="BZ42" s="62" t="n">
        <v>0</v>
      </c>
      <c r="CA42" s="62" t="n">
        <v>30</v>
      </c>
      <c r="CB42" s="62" t="n">
        <v>0</v>
      </c>
      <c r="CC42" s="62"/>
      <c r="CD42" s="61" t="n">
        <f aca="false">IFERROR(AVERAGE(BU42:CC42),0)</f>
        <v>38.125</v>
      </c>
    </row>
    <row r="43" customFormat="false" ht="15.75" hidden="false" customHeight="true" outlineLevel="0" collapsed="false">
      <c r="A43" s="13" t="str">
        <f aca="false">$E43&amp;"-"&amp;$F43</f>
        <v>202023038-2</v>
      </c>
      <c r="B43" s="18" t="n">
        <f aca="false">$W43</f>
        <v>28</v>
      </c>
      <c r="C43" s="13"/>
      <c r="D43" s="54" t="n">
        <v>39</v>
      </c>
      <c r="E43" s="56" t="s">
        <v>3455</v>
      </c>
      <c r="F43" s="56" t="s">
        <v>58</v>
      </c>
      <c r="G43" s="56" t="s">
        <v>3456</v>
      </c>
      <c r="H43" s="56" t="s">
        <v>58</v>
      </c>
      <c r="I43" s="56" t="s">
        <v>310</v>
      </c>
      <c r="J43" s="56" t="s">
        <v>1429</v>
      </c>
      <c r="K43" s="56" t="s">
        <v>3457</v>
      </c>
      <c r="L43" s="56" t="s">
        <v>64</v>
      </c>
      <c r="M43" s="56" t="s">
        <v>1200</v>
      </c>
      <c r="N43" s="56" t="s">
        <v>3458</v>
      </c>
      <c r="O43" s="57" t="n">
        <f aca="false">$AB43</f>
        <v>55</v>
      </c>
      <c r="P43" s="57" t="n">
        <f aca="false">$AF43</f>
        <v>0</v>
      </c>
      <c r="Q43" s="57" t="n">
        <f aca="false">IFERROR(IF($V43&lt;&gt;0,ROUND((MAX(O43:P43)*0.5+$V43*0.5),0),ROUND(($O43*0.5+$P43*0.5),0)),)</f>
        <v>28</v>
      </c>
      <c r="R43" s="57" t="n">
        <f aca="false">$AV43</f>
        <v>44.3</v>
      </c>
      <c r="S43" s="57" t="n">
        <f aca="false">$BI43</f>
        <v>59.4</v>
      </c>
      <c r="T43" s="57" t="n">
        <f aca="false">$BT43</f>
        <v>71.5</v>
      </c>
      <c r="U43" s="57" t="n">
        <f aca="false">$CD43</f>
        <v>30.625</v>
      </c>
      <c r="V43" s="58" t="n">
        <f aca="false">$AJ43</f>
        <v>0</v>
      </c>
      <c r="W43" s="59" t="n">
        <f aca="false">IF($Q43&gt;=55,ROUND($Q43*$Q$3+$R43*$R$3+$S43*$S$3+$T43*$T$3+$U43*$U$3,0),$Q43)</f>
        <v>28</v>
      </c>
      <c r="X43" s="57" t="n">
        <v>15</v>
      </c>
      <c r="Y43" s="60" t="n">
        <v>20</v>
      </c>
      <c r="Z43" s="60" t="n">
        <v>20</v>
      </c>
      <c r="AA43" s="60" t="n">
        <v>100</v>
      </c>
      <c r="AB43" s="61" t="n">
        <f aca="false">IFERROR(X43+Y43+Z43*AA43/100,0)</f>
        <v>55</v>
      </c>
      <c r="AC43" s="60" t="n">
        <v>0</v>
      </c>
      <c r="AD43" s="60" t="n">
        <v>0</v>
      </c>
      <c r="AE43" s="57" t="n">
        <v>0</v>
      </c>
      <c r="AF43" s="61" t="n">
        <f aca="false">IFERROR(AC43+AD43*AE43/100,0)</f>
        <v>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0</v>
      </c>
      <c r="AM43" s="62" t="n">
        <v>100</v>
      </c>
      <c r="AN43" s="62" t="n">
        <v>100</v>
      </c>
      <c r="AO43" s="62" t="n">
        <v>0</v>
      </c>
      <c r="AP43" s="62" t="n">
        <v>0</v>
      </c>
      <c r="AQ43" s="62" t="n">
        <v>60</v>
      </c>
      <c r="AR43" s="62" t="n">
        <v>83</v>
      </c>
      <c r="AS43" s="62" t="n">
        <v>0</v>
      </c>
      <c r="AT43" s="62" t="n">
        <v>0</v>
      </c>
      <c r="AU43" s="62"/>
      <c r="AV43" s="61" t="n">
        <f aca="false">IFERROR(AVERAGE(AK43:AU43),0)</f>
        <v>44.3</v>
      </c>
      <c r="AW43" s="62" t="n">
        <v>0</v>
      </c>
      <c r="AX43" s="62" t="n">
        <v>0</v>
      </c>
      <c r="AY43" s="62" t="n">
        <v>100</v>
      </c>
      <c r="AZ43" s="62" t="n">
        <v>100</v>
      </c>
      <c r="BA43" s="62" t="n">
        <v>100</v>
      </c>
      <c r="BB43" s="62" t="n">
        <v>100</v>
      </c>
      <c r="BC43" s="62" t="n">
        <v>0</v>
      </c>
      <c r="BD43" s="62" t="n">
        <v>100</v>
      </c>
      <c r="BE43" s="62" t="n">
        <v>94</v>
      </c>
      <c r="BF43" s="62" t="n">
        <v>0</v>
      </c>
      <c r="BG43" s="62"/>
      <c r="BH43" s="62"/>
      <c r="BI43" s="61" t="n">
        <f aca="false">IFERROR(AVERAGE(AW43:BH43),0)</f>
        <v>59.4</v>
      </c>
      <c r="BJ43" s="62" t="n">
        <v>90</v>
      </c>
      <c r="BK43" s="62" t="n">
        <v>90</v>
      </c>
      <c r="BL43" s="62" t="n">
        <v>95</v>
      </c>
      <c r="BM43" s="62" t="n">
        <v>100</v>
      </c>
      <c r="BN43" s="62" t="n">
        <v>95</v>
      </c>
      <c r="BO43" s="62" t="n">
        <v>0</v>
      </c>
      <c r="BP43" s="62" t="n">
        <v>100</v>
      </c>
      <c r="BQ43" s="62" t="n">
        <v>45</v>
      </c>
      <c r="BR43" s="62" t="n">
        <v>100</v>
      </c>
      <c r="BS43" s="62" t="n">
        <v>0</v>
      </c>
      <c r="BT43" s="61" t="n">
        <f aca="false">IFERROR(AVERAGE(BJ43:BS43),0)</f>
        <v>71.5</v>
      </c>
      <c r="BU43" s="63" t="n">
        <v>100</v>
      </c>
      <c r="BV43" s="63" t="n">
        <v>45</v>
      </c>
      <c r="BW43" s="63" t="n">
        <v>0</v>
      </c>
      <c r="BX43" s="62" t="n">
        <v>0</v>
      </c>
      <c r="BY43" s="62" t="n">
        <v>100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30.625</v>
      </c>
    </row>
    <row r="44" customFormat="false" ht="15.75" hidden="false" customHeight="true" outlineLevel="0" collapsed="false">
      <c r="A44" s="13" t="str">
        <f aca="false">$E44&amp;"-"&amp;$F44</f>
        <v>202023023-4</v>
      </c>
      <c r="B44" s="18" t="n">
        <f aca="false">$W44</f>
        <v>0</v>
      </c>
      <c r="C44" s="13"/>
      <c r="D44" s="54" t="n">
        <v>40</v>
      </c>
      <c r="E44" s="56" t="s">
        <v>3459</v>
      </c>
      <c r="F44" s="56" t="s">
        <v>178</v>
      </c>
      <c r="G44" s="56" t="s">
        <v>3460</v>
      </c>
      <c r="H44" s="56" t="s">
        <v>159</v>
      </c>
      <c r="I44" s="56" t="s">
        <v>558</v>
      </c>
      <c r="J44" s="56" t="s">
        <v>2256</v>
      </c>
      <c r="K44" s="56" t="s">
        <v>3461</v>
      </c>
      <c r="L44" s="56" t="s">
        <v>64</v>
      </c>
      <c r="M44" s="56" t="s">
        <v>1200</v>
      </c>
      <c r="N44" s="56" t="s">
        <v>3462</v>
      </c>
      <c r="O44" s="57" t="n">
        <f aca="false">$AB44</f>
        <v>0</v>
      </c>
      <c r="P44" s="57" t="n">
        <f aca="false">$AF44</f>
        <v>0</v>
      </c>
      <c r="Q44" s="57" t="n">
        <f aca="false">IFERROR(IF($V44&lt;&gt;0,ROUND((MAX(O44:P44)*0.5+$V44*0.5),0),ROUND(($O44*0.5+$P44*0.5),0)),)</f>
        <v>0</v>
      </c>
      <c r="R44" s="57" t="n">
        <f aca="false">$AV44</f>
        <v>38.7</v>
      </c>
      <c r="S44" s="57" t="n">
        <f aca="false">$BI44</f>
        <v>100</v>
      </c>
      <c r="T44" s="57" t="n">
        <f aca="false">$BT44</f>
        <v>60.5</v>
      </c>
      <c r="U44" s="57" t="n">
        <f aca="false">$CD44</f>
        <v>87.5</v>
      </c>
      <c r="V44" s="58" t="n">
        <f aca="false">$AJ44</f>
        <v>0</v>
      </c>
      <c r="W44" s="59" t="n">
        <f aca="false">IF($Q44&gt;=55,ROUND($Q44*$Q$3+$R44*$R$3+$S44*$S$3+$T44*$T$3+$U44*$U$3,0),$Q44)</f>
        <v>0</v>
      </c>
      <c r="X44" s="57" t="n">
        <v>0</v>
      </c>
      <c r="Y44" s="60" t="n">
        <v>0</v>
      </c>
      <c r="Z44" s="60" t="n">
        <v>0</v>
      </c>
      <c r="AA44" s="60" t="n">
        <v>0</v>
      </c>
      <c r="AB44" s="61" t="n">
        <f aca="false">IFERROR(X44+Y44+Z44*AA44/100,0)</f>
        <v>0</v>
      </c>
      <c r="AC44" s="60" t="n">
        <v>0</v>
      </c>
      <c r="AD44" s="60" t="n">
        <v>0</v>
      </c>
      <c r="AE44" s="57" t="n">
        <v>0</v>
      </c>
      <c r="AF44" s="61" t="n">
        <f aca="false">IFERROR(AC44+AD44*AE44/100,0)</f>
        <v>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60</v>
      </c>
      <c r="AM44" s="62" t="n">
        <v>20</v>
      </c>
      <c r="AN44" s="62" t="n">
        <v>50</v>
      </c>
      <c r="AO44" s="62" t="n">
        <v>0</v>
      </c>
      <c r="AP44" s="62" t="n">
        <v>0</v>
      </c>
      <c r="AQ44" s="62" t="n">
        <v>60</v>
      </c>
      <c r="AR44" s="62" t="n">
        <v>17</v>
      </c>
      <c r="AS44" s="62" t="n">
        <v>20</v>
      </c>
      <c r="AT44" s="62" t="n">
        <v>60</v>
      </c>
      <c r="AU44" s="62"/>
      <c r="AV44" s="61" t="n">
        <f aca="false">IFERROR(AVERAGE(AK44:AU44),0)</f>
        <v>38.7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100</v>
      </c>
      <c r="BC44" s="62" t="n">
        <v>100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100</v>
      </c>
      <c r="BJ44" s="62" t="n">
        <v>100</v>
      </c>
      <c r="BK44" s="62" t="n">
        <v>100</v>
      </c>
      <c r="BL44" s="62" t="n">
        <v>90</v>
      </c>
      <c r="BM44" s="62" t="n">
        <v>0</v>
      </c>
      <c r="BN44" s="62" t="n">
        <v>90</v>
      </c>
      <c r="BO44" s="62" t="n">
        <v>0</v>
      </c>
      <c r="BP44" s="62" t="n">
        <v>35</v>
      </c>
      <c r="BQ44" s="62" t="n">
        <v>95</v>
      </c>
      <c r="BR44" s="62" t="n">
        <v>95</v>
      </c>
      <c r="BS44" s="62" t="n">
        <v>0</v>
      </c>
      <c r="BT44" s="61" t="n">
        <f aca="false">IFERROR(AVERAGE(BJ44:BS44),0)</f>
        <v>60.5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0</v>
      </c>
      <c r="CB44" s="62" t="n">
        <v>100</v>
      </c>
      <c r="CC44" s="62"/>
      <c r="CD44" s="61" t="n">
        <f aca="false">IFERROR(AVERAGE(BU44:CC44),0)</f>
        <v>87.5</v>
      </c>
    </row>
    <row r="45" customFormat="false" ht="15.75" hidden="false" customHeight="true" outlineLevel="0" collapsed="false">
      <c r="A45" s="13" t="str">
        <f aca="false">$E45&amp;"-"&amp;$F45</f>
        <v>201903028-0</v>
      </c>
      <c r="B45" s="18" t="n">
        <f aca="false">$W45</f>
        <v>52</v>
      </c>
      <c r="C45" s="13"/>
      <c r="D45" s="54" t="n">
        <v>41</v>
      </c>
      <c r="E45" s="56" t="s">
        <v>3463</v>
      </c>
      <c r="F45" s="56" t="s">
        <v>68</v>
      </c>
      <c r="G45" s="56" t="s">
        <v>3464</v>
      </c>
      <c r="H45" s="56" t="s">
        <v>58</v>
      </c>
      <c r="I45" s="56" t="s">
        <v>1637</v>
      </c>
      <c r="J45" s="56" t="s">
        <v>493</v>
      </c>
      <c r="K45" s="56" t="s">
        <v>3465</v>
      </c>
      <c r="L45" s="56" t="s">
        <v>64</v>
      </c>
      <c r="M45" s="56" t="s">
        <v>1200</v>
      </c>
      <c r="N45" s="56" t="s">
        <v>3466</v>
      </c>
      <c r="O45" s="57" t="n">
        <f aca="false">$AB45</f>
        <v>90</v>
      </c>
      <c r="P45" s="57" t="n">
        <f aca="false">$AF45</f>
        <v>0</v>
      </c>
      <c r="Q45" s="57" t="n">
        <f aca="false">IFERROR(IF($V45&lt;&gt;0,ROUND((O45+P45+V45)/3,0),ROUND(($O45*0.5+$P45*0.5),0)),)</f>
        <v>52</v>
      </c>
      <c r="R45" s="57" t="n">
        <f aca="false">$AV45</f>
        <v>87.3</v>
      </c>
      <c r="S45" s="57" t="n">
        <f aca="false">$BI45</f>
        <v>100</v>
      </c>
      <c r="T45" s="57" t="n">
        <f aca="false">$BT45</f>
        <v>97</v>
      </c>
      <c r="U45" s="57" t="n">
        <f aca="false">$CD45</f>
        <v>44.375</v>
      </c>
      <c r="V45" s="58" t="n">
        <f aca="false">$AJ45</f>
        <v>67</v>
      </c>
      <c r="W45" s="59" t="n">
        <f aca="false">IF($Q45&gt;=55,ROUND($Q45*$Q$3+$R45*$R$3+$S45*$S$3+$T45*$T$3+$U45*$U$3,0),$Q45)</f>
        <v>52</v>
      </c>
      <c r="X45" s="57" t="n">
        <v>20</v>
      </c>
      <c r="Y45" s="60" t="n">
        <v>20</v>
      </c>
      <c r="Z45" s="60" t="n">
        <v>50</v>
      </c>
      <c r="AA45" s="60" t="n">
        <v>100</v>
      </c>
      <c r="AB45" s="61" t="n">
        <f aca="false">IFERROR(X45+Y45+Z45*AA45/100,0)</f>
        <v>90</v>
      </c>
      <c r="AC45" s="60" t="n">
        <v>0</v>
      </c>
      <c r="AD45" s="60" t="n">
        <v>0</v>
      </c>
      <c r="AE45" s="57" t="n">
        <v>0</v>
      </c>
      <c r="AF45" s="61" t="n">
        <f aca="false">IFERROR(AC45+AD45*AE45/100,0)</f>
        <v>0</v>
      </c>
      <c r="AG45" s="60" t="n">
        <v>27</v>
      </c>
      <c r="AH45" s="60" t="n">
        <v>40</v>
      </c>
      <c r="AI45" s="57" t="n">
        <v>100</v>
      </c>
      <c r="AJ45" s="61" t="n">
        <f aca="false">IFERROR(AG45+AH45*AI45/100,0)</f>
        <v>67</v>
      </c>
      <c r="AK45" s="62" t="n">
        <v>100</v>
      </c>
      <c r="AL45" s="63" t="n">
        <v>100</v>
      </c>
      <c r="AM45" s="62" t="n">
        <v>100</v>
      </c>
      <c r="AN45" s="62" t="n">
        <v>100</v>
      </c>
      <c r="AO45" s="62" t="n">
        <v>100</v>
      </c>
      <c r="AP45" s="62" t="n">
        <v>60</v>
      </c>
      <c r="AQ45" s="62" t="n">
        <v>100</v>
      </c>
      <c r="AR45" s="62" t="n">
        <v>33</v>
      </c>
      <c r="AS45" s="62" t="n">
        <v>80</v>
      </c>
      <c r="AT45" s="62" t="n">
        <v>100</v>
      </c>
      <c r="AU45" s="62"/>
      <c r="AV45" s="61" t="n">
        <f aca="false">IFERROR(AVERAGE(AK45:AU45),0)</f>
        <v>87.3</v>
      </c>
      <c r="AW45" s="62" t="n">
        <v>100</v>
      </c>
      <c r="AX45" s="62" t="n">
        <v>100</v>
      </c>
      <c r="AY45" s="62" t="n">
        <v>100</v>
      </c>
      <c r="AZ45" s="62" t="n">
        <v>100</v>
      </c>
      <c r="BA45" s="62" t="n">
        <v>100</v>
      </c>
      <c r="BB45" s="62" t="n">
        <v>100</v>
      </c>
      <c r="BC45" s="62" t="n">
        <v>100</v>
      </c>
      <c r="BD45" s="62" t="n">
        <v>100</v>
      </c>
      <c r="BE45" s="62" t="n">
        <v>100</v>
      </c>
      <c r="BF45" s="62" t="n">
        <v>100</v>
      </c>
      <c r="BG45" s="62"/>
      <c r="BH45" s="62"/>
      <c r="BI45" s="61" t="n">
        <f aca="false">IFERROR(AVERAGE(AW45:BH45),0)</f>
        <v>100</v>
      </c>
      <c r="BJ45" s="62" t="n">
        <v>100</v>
      </c>
      <c r="BK45" s="62" t="n">
        <v>95</v>
      </c>
      <c r="BL45" s="62" t="n">
        <v>100</v>
      </c>
      <c r="BM45" s="62" t="n">
        <v>95</v>
      </c>
      <c r="BN45" s="62" t="n">
        <v>95</v>
      </c>
      <c r="BO45" s="62" t="n">
        <v>100</v>
      </c>
      <c r="BP45" s="62" t="n">
        <v>100</v>
      </c>
      <c r="BQ45" s="62" t="n">
        <v>100</v>
      </c>
      <c r="BR45" s="62" t="n">
        <v>100</v>
      </c>
      <c r="BS45" s="62" t="n">
        <v>85</v>
      </c>
      <c r="BT45" s="61" t="n">
        <f aca="false">IFERROR(AVERAGE(BJ45:BS45),0)</f>
        <v>97</v>
      </c>
      <c r="BU45" s="63" t="n">
        <v>0</v>
      </c>
      <c r="BV45" s="63" t="n">
        <v>25</v>
      </c>
      <c r="BW45" s="63" t="n">
        <v>20</v>
      </c>
      <c r="BX45" s="62" t="n">
        <v>100</v>
      </c>
      <c r="BY45" s="62" t="n">
        <v>100</v>
      </c>
      <c r="BZ45" s="62" t="n">
        <v>10</v>
      </c>
      <c r="CA45" s="62" t="n">
        <v>0</v>
      </c>
      <c r="CB45" s="62" t="n">
        <v>100</v>
      </c>
      <c r="CC45" s="62"/>
      <c r="CD45" s="61" t="n">
        <f aca="false">IFERROR(AVERAGE(BU45:CC45),0)</f>
        <v>44.375</v>
      </c>
    </row>
    <row r="46" customFormat="false" ht="15.75" hidden="false" customHeight="true" outlineLevel="0" collapsed="false">
      <c r="A46" s="13" t="str">
        <f aca="false">$E46&amp;"-"&amp;$F46</f>
        <v>202023032-3</v>
      </c>
      <c r="B46" s="18" t="n">
        <f aca="false">$W46</f>
        <v>93</v>
      </c>
      <c r="C46" s="13"/>
      <c r="D46" s="54" t="n">
        <f aca="false">D45+1</f>
        <v>42</v>
      </c>
      <c r="E46" s="56" t="s">
        <v>3467</v>
      </c>
      <c r="F46" s="56" t="s">
        <v>159</v>
      </c>
      <c r="G46" s="56" t="s">
        <v>3468</v>
      </c>
      <c r="H46" s="56" t="s">
        <v>178</v>
      </c>
      <c r="I46" s="56" t="s">
        <v>531</v>
      </c>
      <c r="J46" s="56" t="s">
        <v>1948</v>
      </c>
      <c r="K46" s="56" t="s">
        <v>3469</v>
      </c>
      <c r="L46" s="100" t="s">
        <v>64</v>
      </c>
      <c r="M46" s="100" t="s">
        <v>1200</v>
      </c>
      <c r="N46" s="100" t="s">
        <v>3470</v>
      </c>
      <c r="O46" s="57" t="n">
        <f aca="false">$AB46</f>
        <v>90</v>
      </c>
      <c r="P46" s="57" t="n">
        <f aca="false">$AF46</f>
        <v>90</v>
      </c>
      <c r="Q46" s="57" t="n">
        <f aca="false">IFERROR(IF($V46&lt;&gt;0,ROUND((MAX(O46:P46)*0.5+$V46*0.5),0),ROUND(($O46*0.5+$P46*0.5),0)),)</f>
        <v>90</v>
      </c>
      <c r="R46" s="57" t="n">
        <f aca="false">$AV46</f>
        <v>93</v>
      </c>
      <c r="S46" s="57" t="n">
        <f aca="false">$BI46</f>
        <v>90</v>
      </c>
      <c r="T46" s="57" t="n">
        <f aca="false">$BT46</f>
        <v>97.5</v>
      </c>
      <c r="U46" s="57" t="n">
        <f aca="false">$CD46</f>
        <v>100</v>
      </c>
      <c r="V46" s="58" t="n">
        <f aca="false">$AJ46</f>
        <v>0</v>
      </c>
      <c r="W46" s="59" t="n">
        <f aca="false">IF($Q46&gt;=55,ROUND($Q46*$Q$3+$R46*$R$3+$S46*$S$3+$T46*$T$3+$U46*$U$3,0),$Q46)</f>
        <v>93</v>
      </c>
      <c r="X46" s="57" t="n">
        <v>20</v>
      </c>
      <c r="Y46" s="60" t="n">
        <v>30</v>
      </c>
      <c r="Z46" s="60" t="n">
        <v>40</v>
      </c>
      <c r="AA46" s="60" t="n">
        <v>100</v>
      </c>
      <c r="AB46" s="61" t="n">
        <f aca="false">IFERROR(X46+Y46+Z46*AA46/100,0)</f>
        <v>90</v>
      </c>
      <c r="AC46" s="60" t="n">
        <v>25</v>
      </c>
      <c r="AD46" s="60" t="n">
        <v>65</v>
      </c>
      <c r="AE46" s="57" t="n">
        <v>100</v>
      </c>
      <c r="AF46" s="61" t="n">
        <f aca="false">IFERROR(AC46+AD46*AE46/100,0)</f>
        <v>90</v>
      </c>
      <c r="AG46" s="60"/>
      <c r="AH46" s="60"/>
      <c r="AI46" s="57"/>
      <c r="AJ46" s="61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2" t="n">
        <v>100</v>
      </c>
      <c r="AP46" s="62" t="n">
        <v>80</v>
      </c>
      <c r="AQ46" s="62" t="n">
        <v>100</v>
      </c>
      <c r="AR46" s="62" t="n">
        <v>50</v>
      </c>
      <c r="AS46" s="62" t="n">
        <v>100</v>
      </c>
      <c r="AT46" s="62" t="n">
        <v>100</v>
      </c>
      <c r="AU46" s="62"/>
      <c r="AV46" s="61" t="n">
        <f aca="false">IFERROR(AVERAGE(AK46:AU46),0)</f>
        <v>93</v>
      </c>
      <c r="AW46" s="62" t="n">
        <v>100</v>
      </c>
      <c r="AX46" s="62" t="n">
        <v>100</v>
      </c>
      <c r="AY46" s="62" t="n">
        <v>100</v>
      </c>
      <c r="AZ46" s="62" t="n">
        <v>100</v>
      </c>
      <c r="BA46" s="62" t="n">
        <v>0</v>
      </c>
      <c r="BB46" s="62" t="n">
        <v>100</v>
      </c>
      <c r="BC46" s="62" t="n">
        <v>100</v>
      </c>
      <c r="BD46" s="62" t="n">
        <v>100</v>
      </c>
      <c r="BE46" s="62" t="n">
        <v>100</v>
      </c>
      <c r="BF46" s="62" t="n">
        <v>100</v>
      </c>
      <c r="BG46" s="62"/>
      <c r="BH46" s="62"/>
      <c r="BI46" s="61" t="n">
        <f aca="false">IFERROR(AVERAGE(AW46:BH46),0)</f>
        <v>90</v>
      </c>
      <c r="BJ46" s="62" t="n">
        <v>100</v>
      </c>
      <c r="BK46" s="62" t="n">
        <v>100</v>
      </c>
      <c r="BL46" s="62" t="n">
        <v>95</v>
      </c>
      <c r="BM46" s="62" t="n">
        <v>95</v>
      </c>
      <c r="BN46" s="62" t="n">
        <v>100</v>
      </c>
      <c r="BO46" s="62" t="n">
        <v>85</v>
      </c>
      <c r="BP46" s="62" t="n">
        <v>100</v>
      </c>
      <c r="BQ46" s="62" t="n">
        <v>100</v>
      </c>
      <c r="BR46" s="62" t="n">
        <v>100</v>
      </c>
      <c r="BS46" s="62" t="n">
        <v>100</v>
      </c>
      <c r="BT46" s="61" t="n">
        <f aca="false">IFERROR(AVERAGE(BJ46:BS46),0)</f>
        <v>97.5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100</v>
      </c>
      <c r="BZ46" s="62" t="n">
        <v>100</v>
      </c>
      <c r="CA46" s="62" t="n">
        <v>100</v>
      </c>
      <c r="CB46" s="62" t="n">
        <v>100</v>
      </c>
      <c r="CC46" s="62"/>
      <c r="CD46" s="61" t="n">
        <f aca="false">IFERROR(AVERAGE(BU46:CC46),0)</f>
        <v>100</v>
      </c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57"/>
      <c r="P47" s="57"/>
      <c r="Q47" s="57"/>
      <c r="R47" s="57"/>
      <c r="S47" s="57"/>
      <c r="T47" s="57"/>
      <c r="U47" s="57"/>
      <c r="V47" s="58"/>
      <c r="W47" s="59"/>
      <c r="X47" s="125"/>
      <c r="Y47" s="60"/>
      <c r="Z47" s="60"/>
      <c r="AA47" s="60"/>
      <c r="AB47" s="61"/>
      <c r="AC47" s="60"/>
      <c r="AD47" s="60"/>
      <c r="AE47" s="57"/>
      <c r="AF47" s="126"/>
      <c r="AG47" s="60"/>
      <c r="AH47" s="60"/>
      <c r="AI47" s="60"/>
      <c r="AJ47" s="61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3"/>
      <c r="BV47" s="63"/>
      <c r="BW47" s="63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7" t="n">
        <f aca="false">IF(COUNT(O5:O47)&gt;0,ROUND(SUM(O5:O47)/COUNTIF(O5:O47,"&lt;&gt;"),0),0)</f>
        <v>62</v>
      </c>
      <c r="P48" s="77" t="n">
        <f aca="false">IF(COUNT(P5:P47)&gt;0,ROUND(SUM(P5:P47)/COUNTIF(P5:P47,"&lt;&gt;"),0),0)</f>
        <v>38</v>
      </c>
      <c r="Q48" s="77" t="n">
        <f aca="false">IF(COUNT(Q5:Q47)&gt;0,ROUND(SUM(Q5:Q47)/COUNTIF(Q5:Q47,"&lt;&gt;"),0),0)</f>
        <v>56</v>
      </c>
      <c r="R48" s="77" t="n">
        <f aca="false">IF(COUNT(R5:R47)&gt;0,ROUND(SUM(R5:R47)/COUNTIF(R5:R47,"&lt;&gt;"),0),0)</f>
        <v>75</v>
      </c>
      <c r="S48" s="77"/>
      <c r="T48" s="77" t="n">
        <f aca="false">IF(COUNT(T5:T47)&gt;0,ROUND(SUM(T5:T47)/COUNTIF(T5:T47,"&lt;&gt;"),0),0)</f>
        <v>78</v>
      </c>
      <c r="U48" s="77"/>
      <c r="V48" s="77" t="n">
        <f aca="false">IF(COUNT(V5:V47)&gt;0,ROUND(SUM(V5:V47)/COUNTIF(V5:V47,"&lt;&gt;"),0),0)</f>
        <v>17</v>
      </c>
      <c r="W48" s="77" t="n">
        <f aca="false">IF(COUNT(W5:W47)&gt;0,ROUND(SUM(W5:W47)/COUNTIF(W5:W47,"&lt;&gt;"),0),0)</f>
        <v>59</v>
      </c>
      <c r="X48" s="78" t="n">
        <f aca="false">IF(COUNT(X5:X47)&gt;0,ROUND(SUM(X5:X47)/COUNTIF(X5:X47,"&lt;&gt;"),0),0)</f>
        <v>16</v>
      </c>
      <c r="Y48" s="78" t="n">
        <f aca="false">IF(COUNT(Y5:Y47)&gt;0,ROUND(SUM(Y5:Y47)/COUNTIF(Y5:Y47,"&lt;&gt;"),0),0)</f>
        <v>20</v>
      </c>
      <c r="Z48" s="78" t="n">
        <f aca="false">IF(COUNT(Z5:Z47)&gt;0,ROUND(SUM(Z5:Z47)/COUNTIF(Z5:Z47,"&lt;&gt;"),0),0)</f>
        <v>26</v>
      </c>
      <c r="AA48" s="78"/>
      <c r="AB48" s="78" t="n">
        <f aca="false">IF(COUNT(AB5:AB47)&gt;0,ROUND(SUM(AB5:AB47)/COUNTIF(AB5:AB47,"&lt;&gt;"),0),0)</f>
        <v>62</v>
      </c>
      <c r="AC48" s="78" t="n">
        <f aca="false">IF(COUNT(AC5:AC47)&gt;0,ROUND(SUM(AC5:AC47)/COUNTIF(AC5:AC47,"&lt;&gt;"),0),0)</f>
        <v>13</v>
      </c>
      <c r="AD48" s="78" t="n">
        <f aca="false">IF(COUNT(AD5:AD47)&gt;0,ROUND(SUM(AD5:AD47)/COUNTIF(AD5:AD47,"&lt;&gt;"),0),0)</f>
        <v>28</v>
      </c>
      <c r="AE48" s="78" t="n">
        <f aca="false">IF(COUNT(AE5:AE47)&gt;0,ROUND(SUM(AE5:AE47)/COUNTIF(AE5:AE47,"&lt;&gt;"),0),0)</f>
        <v>55</v>
      </c>
      <c r="AF48" s="78" t="n">
        <f aca="false">IF(COUNT(AF5:AF47)&gt;0,ROUND(SUM(AF5:AF47)/COUNTIF(AF5:AF47,"&lt;&gt;"),0),0)</f>
        <v>38</v>
      </c>
      <c r="AG48" s="78" t="n">
        <f aca="false">IF(COUNT(AG5:AG47)&gt;0,ROUND(SUM(AG5:AG47)/COUNTIF(AG5:AG47,"&lt;&gt;"),0),0)</f>
        <v>23</v>
      </c>
      <c r="AH48" s="78" t="n">
        <f aca="false">IF(COUNT(AH5:AH47)&gt;0,ROUND(SUM(AH5:AH47)/COUNTIF(AH5:AH47,"&lt;&gt;"),0),0)</f>
        <v>44</v>
      </c>
      <c r="AI48" s="78" t="n">
        <f aca="false">IF(COUNT(AI5:AI47)&gt;0,ROUND(SUM(AI5:AI47)/COUNTIF(AI5:AI47,"&lt;&gt;"),0),0)</f>
        <v>91</v>
      </c>
      <c r="AJ48" s="78" t="n">
        <f aca="false">IF(COUNT(AJ5:AJ47)&gt;0,ROUND(SUM(AJ5:AJ47)/COUNTIF(AJ5:AJ47,"&lt;&gt;"),0),0)</f>
        <v>17</v>
      </c>
      <c r="AK48" s="78" t="n">
        <f aca="false">IF(COUNT(AK5:AK47)&gt;0,ROUND(SUM(AK5:AK47)/COUNTIF(AK5:AK47,"&lt;&gt;"),0),0)</f>
        <v>88</v>
      </c>
      <c r="AL48" s="78" t="n">
        <f aca="false">IF(COUNT(AL5:AL47)&gt;0,ROUND(SUM(AL5:AL47)/COUNTIF(AL5:AL47,"&lt;&gt;"),0),0)</f>
        <v>89</v>
      </c>
      <c r="AM48" s="78" t="n">
        <f aca="false">IF(COUNT(AM5:AM47)&gt;0,ROUND(SUM(AM5:AM47)/COUNTIF(AM5:AM47,"&lt;&gt;"),0),0)</f>
        <v>86</v>
      </c>
      <c r="AN48" s="78" t="n">
        <f aca="false">IF(COUNT(AN5:AN47)&gt;0,ROUND(SUM(AN5:AN47)/COUNTIF(AN5:AN47,"&lt;&gt;"),0),0)</f>
        <v>84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75</v>
      </c>
      <c r="AW48" s="78" t="n">
        <f aca="false">IF(COUNT(AW5:AW47)&gt;0,ROUND(SUM(AW5:AW47)/COUNTIF(AW5:AW47,"&lt;&gt;"),0),0)</f>
        <v>87</v>
      </c>
      <c r="AX48" s="78" t="n">
        <f aca="false">IF(COUNT(AX5:AX47)&gt;0,ROUND(SUM(AX5:AX47)/COUNTIF(AX5:AX47,"&lt;&gt;"),0),0)</f>
        <v>97</v>
      </c>
      <c r="AY48" s="78"/>
      <c r="AZ48" s="78"/>
      <c r="BA48" s="78"/>
      <c r="BB48" s="78"/>
      <c r="BC48" s="78" t="n">
        <f aca="false">IF(COUNT(BC5:BC47)&gt;0,ROUND(SUM(BC5:BC47)/COUNTIF(BC5:BC47,"&lt;&gt;"),0),0)</f>
        <v>80</v>
      </c>
      <c r="BD48" s="78"/>
      <c r="BE48" s="78"/>
      <c r="BF48" s="78" t="n">
        <f aca="false">IF(COUNT(BF5:BF47)&gt;0,ROUND(SUM(BF5:BF47)/COUNTIF(BF5:BF47,"&lt;&gt;"),0),0)</f>
        <v>73</v>
      </c>
      <c r="BG48" s="78"/>
      <c r="BH48" s="78"/>
      <c r="BI48" s="78" t="n">
        <f aca="false">IF(COUNT(BI5:BI47)&gt;0,ROUND(SUM(BI5:BI47)/COUNTIF(BI5:BI47,"&lt;&gt;"),0),0)</f>
        <v>84</v>
      </c>
      <c r="BJ48" s="78" t="n">
        <f aca="false">IF(COUNT(BJ5:BJ47)&gt;0,ROUND(SUM(BJ5:BJ47)/COUNTIF(BJ5:BJ47,"&lt;&gt;"),0),0)</f>
        <v>97</v>
      </c>
      <c r="BK48" s="78" t="n">
        <f aca="false">IF(COUNT(BK5:BK47)&gt;0,ROUND(SUM(BK5:BK47)/COUNTIF(BK5:BK47,"&lt;&gt;"),0),0)</f>
        <v>95</v>
      </c>
      <c r="BL48" s="78"/>
      <c r="BM48" s="78"/>
      <c r="BN48" s="78"/>
      <c r="BO48" s="78"/>
      <c r="BP48" s="78" t="n">
        <f aca="false">IF(COUNT(BP5:BP47)&gt;0,ROUND(SUM(BP5:BP47)/COUNTIF(BP5:BP47,"&lt;&gt;"),0),0)</f>
        <v>82</v>
      </c>
      <c r="BQ48" s="78"/>
      <c r="BR48" s="78"/>
      <c r="BS48" s="78" t="n">
        <f aca="false">IF(COUNT(BS5:BS47)&gt;0,ROUND(SUM(BS5:BS47)/COUNTIF(BS5:BS47,"&lt;&gt;"),0),0)</f>
        <v>53</v>
      </c>
      <c r="BT48" s="78" t="n">
        <f aca="false">IF(COUNT(BT5:BT47)&gt;0,ROUND(SUM(BT5:BT47)/COUNTIF(BT5:BT47,"&lt;&gt;"),0),0)</f>
        <v>78</v>
      </c>
      <c r="BU48" s="78" t="n">
        <f aca="false">IF(COUNT(BU5:BU47)&gt;0,ROUND(SUM(BU5:BU47)/COUNTIF(BU5:BU47,"&lt;&gt;"),0),0)</f>
        <v>68</v>
      </c>
      <c r="BV48" s="78" t="n">
        <f aca="false">IF(COUNT(BV5:BV47)&gt;0,ROUND(SUM(BV5:BV47)/COUNTIF(BV5:BV47,"&lt;&gt;"),0),0)</f>
        <v>75</v>
      </c>
      <c r="BW48" s="78" t="n">
        <f aca="false">IF(COUNT(BW5:BW47)&gt;0,ROUND(SUM(BW5:BW47)/COUNTIF(BW5:BW47,"&lt;&gt;"),0),0)</f>
        <v>79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69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95</v>
      </c>
      <c r="Q49" s="78" t="n">
        <f aca="false">MAX(Q5:Q47)</f>
        <v>95</v>
      </c>
      <c r="R49" s="78" t="n">
        <f aca="false">MAX(R5:R47)</f>
        <v>100</v>
      </c>
      <c r="S49" s="78"/>
      <c r="T49" s="78" t="n">
        <f aca="false">MAX(T5:T47)</f>
        <v>100</v>
      </c>
      <c r="U49" s="78"/>
      <c r="V49" s="78" t="n">
        <f aca="false">MAX(V5:V47)</f>
        <v>97</v>
      </c>
      <c r="W49" s="78" t="n">
        <f aca="false">MAX(W5:W47)</f>
        <v>97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95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97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100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8.7</v>
      </c>
      <c r="S50" s="78"/>
      <c r="T50" s="78" t="n">
        <f aca="false">MIN(T5:T47)</f>
        <v>10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7</v>
      </c>
      <c r="AH50" s="78" t="n">
        <f aca="false">MIN(AH5:AH47)</f>
        <v>0</v>
      </c>
      <c r="AI50" s="78" t="n">
        <f aca="false">MIN(AI5:AI47)</f>
        <v>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8.7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20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10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31</v>
      </c>
      <c r="P51" s="81" t="n">
        <f aca="false">COUNTIF(P5:P47,"&gt;=55")</f>
        <v>16</v>
      </c>
      <c r="Q51" s="81" t="n">
        <f aca="false">COUNTIF(Q5:Q47,"&gt;=55")</f>
        <v>26</v>
      </c>
      <c r="R51" s="81" t="n">
        <f aca="false">COUNTIF(R5:R47,"&gt;=55")</f>
        <v>37</v>
      </c>
      <c r="S51" s="81"/>
      <c r="T51" s="81" t="n">
        <f aca="false">COUNTIF(T5:T47,"&gt;=55")</f>
        <v>38</v>
      </c>
      <c r="U51" s="81"/>
      <c r="V51" s="81" t="n">
        <f aca="false">COUNTIF(V5:V47,"&gt;=55")</f>
        <v>9</v>
      </c>
      <c r="W51" s="81" t="n">
        <f aca="false">COUNTIF(W5:W47,"&gt;=55")</f>
        <v>26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31</v>
      </c>
      <c r="AC51" s="81" t="n">
        <f aca="false">COUNTIF(AC5:AC47,"&gt;=55")</f>
        <v>0</v>
      </c>
      <c r="AD51" s="81" t="n">
        <f aca="false">COUNTIF(AD5:AD47,"&gt;=55")</f>
        <v>12</v>
      </c>
      <c r="AE51" s="81" t="n">
        <f aca="false">COUNTIF(AE5:AE47,"&gt;=55")</f>
        <v>23</v>
      </c>
      <c r="AF51" s="81" t="n">
        <f aca="false">COUNTIF(AF5:AF47,"&gt;=55")</f>
        <v>16</v>
      </c>
      <c r="AG51" s="81" t="n">
        <f aca="false">COUNTIF(AG5:AG47,"&gt;=55")</f>
        <v>0</v>
      </c>
      <c r="AH51" s="81" t="n">
        <f aca="false">COUNTIF(AH5:AH47,"&gt;=55")</f>
        <v>3</v>
      </c>
      <c r="AI51" s="81" t="n">
        <f aca="false">COUNTIF(AI5:AI47,"&gt;=55")</f>
        <v>10</v>
      </c>
      <c r="AJ51" s="81" t="n">
        <f aca="false">COUNTIF(AJ5:AJ47,"&gt;=55")</f>
        <v>9</v>
      </c>
      <c r="AK51" s="81" t="n">
        <f aca="false">COUNTIF(AK5:AK47,"&gt;=55")</f>
        <v>38</v>
      </c>
      <c r="AL51" s="81" t="n">
        <f aca="false">COUNTIF(AL5:AL47,"&gt;=55")</f>
        <v>38</v>
      </c>
      <c r="AM51" s="81" t="n">
        <f aca="false">COUNTIF(AM5:AM47,"&gt;=55")</f>
        <v>36</v>
      </c>
      <c r="AN51" s="81" t="n">
        <f aca="false">COUNTIF(AN5:AN47,"&gt;=55")</f>
        <v>35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37</v>
      </c>
      <c r="AW51" s="81" t="n">
        <f aca="false">COUNTIF(AW5:AW47,"&gt;=55")</f>
        <v>37</v>
      </c>
      <c r="AX51" s="81" t="n">
        <f aca="false">COUNTIF(AX5:AX47,"&gt;=55")</f>
        <v>41</v>
      </c>
      <c r="AY51" s="81"/>
      <c r="AZ51" s="81"/>
      <c r="BA51" s="81"/>
      <c r="BB51" s="81"/>
      <c r="BC51" s="81" t="n">
        <f aca="false">COUNTIF(BC5:BC47,"&gt;=55")</f>
        <v>34</v>
      </c>
      <c r="BD51" s="81"/>
      <c r="BE51" s="81"/>
      <c r="BF51" s="81" t="n">
        <f aca="false">COUNTIF(BF5:BF47,"&gt;=55")</f>
        <v>31</v>
      </c>
      <c r="BG51" s="81"/>
      <c r="BH51" s="81"/>
      <c r="BI51" s="80" t="n">
        <f aca="false">COUNTIF(BI5:BI47,"&gt;=55")</f>
        <v>38</v>
      </c>
      <c r="BJ51" s="81" t="n">
        <f aca="false">COUNTIF(BJ5:BJ47,"&gt;=55")</f>
        <v>41</v>
      </c>
      <c r="BK51" s="81" t="n">
        <f aca="false">COUNTIF(BK5:BK47,"&gt;=55")</f>
        <v>41</v>
      </c>
      <c r="BL51" s="81"/>
      <c r="BM51" s="81"/>
      <c r="BN51" s="81"/>
      <c r="BO51" s="81"/>
      <c r="BP51" s="81" t="n">
        <f aca="false">COUNTIF(BP5:BP47,"&gt;=55")</f>
        <v>35</v>
      </c>
      <c r="BQ51" s="81"/>
      <c r="BR51" s="81"/>
      <c r="BS51" s="81" t="n">
        <f aca="false">COUNTIF(BS5:BS47,"&gt;=55")</f>
        <v>24</v>
      </c>
      <c r="BT51" s="80" t="n">
        <f aca="false">COUNTIF(BT5:BT47,"&gt;=55")</f>
        <v>38</v>
      </c>
      <c r="BU51" s="81" t="n">
        <f aca="false">COUNTIF(BU5:BU47,"&gt;=55")</f>
        <v>28</v>
      </c>
      <c r="BV51" s="81" t="n">
        <f aca="false">COUNTIF(BV5:BV47,"&gt;=55")</f>
        <v>32</v>
      </c>
      <c r="BW51" s="81" t="n">
        <f aca="false">COUNTIF(BW5:BW47,"&gt;=55")</f>
        <v>33</v>
      </c>
      <c r="BX51" s="81"/>
      <c r="BY51" s="81"/>
      <c r="BZ51" s="81"/>
      <c r="CA51" s="81"/>
      <c r="CB51" s="81"/>
      <c r="CC51" s="81"/>
      <c r="CD51" s="80" t="n">
        <f aca="false">COUNTIF(CD5:CD47,"&gt;=55")</f>
        <v>29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11</v>
      </c>
      <c r="P52" s="81" t="n">
        <f aca="false">+$K$53-P51</f>
        <v>26</v>
      </c>
      <c r="Q52" s="81" t="n">
        <f aca="false">+$K$53-Q51</f>
        <v>16</v>
      </c>
      <c r="R52" s="81" t="n">
        <f aca="false">+$K$53-R51</f>
        <v>5</v>
      </c>
      <c r="S52" s="81"/>
      <c r="T52" s="81" t="n">
        <f aca="false">+$K$53-T51</f>
        <v>4</v>
      </c>
      <c r="U52" s="81"/>
      <c r="V52" s="81" t="n">
        <f aca="false">+$K$53-V51</f>
        <v>33</v>
      </c>
      <c r="W52" s="81" t="n">
        <f aca="false">+$K$53-W51</f>
        <v>16</v>
      </c>
      <c r="X52" s="81" t="n">
        <f aca="false">+$K$53-X51</f>
        <v>42</v>
      </c>
      <c r="Y52" s="81" t="n">
        <f aca="false">+$K$53-Y51</f>
        <v>42</v>
      </c>
      <c r="Z52" s="81" t="n">
        <f aca="false">+$K$53-Z51</f>
        <v>42</v>
      </c>
      <c r="AA52" s="81"/>
      <c r="AB52" s="81" t="n">
        <f aca="false">+$K$53-AB51</f>
        <v>11</v>
      </c>
      <c r="AC52" s="81" t="n">
        <f aca="false">+$K$53-AC51</f>
        <v>42</v>
      </c>
      <c r="AD52" s="81" t="n">
        <f aca="false">+$K$53-AD51</f>
        <v>30</v>
      </c>
      <c r="AE52" s="81" t="n">
        <f aca="false">+$K$53-AE51</f>
        <v>19</v>
      </c>
      <c r="AF52" s="81" t="n">
        <f aca="false">+$K$53-AF51</f>
        <v>26</v>
      </c>
      <c r="AG52" s="81" t="n">
        <f aca="false">+$K$53-AG51</f>
        <v>42</v>
      </c>
      <c r="AH52" s="81" t="n">
        <f aca="false">+$K$53-AH51</f>
        <v>39</v>
      </c>
      <c r="AI52" s="81" t="n">
        <f aca="false">+$K$53-AI51</f>
        <v>32</v>
      </c>
      <c r="AJ52" s="81" t="n">
        <f aca="false">+$K$53-AJ51</f>
        <v>33</v>
      </c>
      <c r="AK52" s="81" t="n">
        <f aca="false">+$K$53-AK51</f>
        <v>4</v>
      </c>
      <c r="AL52" s="81" t="n">
        <f aca="false">+$K$53-AL51</f>
        <v>4</v>
      </c>
      <c r="AM52" s="81" t="n">
        <f aca="false">+$K$53-AM51</f>
        <v>6</v>
      </c>
      <c r="AN52" s="81" t="n">
        <f aca="false">+$K$53-AN51</f>
        <v>7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5</v>
      </c>
      <c r="AW52" s="81" t="n">
        <f aca="false">+$K$53-AW51</f>
        <v>5</v>
      </c>
      <c r="AX52" s="81" t="n">
        <f aca="false">+$K$53-AX51</f>
        <v>1</v>
      </c>
      <c r="AY52" s="81"/>
      <c r="AZ52" s="81"/>
      <c r="BA52" s="81"/>
      <c r="BB52" s="81"/>
      <c r="BC52" s="81" t="n">
        <f aca="false">+$K$53-BC51</f>
        <v>8</v>
      </c>
      <c r="BD52" s="81"/>
      <c r="BE52" s="81"/>
      <c r="BF52" s="81" t="n">
        <f aca="false">+$K$53-BF51</f>
        <v>11</v>
      </c>
      <c r="BG52" s="81"/>
      <c r="BH52" s="81"/>
      <c r="BI52" s="80" t="n">
        <f aca="false">+$K$53-BI51</f>
        <v>4</v>
      </c>
      <c r="BJ52" s="81" t="n">
        <f aca="false">+$K$53-BJ51</f>
        <v>1</v>
      </c>
      <c r="BK52" s="81" t="n">
        <f aca="false">+$K$53-BK51</f>
        <v>1</v>
      </c>
      <c r="BL52" s="81"/>
      <c r="BM52" s="81"/>
      <c r="BN52" s="81"/>
      <c r="BO52" s="81"/>
      <c r="BP52" s="81" t="n">
        <f aca="false">+$K$53-BP51</f>
        <v>7</v>
      </c>
      <c r="BQ52" s="81"/>
      <c r="BR52" s="81"/>
      <c r="BS52" s="81" t="n">
        <f aca="false">+$K$53-BS51</f>
        <v>18</v>
      </c>
      <c r="BT52" s="80" t="n">
        <f aca="false">+$K$53-BT51</f>
        <v>4</v>
      </c>
      <c r="BU52" s="81" t="n">
        <f aca="false">+$K$53-BU51</f>
        <v>14</v>
      </c>
      <c r="BV52" s="81" t="n">
        <f aca="false">+$K$53-BV51</f>
        <v>10</v>
      </c>
      <c r="BW52" s="81" t="n">
        <f aca="false">+$K$53-BW51</f>
        <v>9</v>
      </c>
      <c r="BX52" s="81"/>
      <c r="BY52" s="81"/>
      <c r="BZ52" s="81"/>
      <c r="CA52" s="81"/>
      <c r="CB52" s="81"/>
      <c r="CC52" s="81"/>
      <c r="CD52" s="80" t="n">
        <f aca="false">+$K$53-CD51</f>
        <v>13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42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O47:W47 AB47 AF47 AJ47 AV47:BI47 BT52:CD52 BT47:CD47">
    <cfRule type="cellIs" priority="2" operator="lessThan" aboveAverage="0" equalAverage="0" bottom="0" percent="0" rank="0" text="" dxfId="1">
      <formula>54.5</formula>
    </cfRule>
  </conditionalFormatting>
  <conditionalFormatting sqref="AB47 AF47 AJ47:BS47 BU47:CC47">
    <cfRule type="containsText" priority="3" operator="containsText" aboveAverage="0" equalAverage="0" bottom="0" percent="0" rank="0" text="A" dxfId="2">
      <formula>NOT(ISERROR(SEARCH("A",AB47)))</formula>
    </cfRule>
  </conditionalFormatting>
  <conditionalFormatting sqref="O5:V46 AB5:AB46 AJ5:AJ46 AV5:BH46 BT5:CD46">
    <cfRule type="cellIs" priority="4" operator="lessThan" aboveAverage="0" equalAverage="0" bottom="0" percent="0" rank="0" text="" dxfId="1">
      <formula>54.5</formula>
    </cfRule>
  </conditionalFormatting>
  <conditionalFormatting sqref="AB5:AB46 AJ5:BH46 BJ5:BS46 BU5:CC46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6">
    <cfRule type="cellIs" priority="6" operator="lessThan" aboveAverage="0" equalAverage="0" bottom="0" percent="0" rank="0" text="" dxfId="1">
      <formula>54.5</formula>
    </cfRule>
  </conditionalFormatting>
  <conditionalFormatting sqref="BI5:BI46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6 AJ5:AJ46">
    <cfRule type="cellIs" priority="8" operator="lessThan" aboveAverage="0" equalAverage="0" bottom="0" percent="0" rank="0" text="" dxfId="1">
      <formula>54.5</formula>
    </cfRule>
  </conditionalFormatting>
  <conditionalFormatting sqref="AF5:AF46 AJ5:AJ46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BI16" colorId="64" zoomScale="75" zoomScaleNormal="75" zoomScalePageLayoutView="100" workbookViewId="0">
      <selection pane="topLeft" activeCell="D48" activeCellId="0" sqref="D48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3" min="2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3.14"/>
    <col collapsed="false" customWidth="true" hidden="false" outlineLevel="0" max="11" min="11" style="0" width="18.12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0" min="29" style="0" width="6.01"/>
    <col collapsed="false" customWidth="true" hidden="false" outlineLevel="0" max="31" min="31" style="0" width="6.57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76" min="73" style="0" width="6.71"/>
    <col collapsed="false" customWidth="true" hidden="false" outlineLevel="0" max="77" min="77" style="0" width="5.14"/>
    <col collapsed="false" customWidth="true" hidden="false" outlineLevel="0" max="81" min="78" style="0" width="6.71"/>
    <col collapsed="false" customWidth="true" hidden="false" outlineLevel="0" max="82" min="82" style="0" width="5.7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7"/>
      <c r="AF2" s="36"/>
      <c r="AG2" s="35" t="n">
        <v>30</v>
      </c>
      <c r="AH2" s="35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37" t="n">
        <f aca="false">AE2/100</f>
        <v>0</v>
      </c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3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9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9" t="s">
        <v>44</v>
      </c>
      <c r="BK4" s="49" t="s">
        <v>45</v>
      </c>
      <c r="BL4" s="49" t="s">
        <v>46</v>
      </c>
      <c r="BM4" s="49" t="s">
        <v>47</v>
      </c>
      <c r="BN4" s="49" t="s">
        <v>48</v>
      </c>
      <c r="BO4" s="49" t="s">
        <v>49</v>
      </c>
      <c r="BP4" s="49" t="s">
        <v>50</v>
      </c>
      <c r="BQ4" s="49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201960120-2</v>
      </c>
      <c r="B5" s="18" t="n">
        <f aca="false">$W5</f>
        <v>85</v>
      </c>
      <c r="C5" s="13"/>
      <c r="D5" s="56" t="n">
        <v>1</v>
      </c>
      <c r="E5" s="56" t="s">
        <v>57</v>
      </c>
      <c r="F5" s="56" t="s">
        <v>58</v>
      </c>
      <c r="G5" s="56" t="s">
        <v>59</v>
      </c>
      <c r="H5" s="56" t="s">
        <v>60</v>
      </c>
      <c r="I5" s="56" t="s">
        <v>61</v>
      </c>
      <c r="J5" s="56" t="s">
        <v>62</v>
      </c>
      <c r="K5" s="56" t="s">
        <v>63</v>
      </c>
      <c r="L5" s="56" t="s">
        <v>64</v>
      </c>
      <c r="M5" s="56" t="s">
        <v>65</v>
      </c>
      <c r="N5" s="56" t="s">
        <v>66</v>
      </c>
      <c r="O5" s="57" t="n">
        <f aca="false">$AB5</f>
        <v>85</v>
      </c>
      <c r="P5" s="57" t="n">
        <f aca="false">$AF5</f>
        <v>80</v>
      </c>
      <c r="Q5" s="57" t="n">
        <f aca="false">IFERROR(IF($V5&lt;&gt;0,ROUND((MAX(O5:P5)*0.5+$V5*0.5),0),ROUND(($O5*0.5+$P5*0.5),0)),)</f>
        <v>83</v>
      </c>
      <c r="R5" s="57" t="n">
        <f aca="false">$AV5</f>
        <v>82.7</v>
      </c>
      <c r="S5" s="57" t="n">
        <f aca="false">$BI5</f>
        <v>100</v>
      </c>
      <c r="T5" s="57" t="n">
        <f aca="false">$BT5</f>
        <v>88.5</v>
      </c>
      <c r="U5" s="57" t="n">
        <f aca="false">$CD5</f>
        <v>92.5</v>
      </c>
      <c r="V5" s="58" t="n">
        <f aca="false">$AJ5</f>
        <v>0</v>
      </c>
      <c r="W5" s="59" t="n">
        <f aca="false">IF($Q5&gt;=55,ROUND($Q5*$Q$3+$R5*$R$3+$S5*$S$3+$T5*$T$3+$U5*$U$3,0),$Q5)</f>
        <v>85</v>
      </c>
      <c r="X5" s="57" t="n">
        <v>15</v>
      </c>
      <c r="Y5" s="60" t="n">
        <v>20</v>
      </c>
      <c r="Z5" s="60" t="n">
        <v>50</v>
      </c>
      <c r="AA5" s="60" t="n">
        <v>100</v>
      </c>
      <c r="AB5" s="61" t="n">
        <f aca="false">IFERROR(X5+Y5+Z5*AA5/100,0)</f>
        <v>85</v>
      </c>
      <c r="AC5" s="60" t="n">
        <v>25</v>
      </c>
      <c r="AD5" s="60" t="n">
        <v>55</v>
      </c>
      <c r="AE5" s="57" t="n">
        <v>100</v>
      </c>
      <c r="AF5" s="61" t="n">
        <f aca="false">IFERROR(AC5+AD5*AE5/100,0)</f>
        <v>80</v>
      </c>
      <c r="AG5" s="60"/>
      <c r="AH5" s="61"/>
      <c r="AI5" s="60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4" t="n">
        <v>0</v>
      </c>
      <c r="AP5" s="54" t="n">
        <v>100</v>
      </c>
      <c r="AQ5" s="65" t="n">
        <v>100</v>
      </c>
      <c r="AR5" s="62" t="n">
        <v>67</v>
      </c>
      <c r="AS5" s="62" t="n">
        <v>100</v>
      </c>
      <c r="AT5" s="62" t="n">
        <v>60</v>
      </c>
      <c r="AU5" s="62"/>
      <c r="AV5" s="61" t="n">
        <f aca="false">IFERROR(AVERAGE(AK5:AU5),0)</f>
        <v>82.7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6" t="n">
        <f aca="false">IFERROR(AVERAGE(AW5:BH5),0)</f>
        <v>100</v>
      </c>
      <c r="BJ5" s="54" t="n">
        <v>100</v>
      </c>
      <c r="BK5" s="54" t="n">
        <v>100</v>
      </c>
      <c r="BL5" s="54" t="n">
        <v>95</v>
      </c>
      <c r="BM5" s="54" t="n">
        <v>100</v>
      </c>
      <c r="BN5" s="54" t="n">
        <v>100</v>
      </c>
      <c r="BO5" s="54" t="n">
        <v>100</v>
      </c>
      <c r="BP5" s="54" t="n">
        <v>100</v>
      </c>
      <c r="BQ5" s="54" t="n">
        <v>100</v>
      </c>
      <c r="BR5" s="65" t="n">
        <v>90</v>
      </c>
      <c r="BS5" s="62" t="n">
        <v>0</v>
      </c>
      <c r="BT5" s="61" t="n">
        <f aca="false">IFERROR(AVERAGE(BJ5:BS5),0)</f>
        <v>88.5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40</v>
      </c>
      <c r="CC5" s="67"/>
      <c r="CD5" s="61" t="n">
        <f aca="false">IFERROR(AVERAGE(BU5:CC5),0)</f>
        <v>92.5</v>
      </c>
    </row>
    <row r="6" customFormat="false" ht="15.75" hidden="false" customHeight="true" outlineLevel="0" collapsed="false">
      <c r="A6" s="13" t="str">
        <f aca="false">$E6&amp;"-"&amp;$F6</f>
        <v>202060110-0</v>
      </c>
      <c r="B6" s="18" t="n">
        <f aca="false">$W6</f>
        <v>37</v>
      </c>
      <c r="C6" s="13"/>
      <c r="D6" s="68" t="n">
        <v>2</v>
      </c>
      <c r="E6" s="56" t="s">
        <v>67</v>
      </c>
      <c r="F6" s="56" t="s">
        <v>68</v>
      </c>
      <c r="G6" s="56" t="s">
        <v>69</v>
      </c>
      <c r="H6" s="56" t="s">
        <v>70</v>
      </c>
      <c r="I6" s="56" t="s">
        <v>71</v>
      </c>
      <c r="J6" s="56" t="s">
        <v>72</v>
      </c>
      <c r="K6" s="56" t="s">
        <v>73</v>
      </c>
      <c r="L6" s="56" t="s">
        <v>64</v>
      </c>
      <c r="M6" s="56" t="s">
        <v>65</v>
      </c>
      <c r="N6" s="56" t="s">
        <v>74</v>
      </c>
      <c r="O6" s="57" t="n">
        <f aca="false">$AB6</f>
        <v>74</v>
      </c>
      <c r="P6" s="57" t="n">
        <f aca="false">$AF6</f>
        <v>0</v>
      </c>
      <c r="Q6" s="57" t="n">
        <f aca="false">IFERROR(IF($V6&lt;&gt;0,ROUND((MAX(O6:P6)*0.5+$V6*0.5),0),ROUND(($O6*0.5+$P6*0.5),0)),)</f>
        <v>37</v>
      </c>
      <c r="R6" s="57" t="n">
        <f aca="false">$AV6</f>
        <v>80.3</v>
      </c>
      <c r="S6" s="57" t="n">
        <f aca="false">$BI6</f>
        <v>88.3</v>
      </c>
      <c r="T6" s="57" t="n">
        <f aca="false">$BT6</f>
        <v>94</v>
      </c>
      <c r="U6" s="57" t="n">
        <f aca="false">$CD6</f>
        <v>50</v>
      </c>
      <c r="V6" s="58" t="n">
        <f aca="false">$AJ6</f>
        <v>0</v>
      </c>
      <c r="W6" s="59" t="n">
        <f aca="false">IF($Q6&gt;=55,ROUND($Q6*$Q$3+$R6*$R$3+$S6*$S$3+$T6*$T$3+$U6*$U$3,0),$Q6)</f>
        <v>37</v>
      </c>
      <c r="X6" s="57" t="n">
        <v>15</v>
      </c>
      <c r="Y6" s="60" t="n">
        <v>14</v>
      </c>
      <c r="Z6" s="60" t="n">
        <v>45</v>
      </c>
      <c r="AA6" s="60" t="n">
        <v>100</v>
      </c>
      <c r="AB6" s="61" t="n">
        <f aca="false">IFERROR(X6+Y6+Z6*AA6/100,0)</f>
        <v>74</v>
      </c>
      <c r="AC6" s="60" t="n">
        <v>0</v>
      </c>
      <c r="AD6" s="60" t="n">
        <v>0</v>
      </c>
      <c r="AE6" s="60" t="n">
        <v>0</v>
      </c>
      <c r="AF6" s="61" t="n">
        <f aca="false">IFERROR(AC6+AD6*AE6/100,0)</f>
        <v>0</v>
      </c>
      <c r="AG6" s="60"/>
      <c r="AH6" s="60"/>
      <c r="AI6" s="60"/>
      <c r="AJ6" s="61" t="n">
        <f aca="false">IFERROR(AG6+AH6*AI6/100,0)</f>
        <v>0</v>
      </c>
      <c r="AK6" s="62" t="n">
        <v>100</v>
      </c>
      <c r="AL6" s="63" t="n">
        <v>60</v>
      </c>
      <c r="AM6" s="62" t="n">
        <v>100</v>
      </c>
      <c r="AN6" s="62" t="n">
        <v>100</v>
      </c>
      <c r="AO6" s="64" t="n">
        <v>100</v>
      </c>
      <c r="AP6" s="54" t="n">
        <v>60</v>
      </c>
      <c r="AQ6" s="65" t="n">
        <v>100</v>
      </c>
      <c r="AR6" s="62" t="n">
        <v>83</v>
      </c>
      <c r="AS6" s="62" t="n">
        <v>100</v>
      </c>
      <c r="AT6" s="62" t="n">
        <v>0</v>
      </c>
      <c r="AU6" s="62"/>
      <c r="AV6" s="61" t="n">
        <f aca="false">IFERROR(AVERAGE(AK6:AU6),0)</f>
        <v>80.3</v>
      </c>
      <c r="AW6" s="62" t="n">
        <v>100</v>
      </c>
      <c r="AX6" s="62" t="n">
        <v>100</v>
      </c>
      <c r="AY6" s="62" t="n">
        <v>95</v>
      </c>
      <c r="AZ6" s="62" t="n">
        <v>98</v>
      </c>
      <c r="BA6" s="62" t="n">
        <v>93</v>
      </c>
      <c r="BB6" s="62" t="n">
        <v>97</v>
      </c>
      <c r="BC6" s="62" t="n">
        <v>0</v>
      </c>
      <c r="BD6" s="62" t="n">
        <v>100</v>
      </c>
      <c r="BE6" s="62" t="n">
        <v>100</v>
      </c>
      <c r="BF6" s="62" t="n">
        <v>100</v>
      </c>
      <c r="BG6" s="62"/>
      <c r="BH6" s="62"/>
      <c r="BI6" s="66" t="n">
        <f aca="false">IFERROR(AVERAGE(AW6:BH6),0)</f>
        <v>88.3</v>
      </c>
      <c r="BJ6" s="54" t="n">
        <v>95</v>
      </c>
      <c r="BK6" s="54" t="n">
        <v>100</v>
      </c>
      <c r="BL6" s="54" t="n">
        <v>100</v>
      </c>
      <c r="BM6" s="54" t="n">
        <v>90</v>
      </c>
      <c r="BN6" s="54" t="n">
        <v>80</v>
      </c>
      <c r="BO6" s="54" t="n">
        <v>90</v>
      </c>
      <c r="BP6" s="54" t="n">
        <v>95</v>
      </c>
      <c r="BQ6" s="54" t="n">
        <v>100</v>
      </c>
      <c r="BR6" s="65" t="n">
        <v>90</v>
      </c>
      <c r="BS6" s="62" t="n">
        <v>100</v>
      </c>
      <c r="BT6" s="61" t="n">
        <f aca="false">IFERROR(AVERAGE(BJ6:BS6),0)</f>
        <v>94</v>
      </c>
      <c r="BU6" s="63" t="n">
        <v>100</v>
      </c>
      <c r="BV6" s="63" t="n">
        <v>100</v>
      </c>
      <c r="BW6" s="63" t="n">
        <v>100</v>
      </c>
      <c r="BX6" s="62" t="n">
        <v>100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50</v>
      </c>
    </row>
    <row r="7" customFormat="false" ht="15.75" hidden="false" customHeight="true" outlineLevel="0" collapsed="false">
      <c r="A7" s="13" t="str">
        <f aca="false">$E7&amp;"-"&amp;$F7</f>
        <v>202060021-k</v>
      </c>
      <c r="B7" s="18" t="n">
        <f aca="false">$W7</f>
        <v>91</v>
      </c>
      <c r="C7" s="13"/>
      <c r="D7" s="68" t="n">
        <v>3</v>
      </c>
      <c r="E7" s="56" t="s">
        <v>75</v>
      </c>
      <c r="F7" s="56" t="s">
        <v>76</v>
      </c>
      <c r="G7" s="56" t="s">
        <v>77</v>
      </c>
      <c r="H7" s="56" t="s">
        <v>60</v>
      </c>
      <c r="I7" s="69" t="s">
        <v>78</v>
      </c>
      <c r="J7" s="56" t="s">
        <v>79</v>
      </c>
      <c r="K7" s="56" t="s">
        <v>80</v>
      </c>
      <c r="L7" s="56" t="s">
        <v>64</v>
      </c>
      <c r="M7" s="56" t="s">
        <v>65</v>
      </c>
      <c r="N7" s="56" t="s">
        <v>81</v>
      </c>
      <c r="O7" s="57" t="n">
        <f aca="false">$AB7</f>
        <v>90</v>
      </c>
      <c r="P7" s="57" t="n">
        <f aca="false">$AF7</f>
        <v>80</v>
      </c>
      <c r="Q7" s="57" t="n">
        <f aca="false">IFERROR(IF($V7&lt;&gt;0,ROUND((MAX(O7:P7)*0.5+$V7*0.5),0),ROUND(($O7*0.5+$P7*0.5),0)),)</f>
        <v>85</v>
      </c>
      <c r="R7" s="57" t="n">
        <f aca="false">$AV7</f>
        <v>100</v>
      </c>
      <c r="S7" s="57" t="n">
        <f aca="false">$BI7</f>
        <v>99.7</v>
      </c>
      <c r="T7" s="57" t="n">
        <f aca="false">$BT7</f>
        <v>95</v>
      </c>
      <c r="U7" s="57" t="n">
        <f aca="false">$CD7</f>
        <v>87.5</v>
      </c>
      <c r="V7" s="58" t="n">
        <f aca="false">$AJ7</f>
        <v>0</v>
      </c>
      <c r="W7" s="59" t="n">
        <f aca="false">IF($Q7&gt;=55,ROUND($Q7*$Q$3+$R7*$R$3+$S7*$S$3+$T7*$T$3+$U7*$U$3,0),$Q7)</f>
        <v>91</v>
      </c>
      <c r="X7" s="57" t="n">
        <v>20</v>
      </c>
      <c r="Y7" s="60" t="n">
        <v>25</v>
      </c>
      <c r="Z7" s="60" t="n">
        <v>45</v>
      </c>
      <c r="AA7" s="60" t="n">
        <v>100</v>
      </c>
      <c r="AB7" s="61" t="n">
        <f aca="false">IFERROR(X7+Y7+Z7*AA7/100,0)</f>
        <v>90</v>
      </c>
      <c r="AC7" s="60" t="n">
        <v>10</v>
      </c>
      <c r="AD7" s="60" t="n">
        <v>70</v>
      </c>
      <c r="AE7" s="57" t="n">
        <v>100</v>
      </c>
      <c r="AF7" s="61" t="n">
        <f aca="false">IFERROR(AC7+AD7*AE7/100,0)</f>
        <v>80</v>
      </c>
      <c r="AG7" s="60"/>
      <c r="AH7" s="60"/>
      <c r="AI7" s="60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4" t="n">
        <v>100</v>
      </c>
      <c r="AP7" s="54" t="n">
        <v>100</v>
      </c>
      <c r="AQ7" s="65" t="n">
        <v>100</v>
      </c>
      <c r="AR7" s="62" t="n">
        <v>100</v>
      </c>
      <c r="AS7" s="62" t="n">
        <v>100</v>
      </c>
      <c r="AT7" s="62" t="n">
        <v>100</v>
      </c>
      <c r="AU7" s="62"/>
      <c r="AV7" s="61" t="n">
        <f aca="false">IFERROR(AVERAGE(AK7:AU7),0)</f>
        <v>100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97</v>
      </c>
      <c r="BD7" s="62" t="n">
        <v>100</v>
      </c>
      <c r="BE7" s="62" t="n">
        <v>100</v>
      </c>
      <c r="BF7" s="62" t="n">
        <v>100</v>
      </c>
      <c r="BG7" s="62"/>
      <c r="BH7" s="62"/>
      <c r="BI7" s="66" t="n">
        <f aca="false">IFERROR(AVERAGE(AW7:BH7),0)</f>
        <v>99.7</v>
      </c>
      <c r="BJ7" s="70" t="n">
        <v>100</v>
      </c>
      <c r="BK7" s="70" t="n">
        <v>95</v>
      </c>
      <c r="BL7" s="70" t="n">
        <v>90</v>
      </c>
      <c r="BM7" s="71" t="n">
        <v>95</v>
      </c>
      <c r="BN7" s="67" t="n">
        <v>100</v>
      </c>
      <c r="BO7" s="67" t="n">
        <v>100</v>
      </c>
      <c r="BP7" s="67" t="n">
        <v>80</v>
      </c>
      <c r="BQ7" s="67" t="n">
        <v>100</v>
      </c>
      <c r="BR7" s="62" t="n">
        <v>90</v>
      </c>
      <c r="BS7" s="62" t="n">
        <v>100</v>
      </c>
      <c r="BT7" s="61" t="n">
        <f aca="false">IFERROR(AVERAGE(BJ7:BS7),0)</f>
        <v>95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0</v>
      </c>
      <c r="BZ7" s="62" t="n">
        <v>100</v>
      </c>
      <c r="CA7" s="62" t="n">
        <v>100</v>
      </c>
      <c r="CB7" s="62" t="n">
        <v>100</v>
      </c>
      <c r="CC7" s="62"/>
      <c r="CD7" s="61" t="n">
        <f aca="false">IFERROR(AVERAGE(BU7:CC7),0)</f>
        <v>87.5</v>
      </c>
    </row>
    <row r="8" customFormat="false" ht="15.75" hidden="false" customHeight="true" outlineLevel="0" collapsed="false">
      <c r="A8" s="13" t="str">
        <f aca="false">$E8&amp;"-"&amp;$F8</f>
        <v>202060082-1</v>
      </c>
      <c r="B8" s="18" t="n">
        <f aca="false">$W8</f>
        <v>99</v>
      </c>
      <c r="C8" s="13"/>
      <c r="D8" s="68" t="n">
        <v>4</v>
      </c>
      <c r="E8" s="56" t="s">
        <v>82</v>
      </c>
      <c r="F8" s="56" t="s">
        <v>64</v>
      </c>
      <c r="G8" s="56" t="s">
        <v>83</v>
      </c>
      <c r="H8" s="56" t="s">
        <v>60</v>
      </c>
      <c r="I8" s="56" t="s">
        <v>84</v>
      </c>
      <c r="J8" s="56" t="s">
        <v>85</v>
      </c>
      <c r="K8" s="56" t="s">
        <v>86</v>
      </c>
      <c r="L8" s="56" t="s">
        <v>64</v>
      </c>
      <c r="M8" s="56" t="s">
        <v>65</v>
      </c>
      <c r="N8" s="56" t="s">
        <v>87</v>
      </c>
      <c r="O8" s="57" t="n">
        <f aca="false">$AB8</f>
        <v>100</v>
      </c>
      <c r="P8" s="57" t="n">
        <f aca="false">$AF8</f>
        <v>95</v>
      </c>
      <c r="Q8" s="57" t="n">
        <f aca="false">IFERROR(IF($V8&lt;&gt;0,ROUND((MAX(O8:P8)*0.5+$V8*0.5),0),ROUND(($O8*0.5+$P8*0.5),0)),)</f>
        <v>98</v>
      </c>
      <c r="R8" s="57" t="n">
        <f aca="false">$AV8</f>
        <v>100</v>
      </c>
      <c r="S8" s="57" t="n">
        <f aca="false">$BI8</f>
        <v>100</v>
      </c>
      <c r="T8" s="57" t="n">
        <f aca="false">$BT8</f>
        <v>98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99</v>
      </c>
      <c r="X8" s="57" t="n">
        <v>20</v>
      </c>
      <c r="Y8" s="60" t="n">
        <v>30</v>
      </c>
      <c r="Z8" s="60" t="n">
        <v>50</v>
      </c>
      <c r="AA8" s="60" t="n">
        <v>100</v>
      </c>
      <c r="AB8" s="61" t="n">
        <f aca="false">IFERROR(X8+Y8+Z8*AA8/100,0)</f>
        <v>100</v>
      </c>
      <c r="AC8" s="60" t="n">
        <v>25</v>
      </c>
      <c r="AD8" s="60" t="n">
        <v>70</v>
      </c>
      <c r="AE8" s="57" t="n">
        <v>100</v>
      </c>
      <c r="AF8" s="61" t="n">
        <f aca="false">IFERROR(AC8+AD8*AE8/100,0)</f>
        <v>95</v>
      </c>
      <c r="AG8" s="60"/>
      <c r="AH8" s="60"/>
      <c r="AI8" s="60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4" t="n">
        <v>100</v>
      </c>
      <c r="AP8" s="54" t="n">
        <v>100</v>
      </c>
      <c r="AQ8" s="65" t="n">
        <v>100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100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6" t="n">
        <f aca="false">IFERROR(AVERAGE(AW8:BH8),0)</f>
        <v>100</v>
      </c>
      <c r="BJ8" s="54" t="n">
        <v>100</v>
      </c>
      <c r="BK8" s="54" t="n">
        <v>100</v>
      </c>
      <c r="BL8" s="54" t="n">
        <v>100</v>
      </c>
      <c r="BM8" s="65" t="n">
        <v>100</v>
      </c>
      <c r="BN8" s="62" t="n">
        <v>100</v>
      </c>
      <c r="BO8" s="62" t="n">
        <v>90</v>
      </c>
      <c r="BP8" s="62" t="n">
        <v>100</v>
      </c>
      <c r="BQ8" s="62" t="n">
        <v>100</v>
      </c>
      <c r="BR8" s="62" t="n">
        <v>90</v>
      </c>
      <c r="BS8" s="62" t="n">
        <v>100</v>
      </c>
      <c r="BT8" s="61" t="n">
        <f aca="false">IFERROR(AVERAGE(BJ8:BS8),0)</f>
        <v>98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202060070-8</v>
      </c>
      <c r="B9" s="18" t="n">
        <f aca="false">$W9</f>
        <v>30</v>
      </c>
      <c r="C9" s="13"/>
      <c r="D9" s="68" t="n">
        <v>5</v>
      </c>
      <c r="E9" s="56" t="s">
        <v>88</v>
      </c>
      <c r="F9" s="56" t="s">
        <v>89</v>
      </c>
      <c r="G9" s="56" t="s">
        <v>90</v>
      </c>
      <c r="H9" s="56" t="s">
        <v>89</v>
      </c>
      <c r="I9" s="56" t="s">
        <v>91</v>
      </c>
      <c r="J9" s="56" t="s">
        <v>92</v>
      </c>
      <c r="K9" s="56" t="s">
        <v>93</v>
      </c>
      <c r="L9" s="56" t="s">
        <v>64</v>
      </c>
      <c r="M9" s="56" t="s">
        <v>65</v>
      </c>
      <c r="N9" s="56" t="s">
        <v>94</v>
      </c>
      <c r="O9" s="57" t="n">
        <f aca="false">$AB9</f>
        <v>60</v>
      </c>
      <c r="P9" s="57" t="n">
        <f aca="false">$AF9</f>
        <v>0</v>
      </c>
      <c r="Q9" s="57" t="n">
        <f aca="false">IFERROR(IF($V9&lt;&gt;0,ROUND((MAX(O9:P9)*0.5+$V9*0.5),0),ROUND(($O9*0.5+$P9*0.5),0)),)</f>
        <v>30</v>
      </c>
      <c r="R9" s="57" t="n">
        <f aca="false">$AV9</f>
        <v>93.3</v>
      </c>
      <c r="S9" s="57" t="n">
        <f aca="false">$BI9</f>
        <v>90</v>
      </c>
      <c r="T9" s="57" t="n">
        <f aca="false">$BT9</f>
        <v>95</v>
      </c>
      <c r="U9" s="57" t="n">
        <f aca="false">$CD9</f>
        <v>100</v>
      </c>
      <c r="V9" s="58" t="n">
        <f aca="false">$AJ9</f>
        <v>0</v>
      </c>
      <c r="W9" s="59" t="n">
        <f aca="false">IF($Q9&gt;=55,ROUND($Q9*$Q$3+$R9*$R$3+$S9*$S$3+$T9*$T$3+$U9*$U$3,0),$Q9)</f>
        <v>30</v>
      </c>
      <c r="X9" s="57" t="n">
        <v>10</v>
      </c>
      <c r="Y9" s="60" t="n">
        <v>15</v>
      </c>
      <c r="Z9" s="60" t="n">
        <v>35</v>
      </c>
      <c r="AA9" s="60" t="n">
        <v>100</v>
      </c>
      <c r="AB9" s="61" t="n">
        <f aca="false">IFERROR(X9+Y9+Z9*AA9/100,0)</f>
        <v>60</v>
      </c>
      <c r="AC9" s="60" t="n">
        <v>0</v>
      </c>
      <c r="AD9" s="60" t="n">
        <v>0</v>
      </c>
      <c r="AE9" s="57" t="n">
        <v>0</v>
      </c>
      <c r="AF9" s="61" t="n">
        <f aca="false">IFERROR(AC9+AD9*AE9/100,0)</f>
        <v>0</v>
      </c>
      <c r="AG9" s="60"/>
      <c r="AH9" s="60"/>
      <c r="AI9" s="60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100</v>
      </c>
      <c r="AO9" s="64" t="n">
        <v>100</v>
      </c>
      <c r="AP9" s="54" t="n">
        <v>100</v>
      </c>
      <c r="AQ9" s="65" t="n">
        <v>100</v>
      </c>
      <c r="AR9" s="62" t="n">
        <v>33</v>
      </c>
      <c r="AS9" s="62" t="n">
        <v>100</v>
      </c>
      <c r="AT9" s="62" t="n">
        <v>100</v>
      </c>
      <c r="AU9" s="62"/>
      <c r="AV9" s="61" t="n">
        <f aca="false">IFERROR(AVERAGE(AK9:AU9),0)</f>
        <v>93.3</v>
      </c>
      <c r="AW9" s="62" t="n">
        <v>100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100</v>
      </c>
      <c r="BD9" s="62" t="n">
        <v>100</v>
      </c>
      <c r="BE9" s="62" t="n">
        <v>100</v>
      </c>
      <c r="BF9" s="62" t="n">
        <v>0</v>
      </c>
      <c r="BG9" s="62"/>
      <c r="BH9" s="62"/>
      <c r="BI9" s="66" t="n">
        <f aca="false">IFERROR(AVERAGE(AW9:BH9),0)</f>
        <v>90</v>
      </c>
      <c r="BJ9" s="54" t="n">
        <v>100</v>
      </c>
      <c r="BK9" s="54" t="n">
        <v>95</v>
      </c>
      <c r="BL9" s="54" t="n">
        <v>100</v>
      </c>
      <c r="BM9" s="65" t="n">
        <v>70</v>
      </c>
      <c r="BN9" s="62" t="n">
        <v>100</v>
      </c>
      <c r="BO9" s="62" t="n">
        <v>95</v>
      </c>
      <c r="BP9" s="62" t="n">
        <v>100</v>
      </c>
      <c r="BQ9" s="62" t="n">
        <v>100</v>
      </c>
      <c r="BR9" s="62" t="n">
        <v>90</v>
      </c>
      <c r="BS9" s="62" t="n">
        <v>100</v>
      </c>
      <c r="BT9" s="61" t="n">
        <f aca="false">IFERROR(AVERAGE(BJ9:BS9),0)</f>
        <v>95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2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202060036-8</v>
      </c>
      <c r="B10" s="18" t="n">
        <f aca="false">$W10</f>
        <v>96</v>
      </c>
      <c r="C10" s="13"/>
      <c r="D10" s="68" t="n">
        <v>6</v>
      </c>
      <c r="E10" s="56" t="s">
        <v>95</v>
      </c>
      <c r="F10" s="56" t="s">
        <v>89</v>
      </c>
      <c r="G10" s="56" t="s">
        <v>96</v>
      </c>
      <c r="H10" s="56" t="s">
        <v>89</v>
      </c>
      <c r="I10" s="56" t="s">
        <v>97</v>
      </c>
      <c r="J10" s="56" t="s">
        <v>98</v>
      </c>
      <c r="K10" s="56" t="s">
        <v>99</v>
      </c>
      <c r="L10" s="56" t="s">
        <v>64</v>
      </c>
      <c r="M10" s="56" t="s">
        <v>65</v>
      </c>
      <c r="N10" s="56" t="s">
        <v>100</v>
      </c>
      <c r="O10" s="57" t="n">
        <f aca="false">$AB10</f>
        <v>99</v>
      </c>
      <c r="P10" s="57" t="n">
        <f aca="false">$AF10</f>
        <v>95</v>
      </c>
      <c r="Q10" s="57" t="n">
        <f aca="false">IFERROR(IF($V10&lt;&gt;0,ROUND((MAX(O10:P10)*0.5+$V10*0.5),0),ROUND(($O10*0.5+$P10*0.5),0)),)</f>
        <v>97</v>
      </c>
      <c r="R10" s="57" t="n">
        <f aca="false">$AV10</f>
        <v>95.5</v>
      </c>
      <c r="S10" s="57" t="n">
        <f aca="false">$BI10</f>
        <v>100</v>
      </c>
      <c r="T10" s="57" t="n">
        <f aca="false">$BT10</f>
        <v>92.5</v>
      </c>
      <c r="U10" s="57" t="n">
        <f aca="false">$CD10</f>
        <v>97.5</v>
      </c>
      <c r="V10" s="58" t="n">
        <f aca="false">$AJ10</f>
        <v>0</v>
      </c>
      <c r="W10" s="59" t="n">
        <f aca="false">IF($Q10&gt;=55,ROUND($Q10*$Q$3+$R10*$R$3+$S10*$S$3+$T10*$T$3+$U10*$U$3,0),$Q10)</f>
        <v>96</v>
      </c>
      <c r="X10" s="57" t="n">
        <v>20</v>
      </c>
      <c r="Y10" s="60" t="n">
        <v>29</v>
      </c>
      <c r="Z10" s="60" t="n">
        <v>50</v>
      </c>
      <c r="AA10" s="60" t="n">
        <v>100</v>
      </c>
      <c r="AB10" s="61" t="n">
        <f aca="false">IFERROR(X10+Y10+Z10*AA10/100,0)</f>
        <v>99</v>
      </c>
      <c r="AC10" s="60" t="n">
        <v>30</v>
      </c>
      <c r="AD10" s="60" t="n">
        <v>65</v>
      </c>
      <c r="AE10" s="57" t="n">
        <v>100</v>
      </c>
      <c r="AF10" s="61" t="n">
        <f aca="false">IFERROR(AC10+AD10*AE10/100,0)</f>
        <v>95</v>
      </c>
      <c r="AG10" s="60"/>
      <c r="AH10" s="60"/>
      <c r="AI10" s="60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75</v>
      </c>
      <c r="AO10" s="64" t="n">
        <v>100</v>
      </c>
      <c r="AP10" s="54" t="n">
        <v>100</v>
      </c>
      <c r="AQ10" s="65" t="n">
        <v>80</v>
      </c>
      <c r="AR10" s="62" t="n">
        <v>100</v>
      </c>
      <c r="AS10" s="62" t="n">
        <v>100</v>
      </c>
      <c r="AT10" s="62" t="n">
        <v>100</v>
      </c>
      <c r="AU10" s="62"/>
      <c r="AV10" s="61" t="n">
        <f aca="false">IFERROR(AVERAGE(AK10:AU10),0)</f>
        <v>95.5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100</v>
      </c>
      <c r="BF10" s="62" t="n">
        <v>100</v>
      </c>
      <c r="BG10" s="62"/>
      <c r="BH10" s="62"/>
      <c r="BI10" s="66" t="n">
        <f aca="false">IFERROR(AVERAGE(AW10:BH10),0)</f>
        <v>100</v>
      </c>
      <c r="BJ10" s="54" t="n">
        <v>90</v>
      </c>
      <c r="BK10" s="54" t="n">
        <v>100</v>
      </c>
      <c r="BL10" s="54" t="n">
        <v>95</v>
      </c>
      <c r="BM10" s="65" t="n">
        <v>95</v>
      </c>
      <c r="BN10" s="62" t="n">
        <v>90</v>
      </c>
      <c r="BO10" s="62" t="n">
        <v>100</v>
      </c>
      <c r="BP10" s="62" t="n">
        <v>70</v>
      </c>
      <c r="BQ10" s="62" t="n">
        <v>100</v>
      </c>
      <c r="BR10" s="62" t="n">
        <v>90</v>
      </c>
      <c r="BS10" s="62" t="n">
        <v>95</v>
      </c>
      <c r="BT10" s="61" t="n">
        <f aca="false">IFERROR(AVERAGE(BJ10:BS10),0)</f>
        <v>92.5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80</v>
      </c>
      <c r="CB10" s="62" t="n">
        <v>100</v>
      </c>
      <c r="CC10" s="62"/>
      <c r="CD10" s="61" t="n">
        <f aca="false">IFERROR(AVERAGE(BU10:CC10),0)</f>
        <v>97.5</v>
      </c>
    </row>
    <row r="11" customFormat="false" ht="15.75" hidden="false" customHeight="true" outlineLevel="0" collapsed="false">
      <c r="A11" s="13" t="str">
        <f aca="false">$E11&amp;"-"&amp;$F11</f>
        <v>202060027-9</v>
      </c>
      <c r="B11" s="18" t="n">
        <f aca="false">$W11</f>
        <v>99</v>
      </c>
      <c r="C11" s="13"/>
      <c r="D11" s="68" t="n">
        <v>7</v>
      </c>
      <c r="E11" s="56" t="s">
        <v>101</v>
      </c>
      <c r="F11" s="56" t="s">
        <v>102</v>
      </c>
      <c r="G11" s="56" t="s">
        <v>103</v>
      </c>
      <c r="H11" s="56" t="s">
        <v>89</v>
      </c>
      <c r="I11" s="56" t="s">
        <v>104</v>
      </c>
      <c r="J11" s="56" t="s">
        <v>105</v>
      </c>
      <c r="K11" s="56" t="s">
        <v>106</v>
      </c>
      <c r="L11" s="56" t="s">
        <v>64</v>
      </c>
      <c r="M11" s="56" t="s">
        <v>65</v>
      </c>
      <c r="N11" s="56" t="s">
        <v>107</v>
      </c>
      <c r="O11" s="57" t="n">
        <f aca="false">$AB11</f>
        <v>95</v>
      </c>
      <c r="P11" s="57" t="n">
        <f aca="false">$AF11</f>
        <v>100</v>
      </c>
      <c r="Q11" s="57" t="n">
        <f aca="false">IFERROR(IF($V11&lt;&gt;0,ROUND((MAX(O11:P11)*0.5+$V11*0.5),0),ROUND(($O11*0.5+$P11*0.5),0)),)</f>
        <v>98</v>
      </c>
      <c r="R11" s="57" t="n">
        <f aca="false">$AV11</f>
        <v>98.3</v>
      </c>
      <c r="S11" s="57" t="n">
        <f aca="false">$BI11</f>
        <v>99.8</v>
      </c>
      <c r="T11" s="57" t="n">
        <f aca="false">$BT11</f>
        <v>100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99</v>
      </c>
      <c r="X11" s="57" t="n">
        <v>20</v>
      </c>
      <c r="Y11" s="60" t="n">
        <v>25</v>
      </c>
      <c r="Z11" s="60" t="n">
        <v>50</v>
      </c>
      <c r="AA11" s="60" t="n">
        <v>100</v>
      </c>
      <c r="AB11" s="61" t="n">
        <f aca="false">IFERROR(X11+Y11+Z11*AA11/100,0)</f>
        <v>95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60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4" t="n">
        <v>100</v>
      </c>
      <c r="AP11" s="54" t="n">
        <v>100</v>
      </c>
      <c r="AQ11" s="65" t="n">
        <v>100</v>
      </c>
      <c r="AR11" s="62" t="n">
        <v>83</v>
      </c>
      <c r="AS11" s="62" t="n">
        <v>100</v>
      </c>
      <c r="AT11" s="62" t="n">
        <v>100</v>
      </c>
      <c r="AU11" s="62"/>
      <c r="AV11" s="61" t="n">
        <f aca="false">IFERROR(AVERAGE(AK11:AU11),0)</f>
        <v>98.3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100</v>
      </c>
      <c r="BB11" s="62" t="n">
        <v>100</v>
      </c>
      <c r="BC11" s="62" t="n">
        <v>98</v>
      </c>
      <c r="BD11" s="62" t="n">
        <v>100</v>
      </c>
      <c r="BE11" s="62" t="n">
        <v>100</v>
      </c>
      <c r="BF11" s="62" t="n">
        <v>100</v>
      </c>
      <c r="BG11" s="62"/>
      <c r="BH11" s="62"/>
      <c r="BI11" s="66" t="n">
        <f aca="false">IFERROR(AVERAGE(AW11:BH11),0)</f>
        <v>99.8</v>
      </c>
      <c r="BJ11" s="54" t="n">
        <v>100</v>
      </c>
      <c r="BK11" s="54" t="n">
        <v>100</v>
      </c>
      <c r="BL11" s="54" t="n">
        <v>100</v>
      </c>
      <c r="BM11" s="65" t="n">
        <v>100</v>
      </c>
      <c r="BN11" s="62" t="n">
        <v>100</v>
      </c>
      <c r="BO11" s="62" t="n">
        <v>100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100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202060107-0</v>
      </c>
      <c r="B12" s="18" t="n">
        <f aca="false">$W12</f>
        <v>98</v>
      </c>
      <c r="C12" s="13"/>
      <c r="D12" s="68" t="n">
        <v>8</v>
      </c>
      <c r="E12" s="56" t="s">
        <v>108</v>
      </c>
      <c r="F12" s="56" t="s">
        <v>68</v>
      </c>
      <c r="G12" s="56" t="s">
        <v>109</v>
      </c>
      <c r="H12" s="56" t="s">
        <v>64</v>
      </c>
      <c r="I12" s="56" t="s">
        <v>110</v>
      </c>
      <c r="J12" s="56" t="s">
        <v>111</v>
      </c>
      <c r="K12" s="56" t="s">
        <v>112</v>
      </c>
      <c r="L12" s="56" t="s">
        <v>64</v>
      </c>
      <c r="M12" s="56" t="s">
        <v>65</v>
      </c>
      <c r="N12" s="56" t="s">
        <v>113</v>
      </c>
      <c r="O12" s="57" t="n">
        <f aca="false">$AB12</f>
        <v>95</v>
      </c>
      <c r="P12" s="57" t="n">
        <f aca="false">$AF12</f>
        <v>100</v>
      </c>
      <c r="Q12" s="57" t="n">
        <f aca="false">IFERROR(IF($V12&lt;&gt;0,ROUND((MAX(O12:P12)*0.5+$V12*0.5),0),ROUND(($O12*0.5+$P12*0.5),0)),)</f>
        <v>98</v>
      </c>
      <c r="R12" s="57" t="n">
        <f aca="false">$AV12</f>
        <v>96.3</v>
      </c>
      <c r="S12" s="57" t="n">
        <f aca="false">$BI12</f>
        <v>100</v>
      </c>
      <c r="T12" s="57" t="n">
        <f aca="false">$BT12</f>
        <v>97.5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98</v>
      </c>
      <c r="X12" s="57" t="n">
        <v>15</v>
      </c>
      <c r="Y12" s="60" t="n">
        <v>30</v>
      </c>
      <c r="Z12" s="60" t="n">
        <v>50</v>
      </c>
      <c r="AA12" s="60" t="n">
        <v>100</v>
      </c>
      <c r="AB12" s="61" t="n">
        <f aca="false">IFERROR(X12+Y12+Z12*AA12/100,0)</f>
        <v>95</v>
      </c>
      <c r="AC12" s="60" t="n">
        <v>30</v>
      </c>
      <c r="AD12" s="60" t="n">
        <v>70</v>
      </c>
      <c r="AE12" s="57" t="n">
        <v>100</v>
      </c>
      <c r="AF12" s="61" t="n">
        <f aca="false">IFERROR(AC12+AD12*AE12/100,0)</f>
        <v>100</v>
      </c>
      <c r="AG12" s="60"/>
      <c r="AH12" s="60"/>
      <c r="AI12" s="60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4" t="n">
        <v>100</v>
      </c>
      <c r="AP12" s="54" t="n">
        <v>100</v>
      </c>
      <c r="AQ12" s="65" t="n">
        <v>100</v>
      </c>
      <c r="AR12" s="62" t="n">
        <v>83</v>
      </c>
      <c r="AS12" s="62" t="n">
        <v>80</v>
      </c>
      <c r="AT12" s="62" t="n">
        <v>100</v>
      </c>
      <c r="AU12" s="62"/>
      <c r="AV12" s="61" t="n">
        <f aca="false">IFERROR(AVERAGE(AK12:AU12),0)</f>
        <v>96.3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100</v>
      </c>
      <c r="BB12" s="62" t="n">
        <v>100</v>
      </c>
      <c r="BC12" s="62" t="n">
        <v>100</v>
      </c>
      <c r="BD12" s="62" t="n">
        <v>100</v>
      </c>
      <c r="BE12" s="62" t="n">
        <v>100</v>
      </c>
      <c r="BF12" s="62" t="n">
        <v>100</v>
      </c>
      <c r="BG12" s="62"/>
      <c r="BH12" s="62"/>
      <c r="BI12" s="66" t="n">
        <f aca="false">IFERROR(AVERAGE(AW12:BH12),0)</f>
        <v>100</v>
      </c>
      <c r="BJ12" s="54" t="n">
        <v>90</v>
      </c>
      <c r="BK12" s="54" t="n">
        <v>100</v>
      </c>
      <c r="BL12" s="54" t="n">
        <v>100</v>
      </c>
      <c r="BM12" s="65" t="n">
        <v>95</v>
      </c>
      <c r="BN12" s="62" t="n">
        <v>100</v>
      </c>
      <c r="BO12" s="62" t="n">
        <v>100</v>
      </c>
      <c r="BP12" s="62" t="n">
        <v>100</v>
      </c>
      <c r="BQ12" s="62" t="n">
        <v>100</v>
      </c>
      <c r="BR12" s="62" t="n">
        <v>90</v>
      </c>
      <c r="BS12" s="62" t="n">
        <v>100</v>
      </c>
      <c r="BT12" s="61" t="n">
        <f aca="false">IFERROR(AVERAGE(BJ12:BS12),0)</f>
        <v>97.5</v>
      </c>
      <c r="BU12" s="63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202060094-5</v>
      </c>
      <c r="B13" s="18" t="n">
        <f aca="false">$W13</f>
        <v>80</v>
      </c>
      <c r="C13" s="13"/>
      <c r="D13" s="68" t="n">
        <v>9</v>
      </c>
      <c r="E13" s="56" t="s">
        <v>114</v>
      </c>
      <c r="F13" s="56" t="s">
        <v>70</v>
      </c>
      <c r="G13" s="56" t="s">
        <v>115</v>
      </c>
      <c r="H13" s="56" t="s">
        <v>64</v>
      </c>
      <c r="I13" s="56" t="s">
        <v>116</v>
      </c>
      <c r="J13" s="56" t="s">
        <v>117</v>
      </c>
      <c r="K13" s="56" t="s">
        <v>118</v>
      </c>
      <c r="L13" s="56" t="s">
        <v>64</v>
      </c>
      <c r="M13" s="56" t="s">
        <v>65</v>
      </c>
      <c r="N13" s="56" t="s">
        <v>119</v>
      </c>
      <c r="O13" s="57" t="n">
        <f aca="false">$AB13</f>
        <v>69</v>
      </c>
      <c r="P13" s="57" t="n">
        <f aca="false">$AF13</f>
        <v>55</v>
      </c>
      <c r="Q13" s="57" t="n">
        <f aca="false">IFERROR(IF($V13&lt;&gt;0,ROUND((MAX(O13:P13)*0.5+$V13*0.5),0),ROUND(($O13*0.5+$P13*0.5),0)),)</f>
        <v>62</v>
      </c>
      <c r="R13" s="57" t="n">
        <f aca="false">$AV13</f>
        <v>96.7</v>
      </c>
      <c r="S13" s="57" t="n">
        <f aca="false">$BI13</f>
        <v>100</v>
      </c>
      <c r="T13" s="57" t="n">
        <f aca="false">$BT13</f>
        <v>98</v>
      </c>
      <c r="U13" s="57" t="n">
        <f aca="false">$CD13</f>
        <v>100</v>
      </c>
      <c r="V13" s="58" t="n">
        <f aca="false">$AJ13</f>
        <v>0</v>
      </c>
      <c r="W13" s="59" t="n">
        <f aca="false">IF($Q13&gt;=55,ROUND($Q13*$Q$3+$R13*$R$3+$S13*$S$3+$T13*$T$3+$U13*$U$3,0),$Q13)</f>
        <v>80</v>
      </c>
      <c r="X13" s="57" t="n">
        <v>20</v>
      </c>
      <c r="Y13" s="60" t="n">
        <v>24</v>
      </c>
      <c r="Z13" s="60" t="n">
        <v>25</v>
      </c>
      <c r="AA13" s="60" t="n">
        <v>100</v>
      </c>
      <c r="AB13" s="61" t="n">
        <f aca="false">IFERROR(X13+Y13+Z13*AA13/100,0)</f>
        <v>69</v>
      </c>
      <c r="AC13" s="60" t="n">
        <v>25</v>
      </c>
      <c r="AD13" s="60" t="n">
        <v>30</v>
      </c>
      <c r="AE13" s="57" t="n">
        <v>100</v>
      </c>
      <c r="AF13" s="61" t="n">
        <f aca="false">IFERROR(AC13+AD13*AE13/100,0)</f>
        <v>55</v>
      </c>
      <c r="AG13" s="60"/>
      <c r="AH13" s="60"/>
      <c r="AI13" s="60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4" t="n">
        <v>100</v>
      </c>
      <c r="AP13" s="54" t="n">
        <v>100</v>
      </c>
      <c r="AQ13" s="65" t="n">
        <v>100</v>
      </c>
      <c r="AR13" s="62" t="n">
        <v>67</v>
      </c>
      <c r="AS13" s="62" t="n">
        <v>100</v>
      </c>
      <c r="AT13" s="62" t="n">
        <v>100</v>
      </c>
      <c r="AU13" s="62"/>
      <c r="AV13" s="61" t="n">
        <f aca="false">IFERROR(AVERAGE(AK13:AU13),0)</f>
        <v>96.7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 t="n">
        <v>100</v>
      </c>
      <c r="BG13" s="62"/>
      <c r="BH13" s="62"/>
      <c r="BI13" s="66" t="n">
        <f aca="false">IFERROR(AVERAGE(AW13:BH13),0)</f>
        <v>100</v>
      </c>
      <c r="BJ13" s="54" t="n">
        <v>100</v>
      </c>
      <c r="BK13" s="54" t="n">
        <v>100</v>
      </c>
      <c r="BL13" s="54" t="n">
        <v>100</v>
      </c>
      <c r="BM13" s="65" t="n">
        <v>90</v>
      </c>
      <c r="BN13" s="62" t="n">
        <v>100</v>
      </c>
      <c r="BO13" s="62" t="n">
        <v>100</v>
      </c>
      <c r="BP13" s="62" t="n">
        <v>100</v>
      </c>
      <c r="BQ13" s="62" t="n">
        <v>100</v>
      </c>
      <c r="BR13" s="62" t="n">
        <v>90</v>
      </c>
      <c r="BS13" s="62" t="n">
        <v>100</v>
      </c>
      <c r="BT13" s="61" t="n">
        <f aca="false">IFERROR(AVERAGE(BJ13:BS13),0)</f>
        <v>98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202060112-7</v>
      </c>
      <c r="B14" s="18" t="n">
        <f aca="false">$W14</f>
        <v>77</v>
      </c>
      <c r="C14" s="13"/>
      <c r="D14" s="68" t="n">
        <v>10</v>
      </c>
      <c r="E14" s="56" t="s">
        <v>120</v>
      </c>
      <c r="F14" s="56" t="s">
        <v>121</v>
      </c>
      <c r="G14" s="56" t="s">
        <v>122</v>
      </c>
      <c r="H14" s="56" t="s">
        <v>68</v>
      </c>
      <c r="I14" s="56" t="s">
        <v>123</v>
      </c>
      <c r="J14" s="56" t="s">
        <v>124</v>
      </c>
      <c r="K14" s="56" t="s">
        <v>125</v>
      </c>
      <c r="L14" s="56" t="s">
        <v>64</v>
      </c>
      <c r="M14" s="56" t="s">
        <v>65</v>
      </c>
      <c r="N14" s="56" t="s">
        <v>126</v>
      </c>
      <c r="O14" s="57" t="n">
        <f aca="false">$AB14</f>
        <v>79</v>
      </c>
      <c r="P14" s="57" t="n">
        <f aca="false">$AF14</f>
        <v>55</v>
      </c>
      <c r="Q14" s="57" t="n">
        <f aca="false">IFERROR(IF($V14&lt;&gt;0,ROUND((MAX(O14:P14)*0.5+$V14*0.5),0),ROUND(($O14*0.5+$P14*0.5),0)),)</f>
        <v>67</v>
      </c>
      <c r="R14" s="57" t="n">
        <f aca="false">$AV14</f>
        <v>81.3</v>
      </c>
      <c r="S14" s="57" t="n">
        <f aca="false">$BI14</f>
        <v>99.9</v>
      </c>
      <c r="T14" s="57" t="n">
        <f aca="false">$BT14</f>
        <v>88</v>
      </c>
      <c r="U14" s="57" t="n">
        <f aca="false">$CD14</f>
        <v>100</v>
      </c>
      <c r="V14" s="58" t="n">
        <f aca="false">$AJ14</f>
        <v>0</v>
      </c>
      <c r="W14" s="59" t="n">
        <f aca="false">IF($Q14&gt;=55,ROUND($Q14*$Q$3+$R14*$R$3+$S14*$S$3+$T14*$T$3+$U14*$U$3,0),$Q14)</f>
        <v>77</v>
      </c>
      <c r="X14" s="57" t="n">
        <v>15</v>
      </c>
      <c r="Y14" s="60" t="n">
        <v>24</v>
      </c>
      <c r="Z14" s="60" t="n">
        <v>40</v>
      </c>
      <c r="AA14" s="60" t="n">
        <v>100</v>
      </c>
      <c r="AB14" s="61" t="n">
        <f aca="false">IFERROR(X14+Y14+Z14*AA14/100,0)</f>
        <v>79</v>
      </c>
      <c r="AC14" s="60" t="n">
        <v>10</v>
      </c>
      <c r="AD14" s="60" t="n">
        <v>45</v>
      </c>
      <c r="AE14" s="57" t="n">
        <v>100</v>
      </c>
      <c r="AF14" s="61" t="n">
        <f aca="false">IFERROR(AC14+AD14*AE14/100,0)</f>
        <v>55</v>
      </c>
      <c r="AG14" s="60"/>
      <c r="AH14" s="60"/>
      <c r="AI14" s="60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4" t="n">
        <v>50</v>
      </c>
      <c r="AP14" s="54" t="n">
        <v>80</v>
      </c>
      <c r="AQ14" s="65" t="n">
        <v>100</v>
      </c>
      <c r="AR14" s="62" t="n">
        <v>83</v>
      </c>
      <c r="AS14" s="62" t="n">
        <v>0</v>
      </c>
      <c r="AT14" s="62" t="n">
        <v>100</v>
      </c>
      <c r="AU14" s="62"/>
      <c r="AV14" s="61" t="n">
        <f aca="false">IFERROR(AVERAGE(AK14:AU14),0)</f>
        <v>81.3</v>
      </c>
      <c r="AW14" s="62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99</v>
      </c>
      <c r="BD14" s="62" t="n">
        <v>100</v>
      </c>
      <c r="BE14" s="62" t="n">
        <v>100</v>
      </c>
      <c r="BF14" s="62" t="n">
        <v>100</v>
      </c>
      <c r="BG14" s="62"/>
      <c r="BH14" s="62"/>
      <c r="BI14" s="66" t="n">
        <f aca="false">IFERROR(AVERAGE(AW14:BH14),0)</f>
        <v>99.9</v>
      </c>
      <c r="BJ14" s="54" t="n">
        <v>100</v>
      </c>
      <c r="BK14" s="54" t="n">
        <v>85</v>
      </c>
      <c r="BL14" s="54" t="n">
        <v>100</v>
      </c>
      <c r="BM14" s="65" t="n">
        <v>95</v>
      </c>
      <c r="BN14" s="62" t="n">
        <v>0</v>
      </c>
      <c r="BO14" s="62" t="n">
        <v>100</v>
      </c>
      <c r="BP14" s="62" t="n">
        <v>100</v>
      </c>
      <c r="BQ14" s="62" t="n">
        <v>100</v>
      </c>
      <c r="BR14" s="62" t="n">
        <v>100</v>
      </c>
      <c r="BS14" s="62" t="n">
        <v>100</v>
      </c>
      <c r="BT14" s="61" t="n">
        <f aca="false">IFERROR(AVERAGE(BJ14:BS14),0)</f>
        <v>88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100</v>
      </c>
    </row>
    <row r="15" customFormat="false" ht="15.75" hidden="false" customHeight="true" outlineLevel="0" collapsed="false">
      <c r="A15" s="13" t="str">
        <f aca="false">$E15&amp;"-"&amp;$F15</f>
        <v>202060039-2</v>
      </c>
      <c r="B15" s="18" t="n">
        <f aca="false">$W15</f>
        <v>91</v>
      </c>
      <c r="C15" s="13"/>
      <c r="D15" s="68" t="n">
        <v>11</v>
      </c>
      <c r="E15" s="56" t="s">
        <v>127</v>
      </c>
      <c r="F15" s="56" t="s">
        <v>58</v>
      </c>
      <c r="G15" s="56" t="s">
        <v>128</v>
      </c>
      <c r="H15" s="56" t="s">
        <v>121</v>
      </c>
      <c r="I15" s="56" t="s">
        <v>129</v>
      </c>
      <c r="J15" s="56" t="s">
        <v>130</v>
      </c>
      <c r="K15" s="56" t="s">
        <v>131</v>
      </c>
      <c r="L15" s="56" t="s">
        <v>64</v>
      </c>
      <c r="M15" s="56" t="s">
        <v>65</v>
      </c>
      <c r="N15" s="56" t="s">
        <v>132</v>
      </c>
      <c r="O15" s="57" t="n">
        <f aca="false">$AB15</f>
        <v>90</v>
      </c>
      <c r="P15" s="57" t="n">
        <f aca="false">$AF15</f>
        <v>100</v>
      </c>
      <c r="Q15" s="57" t="n">
        <f aca="false">IFERROR(IF($V15&lt;&gt;0,ROUND((MAX(O15:P15)*0.5+$V15*0.5),0),ROUND(($O15*0.5+$P15*0.5),0)),)</f>
        <v>95</v>
      </c>
      <c r="R15" s="57" t="n">
        <f aca="false">$AV15</f>
        <v>84.7</v>
      </c>
      <c r="S15" s="57" t="n">
        <f aca="false">$BI15</f>
        <v>79.7</v>
      </c>
      <c r="T15" s="57" t="n">
        <f aca="false">$BT15</f>
        <v>92.5</v>
      </c>
      <c r="U15" s="57" t="n">
        <f aca="false">$CD15</f>
        <v>87.5</v>
      </c>
      <c r="V15" s="58" t="n">
        <f aca="false">$AJ15</f>
        <v>0</v>
      </c>
      <c r="W15" s="59" t="n">
        <f aca="false">IF($Q15&gt;=55,ROUND($Q15*$Q$3+$R15*$R$3+$S15*$S$3+$T15*$T$3+$U15*$U$3,0),$Q15)</f>
        <v>91</v>
      </c>
      <c r="X15" s="57" t="n">
        <v>15</v>
      </c>
      <c r="Y15" s="60" t="n">
        <v>25</v>
      </c>
      <c r="Z15" s="60" t="n">
        <v>50</v>
      </c>
      <c r="AA15" s="60" t="n">
        <v>100</v>
      </c>
      <c r="AB15" s="61" t="n">
        <f aca="false">IFERROR(X15+Y15+Z15*AA15/100,0)</f>
        <v>90</v>
      </c>
      <c r="AC15" s="60" t="n">
        <v>30</v>
      </c>
      <c r="AD15" s="60" t="n">
        <v>70</v>
      </c>
      <c r="AE15" s="57" t="n">
        <v>100</v>
      </c>
      <c r="AF15" s="61" t="n">
        <f aca="false">IFERROR(AC15+AD15*AE15/100,0)</f>
        <v>100</v>
      </c>
      <c r="AG15" s="60"/>
      <c r="AH15" s="60"/>
      <c r="AI15" s="60"/>
      <c r="AJ15" s="61" t="n">
        <f aca="false">IFERROR(AG15+AH15*AI15/100,0)</f>
        <v>0</v>
      </c>
      <c r="AK15" s="62" t="n">
        <v>80</v>
      </c>
      <c r="AL15" s="63" t="n">
        <v>60</v>
      </c>
      <c r="AM15" s="62" t="n">
        <v>100</v>
      </c>
      <c r="AN15" s="62" t="n">
        <v>100</v>
      </c>
      <c r="AO15" s="64" t="n">
        <v>100</v>
      </c>
      <c r="AP15" s="54" t="n">
        <v>60</v>
      </c>
      <c r="AQ15" s="65" t="n">
        <v>100</v>
      </c>
      <c r="AR15" s="62" t="n">
        <v>67</v>
      </c>
      <c r="AS15" s="62" t="n">
        <v>80</v>
      </c>
      <c r="AT15" s="62" t="n">
        <v>100</v>
      </c>
      <c r="AU15" s="62"/>
      <c r="AV15" s="61" t="n">
        <f aca="false">IFERROR(AVERAGE(AK15:AU15),0)</f>
        <v>84.7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0</v>
      </c>
      <c r="BB15" s="62" t="n">
        <v>97</v>
      </c>
      <c r="BC15" s="62" t="n">
        <v>100</v>
      </c>
      <c r="BD15" s="62" t="n">
        <v>0</v>
      </c>
      <c r="BE15" s="62" t="n">
        <v>100</v>
      </c>
      <c r="BF15" s="62" t="n">
        <v>100</v>
      </c>
      <c r="BG15" s="62"/>
      <c r="BH15" s="62"/>
      <c r="BI15" s="66" t="n">
        <f aca="false">IFERROR(AVERAGE(AW15:BH15),0)</f>
        <v>79.7</v>
      </c>
      <c r="BJ15" s="54" t="n">
        <v>100</v>
      </c>
      <c r="BK15" s="54" t="n">
        <v>100</v>
      </c>
      <c r="BL15" s="54" t="n">
        <v>95</v>
      </c>
      <c r="BM15" s="65" t="n">
        <v>85</v>
      </c>
      <c r="BN15" s="62" t="n">
        <v>100</v>
      </c>
      <c r="BO15" s="62" t="n">
        <v>95</v>
      </c>
      <c r="BP15" s="62" t="n">
        <v>70</v>
      </c>
      <c r="BQ15" s="62" t="n">
        <v>90</v>
      </c>
      <c r="BR15" s="62" t="n">
        <v>90</v>
      </c>
      <c r="BS15" s="62" t="n">
        <v>100</v>
      </c>
      <c r="BT15" s="61" t="n">
        <f aca="false">IFERROR(AVERAGE(BJ15:BS15),0)</f>
        <v>92.5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87.5</v>
      </c>
    </row>
    <row r="16" customFormat="false" ht="15.75" hidden="false" customHeight="true" outlineLevel="0" collapsed="false">
      <c r="A16" s="13" t="str">
        <f aca="false">$E16&amp;"-"&amp;$F16</f>
        <v>202060022-8</v>
      </c>
      <c r="B16" s="18" t="n">
        <f aca="false">$W16</f>
        <v>0</v>
      </c>
      <c r="C16" s="13"/>
      <c r="D16" s="68" t="n">
        <v>12</v>
      </c>
      <c r="E16" s="56" t="s">
        <v>133</v>
      </c>
      <c r="F16" s="56" t="s">
        <v>89</v>
      </c>
      <c r="G16" s="56" t="s">
        <v>134</v>
      </c>
      <c r="H16" s="56" t="s">
        <v>60</v>
      </c>
      <c r="I16" s="56" t="s">
        <v>135</v>
      </c>
      <c r="J16" s="56" t="s">
        <v>136</v>
      </c>
      <c r="K16" s="56" t="s">
        <v>137</v>
      </c>
      <c r="L16" s="56" t="s">
        <v>64</v>
      </c>
      <c r="M16" s="56" t="s">
        <v>65</v>
      </c>
      <c r="N16" s="56" t="s">
        <v>138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100</v>
      </c>
      <c r="S16" s="57" t="n">
        <f aca="false">$BI16</f>
        <v>68.891</v>
      </c>
      <c r="T16" s="57" t="n">
        <f aca="false">$BT16</f>
        <v>10</v>
      </c>
      <c r="U16" s="57" t="n">
        <f aca="false">$CD16</f>
        <v>0</v>
      </c>
      <c r="V16" s="58" t="n">
        <f aca="false">$AJ16</f>
        <v>0</v>
      </c>
      <c r="W16" s="59" t="n">
        <f aca="false">IF($Q16&gt;=55,ROUND($Q16*$Q$3+$R16*$R$3+$S16*$S$3+$T16*$T$3+$U16*$U$3,0),$Q16)</f>
        <v>0</v>
      </c>
      <c r="X16" s="57" t="n">
        <v>0</v>
      </c>
      <c r="Y16" s="60" t="n">
        <v>0</v>
      </c>
      <c r="Z16" s="60" t="n">
        <v>0</v>
      </c>
      <c r="AA16" s="60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61" t="n">
        <f aca="false">IFERROR(AC16+AD16*AE16/100,0)</f>
        <v>0</v>
      </c>
      <c r="AG16" s="60"/>
      <c r="AH16" s="60"/>
      <c r="AI16" s="60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4" t="n">
        <v>100</v>
      </c>
      <c r="AP16" s="54" t="n">
        <v>100</v>
      </c>
      <c r="AQ16" s="65" t="n">
        <v>100</v>
      </c>
      <c r="AR16" s="62" t="n">
        <v>100</v>
      </c>
      <c r="AS16" s="62" t="n">
        <v>100</v>
      </c>
      <c r="AT16" s="62" t="n">
        <v>100</v>
      </c>
      <c r="AU16" s="62"/>
      <c r="AV16" s="61" t="n">
        <f aca="false">IFERROR(AVERAGE(AK16:AU16),0)</f>
        <v>100</v>
      </c>
      <c r="AW16" s="62" t="n">
        <v>100</v>
      </c>
      <c r="AX16" s="62" t="n">
        <v>0</v>
      </c>
      <c r="AY16" s="62" t="n">
        <v>100</v>
      </c>
      <c r="AZ16" s="62" t="n">
        <v>100</v>
      </c>
      <c r="BA16" s="62" t="n">
        <v>0</v>
      </c>
      <c r="BB16" s="62" t="n">
        <v>100</v>
      </c>
      <c r="BC16" s="62" t="n">
        <v>98</v>
      </c>
      <c r="BD16" s="62" t="n">
        <v>90.91</v>
      </c>
      <c r="BE16" s="62" t="n">
        <v>0</v>
      </c>
      <c r="BF16" s="62" t="n">
        <v>100</v>
      </c>
      <c r="BG16" s="62"/>
      <c r="BH16" s="62"/>
      <c r="BI16" s="66" t="n">
        <f aca="false">IFERROR(AVERAGE(AW16:BH16),0)</f>
        <v>68.891</v>
      </c>
      <c r="BJ16" s="54" t="n">
        <v>0</v>
      </c>
      <c r="BK16" s="54" t="n">
        <v>0</v>
      </c>
      <c r="BL16" s="54" t="n">
        <v>100</v>
      </c>
      <c r="BM16" s="65" t="n">
        <v>0</v>
      </c>
      <c r="BN16" s="62" t="n">
        <v>0</v>
      </c>
      <c r="BO16" s="62" t="n">
        <v>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10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0</v>
      </c>
    </row>
    <row r="17" customFormat="false" ht="15.75" hidden="false" customHeight="true" outlineLevel="0" collapsed="false">
      <c r="A17" s="13" t="str">
        <f aca="false">$E17&amp;"-"&amp;$F17</f>
        <v>201960132-6</v>
      </c>
      <c r="B17" s="18" t="n">
        <f aca="false">$W17</f>
        <v>76</v>
      </c>
      <c r="C17" s="13"/>
      <c r="D17" s="68" t="n">
        <v>13</v>
      </c>
      <c r="E17" s="56" t="s">
        <v>139</v>
      </c>
      <c r="F17" s="56" t="s">
        <v>140</v>
      </c>
      <c r="G17" s="56" t="s">
        <v>141</v>
      </c>
      <c r="H17" s="56" t="s">
        <v>89</v>
      </c>
      <c r="I17" s="56" t="s">
        <v>130</v>
      </c>
      <c r="J17" s="56" t="s">
        <v>142</v>
      </c>
      <c r="K17" s="56" t="s">
        <v>143</v>
      </c>
      <c r="L17" s="56" t="s">
        <v>64</v>
      </c>
      <c r="M17" s="56" t="s">
        <v>65</v>
      </c>
      <c r="N17" s="56" t="s">
        <v>144</v>
      </c>
      <c r="O17" s="57" t="n">
        <f aca="false">$AB17</f>
        <v>79</v>
      </c>
      <c r="P17" s="57" t="n">
        <f aca="false">$AF17</f>
        <v>60</v>
      </c>
      <c r="Q17" s="57" t="n">
        <f aca="false">IFERROR(IF($V17&lt;&gt;0,ROUND((MAX(O17:P17)*0.5+$V17*0.5),0),ROUND(($O17*0.5+$P17*0.5),0)),)</f>
        <v>70</v>
      </c>
      <c r="R17" s="57" t="n">
        <f aca="false">$AV17</f>
        <v>70</v>
      </c>
      <c r="S17" s="57" t="n">
        <f aca="false">$BI17</f>
        <v>98.1111111111111</v>
      </c>
      <c r="T17" s="57" t="n">
        <f aca="false">$BT17</f>
        <v>86.5</v>
      </c>
      <c r="U17" s="57" t="n">
        <f aca="false">$CD17</f>
        <v>97.5</v>
      </c>
      <c r="V17" s="58" t="n">
        <f aca="false">$AJ17</f>
        <v>0</v>
      </c>
      <c r="W17" s="59" t="n">
        <f aca="false">IF($Q17&gt;=55,ROUND($Q17*$Q$3+$R17*$R$3+$S17*$S$3+$T17*$T$3+$U17*$U$3,0),$Q17)</f>
        <v>76</v>
      </c>
      <c r="X17" s="57" t="n">
        <v>15</v>
      </c>
      <c r="Y17" s="60" t="n">
        <v>29</v>
      </c>
      <c r="Z17" s="60" t="n">
        <v>35</v>
      </c>
      <c r="AA17" s="60" t="n">
        <v>100</v>
      </c>
      <c r="AB17" s="61" t="n">
        <f aca="false">IFERROR(X17+Y17+Z17*AA17/100,0)</f>
        <v>79</v>
      </c>
      <c r="AC17" s="60" t="n">
        <v>10</v>
      </c>
      <c r="AD17" s="60" t="n">
        <v>50</v>
      </c>
      <c r="AE17" s="57" t="n">
        <v>100</v>
      </c>
      <c r="AF17" s="61" t="n">
        <f aca="false">IFERROR(AC17+AD17*AE17/100,0)</f>
        <v>60</v>
      </c>
      <c r="AG17" s="60"/>
      <c r="AH17" s="60"/>
      <c r="AI17" s="60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4" t="n">
        <v>50</v>
      </c>
      <c r="AP17" s="54" t="n">
        <v>20</v>
      </c>
      <c r="AQ17" s="65" t="n">
        <v>20</v>
      </c>
      <c r="AR17" s="62" t="n">
        <v>50</v>
      </c>
      <c r="AS17" s="62" t="n">
        <v>60</v>
      </c>
      <c r="AT17" s="62" t="n">
        <v>100</v>
      </c>
      <c r="AU17" s="62"/>
      <c r="AV17" s="61" t="n">
        <f aca="false">IFERROR(AVERAGE(AK17:AU17),0)</f>
        <v>70</v>
      </c>
      <c r="AW17" s="62" t="s">
        <v>145</v>
      </c>
      <c r="AX17" s="62" t="n">
        <v>100</v>
      </c>
      <c r="AY17" s="62" t="n">
        <v>100</v>
      </c>
      <c r="AZ17" s="62" t="n">
        <v>100</v>
      </c>
      <c r="BA17" s="62" t="n">
        <v>87</v>
      </c>
      <c r="BB17" s="62" t="n">
        <v>100</v>
      </c>
      <c r="BC17" s="62" t="n">
        <v>96</v>
      </c>
      <c r="BD17" s="62" t="n">
        <v>100</v>
      </c>
      <c r="BE17" s="62" t="n">
        <v>100</v>
      </c>
      <c r="BF17" s="62" t="n">
        <v>100</v>
      </c>
      <c r="BG17" s="62"/>
      <c r="BH17" s="62"/>
      <c r="BI17" s="66" t="n">
        <f aca="false">IFERROR(AVERAGE(AW17:BH17),0)</f>
        <v>98.1111111111111</v>
      </c>
      <c r="BJ17" s="54" t="n">
        <v>90</v>
      </c>
      <c r="BK17" s="54" t="n">
        <v>100</v>
      </c>
      <c r="BL17" s="54" t="n">
        <v>95</v>
      </c>
      <c r="BM17" s="65" t="n">
        <v>50</v>
      </c>
      <c r="BN17" s="62" t="n">
        <v>100</v>
      </c>
      <c r="BO17" s="62" t="n">
        <v>40</v>
      </c>
      <c r="BP17" s="62" t="n">
        <v>100</v>
      </c>
      <c r="BQ17" s="62" t="n">
        <v>100</v>
      </c>
      <c r="BR17" s="62" t="n">
        <v>90</v>
      </c>
      <c r="BS17" s="62" t="n">
        <v>100</v>
      </c>
      <c r="BT17" s="61" t="n">
        <f aca="false">IFERROR(AVERAGE(BJ17:BS17),0)</f>
        <v>86.5</v>
      </c>
      <c r="BU17" s="72" t="n">
        <v>100</v>
      </c>
      <c r="BV17" s="72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80</v>
      </c>
      <c r="CB17" s="62" t="n">
        <v>100</v>
      </c>
      <c r="CC17" s="62"/>
      <c r="CD17" s="61" t="n">
        <f aca="false">IFERROR(AVERAGE(BU17:CC17),0)</f>
        <v>97.5</v>
      </c>
    </row>
    <row r="18" customFormat="false" ht="15.75" hidden="false" customHeight="true" outlineLevel="0" collapsed="false">
      <c r="A18" s="13" t="str">
        <f aca="false">$E18&amp;"-"&amp;$F18</f>
        <v>202060013-9</v>
      </c>
      <c r="B18" s="18" t="n">
        <f aca="false">$W18</f>
        <v>94</v>
      </c>
      <c r="C18" s="13"/>
      <c r="D18" s="68" t="n">
        <v>14</v>
      </c>
      <c r="E18" s="56" t="s">
        <v>146</v>
      </c>
      <c r="F18" s="56" t="s">
        <v>102</v>
      </c>
      <c r="G18" s="56" t="s">
        <v>147</v>
      </c>
      <c r="H18" s="56" t="s">
        <v>60</v>
      </c>
      <c r="I18" s="56" t="s">
        <v>148</v>
      </c>
      <c r="J18" s="56" t="s">
        <v>142</v>
      </c>
      <c r="K18" s="56" t="s">
        <v>149</v>
      </c>
      <c r="L18" s="56" t="s">
        <v>64</v>
      </c>
      <c r="M18" s="56" t="s">
        <v>65</v>
      </c>
      <c r="N18" s="56" t="s">
        <v>150</v>
      </c>
      <c r="O18" s="57" t="n">
        <f aca="false">$AB18</f>
        <v>80</v>
      </c>
      <c r="P18" s="57" t="n">
        <f aca="false">$AF18</f>
        <v>100</v>
      </c>
      <c r="Q18" s="57" t="n">
        <f aca="false">IFERROR(IF($V18&lt;&gt;0,ROUND((MAX(O18:P18)*0.5+$V18*0.5),0),ROUND(($O18*0.5+$P18*0.5),0)),)</f>
        <v>90</v>
      </c>
      <c r="R18" s="57" t="n">
        <f aca="false">$AV18</f>
        <v>98.3</v>
      </c>
      <c r="S18" s="57" t="n">
        <f aca="false">$BI18</f>
        <v>99.6</v>
      </c>
      <c r="T18" s="57" t="n">
        <f aca="false">$BT18</f>
        <v>97</v>
      </c>
      <c r="U18" s="57" t="n">
        <f aca="false">$CD18</f>
        <v>100</v>
      </c>
      <c r="V18" s="58" t="n">
        <f aca="false">$AJ18</f>
        <v>0</v>
      </c>
      <c r="W18" s="59" t="n">
        <f aca="false">IF($Q18&gt;=55,ROUND($Q18*$Q$3+$R18*$R$3+$S18*$S$3+$T18*$T$3+$U18*$U$3,0),$Q18)</f>
        <v>94</v>
      </c>
      <c r="X18" s="57" t="n">
        <v>20</v>
      </c>
      <c r="Y18" s="60" t="n">
        <v>25</v>
      </c>
      <c r="Z18" s="60" t="n">
        <v>35</v>
      </c>
      <c r="AA18" s="60" t="n">
        <v>100</v>
      </c>
      <c r="AB18" s="61" t="n">
        <f aca="false">IFERROR(X18+Y18+Z18*AA18/100,0)</f>
        <v>80</v>
      </c>
      <c r="AC18" s="60" t="n">
        <v>30</v>
      </c>
      <c r="AD18" s="60" t="n">
        <v>70</v>
      </c>
      <c r="AE18" s="57" t="n">
        <v>100</v>
      </c>
      <c r="AF18" s="61" t="n">
        <f aca="false">IFERROR(AC18+AD18*AE18/100,0)</f>
        <v>100</v>
      </c>
      <c r="AG18" s="60"/>
      <c r="AH18" s="60"/>
      <c r="AI18" s="60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4" t="n">
        <v>100</v>
      </c>
      <c r="AP18" s="54" t="n">
        <v>100</v>
      </c>
      <c r="AQ18" s="65" t="n">
        <v>100</v>
      </c>
      <c r="AR18" s="62" t="n">
        <v>83</v>
      </c>
      <c r="AS18" s="62" t="n">
        <v>100</v>
      </c>
      <c r="AT18" s="62" t="n">
        <v>100</v>
      </c>
      <c r="AU18" s="62"/>
      <c r="AV18" s="61" t="n">
        <f aca="false">IFERROR(AVERAGE(AK18:AU18),0)</f>
        <v>98.3</v>
      </c>
      <c r="AW18" s="62" t="n">
        <v>100</v>
      </c>
      <c r="AX18" s="62" t="n">
        <v>100</v>
      </c>
      <c r="AY18" s="62" t="n">
        <v>100</v>
      </c>
      <c r="AZ18" s="62" t="n">
        <v>96</v>
      </c>
      <c r="BA18" s="62" t="n">
        <v>100</v>
      </c>
      <c r="BB18" s="62" t="n">
        <v>100</v>
      </c>
      <c r="BC18" s="62" t="n">
        <v>100</v>
      </c>
      <c r="BD18" s="62" t="n">
        <v>100</v>
      </c>
      <c r="BE18" s="62" t="n">
        <v>100</v>
      </c>
      <c r="BF18" s="62" t="n">
        <v>100</v>
      </c>
      <c r="BG18" s="62"/>
      <c r="BH18" s="62"/>
      <c r="BI18" s="66" t="n">
        <f aca="false">IFERROR(AVERAGE(AW18:BH18),0)</f>
        <v>99.6</v>
      </c>
      <c r="BJ18" s="54" t="n">
        <v>90</v>
      </c>
      <c r="BK18" s="54" t="n">
        <v>100</v>
      </c>
      <c r="BL18" s="54" t="n">
        <v>100</v>
      </c>
      <c r="BM18" s="65" t="n">
        <v>80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62" t="n">
        <v>100</v>
      </c>
      <c r="BT18" s="61" t="n">
        <f aca="false">IFERROR(AVERAGE(BJ18:BS18),0)</f>
        <v>97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100</v>
      </c>
    </row>
    <row r="19" customFormat="false" ht="15.75" hidden="false" customHeight="true" outlineLevel="0" collapsed="false">
      <c r="A19" s="13" t="str">
        <f aca="false">$E19&amp;"-"&amp;$F19</f>
        <v>201803006-6</v>
      </c>
      <c r="B19" s="18" t="n">
        <f aca="false">$W19</f>
        <v>78</v>
      </c>
      <c r="C19" s="13"/>
      <c r="D19" s="68" t="n">
        <v>15</v>
      </c>
      <c r="E19" s="56" t="s">
        <v>151</v>
      </c>
      <c r="F19" s="56" t="s">
        <v>140</v>
      </c>
      <c r="G19" s="56" t="s">
        <v>152</v>
      </c>
      <c r="H19" s="56" t="s">
        <v>68</v>
      </c>
      <c r="I19" s="56" t="s">
        <v>153</v>
      </c>
      <c r="J19" s="56" t="s">
        <v>154</v>
      </c>
      <c r="K19" s="56" t="s">
        <v>155</v>
      </c>
      <c r="L19" s="56" t="s">
        <v>64</v>
      </c>
      <c r="M19" s="56" t="s">
        <v>65</v>
      </c>
      <c r="N19" s="56" t="s">
        <v>156</v>
      </c>
      <c r="O19" s="57" t="n">
        <f aca="false">$AB19</f>
        <v>80</v>
      </c>
      <c r="P19" s="57" t="n">
        <f aca="false">$AF19</f>
        <v>55</v>
      </c>
      <c r="Q19" s="57" t="n">
        <f aca="false">IFERROR(IF($V19&lt;&gt;0,ROUND((MAX(O19:P19)*0.5+$V19*0.5),0),ROUND(($O19*0.5+$P19*0.5),0)),)</f>
        <v>68</v>
      </c>
      <c r="R19" s="57" t="n">
        <f aca="false">$AV19</f>
        <v>87.4444444444444</v>
      </c>
      <c r="S19" s="57" t="n">
        <f aca="false">$BI19</f>
        <v>82.5455555555556</v>
      </c>
      <c r="T19" s="57" t="n">
        <f aca="false">$BT19</f>
        <v>97.2222222222222</v>
      </c>
      <c r="U19" s="57" t="n">
        <f aca="false">$CD19</f>
        <v>62.5</v>
      </c>
      <c r="V19" s="58" t="n">
        <f aca="false">$AJ19</f>
        <v>0</v>
      </c>
      <c r="W19" s="59" t="n">
        <f aca="false">IF($Q19&gt;=55,ROUND($Q19*$Q$3+$R19*$R$3+$S19*$S$3+$T19*$T$3+$U19*$U$3,0),$Q19)</f>
        <v>78</v>
      </c>
      <c r="X19" s="57" t="n">
        <v>20</v>
      </c>
      <c r="Y19" s="60" t="n">
        <v>25</v>
      </c>
      <c r="Z19" s="60" t="n">
        <v>35</v>
      </c>
      <c r="AA19" s="60" t="n">
        <v>100</v>
      </c>
      <c r="AB19" s="61" t="n">
        <f aca="false">IFERROR(X19+Y19+Z19*AA19/100,0)</f>
        <v>80</v>
      </c>
      <c r="AC19" s="60" t="n">
        <v>15</v>
      </c>
      <c r="AD19" s="60" t="n">
        <v>40</v>
      </c>
      <c r="AE19" s="57" t="n">
        <v>100</v>
      </c>
      <c r="AF19" s="61" t="n">
        <f aca="false">IFERROR(AC19+AD19*AE19/100,0)</f>
        <v>55</v>
      </c>
      <c r="AG19" s="60"/>
      <c r="AH19" s="60"/>
      <c r="AI19" s="60"/>
      <c r="AJ19" s="61" t="n">
        <f aca="false">IFERROR(AG19+AH19*AI19/100,0)</f>
        <v>0</v>
      </c>
      <c r="AK19" s="62" t="s">
        <v>145</v>
      </c>
      <c r="AL19" s="63" t="n">
        <v>100</v>
      </c>
      <c r="AM19" s="62" t="n">
        <v>100</v>
      </c>
      <c r="AN19" s="62" t="n">
        <v>100</v>
      </c>
      <c r="AO19" s="64" t="n">
        <v>100</v>
      </c>
      <c r="AP19" s="54" t="n">
        <v>60</v>
      </c>
      <c r="AQ19" s="65" t="n">
        <v>100</v>
      </c>
      <c r="AR19" s="62" t="n">
        <v>67</v>
      </c>
      <c r="AS19" s="62" t="n">
        <v>60</v>
      </c>
      <c r="AT19" s="62" t="n">
        <v>100</v>
      </c>
      <c r="AU19" s="62"/>
      <c r="AV19" s="61" t="n">
        <f aca="false">IFERROR(AVERAGE(AK19:AU19),0)</f>
        <v>87.4444444444444</v>
      </c>
      <c r="AW19" s="62" t="s">
        <v>145</v>
      </c>
      <c r="AX19" s="62" t="n">
        <v>77</v>
      </c>
      <c r="AY19" s="62" t="n">
        <v>91</v>
      </c>
      <c r="AZ19" s="62" t="n">
        <v>72</v>
      </c>
      <c r="BA19" s="62" t="n">
        <v>73</v>
      </c>
      <c r="BB19" s="62" t="n">
        <v>64</v>
      </c>
      <c r="BC19" s="62" t="n">
        <v>78</v>
      </c>
      <c r="BD19" s="62" t="n">
        <v>90.91</v>
      </c>
      <c r="BE19" s="62" t="n">
        <v>97</v>
      </c>
      <c r="BF19" s="62" t="n">
        <v>100</v>
      </c>
      <c r="BG19" s="62"/>
      <c r="BH19" s="62"/>
      <c r="BI19" s="66" t="n">
        <f aca="false">IFERROR(AVERAGE(AW19:BH19),0)</f>
        <v>82.5455555555556</v>
      </c>
      <c r="BJ19" s="54" t="s">
        <v>145</v>
      </c>
      <c r="BK19" s="54" t="n">
        <v>100</v>
      </c>
      <c r="BL19" s="54" t="n">
        <v>100</v>
      </c>
      <c r="BM19" s="65" t="n">
        <v>100</v>
      </c>
      <c r="BN19" s="62" t="n">
        <v>100</v>
      </c>
      <c r="BO19" s="62" t="n">
        <v>100</v>
      </c>
      <c r="BP19" s="62" t="n">
        <v>95</v>
      </c>
      <c r="BQ19" s="62" t="n">
        <v>95</v>
      </c>
      <c r="BR19" s="62" t="n">
        <v>85</v>
      </c>
      <c r="BS19" s="62" t="n">
        <v>100</v>
      </c>
      <c r="BT19" s="61" t="n">
        <f aca="false">IFERROR(AVERAGE(BJ19:BS19),0)</f>
        <v>97.2222222222222</v>
      </c>
      <c r="BU19" s="63" t="n">
        <v>100</v>
      </c>
      <c r="BV19" s="63" t="n">
        <v>0</v>
      </c>
      <c r="BW19" s="63" t="n">
        <v>100</v>
      </c>
      <c r="BX19" s="62" t="n">
        <v>0</v>
      </c>
      <c r="BY19" s="62" t="n">
        <v>100</v>
      </c>
      <c r="BZ19" s="62" t="n">
        <v>0</v>
      </c>
      <c r="CA19" s="62" t="n">
        <v>100</v>
      </c>
      <c r="CB19" s="62" t="n">
        <v>100</v>
      </c>
      <c r="CC19" s="62"/>
      <c r="CD19" s="61" t="n">
        <f aca="false">IFERROR(AVERAGE(BU19:CC19),0)</f>
        <v>62.5</v>
      </c>
    </row>
    <row r="20" customFormat="false" ht="15.75" hidden="false" customHeight="true" outlineLevel="0" collapsed="false">
      <c r="A20" s="13" t="str">
        <f aca="false">$E20&amp;"-"&amp;$F20</f>
        <v>202060066-k</v>
      </c>
      <c r="B20" s="18" t="n">
        <f aca="false">$W20</f>
        <v>100</v>
      </c>
      <c r="C20" s="13"/>
      <c r="D20" s="68" t="n">
        <v>16</v>
      </c>
      <c r="E20" s="56" t="s">
        <v>157</v>
      </c>
      <c r="F20" s="56" t="s">
        <v>76</v>
      </c>
      <c r="G20" s="56" t="s">
        <v>158</v>
      </c>
      <c r="H20" s="56" t="s">
        <v>159</v>
      </c>
      <c r="I20" s="56" t="s">
        <v>160</v>
      </c>
      <c r="J20" s="56" t="s">
        <v>161</v>
      </c>
      <c r="K20" s="56" t="s">
        <v>162</v>
      </c>
      <c r="L20" s="56" t="s">
        <v>64</v>
      </c>
      <c r="M20" s="56" t="s">
        <v>65</v>
      </c>
      <c r="N20" s="56" t="s">
        <v>163</v>
      </c>
      <c r="O20" s="57" t="n">
        <f aca="false">$AB20</f>
        <v>99</v>
      </c>
      <c r="P20" s="57" t="n">
        <f aca="false">$AF20</f>
        <v>100</v>
      </c>
      <c r="Q20" s="57" t="n">
        <f aca="false">IFERROR(IF($V20&lt;&gt;0,ROUND((MAX(O20:P20)*0.5+$V20*0.5),0),ROUND(($O20*0.5+$P20*0.5),0)),)</f>
        <v>100</v>
      </c>
      <c r="R20" s="57" t="n">
        <f aca="false">$AV20</f>
        <v>100</v>
      </c>
      <c r="S20" s="57" t="n">
        <f aca="false">$BI20</f>
        <v>100</v>
      </c>
      <c r="T20" s="57" t="n">
        <f aca="false">$BT20</f>
        <v>99.5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100</v>
      </c>
      <c r="X20" s="57" t="n">
        <v>20</v>
      </c>
      <c r="Y20" s="60" t="n">
        <v>29</v>
      </c>
      <c r="Z20" s="60" t="n">
        <v>50</v>
      </c>
      <c r="AA20" s="60" t="n">
        <v>100</v>
      </c>
      <c r="AB20" s="61" t="n">
        <f aca="false">IFERROR(X20+Y20+Z20*AA20/100,0)</f>
        <v>99</v>
      </c>
      <c r="AC20" s="60" t="n">
        <v>30</v>
      </c>
      <c r="AD20" s="60" t="n">
        <v>70</v>
      </c>
      <c r="AE20" s="57" t="n">
        <v>100</v>
      </c>
      <c r="AF20" s="61" t="n">
        <f aca="false">IFERROR(AC20+AD20*AE20/100,0)</f>
        <v>100</v>
      </c>
      <c r="AG20" s="60"/>
      <c r="AH20" s="60"/>
      <c r="AI20" s="60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4" t="n">
        <v>100</v>
      </c>
      <c r="AP20" s="54" t="n">
        <v>100</v>
      </c>
      <c r="AQ20" s="65" t="n">
        <v>100</v>
      </c>
      <c r="AR20" s="62" t="n">
        <v>100</v>
      </c>
      <c r="AS20" s="62" t="n">
        <v>100</v>
      </c>
      <c r="AT20" s="62" t="n">
        <v>100</v>
      </c>
      <c r="AU20" s="62"/>
      <c r="AV20" s="61" t="n">
        <f aca="false">IFERROR(AVERAGE(AK20:AU20),0)</f>
        <v>100</v>
      </c>
      <c r="AW20" s="62" t="n">
        <v>100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100</v>
      </c>
      <c r="BE20" s="62" t="n">
        <v>100</v>
      </c>
      <c r="BF20" s="62" t="n">
        <v>100</v>
      </c>
      <c r="BG20" s="62"/>
      <c r="BH20" s="62"/>
      <c r="BI20" s="66" t="n">
        <f aca="false">IFERROR(AVERAGE(AW20:BH20),0)</f>
        <v>100</v>
      </c>
      <c r="BJ20" s="54" t="n">
        <v>100</v>
      </c>
      <c r="BK20" s="54" t="n">
        <v>100</v>
      </c>
      <c r="BL20" s="54" t="n">
        <v>100</v>
      </c>
      <c r="BM20" s="65" t="n">
        <v>100</v>
      </c>
      <c r="BN20" s="62" t="n">
        <v>100</v>
      </c>
      <c r="BO20" s="62" t="n">
        <v>100</v>
      </c>
      <c r="BP20" s="62" t="n">
        <v>95</v>
      </c>
      <c r="BQ20" s="62" t="n">
        <v>100</v>
      </c>
      <c r="BR20" s="62" t="n">
        <v>100</v>
      </c>
      <c r="BS20" s="62" t="n">
        <v>100</v>
      </c>
      <c r="BT20" s="61" t="n">
        <f aca="false">IFERROR(AVERAGE(BJ20:BS20),0)</f>
        <v>99.5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202060076-7</v>
      </c>
      <c r="B21" s="18" t="n">
        <f aca="false">$W21</f>
        <v>95</v>
      </c>
      <c r="C21" s="13"/>
      <c r="D21" s="68" t="n">
        <v>17</v>
      </c>
      <c r="E21" s="56" t="s">
        <v>164</v>
      </c>
      <c r="F21" s="56" t="s">
        <v>121</v>
      </c>
      <c r="G21" s="56" t="s">
        <v>165</v>
      </c>
      <c r="H21" s="56" t="s">
        <v>159</v>
      </c>
      <c r="I21" s="56" t="s">
        <v>166</v>
      </c>
      <c r="J21" s="56" t="s">
        <v>167</v>
      </c>
      <c r="K21" s="56" t="s">
        <v>168</v>
      </c>
      <c r="L21" s="56" t="s">
        <v>64</v>
      </c>
      <c r="M21" s="56" t="s">
        <v>65</v>
      </c>
      <c r="N21" s="56" t="s">
        <v>169</v>
      </c>
      <c r="O21" s="57" t="n">
        <f aca="false">$AB21</f>
        <v>90</v>
      </c>
      <c r="P21" s="57" t="n">
        <f aca="false">$AF21</f>
        <v>100</v>
      </c>
      <c r="Q21" s="57" t="n">
        <f aca="false">IFERROR(IF($V21&lt;&gt;0,ROUND((MAX(O21:P21)*0.5+$V21*0.5),0),ROUND(($O21*0.5+$P21*0.5),0)),)</f>
        <v>95</v>
      </c>
      <c r="R21" s="57" t="n">
        <f aca="false">$AV21</f>
        <v>90.2</v>
      </c>
      <c r="S21" s="57" t="n">
        <f aca="false">$BI21</f>
        <v>98.491</v>
      </c>
      <c r="T21" s="57" t="n">
        <f aca="false">$BT21</f>
        <v>97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95</v>
      </c>
      <c r="X21" s="57" t="n">
        <v>20</v>
      </c>
      <c r="Y21" s="60" t="n">
        <v>30</v>
      </c>
      <c r="Z21" s="60" t="n">
        <v>40</v>
      </c>
      <c r="AA21" s="60" t="n">
        <v>100</v>
      </c>
      <c r="AB21" s="61" t="n">
        <f aca="false">IFERROR(X21+Y21+Z21*AA21/100,0)</f>
        <v>90</v>
      </c>
      <c r="AC21" s="60" t="n">
        <v>30</v>
      </c>
      <c r="AD21" s="60" t="n">
        <v>70</v>
      </c>
      <c r="AE21" s="57" t="n">
        <v>100</v>
      </c>
      <c r="AF21" s="61" t="n">
        <f aca="false">IFERROR(AC21+AD21*AE21/100,0)</f>
        <v>100</v>
      </c>
      <c r="AG21" s="60"/>
      <c r="AH21" s="60"/>
      <c r="AI21" s="60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4" t="n">
        <v>75</v>
      </c>
      <c r="AP21" s="54" t="n">
        <v>100</v>
      </c>
      <c r="AQ21" s="65" t="n">
        <v>60</v>
      </c>
      <c r="AR21" s="62" t="n">
        <v>67</v>
      </c>
      <c r="AS21" s="62" t="n">
        <v>100</v>
      </c>
      <c r="AT21" s="62" t="n">
        <v>100</v>
      </c>
      <c r="AU21" s="62"/>
      <c r="AV21" s="61" t="n">
        <f aca="false">IFERROR(AVERAGE(AK21:AU21),0)</f>
        <v>90.2</v>
      </c>
      <c r="AW21" s="62" t="n">
        <v>94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100</v>
      </c>
      <c r="BD21" s="62" t="n">
        <v>90.91</v>
      </c>
      <c r="BE21" s="62" t="n">
        <v>100</v>
      </c>
      <c r="BF21" s="62" t="n">
        <v>100</v>
      </c>
      <c r="BG21" s="62"/>
      <c r="BH21" s="62"/>
      <c r="BI21" s="66" t="n">
        <f aca="false">IFERROR(AVERAGE(AW21:BH21),0)</f>
        <v>98.491</v>
      </c>
      <c r="BJ21" s="54" t="n">
        <v>100</v>
      </c>
      <c r="BK21" s="54" t="n">
        <v>90</v>
      </c>
      <c r="BL21" s="54" t="n">
        <v>95</v>
      </c>
      <c r="BM21" s="65" t="n">
        <v>90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62" t="n">
        <v>95</v>
      </c>
      <c r="BT21" s="61" t="n">
        <f aca="false">IFERROR(AVERAGE(BJ21:BS21),0)</f>
        <v>97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202060056-2</v>
      </c>
      <c r="B22" s="18" t="n">
        <f aca="false">$W22</f>
        <v>92</v>
      </c>
      <c r="C22" s="13"/>
      <c r="D22" s="68" t="n">
        <v>18</v>
      </c>
      <c r="E22" s="56" t="s">
        <v>170</v>
      </c>
      <c r="F22" s="56" t="s">
        <v>58</v>
      </c>
      <c r="G22" s="56" t="s">
        <v>171</v>
      </c>
      <c r="H22" s="56" t="s">
        <v>140</v>
      </c>
      <c r="I22" s="56" t="s">
        <v>172</v>
      </c>
      <c r="J22" s="56" t="s">
        <v>173</v>
      </c>
      <c r="K22" s="56" t="s">
        <v>174</v>
      </c>
      <c r="L22" s="56" t="s">
        <v>64</v>
      </c>
      <c r="M22" s="56" t="s">
        <v>65</v>
      </c>
      <c r="N22" s="56" t="s">
        <v>175</v>
      </c>
      <c r="O22" s="57" t="n">
        <f aca="false">$AB22</f>
        <v>79</v>
      </c>
      <c r="P22" s="57" t="n">
        <f aca="false">$AF22</f>
        <v>95</v>
      </c>
      <c r="Q22" s="57" t="n">
        <f aca="false">IFERROR(IF($V22&lt;&gt;0,ROUND((MAX(O22:P22)*0.5+$V22*0.5),0),ROUND(($O22*0.5+$P22*0.5),0)),)</f>
        <v>87</v>
      </c>
      <c r="R22" s="57" t="n">
        <f aca="false">$AV22</f>
        <v>100</v>
      </c>
      <c r="S22" s="57" t="n">
        <f aca="false">$BI22</f>
        <v>99.091</v>
      </c>
      <c r="T22" s="57" t="n">
        <f aca="false">$BT22</f>
        <v>91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92</v>
      </c>
      <c r="X22" s="57" t="n">
        <v>20</v>
      </c>
      <c r="Y22" s="60" t="n">
        <v>24</v>
      </c>
      <c r="Z22" s="60" t="n">
        <v>35</v>
      </c>
      <c r="AA22" s="60" t="n">
        <v>100</v>
      </c>
      <c r="AB22" s="61" t="n">
        <f aca="false">IFERROR(X22+Y22+Z22*AA22/100,0)</f>
        <v>79</v>
      </c>
      <c r="AC22" s="60" t="n">
        <v>25</v>
      </c>
      <c r="AD22" s="60" t="n">
        <v>70</v>
      </c>
      <c r="AE22" s="57" t="n">
        <v>100</v>
      </c>
      <c r="AF22" s="61" t="n">
        <f aca="false">IFERROR(AC22+AD22*AE22/100,0)</f>
        <v>95</v>
      </c>
      <c r="AG22" s="60"/>
      <c r="AH22" s="60"/>
      <c r="AI22" s="60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4" t="n">
        <v>100</v>
      </c>
      <c r="AP22" s="54" t="n">
        <v>100</v>
      </c>
      <c r="AQ22" s="65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100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90.91</v>
      </c>
      <c r="BE22" s="62" t="n">
        <v>100</v>
      </c>
      <c r="BF22" s="62" t="n">
        <v>100</v>
      </c>
      <c r="BG22" s="62"/>
      <c r="BH22" s="62"/>
      <c r="BI22" s="66" t="n">
        <f aca="false">IFERROR(AVERAGE(AW22:BH22),0)</f>
        <v>99.091</v>
      </c>
      <c r="BJ22" s="54" t="n">
        <v>100</v>
      </c>
      <c r="BK22" s="54" t="n">
        <v>100</v>
      </c>
      <c r="BL22" s="54" t="n">
        <v>100</v>
      </c>
      <c r="BM22" s="65" t="n">
        <v>85</v>
      </c>
      <c r="BN22" s="62" t="n">
        <v>100</v>
      </c>
      <c r="BO22" s="62" t="n">
        <v>45</v>
      </c>
      <c r="BP22" s="62" t="n">
        <v>90</v>
      </c>
      <c r="BQ22" s="62" t="n">
        <v>100</v>
      </c>
      <c r="BR22" s="62" t="n">
        <v>90</v>
      </c>
      <c r="BS22" s="62" t="n">
        <v>100</v>
      </c>
      <c r="BT22" s="61" t="n">
        <f aca="false">IFERROR(AVERAGE(BJ22:BS22),0)</f>
        <v>91</v>
      </c>
      <c r="BU22" s="63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202060132-1</v>
      </c>
      <c r="B23" s="18" t="n">
        <f aca="false">$W23</f>
        <v>84</v>
      </c>
      <c r="C23" s="13"/>
      <c r="D23" s="68" t="n">
        <v>19</v>
      </c>
      <c r="E23" s="56" t="s">
        <v>176</v>
      </c>
      <c r="F23" s="56" t="s">
        <v>64</v>
      </c>
      <c r="G23" s="56" t="s">
        <v>177</v>
      </c>
      <c r="H23" s="56" t="s">
        <v>178</v>
      </c>
      <c r="I23" s="56" t="s">
        <v>179</v>
      </c>
      <c r="J23" s="56" t="s">
        <v>180</v>
      </c>
      <c r="K23" s="56" t="s">
        <v>181</v>
      </c>
      <c r="L23" s="56" t="s">
        <v>64</v>
      </c>
      <c r="M23" s="56" t="s">
        <v>65</v>
      </c>
      <c r="N23" s="56" t="s">
        <v>182</v>
      </c>
      <c r="O23" s="57" t="n">
        <f aca="false">$AB23</f>
        <v>95</v>
      </c>
      <c r="P23" s="57" t="n">
        <f aca="false">$AF23</f>
        <v>63.5</v>
      </c>
      <c r="Q23" s="57" t="n">
        <f aca="false">IFERROR(IF($V23&lt;&gt;0,ROUND((MAX(O23:P23)*0.5+$V23*0.5),0),ROUND(($O23*0.5+$P23*0.5),0)),)</f>
        <v>79</v>
      </c>
      <c r="R23" s="57" t="n">
        <f aca="false">$AV23</f>
        <v>95</v>
      </c>
      <c r="S23" s="57" t="n">
        <f aca="false">$BI23</f>
        <v>88.8</v>
      </c>
      <c r="T23" s="57" t="n">
        <f aca="false">$BT23</f>
        <v>80</v>
      </c>
      <c r="U23" s="57" t="n">
        <f aca="false">$CD23</f>
        <v>100</v>
      </c>
      <c r="V23" s="58" t="n">
        <f aca="false">$AJ23</f>
        <v>0</v>
      </c>
      <c r="W23" s="59" t="n">
        <f aca="false">IF($Q23&gt;=55,ROUND($Q23*$Q$3+$R23*$R$3+$S23*$S$3+$T23*$T$3+$U23*$U$3,0),$Q23)</f>
        <v>84</v>
      </c>
      <c r="X23" s="57" t="n">
        <v>20</v>
      </c>
      <c r="Y23" s="60" t="n">
        <v>25</v>
      </c>
      <c r="Z23" s="60" t="n">
        <v>50</v>
      </c>
      <c r="AA23" s="60" t="n">
        <v>100</v>
      </c>
      <c r="AB23" s="61" t="n">
        <f aca="false">IFERROR(X23+Y23+Z23*AA23/100,0)</f>
        <v>95</v>
      </c>
      <c r="AC23" s="60" t="n">
        <v>25</v>
      </c>
      <c r="AD23" s="60" t="n">
        <v>55</v>
      </c>
      <c r="AE23" s="57" t="n">
        <v>70</v>
      </c>
      <c r="AF23" s="61" t="n">
        <f aca="false">IFERROR(AC23+AD23*AE23/100,0)</f>
        <v>63.5</v>
      </c>
      <c r="AG23" s="60"/>
      <c r="AH23" s="60"/>
      <c r="AI23" s="60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4" t="n">
        <v>100</v>
      </c>
      <c r="AP23" s="54" t="n">
        <v>100</v>
      </c>
      <c r="AQ23" s="65" t="n">
        <v>100</v>
      </c>
      <c r="AR23" s="62" t="n">
        <v>50</v>
      </c>
      <c r="AS23" s="62" t="n">
        <v>100</v>
      </c>
      <c r="AT23" s="62" t="n">
        <v>100</v>
      </c>
      <c r="AU23" s="62"/>
      <c r="AV23" s="61" t="n">
        <f aca="false">IFERROR(AVERAGE(AK23:AU23),0)</f>
        <v>95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0</v>
      </c>
      <c r="BB23" s="62" t="n">
        <v>100</v>
      </c>
      <c r="BC23" s="62" t="n">
        <v>99</v>
      </c>
      <c r="BD23" s="62" t="n">
        <v>100</v>
      </c>
      <c r="BE23" s="62" t="n">
        <v>89</v>
      </c>
      <c r="BF23" s="62" t="n">
        <v>100</v>
      </c>
      <c r="BG23" s="62"/>
      <c r="BH23" s="62"/>
      <c r="BI23" s="66" t="n">
        <f aca="false">IFERROR(AVERAGE(AW23:BH23),0)</f>
        <v>88.8</v>
      </c>
      <c r="BJ23" s="54" t="n">
        <v>100</v>
      </c>
      <c r="BK23" s="54" t="n">
        <v>90</v>
      </c>
      <c r="BL23" s="54" t="n">
        <v>95</v>
      </c>
      <c r="BM23" s="65" t="n">
        <v>65</v>
      </c>
      <c r="BN23" s="62" t="n">
        <v>95</v>
      </c>
      <c r="BO23" s="62" t="n">
        <v>85</v>
      </c>
      <c r="BP23" s="62" t="n">
        <v>100</v>
      </c>
      <c r="BQ23" s="62" t="n">
        <v>70</v>
      </c>
      <c r="BR23" s="62" t="n">
        <v>0</v>
      </c>
      <c r="BS23" s="62" t="n">
        <v>100</v>
      </c>
      <c r="BT23" s="61" t="n">
        <f aca="false">IFERROR(AVERAGE(BJ23:BS23),0)</f>
        <v>80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100</v>
      </c>
    </row>
    <row r="24" customFormat="false" ht="15.75" hidden="false" customHeight="true" outlineLevel="0" collapsed="false">
      <c r="A24" s="13" t="str">
        <f aca="false">$E24&amp;"-"&amp;$F24</f>
        <v>202060048-1</v>
      </c>
      <c r="B24" s="18" t="n">
        <f aca="false">$W24</f>
        <v>90</v>
      </c>
      <c r="C24" s="13"/>
      <c r="D24" s="68" t="n">
        <v>20</v>
      </c>
      <c r="E24" s="56" t="s">
        <v>183</v>
      </c>
      <c r="F24" s="56" t="s">
        <v>64</v>
      </c>
      <c r="G24" s="56" t="s">
        <v>184</v>
      </c>
      <c r="H24" s="56" t="s">
        <v>140</v>
      </c>
      <c r="I24" s="56" t="s">
        <v>185</v>
      </c>
      <c r="J24" s="56" t="s">
        <v>186</v>
      </c>
      <c r="K24" s="56" t="s">
        <v>187</v>
      </c>
      <c r="L24" s="56" t="s">
        <v>64</v>
      </c>
      <c r="M24" s="56" t="s">
        <v>65</v>
      </c>
      <c r="N24" s="56" t="s">
        <v>188</v>
      </c>
      <c r="O24" s="57" t="n">
        <f aca="false">$AB24</f>
        <v>85</v>
      </c>
      <c r="P24" s="57" t="n">
        <f aca="false">$AF24</f>
        <v>85</v>
      </c>
      <c r="Q24" s="57" t="n">
        <f aca="false">IFERROR(IF($V24&lt;&gt;0,ROUND((MAX(O24:P24)*0.5+$V24*0.5),0),ROUND(($O24*0.5+$P24*0.5),0)),)</f>
        <v>85</v>
      </c>
      <c r="R24" s="57" t="n">
        <f aca="false">$AV24</f>
        <v>87</v>
      </c>
      <c r="S24" s="57" t="n">
        <f aca="false">$BI24</f>
        <v>100</v>
      </c>
      <c r="T24" s="57" t="n">
        <f aca="false">$BT24</f>
        <v>98</v>
      </c>
      <c r="U24" s="57" t="n">
        <f aca="false">$CD24</f>
        <v>100</v>
      </c>
      <c r="V24" s="58" t="n">
        <f aca="false">$AJ24</f>
        <v>0</v>
      </c>
      <c r="W24" s="59" t="n">
        <f aca="false">IF($Q24&gt;=55,ROUND($Q24*$Q$3+$R24*$R$3+$S24*$S$3+$T24*$T$3+$U24*$U$3,0),$Q24)</f>
        <v>90</v>
      </c>
      <c r="X24" s="57" t="n">
        <v>20</v>
      </c>
      <c r="Y24" s="60" t="n">
        <v>25</v>
      </c>
      <c r="Z24" s="60" t="n">
        <v>40</v>
      </c>
      <c r="AA24" s="60" t="n">
        <v>100</v>
      </c>
      <c r="AB24" s="61" t="n">
        <f aca="false">IFERROR(X24+Y24+Z24*AA24/100,0)</f>
        <v>85</v>
      </c>
      <c r="AC24" s="60" t="n">
        <v>20</v>
      </c>
      <c r="AD24" s="60" t="n">
        <v>65</v>
      </c>
      <c r="AE24" s="57" t="n">
        <v>100</v>
      </c>
      <c r="AF24" s="61" t="n">
        <f aca="false">IFERROR(AC24+AD24*AE24/100,0)</f>
        <v>85</v>
      </c>
      <c r="AG24" s="60"/>
      <c r="AH24" s="60"/>
      <c r="AI24" s="60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100</v>
      </c>
      <c r="AO24" s="64" t="n">
        <v>100</v>
      </c>
      <c r="AP24" s="54" t="n">
        <v>80</v>
      </c>
      <c r="AQ24" s="65" t="n">
        <v>80</v>
      </c>
      <c r="AR24" s="62" t="n">
        <v>50</v>
      </c>
      <c r="AS24" s="62" t="n">
        <v>60</v>
      </c>
      <c r="AT24" s="62" t="n">
        <v>100</v>
      </c>
      <c r="AU24" s="62"/>
      <c r="AV24" s="61" t="n">
        <f aca="false">IFERROR(AVERAGE(AK24:AU24),0)</f>
        <v>87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 t="n">
        <v>100</v>
      </c>
      <c r="BG24" s="62"/>
      <c r="BH24" s="62"/>
      <c r="BI24" s="66" t="n">
        <f aca="false">IFERROR(AVERAGE(AW24:BH24),0)</f>
        <v>100</v>
      </c>
      <c r="BJ24" s="54" t="n">
        <v>100</v>
      </c>
      <c r="BK24" s="54" t="n">
        <v>100</v>
      </c>
      <c r="BL24" s="54" t="n">
        <v>100</v>
      </c>
      <c r="BM24" s="65" t="n">
        <v>80</v>
      </c>
      <c r="BN24" s="62" t="n">
        <v>100</v>
      </c>
      <c r="BO24" s="62" t="n">
        <v>100</v>
      </c>
      <c r="BP24" s="62" t="n">
        <v>100</v>
      </c>
      <c r="BQ24" s="62" t="n">
        <v>100</v>
      </c>
      <c r="BR24" s="62" t="n">
        <v>100</v>
      </c>
      <c r="BS24" s="62" t="n">
        <v>100</v>
      </c>
      <c r="BT24" s="61" t="n">
        <f aca="false">IFERROR(AVERAGE(BJ24:BS24),0)</f>
        <v>98</v>
      </c>
      <c r="BU24" s="63" t="n">
        <v>100</v>
      </c>
      <c r="BV24" s="63" t="n">
        <v>100</v>
      </c>
      <c r="BW24" s="63" t="n">
        <v>100</v>
      </c>
      <c r="BX24" s="62" t="n">
        <v>100</v>
      </c>
      <c r="BY24" s="62" t="n">
        <v>100</v>
      </c>
      <c r="BZ24" s="62" t="n">
        <v>100</v>
      </c>
      <c r="CA24" s="62" t="n">
        <v>100</v>
      </c>
      <c r="CB24" s="62" t="n">
        <v>100</v>
      </c>
      <c r="CC24" s="62"/>
      <c r="CD24" s="61" t="n">
        <f aca="false">IFERROR(AVERAGE(BU24:CC24),0)</f>
        <v>100</v>
      </c>
    </row>
    <row r="25" customFormat="false" ht="15.75" hidden="false" customHeight="true" outlineLevel="0" collapsed="false">
      <c r="A25" s="13" t="str">
        <f aca="false">$E25&amp;"-"&amp;$F25</f>
        <v>202060014-7</v>
      </c>
      <c r="B25" s="18" t="n">
        <f aca="false">$W25</f>
        <v>74</v>
      </c>
      <c r="C25" s="13"/>
      <c r="D25" s="68" t="n">
        <v>21</v>
      </c>
      <c r="E25" s="56" t="s">
        <v>189</v>
      </c>
      <c r="F25" s="56" t="s">
        <v>121</v>
      </c>
      <c r="G25" s="56" t="s">
        <v>190</v>
      </c>
      <c r="H25" s="56" t="s">
        <v>68</v>
      </c>
      <c r="I25" s="56" t="s">
        <v>191</v>
      </c>
      <c r="J25" s="56" t="s">
        <v>192</v>
      </c>
      <c r="K25" s="56" t="s">
        <v>193</v>
      </c>
      <c r="L25" s="56" t="s">
        <v>64</v>
      </c>
      <c r="M25" s="56" t="s">
        <v>65</v>
      </c>
      <c r="N25" s="56" t="s">
        <v>194</v>
      </c>
      <c r="O25" s="57" t="n">
        <f aca="false">$AB25</f>
        <v>59</v>
      </c>
      <c r="P25" s="57" t="n">
        <f aca="false">$AF25</f>
        <v>45</v>
      </c>
      <c r="Q25" s="57" t="n">
        <f aca="false">IFERROR(IF($V25&lt;&gt;0,ROUND((MAX(O25:P25)*0.5+$V25*0.5),0),ROUND(($O25*0.5+$P25*0.5),0)),)</f>
        <v>56</v>
      </c>
      <c r="R25" s="57" t="n">
        <f aca="false">$AV25</f>
        <v>97.5</v>
      </c>
      <c r="S25" s="57" t="n">
        <f aca="false">$BI25</f>
        <v>90</v>
      </c>
      <c r="T25" s="57" t="n">
        <f aca="false">$BT25</f>
        <v>83</v>
      </c>
      <c r="U25" s="57" t="n">
        <f aca="false">$CD25</f>
        <v>100</v>
      </c>
      <c r="V25" s="58" t="n">
        <f aca="false">$AJ25</f>
        <v>52</v>
      </c>
      <c r="W25" s="59" t="n">
        <f aca="false">IF($Q25&gt;=55,ROUND($Q25*$Q$3+$R25*$R$3+$S25*$S$3+$T25*$T$3+$U25*$U$3,0),$Q25)</f>
        <v>74</v>
      </c>
      <c r="X25" s="57" t="n">
        <v>15</v>
      </c>
      <c r="Y25" s="60" t="n">
        <v>14</v>
      </c>
      <c r="Z25" s="60" t="n">
        <v>30</v>
      </c>
      <c r="AA25" s="60" t="n">
        <v>100</v>
      </c>
      <c r="AB25" s="61" t="n">
        <f aca="false">IFERROR(X25+Y25+Z25*AA25/100,0)</f>
        <v>59</v>
      </c>
      <c r="AC25" s="60" t="n">
        <v>0</v>
      </c>
      <c r="AD25" s="60" t="n">
        <v>45</v>
      </c>
      <c r="AE25" s="60" t="n">
        <v>100</v>
      </c>
      <c r="AF25" s="61" t="n">
        <f aca="false">IFERROR(AC25+AD25*AE25/100,0)</f>
        <v>45</v>
      </c>
      <c r="AG25" s="60" t="n">
        <v>2</v>
      </c>
      <c r="AH25" s="60" t="n">
        <v>50</v>
      </c>
      <c r="AI25" s="60" t="n">
        <v>100</v>
      </c>
      <c r="AJ25" s="61" t="n">
        <f aca="false">IFERROR(AG25+AH25*AI25/100,0)</f>
        <v>52</v>
      </c>
      <c r="AK25" s="62" t="n">
        <v>100</v>
      </c>
      <c r="AL25" s="63" t="n">
        <v>100</v>
      </c>
      <c r="AM25" s="62" t="n">
        <v>100</v>
      </c>
      <c r="AN25" s="62" t="n">
        <v>75</v>
      </c>
      <c r="AO25" s="64" t="n">
        <v>100</v>
      </c>
      <c r="AP25" s="54" t="n">
        <v>100</v>
      </c>
      <c r="AQ25" s="65" t="n">
        <v>100</v>
      </c>
      <c r="AR25" s="62" t="n">
        <v>100</v>
      </c>
      <c r="AS25" s="62" t="n">
        <v>100</v>
      </c>
      <c r="AT25" s="62" t="n">
        <v>100</v>
      </c>
      <c r="AU25" s="62"/>
      <c r="AV25" s="61" t="n">
        <f aca="false">IFERROR(AVERAGE(AK25:AU25),0)</f>
        <v>97.5</v>
      </c>
      <c r="AW25" s="62" t="n">
        <v>100</v>
      </c>
      <c r="AX25" s="62" t="n">
        <v>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 t="n">
        <v>100</v>
      </c>
      <c r="BG25" s="62"/>
      <c r="BH25" s="62"/>
      <c r="BI25" s="66" t="n">
        <f aca="false">IFERROR(AVERAGE(AW25:BH25),0)</f>
        <v>90</v>
      </c>
      <c r="BJ25" s="54" t="n">
        <v>90</v>
      </c>
      <c r="BK25" s="54" t="n">
        <v>95</v>
      </c>
      <c r="BL25" s="54" t="n">
        <v>100</v>
      </c>
      <c r="BM25" s="65" t="n">
        <v>50</v>
      </c>
      <c r="BN25" s="62" t="n">
        <v>80</v>
      </c>
      <c r="BO25" s="62" t="n">
        <v>90</v>
      </c>
      <c r="BP25" s="62" t="n">
        <v>55</v>
      </c>
      <c r="BQ25" s="62" t="n">
        <v>100</v>
      </c>
      <c r="BR25" s="62" t="n">
        <v>90</v>
      </c>
      <c r="BS25" s="62" t="n">
        <v>80</v>
      </c>
      <c r="BT25" s="61" t="n">
        <f aca="false">IFERROR(AVERAGE(BJ25:BS25),0)</f>
        <v>83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100</v>
      </c>
      <c r="CC25" s="62"/>
      <c r="CD25" s="61" t="n">
        <f aca="false">IFERROR(AVERAGE(BU25:CC25),0)</f>
        <v>100</v>
      </c>
    </row>
    <row r="26" customFormat="false" ht="15.75" hidden="false" customHeight="true" outlineLevel="0" collapsed="false">
      <c r="A26" s="13" t="str">
        <f aca="false">$E26&amp;"-"&amp;$F26</f>
        <v>202060068-6</v>
      </c>
      <c r="B26" s="18" t="n">
        <f aca="false">$W26</f>
        <v>52</v>
      </c>
      <c r="C26" s="13"/>
      <c r="D26" s="68" t="n">
        <v>22</v>
      </c>
      <c r="E26" s="56" t="s">
        <v>195</v>
      </c>
      <c r="F26" s="56" t="s">
        <v>140</v>
      </c>
      <c r="G26" s="56" t="s">
        <v>196</v>
      </c>
      <c r="H26" s="56" t="s">
        <v>58</v>
      </c>
      <c r="I26" s="56" t="s">
        <v>197</v>
      </c>
      <c r="J26" s="56" t="s">
        <v>198</v>
      </c>
      <c r="K26" s="56" t="s">
        <v>199</v>
      </c>
      <c r="L26" s="56" t="s">
        <v>64</v>
      </c>
      <c r="M26" s="56" t="s">
        <v>65</v>
      </c>
      <c r="N26" s="56" t="s">
        <v>200</v>
      </c>
      <c r="O26" s="57" t="n">
        <f aca="false">$AB26</f>
        <v>44</v>
      </c>
      <c r="P26" s="57" t="n">
        <f aca="false">$AF26</f>
        <v>30</v>
      </c>
      <c r="Q26" s="57" t="n">
        <f aca="false">IFERROR(IF($V26&lt;&gt;0,ROUND((MAX(O26:P26)*0.5+$V26*0.5),0),ROUND(($O26*0.5+$P26*0.5),0)),)</f>
        <v>52</v>
      </c>
      <c r="R26" s="57" t="n">
        <f aca="false">$AV26</f>
        <v>92.3</v>
      </c>
      <c r="S26" s="57" t="n">
        <f aca="false">$BI26</f>
        <v>99.091</v>
      </c>
      <c r="T26" s="57" t="n">
        <f aca="false">$BT26</f>
        <v>60.5</v>
      </c>
      <c r="U26" s="57" t="n">
        <f aca="false">$CD26</f>
        <v>75</v>
      </c>
      <c r="V26" s="58" t="n">
        <f aca="false">$AJ26</f>
        <v>60</v>
      </c>
      <c r="W26" s="59" t="n">
        <f aca="false">IF($Q26&gt;=55,ROUND($Q26*$Q$3+$R26*$R$3+$S26*$S$3+$T26*$T$3+$U26*$U$3,0),$Q26)</f>
        <v>52</v>
      </c>
      <c r="X26" s="57" t="n">
        <v>20</v>
      </c>
      <c r="Y26" s="60" t="n">
        <v>4</v>
      </c>
      <c r="Z26" s="60" t="n">
        <v>20</v>
      </c>
      <c r="AA26" s="60" t="n">
        <v>100</v>
      </c>
      <c r="AB26" s="61" t="n">
        <f aca="false">IFERROR(X26+Y26+Z26*AA26/100,0)</f>
        <v>44</v>
      </c>
      <c r="AC26" s="60" t="n">
        <v>15</v>
      </c>
      <c r="AD26" s="60" t="n">
        <v>15</v>
      </c>
      <c r="AE26" s="57" t="n">
        <v>100</v>
      </c>
      <c r="AF26" s="61" t="n">
        <f aca="false">IFERROR(AC26+AD26*AE26/100,0)</f>
        <v>30</v>
      </c>
      <c r="AG26" s="60" t="n">
        <v>5</v>
      </c>
      <c r="AH26" s="60" t="n">
        <v>55</v>
      </c>
      <c r="AI26" s="60" t="n">
        <v>100</v>
      </c>
      <c r="AJ26" s="61" t="n">
        <f aca="false">IFERROR(AG26+AH26*AI26/100,0)</f>
        <v>60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4" t="n">
        <v>100</v>
      </c>
      <c r="AP26" s="54" t="n">
        <v>60</v>
      </c>
      <c r="AQ26" s="65" t="n">
        <v>80</v>
      </c>
      <c r="AR26" s="62" t="n">
        <v>83</v>
      </c>
      <c r="AS26" s="62" t="n">
        <v>100</v>
      </c>
      <c r="AT26" s="62" t="n">
        <v>100</v>
      </c>
      <c r="AU26" s="62"/>
      <c r="AV26" s="61" t="n">
        <f aca="false">IFERROR(AVERAGE(AK26:AU26),0)</f>
        <v>92.3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90.91</v>
      </c>
      <c r="BE26" s="62" t="n">
        <v>100</v>
      </c>
      <c r="BF26" s="62" t="n">
        <v>100</v>
      </c>
      <c r="BG26" s="62"/>
      <c r="BH26" s="62"/>
      <c r="BI26" s="66" t="n">
        <f aca="false">IFERROR(AVERAGE(AW26:BH26),0)</f>
        <v>99.091</v>
      </c>
      <c r="BJ26" s="54" t="n">
        <v>80</v>
      </c>
      <c r="BK26" s="54" t="n">
        <v>70</v>
      </c>
      <c r="BL26" s="54" t="n">
        <v>95</v>
      </c>
      <c r="BM26" s="65" t="n">
        <v>75</v>
      </c>
      <c r="BN26" s="62" t="n">
        <v>85</v>
      </c>
      <c r="BO26" s="62" t="n">
        <v>0</v>
      </c>
      <c r="BP26" s="62" t="n">
        <v>0</v>
      </c>
      <c r="BQ26" s="62" t="n">
        <v>100</v>
      </c>
      <c r="BR26" s="62" t="n">
        <v>100</v>
      </c>
      <c r="BS26" s="62" t="n">
        <v>0</v>
      </c>
      <c r="BT26" s="61" t="n">
        <f aca="false">IFERROR(AVERAGE(BJ26:BS26),0)</f>
        <v>60.5</v>
      </c>
      <c r="BU26" s="63" t="n">
        <v>0</v>
      </c>
      <c r="BV26" s="63" t="n">
        <v>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75</v>
      </c>
    </row>
    <row r="27" customFormat="false" ht="15.75" hidden="false" customHeight="true" outlineLevel="0" collapsed="false">
      <c r="A27" s="13" t="str">
        <f aca="false">$E27&amp;"-"&amp;$F27</f>
        <v>201960043-5</v>
      </c>
      <c r="B27" s="18" t="n">
        <f aca="false">$W27</f>
        <v>97</v>
      </c>
      <c r="C27" s="13"/>
      <c r="D27" s="68" t="n">
        <v>23</v>
      </c>
      <c r="E27" s="56" t="s">
        <v>201</v>
      </c>
      <c r="F27" s="56" t="s">
        <v>70</v>
      </c>
      <c r="G27" s="56" t="s">
        <v>202</v>
      </c>
      <c r="H27" s="56" t="s">
        <v>178</v>
      </c>
      <c r="I27" s="56" t="s">
        <v>203</v>
      </c>
      <c r="J27" s="56" t="s">
        <v>204</v>
      </c>
      <c r="K27" s="56" t="s">
        <v>205</v>
      </c>
      <c r="L27" s="56" t="s">
        <v>64</v>
      </c>
      <c r="M27" s="56" t="s">
        <v>65</v>
      </c>
      <c r="N27" s="56" t="s">
        <v>206</v>
      </c>
      <c r="O27" s="57" t="n">
        <f aca="false">$AB27</f>
        <v>100</v>
      </c>
      <c r="P27" s="57" t="n">
        <f aca="false">$AF27</f>
        <v>95</v>
      </c>
      <c r="Q27" s="57" t="n">
        <f aca="false">IFERROR(IF($V27&lt;&gt;0,ROUND((MAX(O27:P27)*0.5+$V27*0.5),0),ROUND(($O27*0.5+$P27*0.5),0)),)</f>
        <v>98</v>
      </c>
      <c r="R27" s="57" t="n">
        <f aca="false">$AV27</f>
        <v>96.3</v>
      </c>
      <c r="S27" s="57" t="n">
        <f aca="false">$BI27</f>
        <v>90</v>
      </c>
      <c r="T27" s="57" t="n">
        <f aca="false">$BT27</f>
        <v>98.5</v>
      </c>
      <c r="U27" s="57" t="n">
        <f aca="false">$CD27</f>
        <v>97.5</v>
      </c>
      <c r="V27" s="58" t="n">
        <f aca="false">$AJ27</f>
        <v>0</v>
      </c>
      <c r="W27" s="59" t="n">
        <f aca="false">IF($Q27&gt;=55,ROUND($Q27*$Q$3+$R27*$R$3+$S27*$S$3+$T27*$T$3+$U27*$U$3,0),$Q27)</f>
        <v>97</v>
      </c>
      <c r="X27" s="57" t="n">
        <v>20</v>
      </c>
      <c r="Y27" s="60" t="n">
        <v>30</v>
      </c>
      <c r="Z27" s="60" t="n">
        <v>50</v>
      </c>
      <c r="AA27" s="60" t="n">
        <v>100</v>
      </c>
      <c r="AB27" s="61" t="n">
        <f aca="false">IFERROR(X27+Y27+Z27*AA27/100,0)</f>
        <v>100</v>
      </c>
      <c r="AC27" s="60" t="n">
        <v>30</v>
      </c>
      <c r="AD27" s="60" t="n">
        <v>65</v>
      </c>
      <c r="AE27" s="57" t="n">
        <v>100</v>
      </c>
      <c r="AF27" s="61" t="n">
        <f aca="false">IFERROR(AC27+AD27*AE27/100,0)</f>
        <v>95</v>
      </c>
      <c r="AG27" s="60"/>
      <c r="AH27" s="60"/>
      <c r="AI27" s="60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4" t="n">
        <v>100</v>
      </c>
      <c r="AP27" s="54" t="n">
        <v>80</v>
      </c>
      <c r="AQ27" s="65" t="n">
        <v>100</v>
      </c>
      <c r="AR27" s="62" t="n">
        <v>83</v>
      </c>
      <c r="AS27" s="62" t="n">
        <v>100</v>
      </c>
      <c r="AT27" s="62" t="n">
        <v>100</v>
      </c>
      <c r="AU27" s="62"/>
      <c r="AV27" s="61" t="n">
        <f aca="false">IFERROR(AVERAGE(AK27:AU27),0)</f>
        <v>96.3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6" t="n">
        <f aca="false">IFERROR(AVERAGE(AW27:BH27),0)</f>
        <v>90</v>
      </c>
      <c r="BJ27" s="54" t="n">
        <v>100</v>
      </c>
      <c r="BK27" s="54" t="n">
        <v>100</v>
      </c>
      <c r="BL27" s="54" t="n">
        <v>100</v>
      </c>
      <c r="BM27" s="65" t="n">
        <v>100</v>
      </c>
      <c r="BN27" s="62" t="n">
        <v>100</v>
      </c>
      <c r="BO27" s="62" t="n">
        <v>100</v>
      </c>
      <c r="BP27" s="62" t="n">
        <v>100</v>
      </c>
      <c r="BQ27" s="62" t="n">
        <v>95</v>
      </c>
      <c r="BR27" s="62" t="n">
        <v>90</v>
      </c>
      <c r="BS27" s="62" t="n">
        <v>100</v>
      </c>
      <c r="BT27" s="61" t="n">
        <f aca="false">IFERROR(AVERAGE(BJ27:BS27),0)</f>
        <v>98.5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80</v>
      </c>
      <c r="CB27" s="62" t="n">
        <v>100</v>
      </c>
      <c r="CC27" s="62"/>
      <c r="CD27" s="61" t="n">
        <f aca="false">IFERROR(AVERAGE(BU27:CC27),0)</f>
        <v>97.5</v>
      </c>
    </row>
    <row r="28" customFormat="false" ht="15.75" hidden="false" customHeight="true" outlineLevel="0" collapsed="false">
      <c r="A28" s="13" t="str">
        <f aca="false">$E28&amp;"-"&amp;$F28</f>
        <v>202060035-k</v>
      </c>
      <c r="B28" s="18" t="n">
        <f aca="false">$W28</f>
        <v>82</v>
      </c>
      <c r="C28" s="13"/>
      <c r="D28" s="68" t="n">
        <v>24</v>
      </c>
      <c r="E28" s="56" t="s">
        <v>207</v>
      </c>
      <c r="F28" s="56" t="s">
        <v>76</v>
      </c>
      <c r="G28" s="56" t="s">
        <v>208</v>
      </c>
      <c r="H28" s="56" t="s">
        <v>89</v>
      </c>
      <c r="I28" s="56" t="s">
        <v>209</v>
      </c>
      <c r="J28" s="56" t="s">
        <v>78</v>
      </c>
      <c r="K28" s="56" t="s">
        <v>210</v>
      </c>
      <c r="L28" s="56" t="s">
        <v>64</v>
      </c>
      <c r="M28" s="56" t="s">
        <v>65</v>
      </c>
      <c r="N28" s="56" t="s">
        <v>211</v>
      </c>
      <c r="O28" s="57" t="n">
        <f aca="false">$AB28</f>
        <v>80</v>
      </c>
      <c r="P28" s="57" t="n">
        <f aca="false">$AF28</f>
        <v>60</v>
      </c>
      <c r="Q28" s="57" t="n">
        <f aca="false">IFERROR(IF($V28&lt;&gt;0,ROUND((MAX(O28:P28)*0.5+$V28*0.5),0),ROUND(($O28*0.5+$P28*0.5),0)),)</f>
        <v>70</v>
      </c>
      <c r="R28" s="57" t="n">
        <f aca="false">$AV28</f>
        <v>90.7</v>
      </c>
      <c r="S28" s="57" t="n">
        <f aca="false">$BI28</f>
        <v>99.1</v>
      </c>
      <c r="T28" s="57" t="n">
        <f aca="false">$BT28</f>
        <v>95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82</v>
      </c>
      <c r="X28" s="57" t="n">
        <v>20</v>
      </c>
      <c r="Y28" s="60" t="n">
        <v>20</v>
      </c>
      <c r="Z28" s="60" t="n">
        <v>40</v>
      </c>
      <c r="AA28" s="60" t="n">
        <v>100</v>
      </c>
      <c r="AB28" s="61" t="n">
        <f aca="false">IFERROR(X28+Y28+Z28*AA28/100,0)</f>
        <v>80</v>
      </c>
      <c r="AC28" s="60" t="n">
        <v>30</v>
      </c>
      <c r="AD28" s="60" t="n">
        <v>30</v>
      </c>
      <c r="AE28" s="57" t="n">
        <v>100</v>
      </c>
      <c r="AF28" s="61" t="n">
        <f aca="false">IFERROR(AC28+AD28*AE28/100,0)</f>
        <v>60</v>
      </c>
      <c r="AG28" s="60"/>
      <c r="AH28" s="60"/>
      <c r="AI28" s="60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4" t="n">
        <v>100</v>
      </c>
      <c r="AP28" s="54" t="n">
        <v>60</v>
      </c>
      <c r="AQ28" s="65" t="n">
        <v>100</v>
      </c>
      <c r="AR28" s="62" t="n">
        <v>67</v>
      </c>
      <c r="AS28" s="62" t="n">
        <v>80</v>
      </c>
      <c r="AT28" s="62" t="n">
        <v>100</v>
      </c>
      <c r="AU28" s="62"/>
      <c r="AV28" s="61" t="n">
        <f aca="false">IFERROR(AVERAGE(AK28:AU28),0)</f>
        <v>90.7</v>
      </c>
      <c r="AW28" s="62" t="n">
        <v>100</v>
      </c>
      <c r="AX28" s="62" t="n">
        <v>100</v>
      </c>
      <c r="AY28" s="62" t="n">
        <v>100</v>
      </c>
      <c r="AZ28" s="62" t="n">
        <v>95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100</v>
      </c>
      <c r="BF28" s="62" t="n">
        <v>96</v>
      </c>
      <c r="BG28" s="62"/>
      <c r="BH28" s="62"/>
      <c r="BI28" s="66" t="n">
        <f aca="false">IFERROR(AVERAGE(AW28:BH28),0)</f>
        <v>99.1</v>
      </c>
      <c r="BJ28" s="54" t="n">
        <v>90</v>
      </c>
      <c r="BK28" s="54" t="n">
        <v>100</v>
      </c>
      <c r="BL28" s="54" t="n">
        <v>95</v>
      </c>
      <c r="BM28" s="65" t="n">
        <v>85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90</v>
      </c>
      <c r="BS28" s="62" t="n">
        <v>90</v>
      </c>
      <c r="BT28" s="61" t="n">
        <f aca="false">IFERROR(AVERAGE(BJ28:BS28),0)</f>
        <v>95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201912011-5</v>
      </c>
      <c r="B29" s="18" t="n">
        <f aca="false">$W29</f>
        <v>20</v>
      </c>
      <c r="C29" s="13"/>
      <c r="D29" s="68" t="n">
        <v>25</v>
      </c>
      <c r="E29" s="56" t="s">
        <v>212</v>
      </c>
      <c r="F29" s="56" t="s">
        <v>70</v>
      </c>
      <c r="G29" s="56" t="s">
        <v>213</v>
      </c>
      <c r="H29" s="56" t="s">
        <v>140</v>
      </c>
      <c r="I29" s="73" t="s">
        <v>214</v>
      </c>
      <c r="J29" s="56" t="s">
        <v>215</v>
      </c>
      <c r="K29" s="56" t="s">
        <v>216</v>
      </c>
      <c r="L29" s="56" t="s">
        <v>58</v>
      </c>
      <c r="M29" s="56" t="s">
        <v>217</v>
      </c>
      <c r="N29" s="56" t="s">
        <v>218</v>
      </c>
      <c r="O29" s="57" t="n">
        <f aca="false">$AB29</f>
        <v>40</v>
      </c>
      <c r="P29" s="57" t="n">
        <f aca="false">$AF29</f>
        <v>0</v>
      </c>
      <c r="Q29" s="57" t="n">
        <f aca="false">IFERROR(IF($V29&lt;&gt;0,ROUND((MAX(O29:P29)*0.5+$V29*0.5),0),ROUND(($O29*0.5+$P29*0.5),0)),)</f>
        <v>20</v>
      </c>
      <c r="R29" s="57" t="n">
        <f aca="false">$AV29</f>
        <v>11.1111111111111</v>
      </c>
      <c r="S29" s="57" t="n">
        <f aca="false">$BI29</f>
        <v>0</v>
      </c>
      <c r="T29" s="57" t="n">
        <f aca="false">$BT29</f>
        <v>0</v>
      </c>
      <c r="U29" s="57" t="n">
        <f aca="false">$CD29</f>
        <v>0</v>
      </c>
      <c r="V29" s="58" t="n">
        <f aca="false">$AJ29</f>
        <v>0</v>
      </c>
      <c r="W29" s="59" t="n">
        <f aca="false">IF($Q29&gt;=55,ROUND($Q29*$Q$3+$R29*$R$3+$S29*$S$3+$T29*$T$3+$U29*$U$3,0),$Q29)</f>
        <v>20</v>
      </c>
      <c r="X29" s="57" t="n">
        <v>20</v>
      </c>
      <c r="Y29" s="60" t="n">
        <v>5</v>
      </c>
      <c r="Z29" s="60" t="n">
        <v>15</v>
      </c>
      <c r="AA29" s="60" t="n">
        <v>100</v>
      </c>
      <c r="AB29" s="61" t="n">
        <f aca="false">IFERROR(X29+Y29+Z29*AA29/100,0)</f>
        <v>40</v>
      </c>
      <c r="AC29" s="74" t="n">
        <v>0</v>
      </c>
      <c r="AD29" s="74" t="n">
        <v>0</v>
      </c>
      <c r="AE29" s="75" t="n">
        <v>0</v>
      </c>
      <c r="AF29" s="61" t="n">
        <f aca="false">IFERROR(AC29+AD29*AE29/100,0)</f>
        <v>0</v>
      </c>
      <c r="AG29" s="60"/>
      <c r="AH29" s="60"/>
      <c r="AI29" s="60"/>
      <c r="AJ29" s="61" t="n">
        <f aca="false">IFERROR(AG29+AH29*AI29/100,0)</f>
        <v>0</v>
      </c>
      <c r="AK29" s="62" t="s">
        <v>145</v>
      </c>
      <c r="AL29" s="63" t="n">
        <v>100</v>
      </c>
      <c r="AM29" s="62" t="n">
        <v>0</v>
      </c>
      <c r="AN29" s="62" t="n">
        <v>0</v>
      </c>
      <c r="AO29" s="64" t="n">
        <v>0</v>
      </c>
      <c r="AP29" s="54" t="n">
        <v>0</v>
      </c>
      <c r="AQ29" s="65" t="n">
        <v>0</v>
      </c>
      <c r="AR29" s="62" t="n">
        <v>0</v>
      </c>
      <c r="AS29" s="62" t="n">
        <v>0</v>
      </c>
      <c r="AT29" s="62" t="n">
        <v>0</v>
      </c>
      <c r="AU29" s="62"/>
      <c r="AV29" s="61" t="n">
        <f aca="false">IFERROR(AVERAGE(AK29:AU29),0)</f>
        <v>11.1111111111111</v>
      </c>
      <c r="AW29" s="62" t="s">
        <v>145</v>
      </c>
      <c r="AX29" s="62" t="n">
        <v>0</v>
      </c>
      <c r="AY29" s="62" t="n">
        <v>0</v>
      </c>
      <c r="AZ29" s="62" t="n">
        <v>0</v>
      </c>
      <c r="BA29" s="62" t="n">
        <v>0</v>
      </c>
      <c r="BB29" s="62" t="n">
        <v>0</v>
      </c>
      <c r="BC29" s="62" t="n">
        <v>0</v>
      </c>
      <c r="BD29" s="62" t="n">
        <v>0</v>
      </c>
      <c r="BE29" s="62" t="n">
        <v>0</v>
      </c>
      <c r="BF29" s="62" t="n">
        <v>0</v>
      </c>
      <c r="BG29" s="62"/>
      <c r="BH29" s="62"/>
      <c r="BI29" s="66" t="n">
        <f aca="false">IFERROR(AVERAGE(AW29:BH29),0)</f>
        <v>0</v>
      </c>
      <c r="BJ29" s="54" t="n">
        <v>0</v>
      </c>
      <c r="BK29" s="54" t="n">
        <v>0</v>
      </c>
      <c r="BL29" s="54" t="n">
        <v>0</v>
      </c>
      <c r="BM29" s="65" t="n">
        <v>0</v>
      </c>
      <c r="BN29" s="62" t="n">
        <v>0</v>
      </c>
      <c r="BO29" s="62" t="n">
        <v>0</v>
      </c>
      <c r="BP29" s="62" t="n">
        <v>0</v>
      </c>
      <c r="BQ29" s="62" t="n">
        <v>0</v>
      </c>
      <c r="BR29" s="62" t="n">
        <v>0</v>
      </c>
      <c r="BS29" s="62" t="n">
        <v>0</v>
      </c>
      <c r="BT29" s="61" t="n">
        <f aca="false">IFERROR(AVERAGE(BJ29:BS29),0)</f>
        <v>0</v>
      </c>
      <c r="BU29" s="63" t="n">
        <v>0</v>
      </c>
      <c r="BV29" s="63" t="n">
        <v>0</v>
      </c>
      <c r="BW29" s="63" t="n">
        <v>0</v>
      </c>
      <c r="BX29" s="62" t="n">
        <v>0</v>
      </c>
      <c r="BY29" s="62" t="n">
        <v>0</v>
      </c>
      <c r="BZ29" s="62" t="n">
        <v>0</v>
      </c>
      <c r="CA29" s="62" t="n">
        <v>0</v>
      </c>
      <c r="CB29" s="62" t="n">
        <v>0</v>
      </c>
      <c r="CC29" s="62"/>
      <c r="CD29" s="61" t="n">
        <f aca="false">IFERROR(AVERAGE(BU29:CC29),0)</f>
        <v>0</v>
      </c>
    </row>
    <row r="30" customFormat="false" ht="15.75" hidden="false" customHeight="true" outlineLevel="0" collapsed="false">
      <c r="A30" s="13" t="str">
        <f aca="false">$E30&amp;"-"&amp;$F30</f>
        <v>202060113-5</v>
      </c>
      <c r="B30" s="18" t="n">
        <f aca="false">$W30</f>
        <v>83</v>
      </c>
      <c r="C30" s="13"/>
      <c r="D30" s="68" t="n">
        <v>26</v>
      </c>
      <c r="E30" s="56" t="s">
        <v>219</v>
      </c>
      <c r="F30" s="56" t="s">
        <v>70</v>
      </c>
      <c r="G30" s="56" t="s">
        <v>220</v>
      </c>
      <c r="H30" s="56" t="s">
        <v>121</v>
      </c>
      <c r="I30" s="56" t="s">
        <v>85</v>
      </c>
      <c r="J30" s="56" t="s">
        <v>221</v>
      </c>
      <c r="K30" s="56" t="s">
        <v>222</v>
      </c>
      <c r="L30" s="56" t="s">
        <v>64</v>
      </c>
      <c r="M30" s="56" t="s">
        <v>65</v>
      </c>
      <c r="N30" s="56" t="s">
        <v>223</v>
      </c>
      <c r="O30" s="57" t="n">
        <f aca="false">$AB30</f>
        <v>69</v>
      </c>
      <c r="P30" s="57" t="n">
        <f aca="false">$AF30</f>
        <v>90</v>
      </c>
      <c r="Q30" s="57" t="n">
        <f aca="false">IFERROR(IF($V30&lt;&gt;0,ROUND((MAX(O30:P30)*0.5+$V30*0.5),0),ROUND(($O30*0.5+$P30*0.5),0)),)</f>
        <v>80</v>
      </c>
      <c r="R30" s="57" t="n">
        <f aca="false">$AV30</f>
        <v>93.3</v>
      </c>
      <c r="S30" s="57" t="n">
        <f aca="false">$BI30</f>
        <v>98.291</v>
      </c>
      <c r="T30" s="57" t="n">
        <f aca="false">$BT30</f>
        <v>83.5</v>
      </c>
      <c r="U30" s="57" t="n">
        <f aca="false">$CD30</f>
        <v>62.5</v>
      </c>
      <c r="V30" s="58" t="n">
        <f aca="false">$AJ30</f>
        <v>0</v>
      </c>
      <c r="W30" s="59" t="n">
        <f aca="false">IF($Q30&gt;=55,ROUND($Q30*$Q$3+$R30*$R$3+$S30*$S$3+$T30*$T$3+$U30*$U$3,0),$Q30)</f>
        <v>83</v>
      </c>
      <c r="X30" s="57" t="n">
        <v>20</v>
      </c>
      <c r="Y30" s="60" t="n">
        <v>24</v>
      </c>
      <c r="Z30" s="60" t="n">
        <v>25</v>
      </c>
      <c r="AA30" s="60" t="n">
        <v>100</v>
      </c>
      <c r="AB30" s="61" t="n">
        <f aca="false">IFERROR(X30+Y30+Z30*AA30/100,0)</f>
        <v>69</v>
      </c>
      <c r="AC30" s="60" t="n">
        <v>20</v>
      </c>
      <c r="AD30" s="60" t="n">
        <v>70</v>
      </c>
      <c r="AE30" s="57" t="n">
        <v>100</v>
      </c>
      <c r="AF30" s="61" t="n">
        <f aca="false">IFERROR(AC30+AD30*AE30/100,0)</f>
        <v>90</v>
      </c>
      <c r="AG30" s="60"/>
      <c r="AH30" s="60"/>
      <c r="AI30" s="60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4" t="n">
        <v>100</v>
      </c>
      <c r="AP30" s="54" t="n">
        <v>100</v>
      </c>
      <c r="AQ30" s="65" t="n">
        <v>100</v>
      </c>
      <c r="AR30" s="62" t="n">
        <v>33</v>
      </c>
      <c r="AS30" s="62" t="n">
        <v>100</v>
      </c>
      <c r="AT30" s="62" t="n">
        <v>100</v>
      </c>
      <c r="AU30" s="62"/>
      <c r="AV30" s="61" t="n">
        <f aca="false">IFERROR(AVERAGE(AK30:AU30),0)</f>
        <v>93.3</v>
      </c>
      <c r="AW30" s="62" t="n">
        <v>100</v>
      </c>
      <c r="AX30" s="62" t="n">
        <v>100</v>
      </c>
      <c r="AY30" s="62" t="n">
        <v>100</v>
      </c>
      <c r="AZ30" s="62" t="n">
        <v>96</v>
      </c>
      <c r="BA30" s="62" t="n">
        <v>100</v>
      </c>
      <c r="BB30" s="62" t="n">
        <v>100</v>
      </c>
      <c r="BC30" s="62" t="n">
        <v>96</v>
      </c>
      <c r="BD30" s="62" t="n">
        <v>90.91</v>
      </c>
      <c r="BE30" s="62" t="n">
        <v>100</v>
      </c>
      <c r="BF30" s="62" t="n">
        <v>100</v>
      </c>
      <c r="BG30" s="62"/>
      <c r="BH30" s="62"/>
      <c r="BI30" s="66" t="n">
        <f aca="false">IFERROR(AVERAGE(AW30:BH30),0)</f>
        <v>98.291</v>
      </c>
      <c r="BJ30" s="54" t="n">
        <v>90</v>
      </c>
      <c r="BK30" s="54" t="n">
        <v>100</v>
      </c>
      <c r="BL30" s="54" t="n">
        <v>95</v>
      </c>
      <c r="BM30" s="65" t="n">
        <v>85</v>
      </c>
      <c r="BN30" s="62" t="n">
        <v>100</v>
      </c>
      <c r="BO30" s="62" t="n">
        <v>100</v>
      </c>
      <c r="BP30" s="62" t="n">
        <v>50</v>
      </c>
      <c r="BQ30" s="62" t="n">
        <v>80</v>
      </c>
      <c r="BR30" s="62" t="n">
        <v>35</v>
      </c>
      <c r="BS30" s="62" t="n">
        <v>100</v>
      </c>
      <c r="BT30" s="61" t="n">
        <f aca="false">IFERROR(AVERAGE(BJ30:BS30),0)</f>
        <v>83.5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62.5</v>
      </c>
    </row>
    <row r="31" customFormat="false" ht="15.75" hidden="false" customHeight="true" outlineLevel="0" collapsed="false">
      <c r="A31" s="13" t="str">
        <f aca="false">$E31&amp;"-"&amp;$F31</f>
        <v>202060065-1</v>
      </c>
      <c r="B31" s="18" t="n">
        <f aca="false">$W31</f>
        <v>26</v>
      </c>
      <c r="C31" s="13"/>
      <c r="D31" s="68" t="n">
        <v>27</v>
      </c>
      <c r="E31" s="56" t="s">
        <v>224</v>
      </c>
      <c r="F31" s="56" t="s">
        <v>64</v>
      </c>
      <c r="G31" s="56" t="s">
        <v>225</v>
      </c>
      <c r="H31" s="56" t="s">
        <v>102</v>
      </c>
      <c r="I31" s="56" t="s">
        <v>226</v>
      </c>
      <c r="J31" s="56" t="s">
        <v>227</v>
      </c>
      <c r="K31" s="56" t="s">
        <v>228</v>
      </c>
      <c r="L31" s="56" t="s">
        <v>64</v>
      </c>
      <c r="M31" s="56" t="s">
        <v>65</v>
      </c>
      <c r="N31" s="56" t="s">
        <v>229</v>
      </c>
      <c r="O31" s="57" t="n">
        <f aca="false">$AB31</f>
        <v>35</v>
      </c>
      <c r="P31" s="57" t="n">
        <f aca="false">$AF31</f>
        <v>16</v>
      </c>
      <c r="Q31" s="57" t="n">
        <f aca="false">IFERROR(IF($V31&lt;&gt;0,ROUND((MAX(O31:P31)*0.5+$V31*0.5),0),ROUND(($O31*0.5+$P31*0.5),0)),)</f>
        <v>26</v>
      </c>
      <c r="R31" s="57" t="n">
        <f aca="false">$AV31</f>
        <v>73.3</v>
      </c>
      <c r="S31" s="57" t="n">
        <f aca="false">$BI31</f>
        <v>18.7</v>
      </c>
      <c r="T31" s="57" t="n">
        <f aca="false">$BT31</f>
        <v>9.5</v>
      </c>
      <c r="U31" s="57" t="n">
        <f aca="false">$CD31</f>
        <v>0</v>
      </c>
      <c r="V31" s="58" t="n">
        <f aca="false">$AJ31</f>
        <v>0</v>
      </c>
      <c r="W31" s="59" t="n">
        <f aca="false">IF($Q31&gt;=55,ROUND($Q31*$Q$3+$R31*$R$3+$S31*$S$3+$T31*$T$3+$U31*$U$3,0),$Q31)</f>
        <v>26</v>
      </c>
      <c r="X31" s="57" t="n">
        <v>10</v>
      </c>
      <c r="Y31" s="60" t="n">
        <v>25</v>
      </c>
      <c r="Z31" s="60" t="n">
        <v>0</v>
      </c>
      <c r="AA31" s="60" t="n">
        <v>0</v>
      </c>
      <c r="AB31" s="61" t="n">
        <f aca="false">IFERROR(X31+Y31+Z31*AA31/100,0)</f>
        <v>35</v>
      </c>
      <c r="AC31" s="60" t="n">
        <v>16</v>
      </c>
      <c r="AD31" s="60" t="n">
        <v>0</v>
      </c>
      <c r="AE31" s="57" t="n">
        <v>0</v>
      </c>
      <c r="AF31" s="61" t="n">
        <f aca="false">IFERROR(AC31+AD31*AE31/100,0)</f>
        <v>16</v>
      </c>
      <c r="AG31" s="60"/>
      <c r="AH31" s="60"/>
      <c r="AI31" s="60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4" t="n">
        <v>100</v>
      </c>
      <c r="AP31" s="54" t="n">
        <v>0</v>
      </c>
      <c r="AQ31" s="65" t="n">
        <v>0</v>
      </c>
      <c r="AR31" s="62" t="n">
        <v>33</v>
      </c>
      <c r="AS31" s="62" t="n">
        <v>100</v>
      </c>
      <c r="AT31" s="62" t="n">
        <v>100</v>
      </c>
      <c r="AU31" s="62"/>
      <c r="AV31" s="61" t="n">
        <f aca="false">IFERROR(AVERAGE(AK31:AU31),0)</f>
        <v>73.3</v>
      </c>
      <c r="AW31" s="62" t="n">
        <v>90</v>
      </c>
      <c r="AX31" s="62" t="n">
        <v>97</v>
      </c>
      <c r="AY31" s="62" t="n">
        <v>0</v>
      </c>
      <c r="AZ31" s="62" t="n">
        <v>0</v>
      </c>
      <c r="BA31" s="62" t="n">
        <v>0</v>
      </c>
      <c r="BB31" s="62" t="n">
        <v>0</v>
      </c>
      <c r="BC31" s="62" t="n">
        <v>0</v>
      </c>
      <c r="BD31" s="62" t="n">
        <v>0</v>
      </c>
      <c r="BE31" s="62" t="n">
        <v>0</v>
      </c>
      <c r="BF31" s="62" t="n">
        <v>0</v>
      </c>
      <c r="BG31" s="62"/>
      <c r="BH31" s="62"/>
      <c r="BI31" s="66" t="n">
        <f aca="false">IFERROR(AVERAGE(AW31:BH31),0)</f>
        <v>18.7</v>
      </c>
      <c r="BJ31" s="54" t="n">
        <v>0</v>
      </c>
      <c r="BK31" s="54" t="n">
        <v>0</v>
      </c>
      <c r="BL31" s="54" t="n">
        <v>0</v>
      </c>
      <c r="BM31" s="65" t="n">
        <v>0</v>
      </c>
      <c r="BN31" s="62" t="n">
        <v>0</v>
      </c>
      <c r="BO31" s="62" t="n">
        <v>0</v>
      </c>
      <c r="BP31" s="62" t="n">
        <v>0</v>
      </c>
      <c r="BQ31" s="62" t="n">
        <v>0</v>
      </c>
      <c r="BR31" s="62" t="n">
        <v>95</v>
      </c>
      <c r="BS31" s="62" t="n">
        <v>0</v>
      </c>
      <c r="BT31" s="61" t="n">
        <f aca="false">IFERROR(AVERAGE(BJ31:BS31),0)</f>
        <v>9.5</v>
      </c>
      <c r="BU31" s="72" t="n">
        <v>0</v>
      </c>
      <c r="BV31" s="63" t="n">
        <v>0</v>
      </c>
      <c r="BW31" s="63" t="n">
        <v>0</v>
      </c>
      <c r="BX31" s="62" t="n">
        <v>0</v>
      </c>
      <c r="BY31" s="62" t="n">
        <v>0</v>
      </c>
      <c r="BZ31" s="62" t="n">
        <v>0</v>
      </c>
      <c r="CA31" s="62" t="n">
        <v>0</v>
      </c>
      <c r="CB31" s="62" t="n">
        <v>0</v>
      </c>
      <c r="CC31" s="62"/>
      <c r="CD31" s="61" t="n">
        <f aca="false">IFERROR(AVERAGE(BU31:CC31),0)</f>
        <v>0</v>
      </c>
    </row>
    <row r="32" customFormat="false" ht="15.75" hidden="false" customHeight="true" outlineLevel="0" collapsed="false">
      <c r="A32" s="13" t="str">
        <f aca="false">$E32&amp;"-"&amp;$F32</f>
        <v>202060073-2</v>
      </c>
      <c r="B32" s="18" t="n">
        <f aca="false">$W32</f>
        <v>91</v>
      </c>
      <c r="C32" s="13"/>
      <c r="D32" s="68" t="n">
        <v>28</v>
      </c>
      <c r="E32" s="56" t="s">
        <v>230</v>
      </c>
      <c r="F32" s="56" t="s">
        <v>58</v>
      </c>
      <c r="G32" s="56" t="s">
        <v>231</v>
      </c>
      <c r="H32" s="56" t="s">
        <v>102</v>
      </c>
      <c r="I32" s="56" t="s">
        <v>232</v>
      </c>
      <c r="J32" s="56" t="s">
        <v>233</v>
      </c>
      <c r="K32" s="56" t="s">
        <v>234</v>
      </c>
      <c r="L32" s="56" t="s">
        <v>64</v>
      </c>
      <c r="M32" s="56" t="s">
        <v>65</v>
      </c>
      <c r="N32" s="56" t="s">
        <v>235</v>
      </c>
      <c r="O32" s="57" t="n">
        <f aca="false">$AB32</f>
        <v>95</v>
      </c>
      <c r="P32" s="57" t="n">
        <f aca="false">$AF32</f>
        <v>75</v>
      </c>
      <c r="Q32" s="57" t="n">
        <f aca="false">IFERROR(IF($V32&lt;&gt;0,ROUND((MAX(O32:P32)*0.5+$V32*0.5),0),ROUND(($O32*0.5+$P32*0.5),0)),)</f>
        <v>85</v>
      </c>
      <c r="R32" s="57" t="n">
        <f aca="false">$AV32</f>
        <v>96.7</v>
      </c>
      <c r="S32" s="57" t="n">
        <f aca="false">$BI32</f>
        <v>100</v>
      </c>
      <c r="T32" s="57" t="n">
        <f aca="false">$BT32</f>
        <v>95.5</v>
      </c>
      <c r="U32" s="57" t="n">
        <f aca="false">$CD32</f>
        <v>100</v>
      </c>
      <c r="V32" s="58" t="n">
        <f aca="false">$AJ32</f>
        <v>0</v>
      </c>
      <c r="W32" s="59" t="n">
        <f aca="false">IF($Q32&gt;=55,ROUND($Q32*$Q$3+$R32*$R$3+$S32*$S$3+$T32*$T$3+$U32*$U$3,0),$Q32)</f>
        <v>91</v>
      </c>
      <c r="X32" s="57" t="n">
        <v>20</v>
      </c>
      <c r="Y32" s="60" t="n">
        <v>25</v>
      </c>
      <c r="Z32" s="60" t="n">
        <v>50</v>
      </c>
      <c r="AA32" s="60" t="n">
        <v>100</v>
      </c>
      <c r="AB32" s="61" t="n">
        <f aca="false">IFERROR(X32+Y32+Z32*AA32/100,0)</f>
        <v>95</v>
      </c>
      <c r="AC32" s="60" t="n">
        <v>30</v>
      </c>
      <c r="AD32" s="60" t="n">
        <v>45</v>
      </c>
      <c r="AE32" s="57" t="n">
        <v>100</v>
      </c>
      <c r="AF32" s="61" t="n">
        <f aca="false">IFERROR(AC32+AD32*AE32/100,0)</f>
        <v>75</v>
      </c>
      <c r="AG32" s="60"/>
      <c r="AH32" s="60"/>
      <c r="AI32" s="60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4" t="n">
        <v>100</v>
      </c>
      <c r="AP32" s="54" t="n">
        <v>100</v>
      </c>
      <c r="AQ32" s="65" t="n">
        <v>100</v>
      </c>
      <c r="AR32" s="62" t="n">
        <v>67</v>
      </c>
      <c r="AS32" s="62" t="n">
        <v>100</v>
      </c>
      <c r="AT32" s="62" t="n">
        <v>100</v>
      </c>
      <c r="AU32" s="62"/>
      <c r="AV32" s="61" t="n">
        <f aca="false">IFERROR(AVERAGE(AK32:AU32),0)</f>
        <v>96.7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62" t="n">
        <v>100</v>
      </c>
      <c r="BC32" s="62" t="n">
        <v>100</v>
      </c>
      <c r="BD32" s="62" t="n">
        <v>100</v>
      </c>
      <c r="BE32" s="62" t="n">
        <v>100</v>
      </c>
      <c r="BF32" s="62" t="n">
        <v>100</v>
      </c>
      <c r="BG32" s="62"/>
      <c r="BH32" s="62"/>
      <c r="BI32" s="66" t="n">
        <f aca="false">IFERROR(AVERAGE(AW32:BH32),0)</f>
        <v>100</v>
      </c>
      <c r="BJ32" s="54" t="n">
        <v>90</v>
      </c>
      <c r="BK32" s="54" t="n">
        <v>95</v>
      </c>
      <c r="BL32" s="54" t="n">
        <v>100</v>
      </c>
      <c r="BM32" s="65" t="n">
        <v>95</v>
      </c>
      <c r="BN32" s="62" t="n">
        <v>75</v>
      </c>
      <c r="BO32" s="62" t="n">
        <v>100</v>
      </c>
      <c r="BP32" s="62" t="n">
        <v>100</v>
      </c>
      <c r="BQ32" s="62" t="n">
        <v>100</v>
      </c>
      <c r="BR32" s="62" t="n">
        <v>100</v>
      </c>
      <c r="BS32" s="62" t="n">
        <v>100</v>
      </c>
      <c r="BT32" s="61" t="n">
        <f aca="false">IFERROR(AVERAGE(BJ32:BS32),0)</f>
        <v>95.5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100</v>
      </c>
      <c r="CC32" s="62"/>
      <c r="CD32" s="61" t="n">
        <f aca="false">IFERROR(AVERAGE(BU32:CC32),0)</f>
        <v>100</v>
      </c>
    </row>
    <row r="33" customFormat="false" ht="15.75" hidden="false" customHeight="true" outlineLevel="0" collapsed="false">
      <c r="A33" s="13" t="str">
        <f aca="false">$E33&amp;"-"&amp;$F33</f>
        <v>202060126-7</v>
      </c>
      <c r="B33" s="18" t="n">
        <f aca="false">$W33</f>
        <v>0</v>
      </c>
      <c r="C33" s="13"/>
      <c r="D33" s="68" t="n">
        <v>29</v>
      </c>
      <c r="E33" s="56" t="s">
        <v>236</v>
      </c>
      <c r="F33" s="56" t="s">
        <v>121</v>
      </c>
      <c r="G33" s="56" t="s">
        <v>237</v>
      </c>
      <c r="H33" s="56" t="s">
        <v>68</v>
      </c>
      <c r="I33" s="56" t="s">
        <v>238</v>
      </c>
      <c r="J33" s="56" t="s">
        <v>239</v>
      </c>
      <c r="K33" s="56" t="s">
        <v>240</v>
      </c>
      <c r="L33" s="56" t="s">
        <v>64</v>
      </c>
      <c r="M33" s="56" t="s">
        <v>65</v>
      </c>
      <c r="N33" s="56" t="s">
        <v>241</v>
      </c>
      <c r="O33" s="57" t="n">
        <f aca="false">$AB33</f>
        <v>0</v>
      </c>
      <c r="P33" s="57" t="n">
        <f aca="false">$AF33</f>
        <v>0</v>
      </c>
      <c r="Q33" s="57" t="n">
        <f aca="false">IFERROR(IF($V33&lt;&gt;0,ROUND((MAX(O33:P33)*0.5+$V33*0.5),0),ROUND(($O33*0.5+$P33*0.5),0)),)</f>
        <v>0</v>
      </c>
      <c r="R33" s="57" t="n">
        <f aca="false">$AV33</f>
        <v>68</v>
      </c>
      <c r="S33" s="57" t="n">
        <f aca="false">$BI33</f>
        <v>28.9</v>
      </c>
      <c r="T33" s="57" t="n">
        <f aca="false">$BT33</f>
        <v>10</v>
      </c>
      <c r="U33" s="57" t="n">
        <f aca="false">$CD33</f>
        <v>0</v>
      </c>
      <c r="V33" s="58" t="n">
        <f aca="false">$AJ33</f>
        <v>0</v>
      </c>
      <c r="W33" s="59" t="n">
        <f aca="false">IF($Q33&gt;=55,ROUND($Q33*$Q$3+$R33*$R$3+$S33*$S$3+$T33*$T$3+$U33*$U$3,0),$Q33)</f>
        <v>0</v>
      </c>
      <c r="X33" s="57" t="n">
        <v>0</v>
      </c>
      <c r="Y33" s="60" t="n">
        <v>0</v>
      </c>
      <c r="Z33" s="60" t="n">
        <v>0</v>
      </c>
      <c r="AA33" s="60" t="n">
        <v>0</v>
      </c>
      <c r="AB33" s="61" t="n">
        <f aca="false">IFERROR(X33+Y33+Z33*AA33/100,0)</f>
        <v>0</v>
      </c>
      <c r="AC33" s="60" t="n">
        <v>0</v>
      </c>
      <c r="AD33" s="60" t="n">
        <v>0</v>
      </c>
      <c r="AE33" s="57" t="n">
        <v>0</v>
      </c>
      <c r="AF33" s="61" t="n">
        <f aca="false">IFERROR(AC33+AD33*AE33/100,0)</f>
        <v>0</v>
      </c>
      <c r="AG33" s="60"/>
      <c r="AH33" s="60"/>
      <c r="AI33" s="60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0</v>
      </c>
      <c r="AO33" s="64" t="n">
        <v>100</v>
      </c>
      <c r="AP33" s="54" t="n">
        <v>100</v>
      </c>
      <c r="AQ33" s="65" t="n">
        <v>100</v>
      </c>
      <c r="AR33" s="62" t="n">
        <v>0</v>
      </c>
      <c r="AS33" s="62" t="n">
        <v>80</v>
      </c>
      <c r="AT33" s="62" t="n">
        <v>0</v>
      </c>
      <c r="AU33" s="62"/>
      <c r="AV33" s="61" t="n">
        <f aca="false">IFERROR(AVERAGE(AK33:AU33),0)</f>
        <v>68</v>
      </c>
      <c r="AW33" s="62" t="n">
        <v>89</v>
      </c>
      <c r="AX33" s="62" t="n">
        <v>100</v>
      </c>
      <c r="AY33" s="62" t="n">
        <v>100</v>
      </c>
      <c r="AZ33" s="62" t="n">
        <v>0</v>
      </c>
      <c r="BA33" s="62" t="n">
        <v>0</v>
      </c>
      <c r="BB33" s="62" t="n">
        <v>0</v>
      </c>
      <c r="BC33" s="62" t="n">
        <v>0</v>
      </c>
      <c r="BD33" s="62" t="n">
        <v>0</v>
      </c>
      <c r="BE33" s="62" t="n">
        <v>0</v>
      </c>
      <c r="BF33" s="62" t="n">
        <v>0</v>
      </c>
      <c r="BG33" s="62"/>
      <c r="BH33" s="62"/>
      <c r="BI33" s="66" t="n">
        <f aca="false">IFERROR(AVERAGE(AW33:BH33),0)</f>
        <v>28.9</v>
      </c>
      <c r="BJ33" s="54" t="n">
        <v>100</v>
      </c>
      <c r="BK33" s="54" t="n">
        <v>0</v>
      </c>
      <c r="BL33" s="54" t="n">
        <v>0</v>
      </c>
      <c r="BM33" s="65" t="n">
        <v>0</v>
      </c>
      <c r="BN33" s="62" t="n">
        <v>0</v>
      </c>
      <c r="BO33" s="62" t="n">
        <v>0</v>
      </c>
      <c r="BP33" s="62" t="n">
        <v>0</v>
      </c>
      <c r="BQ33" s="62" t="n">
        <v>0</v>
      </c>
      <c r="BR33" s="62" t="n">
        <v>0</v>
      </c>
      <c r="BS33" s="62" t="n">
        <v>0</v>
      </c>
      <c r="BT33" s="61" t="n">
        <f aca="false">IFERROR(AVERAGE(BJ33:BS33),0)</f>
        <v>10</v>
      </c>
      <c r="BU33" s="63" t="n">
        <v>0</v>
      </c>
      <c r="BV33" s="63" t="n">
        <v>0</v>
      </c>
      <c r="BW33" s="63" t="n">
        <v>0</v>
      </c>
      <c r="BX33" s="62" t="n">
        <v>0</v>
      </c>
      <c r="BY33" s="62" t="n">
        <v>0</v>
      </c>
      <c r="BZ33" s="62" t="n">
        <v>0</v>
      </c>
      <c r="CA33" s="62" t="n">
        <v>0</v>
      </c>
      <c r="CB33" s="62" t="n">
        <v>0</v>
      </c>
      <c r="CC33" s="62"/>
      <c r="CD33" s="61" t="n">
        <f aca="false">IFERROR(AVERAGE(BU33:CC33),0)</f>
        <v>0</v>
      </c>
    </row>
    <row r="34" customFormat="false" ht="15.75" hidden="false" customHeight="true" outlineLevel="0" collapsed="false">
      <c r="A34" s="13" t="str">
        <f aca="false">$E34&amp;"-"&amp;$F34</f>
        <v>202060012-0</v>
      </c>
      <c r="B34" s="18" t="n">
        <f aca="false">$W34</f>
        <v>66</v>
      </c>
      <c r="C34" s="13"/>
      <c r="D34" s="68" t="n">
        <v>30</v>
      </c>
      <c r="E34" s="56" t="s">
        <v>242</v>
      </c>
      <c r="F34" s="56" t="s">
        <v>68</v>
      </c>
      <c r="G34" s="56" t="s">
        <v>243</v>
      </c>
      <c r="H34" s="56" t="s">
        <v>89</v>
      </c>
      <c r="I34" s="56" t="s">
        <v>244</v>
      </c>
      <c r="J34" s="56" t="s">
        <v>245</v>
      </c>
      <c r="K34" s="56" t="s">
        <v>246</v>
      </c>
      <c r="L34" s="56" t="s">
        <v>64</v>
      </c>
      <c r="M34" s="56" t="s">
        <v>65</v>
      </c>
      <c r="N34" s="56" t="s">
        <v>247</v>
      </c>
      <c r="O34" s="57" t="n">
        <f aca="false">$AB34</f>
        <v>55</v>
      </c>
      <c r="P34" s="57" t="n">
        <f aca="false">$AF34</f>
        <v>95</v>
      </c>
      <c r="Q34" s="57" t="n">
        <f aca="false">IFERROR(IF($V34&lt;&gt;0,ROUND((MAX(O34:P34)*0.5+$V34*0.5),0),ROUND(($O34*0.5+$P34*0.5),0)),)</f>
        <v>75</v>
      </c>
      <c r="R34" s="57" t="n">
        <f aca="false">$AV34</f>
        <v>88.7</v>
      </c>
      <c r="S34" s="57" t="n">
        <f aca="false">$BI34</f>
        <v>30</v>
      </c>
      <c r="T34" s="57" t="n">
        <f aca="false">$BT34</f>
        <v>38</v>
      </c>
      <c r="U34" s="57" t="n">
        <f aca="false">$CD34</f>
        <v>25</v>
      </c>
      <c r="V34" s="58" t="n">
        <f aca="false">$AJ34</f>
        <v>0</v>
      </c>
      <c r="W34" s="59" t="n">
        <f aca="false">IF($Q34&gt;=55,ROUND($Q34*$Q$3+$R34*$R$3+$S34*$S$3+$T34*$T$3+$U34*$U$3,0),$Q34)</f>
        <v>66</v>
      </c>
      <c r="X34" s="57" t="n">
        <v>15</v>
      </c>
      <c r="Y34" s="60" t="n">
        <v>25</v>
      </c>
      <c r="Z34" s="60" t="n">
        <v>15</v>
      </c>
      <c r="AA34" s="60" t="n">
        <v>100</v>
      </c>
      <c r="AB34" s="61" t="n">
        <f aca="false">IFERROR(X34+Y34+Z34*AA34/100,0)</f>
        <v>55</v>
      </c>
      <c r="AC34" s="60" t="n">
        <v>25</v>
      </c>
      <c r="AD34" s="60" t="n">
        <v>70</v>
      </c>
      <c r="AE34" s="57" t="n">
        <v>100</v>
      </c>
      <c r="AF34" s="61" t="n">
        <f aca="false">IFERROR(AC34+AD34*AE34/100,0)</f>
        <v>95</v>
      </c>
      <c r="AG34" s="60"/>
      <c r="AH34" s="60"/>
      <c r="AI34" s="60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4" t="n">
        <v>100</v>
      </c>
      <c r="AP34" s="54" t="n">
        <v>80</v>
      </c>
      <c r="AQ34" s="65" t="n">
        <v>80</v>
      </c>
      <c r="AR34" s="62" t="n">
        <v>67</v>
      </c>
      <c r="AS34" s="62" t="n">
        <v>60</v>
      </c>
      <c r="AT34" s="62" t="n">
        <v>100</v>
      </c>
      <c r="AU34" s="62"/>
      <c r="AV34" s="61" t="n">
        <f aca="false">IFERROR(AVERAGE(AK34:AU34),0)</f>
        <v>88.7</v>
      </c>
      <c r="AW34" s="62" t="n">
        <v>0</v>
      </c>
      <c r="AX34" s="62" t="n">
        <v>100</v>
      </c>
      <c r="AY34" s="62" t="n">
        <v>100</v>
      </c>
      <c r="AZ34" s="62" t="n">
        <v>0</v>
      </c>
      <c r="BA34" s="62" t="n">
        <v>0</v>
      </c>
      <c r="BB34" s="62" t="n">
        <v>0</v>
      </c>
      <c r="BC34" s="62" t="n">
        <v>0</v>
      </c>
      <c r="BD34" s="62" t="n">
        <v>100</v>
      </c>
      <c r="BE34" s="62" t="n">
        <v>0</v>
      </c>
      <c r="BF34" s="62" t="n">
        <v>0</v>
      </c>
      <c r="BG34" s="62"/>
      <c r="BH34" s="62"/>
      <c r="BI34" s="66" t="n">
        <f aca="false">IFERROR(AVERAGE(AW34:BH34),0)</f>
        <v>30</v>
      </c>
      <c r="BJ34" s="54" t="n">
        <v>100</v>
      </c>
      <c r="BK34" s="54" t="n">
        <v>100</v>
      </c>
      <c r="BL34" s="54" t="n">
        <v>90</v>
      </c>
      <c r="BM34" s="65" t="n">
        <v>0</v>
      </c>
      <c r="BN34" s="62" t="n">
        <v>0</v>
      </c>
      <c r="BO34" s="62" t="n">
        <v>0</v>
      </c>
      <c r="BP34" s="62" t="n">
        <v>50</v>
      </c>
      <c r="BQ34" s="62" t="n">
        <v>40</v>
      </c>
      <c r="BR34" s="62" t="n">
        <v>0</v>
      </c>
      <c r="BS34" s="62" t="n">
        <v>0</v>
      </c>
      <c r="BT34" s="61" t="n">
        <f aca="false">IFERROR(AVERAGE(BJ34:BS34),0)</f>
        <v>38</v>
      </c>
      <c r="BU34" s="63" t="n">
        <v>0</v>
      </c>
      <c r="BV34" s="63" t="n">
        <v>100</v>
      </c>
      <c r="BW34" s="63" t="n">
        <v>0</v>
      </c>
      <c r="BX34" s="62" t="n">
        <v>0</v>
      </c>
      <c r="BY34" s="62" t="n">
        <v>0</v>
      </c>
      <c r="BZ34" s="62" t="n">
        <v>100</v>
      </c>
      <c r="CA34" s="62" t="n">
        <v>0</v>
      </c>
      <c r="CB34" s="62" t="n">
        <v>0</v>
      </c>
      <c r="CC34" s="62"/>
      <c r="CD34" s="61" t="n">
        <f aca="false">IFERROR(AVERAGE(BU34:CC34),0)</f>
        <v>25</v>
      </c>
    </row>
    <row r="35" customFormat="false" ht="15.75" hidden="false" customHeight="true" outlineLevel="0" collapsed="false">
      <c r="A35" s="13" t="str">
        <f aca="false">$E35&amp;"-"&amp;$F35</f>
        <v>202060058-9</v>
      </c>
      <c r="B35" s="18" t="n">
        <f aca="false">$W35</f>
        <v>99</v>
      </c>
      <c r="C35" s="13"/>
      <c r="D35" s="68" t="n">
        <v>31</v>
      </c>
      <c r="E35" s="56" t="s">
        <v>248</v>
      </c>
      <c r="F35" s="56" t="s">
        <v>102</v>
      </c>
      <c r="G35" s="56" t="s">
        <v>249</v>
      </c>
      <c r="H35" s="56" t="s">
        <v>64</v>
      </c>
      <c r="I35" s="56" t="s">
        <v>250</v>
      </c>
      <c r="J35" s="56" t="s">
        <v>79</v>
      </c>
      <c r="K35" s="56" t="s">
        <v>251</v>
      </c>
      <c r="L35" s="56" t="s">
        <v>64</v>
      </c>
      <c r="M35" s="56" t="s">
        <v>65</v>
      </c>
      <c r="N35" s="56" t="s">
        <v>252</v>
      </c>
      <c r="O35" s="57" t="n">
        <f aca="false">$AB35</f>
        <v>99</v>
      </c>
      <c r="P35" s="57" t="n">
        <f aca="false">$AF35</f>
        <v>100</v>
      </c>
      <c r="Q35" s="57" t="n">
        <f aca="false">IFERROR(IF($V35&lt;&gt;0,ROUND((MAX(O35:P35)*0.5+$V35*0.5),0),ROUND(($O35*0.5+$P35*0.5),0)),)</f>
        <v>100</v>
      </c>
      <c r="R35" s="57" t="n">
        <f aca="false">$AV35</f>
        <v>100</v>
      </c>
      <c r="S35" s="57" t="n">
        <f aca="false">$BI35</f>
        <v>99.091</v>
      </c>
      <c r="T35" s="57" t="n">
        <f aca="false">$BT35</f>
        <v>96.5</v>
      </c>
      <c r="U35" s="57" t="n">
        <f aca="false">$CD35</f>
        <v>100</v>
      </c>
      <c r="V35" s="58" t="n">
        <f aca="false">$AJ35</f>
        <v>0</v>
      </c>
      <c r="W35" s="59" t="n">
        <f aca="false">IF($Q35&gt;=55,ROUND($Q35*$Q$3+$R35*$R$3+$S35*$S$3+$T35*$T$3+$U35*$U$3,0),$Q35)</f>
        <v>99</v>
      </c>
      <c r="X35" s="57" t="n">
        <v>20</v>
      </c>
      <c r="Y35" s="60" t="n">
        <v>29</v>
      </c>
      <c r="Z35" s="60" t="n">
        <v>50</v>
      </c>
      <c r="AA35" s="60" t="n">
        <v>100</v>
      </c>
      <c r="AB35" s="61" t="n">
        <f aca="false">IFERROR(X35+Y35+Z35*AA35/100,0)</f>
        <v>99</v>
      </c>
      <c r="AC35" s="60" t="n">
        <v>30</v>
      </c>
      <c r="AD35" s="60" t="n">
        <v>70</v>
      </c>
      <c r="AE35" s="57" t="n">
        <v>100</v>
      </c>
      <c r="AF35" s="61" t="n">
        <f aca="false">IFERROR(AC35+AD35*AE35/100,0)</f>
        <v>100</v>
      </c>
      <c r="AG35" s="60"/>
      <c r="AH35" s="60"/>
      <c r="AI35" s="60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4" t="n">
        <v>100</v>
      </c>
      <c r="AP35" s="54" t="n">
        <v>100</v>
      </c>
      <c r="AQ35" s="65" t="n">
        <v>100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100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100</v>
      </c>
      <c r="BC35" s="62" t="n">
        <v>100</v>
      </c>
      <c r="BD35" s="62" t="n">
        <v>90.91</v>
      </c>
      <c r="BE35" s="62" t="n">
        <v>100</v>
      </c>
      <c r="BF35" s="62" t="n">
        <v>100</v>
      </c>
      <c r="BG35" s="62"/>
      <c r="BH35" s="62"/>
      <c r="BI35" s="66" t="n">
        <f aca="false">IFERROR(AVERAGE(AW35:BH35),0)</f>
        <v>99.091</v>
      </c>
      <c r="BJ35" s="54" t="n">
        <v>90</v>
      </c>
      <c r="BK35" s="54" t="n">
        <v>100</v>
      </c>
      <c r="BL35" s="54" t="n">
        <v>100</v>
      </c>
      <c r="BM35" s="65" t="n">
        <v>75</v>
      </c>
      <c r="BN35" s="62" t="n">
        <v>100</v>
      </c>
      <c r="BO35" s="62" t="n">
        <v>100</v>
      </c>
      <c r="BP35" s="62" t="n">
        <v>100</v>
      </c>
      <c r="BQ35" s="62" t="n">
        <v>100</v>
      </c>
      <c r="BR35" s="62" t="n">
        <v>100</v>
      </c>
      <c r="BS35" s="62" t="n">
        <v>100</v>
      </c>
      <c r="BT35" s="61" t="n">
        <f aca="false">IFERROR(AVERAGE(BJ35:BS35),0)</f>
        <v>96.5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100</v>
      </c>
    </row>
    <row r="36" customFormat="false" ht="15.75" hidden="false" customHeight="true" outlineLevel="0" collapsed="false">
      <c r="A36" s="13" t="str">
        <f aca="false">$E36&amp;"-"&amp;$F36</f>
        <v>201903016-7</v>
      </c>
      <c r="B36" s="18" t="n">
        <f aca="false">$W36</f>
        <v>74</v>
      </c>
      <c r="C36" s="13"/>
      <c r="D36" s="68" t="n">
        <v>32</v>
      </c>
      <c r="E36" s="56" t="s">
        <v>253</v>
      </c>
      <c r="F36" s="56" t="s">
        <v>121</v>
      </c>
      <c r="G36" s="56" t="s">
        <v>254</v>
      </c>
      <c r="H36" s="56" t="s">
        <v>121</v>
      </c>
      <c r="I36" s="56" t="s">
        <v>255</v>
      </c>
      <c r="J36" s="56" t="s">
        <v>256</v>
      </c>
      <c r="K36" s="56" t="s">
        <v>257</v>
      </c>
      <c r="L36" s="56" t="s">
        <v>64</v>
      </c>
      <c r="M36" s="56" t="s">
        <v>65</v>
      </c>
      <c r="N36" s="56" t="s">
        <v>258</v>
      </c>
      <c r="O36" s="57" t="n">
        <f aca="false">$AB36</f>
        <v>90</v>
      </c>
      <c r="P36" s="57" t="n">
        <f aca="false">$AF36</f>
        <v>50</v>
      </c>
      <c r="Q36" s="57" t="n">
        <f aca="false">IFERROR(IF($V36&lt;&gt;0,ROUND((MAX(O36:P36)*0.5+$V36*0.5),0),ROUND(($O36*0.5+$P36*0.5),0)),)</f>
        <v>70</v>
      </c>
      <c r="R36" s="57" t="n">
        <f aca="false">$AV36</f>
        <v>100</v>
      </c>
      <c r="S36" s="57" t="n">
        <f aca="false">$BI36</f>
        <v>78.2</v>
      </c>
      <c r="T36" s="57" t="n">
        <f aca="false">$BT36</f>
        <v>63</v>
      </c>
      <c r="U36" s="57" t="n">
        <f aca="false">$CD36</f>
        <v>50</v>
      </c>
      <c r="V36" s="58" t="n">
        <f aca="false">$AJ36</f>
        <v>0</v>
      </c>
      <c r="W36" s="59" t="n">
        <f aca="false">IF($Q36&gt;=55,ROUND($Q36*$Q$3+$R36*$R$3+$S36*$S$3+$T36*$T$3+$U36*$U$3,0),$Q36)</f>
        <v>74</v>
      </c>
      <c r="X36" s="57" t="n">
        <v>20</v>
      </c>
      <c r="Y36" s="60" t="n">
        <v>30</v>
      </c>
      <c r="Z36" s="60" t="n">
        <v>40</v>
      </c>
      <c r="AA36" s="60" t="n">
        <v>100</v>
      </c>
      <c r="AB36" s="61" t="n">
        <f aca="false">IFERROR(X36+Y36+Z36*AA36/100,0)</f>
        <v>90</v>
      </c>
      <c r="AC36" s="60" t="n">
        <v>0</v>
      </c>
      <c r="AD36" s="60" t="n">
        <v>50</v>
      </c>
      <c r="AE36" s="57" t="n">
        <v>100</v>
      </c>
      <c r="AF36" s="61" t="n">
        <f aca="false">IFERROR(AC36+AD36*AE36/100,0)</f>
        <v>50</v>
      </c>
      <c r="AG36" s="60"/>
      <c r="AH36" s="60"/>
      <c r="AI36" s="60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4" t="n">
        <v>100</v>
      </c>
      <c r="AP36" s="54" t="n">
        <v>100</v>
      </c>
      <c r="AQ36" s="65" t="n">
        <v>100</v>
      </c>
      <c r="AR36" s="62" t="n">
        <v>100</v>
      </c>
      <c r="AS36" s="62" t="n">
        <v>100</v>
      </c>
      <c r="AT36" s="62" t="n">
        <v>100</v>
      </c>
      <c r="AU36" s="62"/>
      <c r="AV36" s="61" t="n">
        <f aca="false">IFERROR(AVERAGE(AK36:AU36),0)</f>
        <v>100</v>
      </c>
      <c r="AW36" s="62" t="n">
        <v>100</v>
      </c>
      <c r="AX36" s="62" t="n">
        <v>100</v>
      </c>
      <c r="AY36" s="62" t="n">
        <v>100</v>
      </c>
      <c r="AZ36" s="62" t="n">
        <v>88</v>
      </c>
      <c r="BA36" s="62" t="n">
        <v>0</v>
      </c>
      <c r="BB36" s="62" t="n">
        <v>100</v>
      </c>
      <c r="BC36" s="62" t="n">
        <v>98</v>
      </c>
      <c r="BD36" s="62" t="n">
        <v>100</v>
      </c>
      <c r="BE36" s="62" t="n">
        <v>0</v>
      </c>
      <c r="BF36" s="62" t="n">
        <v>96</v>
      </c>
      <c r="BG36" s="62"/>
      <c r="BH36" s="62"/>
      <c r="BI36" s="66" t="n">
        <f aca="false">IFERROR(AVERAGE(AW36:BH36),0)</f>
        <v>78.2</v>
      </c>
      <c r="BJ36" s="54" t="n">
        <v>100</v>
      </c>
      <c r="BK36" s="54" t="n">
        <v>70</v>
      </c>
      <c r="BL36" s="54" t="n">
        <v>100</v>
      </c>
      <c r="BM36" s="65" t="n">
        <v>100</v>
      </c>
      <c r="BN36" s="62" t="n">
        <v>0</v>
      </c>
      <c r="BO36" s="62" t="n">
        <v>100</v>
      </c>
      <c r="BP36" s="62" t="n">
        <v>100</v>
      </c>
      <c r="BQ36" s="62" t="n">
        <v>60</v>
      </c>
      <c r="BR36" s="62" t="n">
        <v>0</v>
      </c>
      <c r="BS36" s="62" t="n">
        <v>0</v>
      </c>
      <c r="BT36" s="61" t="n">
        <f aca="false">IFERROR(AVERAGE(BJ36:BS36),0)</f>
        <v>63</v>
      </c>
      <c r="BU36" s="63" t="n">
        <v>100</v>
      </c>
      <c r="BV36" s="63" t="n">
        <v>100</v>
      </c>
      <c r="BW36" s="63" t="n">
        <v>100</v>
      </c>
      <c r="BX36" s="62" t="n">
        <v>0</v>
      </c>
      <c r="BY36" s="62" t="n">
        <v>0</v>
      </c>
      <c r="BZ36" s="62" t="n">
        <v>100</v>
      </c>
      <c r="CA36" s="62" t="n">
        <v>0</v>
      </c>
      <c r="CB36" s="62" t="n">
        <v>0</v>
      </c>
      <c r="CC36" s="62"/>
      <c r="CD36" s="61" t="n">
        <f aca="false">IFERROR(AVERAGE(BU36:CC36),0)</f>
        <v>50</v>
      </c>
    </row>
    <row r="37" customFormat="false" ht="15.75" hidden="false" customHeight="true" outlineLevel="0" collapsed="false">
      <c r="A37" s="13" t="str">
        <f aca="false">$E37&amp;"-"&amp;$F37</f>
        <v>202060108-9</v>
      </c>
      <c r="B37" s="18" t="n">
        <f aca="false">$W37</f>
        <v>84</v>
      </c>
      <c r="C37" s="13"/>
      <c r="D37" s="68" t="n">
        <v>33</v>
      </c>
      <c r="E37" s="56" t="s">
        <v>259</v>
      </c>
      <c r="F37" s="56" t="s">
        <v>102</v>
      </c>
      <c r="G37" s="56" t="s">
        <v>260</v>
      </c>
      <c r="H37" s="56" t="s">
        <v>58</v>
      </c>
      <c r="I37" s="56" t="s">
        <v>261</v>
      </c>
      <c r="J37" s="56" t="s">
        <v>262</v>
      </c>
      <c r="K37" s="56" t="s">
        <v>263</v>
      </c>
      <c r="L37" s="56" t="s">
        <v>64</v>
      </c>
      <c r="M37" s="56" t="s">
        <v>65</v>
      </c>
      <c r="N37" s="56" t="s">
        <v>264</v>
      </c>
      <c r="O37" s="57" t="n">
        <f aca="false">$AB37</f>
        <v>100</v>
      </c>
      <c r="P37" s="57" t="n">
        <f aca="false">$AF37</f>
        <v>85</v>
      </c>
      <c r="Q37" s="57" t="n">
        <f aca="false">IFERROR(IF($V37&lt;&gt;0,ROUND((MAX(O37:P37)*0.5+$V37*0.5),0),ROUND(($O37*0.5+$P37*0.5),0)),)</f>
        <v>93</v>
      </c>
      <c r="R37" s="57" t="n">
        <f aca="false">$AV37</f>
        <v>96</v>
      </c>
      <c r="S37" s="57" t="n">
        <f aca="false">$BI37</f>
        <v>66.7</v>
      </c>
      <c r="T37" s="57" t="n">
        <f aca="false">$BT37</f>
        <v>66.5</v>
      </c>
      <c r="U37" s="57" t="n">
        <f aca="false">$CD37</f>
        <v>37.5</v>
      </c>
      <c r="V37" s="58" t="n">
        <f aca="false">$AJ37</f>
        <v>0</v>
      </c>
      <c r="W37" s="59" t="n">
        <f aca="false">IF($Q37&gt;=55,ROUND($Q37*$Q$3+$R37*$R$3+$S37*$S$3+$T37*$T$3+$U37*$U$3,0),$Q37)</f>
        <v>84</v>
      </c>
      <c r="X37" s="57" t="n">
        <v>20</v>
      </c>
      <c r="Y37" s="60" t="n">
        <v>30</v>
      </c>
      <c r="Z37" s="60" t="n">
        <v>50</v>
      </c>
      <c r="AA37" s="60" t="n">
        <v>100</v>
      </c>
      <c r="AB37" s="61" t="n">
        <f aca="false">IFERROR(X37+Y37+Z37*AA37/100,0)</f>
        <v>100</v>
      </c>
      <c r="AC37" s="60" t="n">
        <v>25</v>
      </c>
      <c r="AD37" s="60" t="n">
        <v>60</v>
      </c>
      <c r="AE37" s="57" t="n">
        <v>100</v>
      </c>
      <c r="AF37" s="61" t="n">
        <f aca="false">IFERROR(AC37+AD37*AE37/100,0)</f>
        <v>85</v>
      </c>
      <c r="AG37" s="60"/>
      <c r="AH37" s="60"/>
      <c r="AI37" s="60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4" t="n">
        <v>100</v>
      </c>
      <c r="AP37" s="54" t="n">
        <v>100</v>
      </c>
      <c r="AQ37" s="65" t="n">
        <v>100</v>
      </c>
      <c r="AR37" s="62" t="n">
        <v>100</v>
      </c>
      <c r="AS37" s="62" t="n">
        <v>60</v>
      </c>
      <c r="AT37" s="62" t="n">
        <v>100</v>
      </c>
      <c r="AU37" s="62"/>
      <c r="AV37" s="61" t="n">
        <f aca="false">IFERROR(AVERAGE(AK37:AU37),0)</f>
        <v>96</v>
      </c>
      <c r="AW37" s="62" t="n">
        <v>100</v>
      </c>
      <c r="AX37" s="62" t="n">
        <v>100</v>
      </c>
      <c r="AY37" s="62" t="n">
        <v>100</v>
      </c>
      <c r="AZ37" s="62" t="n">
        <v>100</v>
      </c>
      <c r="BA37" s="62" t="n">
        <v>86</v>
      </c>
      <c r="BB37" s="62" t="n">
        <v>96</v>
      </c>
      <c r="BC37" s="62" t="n">
        <v>85</v>
      </c>
      <c r="BD37" s="62" t="n">
        <v>0</v>
      </c>
      <c r="BE37" s="62" t="n">
        <v>0</v>
      </c>
      <c r="BF37" s="62" t="n">
        <v>0</v>
      </c>
      <c r="BG37" s="62"/>
      <c r="BH37" s="62"/>
      <c r="BI37" s="66" t="n">
        <f aca="false">IFERROR(AVERAGE(AW37:BH37),0)</f>
        <v>66.7</v>
      </c>
      <c r="BJ37" s="54" t="n">
        <v>90</v>
      </c>
      <c r="BK37" s="54" t="n">
        <v>95</v>
      </c>
      <c r="BL37" s="54" t="n">
        <v>80</v>
      </c>
      <c r="BM37" s="65" t="n">
        <v>100</v>
      </c>
      <c r="BN37" s="62" t="n">
        <v>100</v>
      </c>
      <c r="BO37" s="62" t="n">
        <v>100</v>
      </c>
      <c r="BP37" s="62" t="n">
        <v>0</v>
      </c>
      <c r="BQ37" s="62" t="n">
        <v>100</v>
      </c>
      <c r="BR37" s="62" t="n">
        <v>0</v>
      </c>
      <c r="BS37" s="62" t="n">
        <v>0</v>
      </c>
      <c r="BT37" s="61" t="n">
        <f aca="false">IFERROR(AVERAGE(BJ37:BS37),0)</f>
        <v>66.5</v>
      </c>
      <c r="BU37" s="63" t="n">
        <v>100</v>
      </c>
      <c r="BV37" s="63" t="n">
        <v>100</v>
      </c>
      <c r="BW37" s="63" t="n">
        <v>0</v>
      </c>
      <c r="BX37" s="62" t="n">
        <v>100</v>
      </c>
      <c r="BY37" s="62" t="n">
        <v>0</v>
      </c>
      <c r="BZ37" s="62" t="n">
        <v>0</v>
      </c>
      <c r="CA37" s="62" t="n">
        <v>0</v>
      </c>
      <c r="CB37" s="62" t="n">
        <v>0</v>
      </c>
      <c r="CC37" s="62"/>
      <c r="CD37" s="61" t="n">
        <f aca="false">IFERROR(AVERAGE(BU37:CC37),0)</f>
        <v>37.5</v>
      </c>
    </row>
    <row r="38" customFormat="false" ht="15.75" hidden="false" customHeight="true" outlineLevel="0" collapsed="false">
      <c r="A38" s="13" t="str">
        <f aca="false">$E38&amp;"-"&amp;$F38</f>
        <v>201904199-1</v>
      </c>
      <c r="B38" s="18" t="n">
        <f aca="false">$W38</f>
        <v>97</v>
      </c>
      <c r="C38" s="13"/>
      <c r="D38" s="68" t="n">
        <v>34</v>
      </c>
      <c r="E38" s="56" t="s">
        <v>265</v>
      </c>
      <c r="F38" s="56" t="s">
        <v>64</v>
      </c>
      <c r="G38" s="56" t="s">
        <v>266</v>
      </c>
      <c r="H38" s="56" t="s">
        <v>60</v>
      </c>
      <c r="I38" s="56" t="s">
        <v>267</v>
      </c>
      <c r="J38" s="56" t="s">
        <v>268</v>
      </c>
      <c r="K38" s="56" t="s">
        <v>269</v>
      </c>
      <c r="L38" s="56" t="s">
        <v>64</v>
      </c>
      <c r="M38" s="56" t="s">
        <v>65</v>
      </c>
      <c r="N38" s="56" t="s">
        <v>270</v>
      </c>
      <c r="O38" s="57" t="n">
        <f aca="false">$AB38</f>
        <v>100</v>
      </c>
      <c r="P38" s="57" t="n">
        <f aca="false">$AF38</f>
        <v>100</v>
      </c>
      <c r="Q38" s="57" t="n">
        <f aca="false">IFERROR(IF($V38&lt;&gt;0,ROUND((MAX(O38:P38)*0.5+$V38*0.5),0),ROUND(($O38*0.5+$P38*0.5),0)),)</f>
        <v>100</v>
      </c>
      <c r="R38" s="57" t="n">
        <f aca="false">$AV38</f>
        <v>85</v>
      </c>
      <c r="S38" s="57" t="n">
        <f aca="false">$BI38</f>
        <v>100</v>
      </c>
      <c r="T38" s="57" t="n">
        <f aca="false">$BT38</f>
        <v>100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97</v>
      </c>
      <c r="X38" s="57" t="n">
        <v>20</v>
      </c>
      <c r="Y38" s="60" t="n">
        <v>30</v>
      </c>
      <c r="Z38" s="60" t="n">
        <v>50</v>
      </c>
      <c r="AA38" s="60" t="n">
        <v>100</v>
      </c>
      <c r="AB38" s="61" t="n">
        <f aca="false">IFERROR(X38+Y38+Z38*AA38/100,0)</f>
        <v>100</v>
      </c>
      <c r="AC38" s="60" t="n">
        <v>30</v>
      </c>
      <c r="AD38" s="60" t="n">
        <v>70</v>
      </c>
      <c r="AE38" s="57" t="n">
        <v>100</v>
      </c>
      <c r="AF38" s="61" t="n">
        <f aca="false">IFERROR(AC38+AD38*AE38/100,0)</f>
        <v>100</v>
      </c>
      <c r="AG38" s="60"/>
      <c r="AH38" s="60"/>
      <c r="AI38" s="60"/>
      <c r="AJ38" s="61" t="n">
        <f aca="false">IFERROR(AG38+AH38*AI38/100,0)</f>
        <v>0</v>
      </c>
      <c r="AK38" s="62" t="n">
        <v>100</v>
      </c>
      <c r="AL38" s="62" t="n">
        <v>100</v>
      </c>
      <c r="AM38" s="62" t="n">
        <v>100</v>
      </c>
      <c r="AN38" s="62" t="n">
        <v>100</v>
      </c>
      <c r="AO38" s="62" t="n">
        <v>100</v>
      </c>
      <c r="AP38" s="54" t="n">
        <v>80</v>
      </c>
      <c r="AQ38" s="65" t="n">
        <v>100</v>
      </c>
      <c r="AR38" s="62" t="n">
        <v>50</v>
      </c>
      <c r="AS38" s="62" t="n">
        <v>20</v>
      </c>
      <c r="AT38" s="62" t="n">
        <v>100</v>
      </c>
      <c r="AU38" s="62"/>
      <c r="AV38" s="61" t="n">
        <f aca="false">IFERROR(AVERAGE(AK38:AU38),0)</f>
        <v>85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100</v>
      </c>
      <c r="BD38" s="62" t="n">
        <v>100</v>
      </c>
      <c r="BE38" s="62" t="n">
        <v>100</v>
      </c>
      <c r="BF38" s="62" t="n">
        <v>100</v>
      </c>
      <c r="BG38" s="62"/>
      <c r="BH38" s="62"/>
      <c r="BI38" s="66" t="n">
        <f aca="false">IFERROR(AVERAGE(AW38:BH38),0)</f>
        <v>100</v>
      </c>
      <c r="BJ38" s="54" t="n">
        <v>100</v>
      </c>
      <c r="BK38" s="54" t="n">
        <v>100</v>
      </c>
      <c r="BL38" s="54" t="n">
        <v>100</v>
      </c>
      <c r="BM38" s="65" t="n">
        <v>100</v>
      </c>
      <c r="BN38" s="62" t="n">
        <v>100</v>
      </c>
      <c r="BO38" s="62" t="n">
        <v>100</v>
      </c>
      <c r="BP38" s="62" t="n">
        <v>100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100</v>
      </c>
      <c r="BU38" s="72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201904028-6</v>
      </c>
      <c r="B39" s="18" t="n">
        <f aca="false">$W39</f>
        <v>85</v>
      </c>
      <c r="C39" s="13"/>
      <c r="D39" s="68" t="n">
        <v>35</v>
      </c>
      <c r="E39" s="56" t="s">
        <v>271</v>
      </c>
      <c r="F39" s="56" t="s">
        <v>140</v>
      </c>
      <c r="G39" s="56" t="s">
        <v>272</v>
      </c>
      <c r="H39" s="56" t="s">
        <v>89</v>
      </c>
      <c r="I39" s="56" t="s">
        <v>273</v>
      </c>
      <c r="J39" s="56" t="s">
        <v>274</v>
      </c>
      <c r="K39" s="56" t="s">
        <v>275</v>
      </c>
      <c r="L39" s="56" t="s">
        <v>64</v>
      </c>
      <c r="M39" s="56" t="s">
        <v>276</v>
      </c>
      <c r="N39" s="56" t="s">
        <v>277</v>
      </c>
      <c r="O39" s="57" t="n">
        <f aca="false">$AB39</f>
        <v>79</v>
      </c>
      <c r="P39" s="57" t="n">
        <f aca="false">$AF39</f>
        <v>100</v>
      </c>
      <c r="Q39" s="57" t="n">
        <f aca="false">IFERROR(IF($V39&lt;&gt;0,ROUND((MAX(O39:P39)*0.5+$V39*0.5),0),ROUND(($O39*0.5+$P39*0.5),0)),)</f>
        <v>90</v>
      </c>
      <c r="R39" s="57" t="n">
        <f aca="false">$AV39</f>
        <v>87.5555555555556</v>
      </c>
      <c r="S39" s="57" t="n">
        <f aca="false">$BI39</f>
        <v>65.2122222222222</v>
      </c>
      <c r="T39" s="57" t="n">
        <f aca="false">$BT39</f>
        <v>81.1111111111111</v>
      </c>
      <c r="U39" s="57" t="n">
        <f aca="false">$CD39</f>
        <v>63.7142857142857</v>
      </c>
      <c r="V39" s="58" t="n">
        <f aca="false">$AJ39</f>
        <v>0</v>
      </c>
      <c r="W39" s="59" t="n">
        <f aca="false">IF($Q39&gt;=55,ROUND($Q39*$Q$3+$R39*$R$3+$S39*$S$3+$T39*$T$3+$U39*$U$3,0),$Q39)</f>
        <v>85</v>
      </c>
      <c r="X39" s="57" t="n">
        <v>15</v>
      </c>
      <c r="Y39" s="60" t="n">
        <v>14</v>
      </c>
      <c r="Z39" s="60" t="n">
        <v>50</v>
      </c>
      <c r="AA39" s="60" t="n">
        <v>100</v>
      </c>
      <c r="AB39" s="61" t="n">
        <f aca="false">IFERROR(X39+Y39+Z39*AA39/100,0)</f>
        <v>79</v>
      </c>
      <c r="AC39" s="60" t="n">
        <v>30</v>
      </c>
      <c r="AD39" s="60" t="n">
        <v>70</v>
      </c>
      <c r="AE39" s="57" t="n">
        <v>100</v>
      </c>
      <c r="AF39" s="61" t="n">
        <f aca="false">IFERROR(AC39+AD39*AE39/100,0)</f>
        <v>100</v>
      </c>
      <c r="AG39" s="60"/>
      <c r="AH39" s="60"/>
      <c r="AI39" s="60"/>
      <c r="AJ39" s="61" t="n">
        <f aca="false">IFERROR(AG39+AH39*AI39/100,0)</f>
        <v>0</v>
      </c>
      <c r="AK39" s="62" t="s">
        <v>145</v>
      </c>
      <c r="AL39" s="63" t="n">
        <v>100</v>
      </c>
      <c r="AM39" s="62" t="n">
        <v>30</v>
      </c>
      <c r="AN39" s="62" t="n">
        <v>75</v>
      </c>
      <c r="AO39" s="64" t="n">
        <v>100</v>
      </c>
      <c r="AP39" s="54" t="n">
        <v>100</v>
      </c>
      <c r="AQ39" s="65" t="n">
        <v>100</v>
      </c>
      <c r="AR39" s="62" t="n">
        <v>83</v>
      </c>
      <c r="AS39" s="62" t="n">
        <v>100</v>
      </c>
      <c r="AT39" s="62" t="n">
        <v>100</v>
      </c>
      <c r="AU39" s="62"/>
      <c r="AV39" s="61" t="n">
        <f aca="false">IFERROR(AVERAGE(AK39:AU39),0)</f>
        <v>87.5555555555556</v>
      </c>
      <c r="AW39" s="62" t="s">
        <v>145</v>
      </c>
      <c r="AX39" s="62" t="n">
        <v>0</v>
      </c>
      <c r="AY39" s="62" t="n">
        <v>100</v>
      </c>
      <c r="AZ39" s="62" t="n">
        <v>96</v>
      </c>
      <c r="BA39" s="62" t="n">
        <v>0</v>
      </c>
      <c r="BB39" s="62" t="n">
        <v>0</v>
      </c>
      <c r="BC39" s="62" t="n">
        <v>100</v>
      </c>
      <c r="BD39" s="62" t="n">
        <v>90.91</v>
      </c>
      <c r="BE39" s="62" t="n">
        <v>100</v>
      </c>
      <c r="BF39" s="62" t="n">
        <v>100</v>
      </c>
      <c r="BG39" s="62"/>
      <c r="BH39" s="62"/>
      <c r="BI39" s="66" t="n">
        <f aca="false">IFERROR(AVERAGE(AW39:BH39),0)</f>
        <v>65.2122222222222</v>
      </c>
      <c r="BJ39" s="54" t="s">
        <v>145</v>
      </c>
      <c r="BK39" s="54" t="n">
        <v>0</v>
      </c>
      <c r="BL39" s="54" t="n">
        <v>95</v>
      </c>
      <c r="BM39" s="65" t="n">
        <v>90</v>
      </c>
      <c r="BN39" s="62" t="n">
        <v>100</v>
      </c>
      <c r="BO39" s="62" t="n">
        <v>45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81.1111111111111</v>
      </c>
      <c r="BU39" s="63" t="s">
        <v>145</v>
      </c>
      <c r="BV39" s="63" t="n">
        <v>100</v>
      </c>
      <c r="BW39" s="63" t="n">
        <v>40</v>
      </c>
      <c r="BX39" s="62" t="n">
        <v>100</v>
      </c>
      <c r="BY39" s="62" t="n">
        <v>0</v>
      </c>
      <c r="BZ39" s="62" t="n">
        <v>46</v>
      </c>
      <c r="CA39" s="62" t="n">
        <v>60</v>
      </c>
      <c r="CB39" s="62" t="n">
        <v>100</v>
      </c>
      <c r="CC39" s="62"/>
      <c r="CD39" s="61" t="n">
        <f aca="false">IFERROR(AVERAGE(BU39:CC39),0)</f>
        <v>63.7142857142857</v>
      </c>
    </row>
    <row r="40" customFormat="false" ht="15.75" hidden="false" customHeight="true" outlineLevel="0" collapsed="false">
      <c r="A40" s="13" t="str">
        <f aca="false">$E40&amp;"-"&amp;$F40</f>
        <v>202060069-4</v>
      </c>
      <c r="B40" s="18" t="n">
        <f aca="false">$W40</f>
        <v>78</v>
      </c>
      <c r="C40" s="13"/>
      <c r="D40" s="68" t="n">
        <v>36</v>
      </c>
      <c r="E40" s="56" t="s">
        <v>278</v>
      </c>
      <c r="F40" s="56" t="s">
        <v>178</v>
      </c>
      <c r="G40" s="56" t="s">
        <v>279</v>
      </c>
      <c r="H40" s="56" t="s">
        <v>70</v>
      </c>
      <c r="I40" s="56" t="s">
        <v>280</v>
      </c>
      <c r="J40" s="56" t="s">
        <v>281</v>
      </c>
      <c r="K40" s="56" t="s">
        <v>282</v>
      </c>
      <c r="L40" s="56" t="s">
        <v>64</v>
      </c>
      <c r="M40" s="56" t="s">
        <v>65</v>
      </c>
      <c r="N40" s="56" t="s">
        <v>283</v>
      </c>
      <c r="O40" s="57" t="n">
        <f aca="false">$AB40</f>
        <v>74</v>
      </c>
      <c r="P40" s="57" t="n">
        <f aca="false">$AF40</f>
        <v>50</v>
      </c>
      <c r="Q40" s="57" t="n">
        <f aca="false">IFERROR(IF($V40&lt;&gt;0,ROUND((MAX(O40:P40)*0.5+$V40*0.5),0),ROUND(($O40*0.5+$P40*0.5),0)),)</f>
        <v>62</v>
      </c>
      <c r="R40" s="57" t="n">
        <f aca="false">$AV40</f>
        <v>95</v>
      </c>
      <c r="S40" s="57" t="n">
        <f aca="false">$BI40</f>
        <v>100</v>
      </c>
      <c r="T40" s="57" t="n">
        <f aca="false">$BT40</f>
        <v>92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78</v>
      </c>
      <c r="X40" s="57" t="n">
        <v>20</v>
      </c>
      <c r="Y40" s="60" t="n">
        <v>29</v>
      </c>
      <c r="Z40" s="60" t="n">
        <v>25</v>
      </c>
      <c r="AA40" s="60" t="n">
        <v>100</v>
      </c>
      <c r="AB40" s="61" t="n">
        <f aca="false">IFERROR(X40+Y40+Z40*AA40/100,0)</f>
        <v>74</v>
      </c>
      <c r="AC40" s="60" t="n">
        <v>20</v>
      </c>
      <c r="AD40" s="60" t="n">
        <v>30</v>
      </c>
      <c r="AE40" s="57" t="n">
        <v>100</v>
      </c>
      <c r="AF40" s="61" t="n">
        <f aca="false">IFERROR(AC40+AD40*AE40/100,0)</f>
        <v>50</v>
      </c>
      <c r="AG40" s="60"/>
      <c r="AH40" s="60"/>
      <c r="AI40" s="60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100</v>
      </c>
      <c r="AO40" s="64" t="n">
        <v>100</v>
      </c>
      <c r="AP40" s="54" t="n">
        <v>100</v>
      </c>
      <c r="AQ40" s="65" t="n">
        <v>100</v>
      </c>
      <c r="AR40" s="62" t="n">
        <v>50</v>
      </c>
      <c r="AS40" s="62" t="n">
        <v>100</v>
      </c>
      <c r="AT40" s="62" t="n">
        <v>100</v>
      </c>
      <c r="AU40" s="62"/>
      <c r="AV40" s="61" t="n">
        <f aca="false">IFERROR(AVERAGE(AK40:AU40),0)</f>
        <v>95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6" t="n">
        <f aca="false">IFERROR(AVERAGE(AW40:BH40),0)</f>
        <v>100</v>
      </c>
      <c r="BJ40" s="54" t="n">
        <v>85</v>
      </c>
      <c r="BK40" s="54" t="n">
        <v>100</v>
      </c>
      <c r="BL40" s="54" t="n">
        <v>90</v>
      </c>
      <c r="BM40" s="65" t="n">
        <v>75</v>
      </c>
      <c r="BN40" s="62" t="n">
        <v>100</v>
      </c>
      <c r="BO40" s="62" t="n">
        <v>80</v>
      </c>
      <c r="BP40" s="62" t="n">
        <v>100</v>
      </c>
      <c r="BQ40" s="62" t="n">
        <v>100</v>
      </c>
      <c r="BR40" s="62" t="n">
        <v>90</v>
      </c>
      <c r="BS40" s="62" t="n">
        <v>100</v>
      </c>
      <c r="BT40" s="61" t="n">
        <f aca="false">IFERROR(AVERAGE(BJ40:BS40),0)</f>
        <v>92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202060118-6</v>
      </c>
      <c r="B41" s="18" t="n">
        <f aca="false">$W41</f>
        <v>86</v>
      </c>
      <c r="C41" s="13"/>
      <c r="D41" s="68" t="n">
        <v>37</v>
      </c>
      <c r="E41" s="56" t="s">
        <v>284</v>
      </c>
      <c r="F41" s="56" t="s">
        <v>140</v>
      </c>
      <c r="G41" s="56" t="s">
        <v>285</v>
      </c>
      <c r="H41" s="56" t="s">
        <v>140</v>
      </c>
      <c r="I41" s="56" t="s">
        <v>286</v>
      </c>
      <c r="J41" s="56" t="s">
        <v>287</v>
      </c>
      <c r="K41" s="56" t="s">
        <v>288</v>
      </c>
      <c r="L41" s="56" t="s">
        <v>64</v>
      </c>
      <c r="M41" s="56" t="s">
        <v>65</v>
      </c>
      <c r="N41" s="56" t="s">
        <v>289</v>
      </c>
      <c r="O41" s="57" t="n">
        <f aca="false">$AB41</f>
        <v>90</v>
      </c>
      <c r="P41" s="57" t="n">
        <f aca="false">$AF41</f>
        <v>80</v>
      </c>
      <c r="Q41" s="57" t="n">
        <f aca="false">IFERROR(IF($V41&lt;&gt;0,ROUND((MAX(O41:P41)*0.5+$V41*0.5),0),ROUND(($O41*0.5+$P41*0.5),0)),)</f>
        <v>85</v>
      </c>
      <c r="R41" s="57" t="n">
        <f aca="false">$AV41</f>
        <v>80</v>
      </c>
      <c r="S41" s="57" t="n">
        <f aca="false">$BI41</f>
        <v>85.7</v>
      </c>
      <c r="T41" s="57" t="n">
        <f aca="false">$BT41</f>
        <v>98.5</v>
      </c>
      <c r="U41" s="57" t="n">
        <f aca="false">$CD41</f>
        <v>75</v>
      </c>
      <c r="V41" s="58" t="n">
        <f aca="false">$AJ41</f>
        <v>0</v>
      </c>
      <c r="W41" s="59" t="n">
        <f aca="false">IF($Q41&gt;=55,ROUND($Q41*$Q$3+$R41*$R$3+$S41*$S$3+$T41*$T$3+$U41*$U$3,0),$Q41)</f>
        <v>86</v>
      </c>
      <c r="X41" s="57" t="n">
        <v>20</v>
      </c>
      <c r="Y41" s="60" t="n">
        <v>30</v>
      </c>
      <c r="Z41" s="60" t="n">
        <v>40</v>
      </c>
      <c r="AA41" s="60" t="n">
        <v>100</v>
      </c>
      <c r="AB41" s="61" t="n">
        <f aca="false">IFERROR(X41+Y41+Z41*AA41/100,0)</f>
        <v>90</v>
      </c>
      <c r="AC41" s="60" t="n">
        <v>30</v>
      </c>
      <c r="AD41" s="60" t="n">
        <v>50</v>
      </c>
      <c r="AE41" s="57" t="n">
        <v>100</v>
      </c>
      <c r="AF41" s="61" t="n">
        <f aca="false">IFERROR(AC41+AD41*AE41/100,0)</f>
        <v>80</v>
      </c>
      <c r="AG41" s="60"/>
      <c r="AH41" s="60"/>
      <c r="AI41" s="60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100</v>
      </c>
      <c r="AO41" s="64" t="n">
        <v>100</v>
      </c>
      <c r="AP41" s="54" t="n">
        <v>100</v>
      </c>
      <c r="AQ41" s="65" t="n">
        <v>100</v>
      </c>
      <c r="AR41" s="62" t="n">
        <v>0</v>
      </c>
      <c r="AS41" s="62" t="n">
        <v>100</v>
      </c>
      <c r="AT41" s="62" t="n">
        <v>0</v>
      </c>
      <c r="AU41" s="62"/>
      <c r="AV41" s="61" t="n">
        <f aca="false">IFERROR(AVERAGE(AK41:AU41),0)</f>
        <v>80</v>
      </c>
      <c r="AW41" s="62" t="n">
        <v>100</v>
      </c>
      <c r="AX41" s="62" t="n">
        <v>100</v>
      </c>
      <c r="AY41" s="62" t="n">
        <v>100</v>
      </c>
      <c r="AZ41" s="62" t="n">
        <v>100</v>
      </c>
      <c r="BA41" s="62" t="n">
        <v>0</v>
      </c>
      <c r="BB41" s="62" t="n">
        <v>100</v>
      </c>
      <c r="BC41" s="62" t="n">
        <v>57</v>
      </c>
      <c r="BD41" s="62" t="n">
        <v>100</v>
      </c>
      <c r="BE41" s="62" t="n">
        <v>100</v>
      </c>
      <c r="BF41" s="62" t="n">
        <v>100</v>
      </c>
      <c r="BG41" s="62"/>
      <c r="BH41" s="62"/>
      <c r="BI41" s="66" t="n">
        <f aca="false">IFERROR(AVERAGE(AW41:BH41),0)</f>
        <v>85.7</v>
      </c>
      <c r="BJ41" s="54" t="n">
        <v>100</v>
      </c>
      <c r="BK41" s="54" t="n">
        <v>100</v>
      </c>
      <c r="BL41" s="54" t="n">
        <v>100</v>
      </c>
      <c r="BM41" s="65" t="n">
        <v>100</v>
      </c>
      <c r="BN41" s="62" t="n">
        <v>100</v>
      </c>
      <c r="BO41" s="62" t="n">
        <v>95</v>
      </c>
      <c r="BP41" s="62" t="n">
        <v>95</v>
      </c>
      <c r="BQ41" s="62" t="n">
        <v>100</v>
      </c>
      <c r="BR41" s="62" t="n">
        <v>100</v>
      </c>
      <c r="BS41" s="62" t="n">
        <v>95</v>
      </c>
      <c r="BT41" s="61" t="n">
        <f aca="false">IFERROR(AVERAGE(BJ41:BS41),0)</f>
        <v>98.5</v>
      </c>
      <c r="BU41" s="63" t="n">
        <v>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0</v>
      </c>
      <c r="CB41" s="62" t="n">
        <v>100</v>
      </c>
      <c r="CC41" s="62"/>
      <c r="CD41" s="61" t="n">
        <f aca="false">IFERROR(AVERAGE(BU41:CC41),0)</f>
        <v>75</v>
      </c>
    </row>
    <row r="42" customFormat="false" ht="15.75" hidden="false" customHeight="true" outlineLevel="0" collapsed="false">
      <c r="A42" s="13" t="str">
        <f aca="false">$E42&amp;"-"&amp;$F42</f>
        <v>202060104-6</v>
      </c>
      <c r="B42" s="18" t="n">
        <f aca="false">$W42</f>
        <v>4</v>
      </c>
      <c r="C42" s="13"/>
      <c r="D42" s="68" t="n">
        <v>38</v>
      </c>
      <c r="E42" s="56" t="s">
        <v>290</v>
      </c>
      <c r="F42" s="56" t="s">
        <v>140</v>
      </c>
      <c r="G42" s="56" t="s">
        <v>291</v>
      </c>
      <c r="H42" s="56" t="s">
        <v>70</v>
      </c>
      <c r="I42" s="56" t="s">
        <v>292</v>
      </c>
      <c r="J42" s="56" t="s">
        <v>293</v>
      </c>
      <c r="K42" s="56" t="s">
        <v>294</v>
      </c>
      <c r="L42" s="56" t="s">
        <v>64</v>
      </c>
      <c r="M42" s="56" t="s">
        <v>65</v>
      </c>
      <c r="N42" s="56" t="s">
        <v>295</v>
      </c>
      <c r="O42" s="57" t="n">
        <f aca="false">$AB42</f>
        <v>5</v>
      </c>
      <c r="P42" s="57" t="n">
        <f aca="false">$AF42</f>
        <v>0</v>
      </c>
      <c r="Q42" s="57" t="n">
        <f aca="false">IFERROR(IF($V42&lt;&gt;0,ROUND((MAX(O42:P42)*0.5+$V42*0.5),0),ROUND(($O42*0.5+$P42*0.5),0)),)</f>
        <v>4</v>
      </c>
      <c r="R42" s="57" t="n">
        <f aca="false">$AV42</f>
        <v>32.2222222222222</v>
      </c>
      <c r="S42" s="57" t="n">
        <f aca="false">$BI42</f>
        <v>59.6</v>
      </c>
      <c r="T42" s="57" t="n">
        <f aca="false">$BT42</f>
        <v>27.6666666666667</v>
      </c>
      <c r="U42" s="57" t="n">
        <f aca="false">$CD42</f>
        <v>0</v>
      </c>
      <c r="V42" s="58" t="n">
        <f aca="false">$AJ42</f>
        <v>2</v>
      </c>
      <c r="W42" s="59" t="n">
        <f aca="false">IF($Q42&gt;=55,ROUND($Q42*$Q$3+$R42*$R$3+$S42*$S$3+$T42*$T$3+$U42*$U$3,0),$Q42)</f>
        <v>4</v>
      </c>
      <c r="X42" s="57" t="n">
        <v>5</v>
      </c>
      <c r="Y42" s="60" t="n">
        <v>0</v>
      </c>
      <c r="Z42" s="60" t="n">
        <v>0</v>
      </c>
      <c r="AA42" s="60" t="n">
        <v>0</v>
      </c>
      <c r="AB42" s="61" t="n">
        <f aca="false">IFERROR(X42+Y42+Z42*AA42/100,0)</f>
        <v>5</v>
      </c>
      <c r="AC42" s="60" t="n">
        <v>0</v>
      </c>
      <c r="AD42" s="60" t="n">
        <v>0</v>
      </c>
      <c r="AE42" s="57" t="n">
        <v>0</v>
      </c>
      <c r="AF42" s="61" t="n">
        <f aca="false">IFERROR(AC42+AD42*AE42/100,0)</f>
        <v>0</v>
      </c>
      <c r="AG42" s="60" t="n">
        <v>2</v>
      </c>
      <c r="AH42" s="60" t="n">
        <v>0</v>
      </c>
      <c r="AI42" s="60" t="n">
        <v>0</v>
      </c>
      <c r="AJ42" s="61" t="n">
        <f aca="false">IFERROR(AG42+AH42*AI42/100,0)</f>
        <v>2</v>
      </c>
      <c r="AK42" s="62" t="n">
        <v>40</v>
      </c>
      <c r="AL42" s="63" t="n">
        <v>40</v>
      </c>
      <c r="AM42" s="62" t="n">
        <v>90</v>
      </c>
      <c r="AN42" s="62" t="s">
        <v>145</v>
      </c>
      <c r="AO42" s="64" t="n">
        <v>0</v>
      </c>
      <c r="AP42" s="54" t="n">
        <v>80</v>
      </c>
      <c r="AQ42" s="65" t="n">
        <v>40</v>
      </c>
      <c r="AR42" s="62" t="n">
        <v>0</v>
      </c>
      <c r="AS42" s="62" t="n">
        <v>0</v>
      </c>
      <c r="AT42" s="62" t="n">
        <v>0</v>
      </c>
      <c r="AU42" s="62"/>
      <c r="AV42" s="61" t="n">
        <f aca="false">IFERROR(AVERAGE(AK42:AU42),0)</f>
        <v>32.2222222222222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0</v>
      </c>
      <c r="BB42" s="62" t="n">
        <v>0</v>
      </c>
      <c r="BC42" s="62" t="n">
        <v>96</v>
      </c>
      <c r="BD42" s="62" t="n">
        <v>0</v>
      </c>
      <c r="BE42" s="62" t="n">
        <v>0</v>
      </c>
      <c r="BF42" s="62" t="n">
        <v>100</v>
      </c>
      <c r="BG42" s="62"/>
      <c r="BH42" s="62"/>
      <c r="BI42" s="66" t="n">
        <f aca="false">IFERROR(AVERAGE(AW42:BH42),0)</f>
        <v>59.6</v>
      </c>
      <c r="BJ42" s="54" t="n">
        <v>84</v>
      </c>
      <c r="BK42" s="54" t="n">
        <v>100</v>
      </c>
      <c r="BL42" s="54" t="n">
        <v>65</v>
      </c>
      <c r="BM42" s="65" t="s">
        <v>145</v>
      </c>
      <c r="BN42" s="62" t="n">
        <v>0</v>
      </c>
      <c r="BO42" s="62" t="n">
        <v>0</v>
      </c>
      <c r="BP42" s="62" t="n">
        <v>0</v>
      </c>
      <c r="BQ42" s="62" t="n">
        <v>0</v>
      </c>
      <c r="BR42" s="62" t="n">
        <v>0</v>
      </c>
      <c r="BS42" s="62" t="n">
        <v>0</v>
      </c>
      <c r="BT42" s="61" t="n">
        <f aca="false">IFERROR(AVERAGE(BJ42:BS42),0)</f>
        <v>27.6666666666667</v>
      </c>
      <c r="BU42" s="63" t="n">
        <v>0</v>
      </c>
      <c r="BV42" s="63" t="n">
        <v>0</v>
      </c>
      <c r="BW42" s="63" t="n">
        <v>0</v>
      </c>
      <c r="BX42" s="62" t="n">
        <v>0</v>
      </c>
      <c r="BY42" s="62" t="n">
        <v>0</v>
      </c>
      <c r="BZ42" s="62" t="n">
        <v>0</v>
      </c>
      <c r="CA42" s="62" t="n">
        <v>0</v>
      </c>
      <c r="CB42" s="62" t="n">
        <v>0</v>
      </c>
      <c r="CC42" s="62"/>
      <c r="CD42" s="61" t="n">
        <f aca="false">IFERROR(AVERAGE(BU42:CC42),0)</f>
        <v>0</v>
      </c>
    </row>
    <row r="43" customFormat="false" ht="15.75" hidden="false" customHeight="true" outlineLevel="0" collapsed="false">
      <c r="A43" s="13" t="str">
        <f aca="false">$E43&amp;"-"&amp;$F43</f>
        <v>202060117-8</v>
      </c>
      <c r="B43" s="18" t="n">
        <f aca="false">$W43</f>
        <v>94</v>
      </c>
      <c r="C43" s="13"/>
      <c r="D43" s="68" t="n">
        <v>39</v>
      </c>
      <c r="E43" s="56" t="s">
        <v>296</v>
      </c>
      <c r="F43" s="56" t="s">
        <v>89</v>
      </c>
      <c r="G43" s="56" t="s">
        <v>297</v>
      </c>
      <c r="H43" s="56" t="s">
        <v>121</v>
      </c>
      <c r="I43" s="56" t="s">
        <v>298</v>
      </c>
      <c r="J43" s="56" t="s">
        <v>299</v>
      </c>
      <c r="K43" s="56" t="s">
        <v>300</v>
      </c>
      <c r="L43" s="56" t="s">
        <v>64</v>
      </c>
      <c r="M43" s="56" t="s">
        <v>65</v>
      </c>
      <c r="N43" s="56" t="s">
        <v>301</v>
      </c>
      <c r="O43" s="57" t="n">
        <f aca="false">$AB43</f>
        <v>99</v>
      </c>
      <c r="P43" s="57" t="n">
        <f aca="false">$AF43</f>
        <v>80</v>
      </c>
      <c r="Q43" s="57" t="n">
        <f aca="false">IFERROR(IF($V43&lt;&gt;0,ROUND((MAX(O43:P43)*0.5+$V43*0.5),0),ROUND(($O43*0.5+$P43*0.5),0)),)</f>
        <v>90</v>
      </c>
      <c r="R43" s="57" t="n">
        <f aca="false">$AV43</f>
        <v>97.5</v>
      </c>
      <c r="S43" s="57" t="n">
        <f aca="false">$BI43</f>
        <v>97.8</v>
      </c>
      <c r="T43" s="57" t="n">
        <f aca="false">$BT43</f>
        <v>99</v>
      </c>
      <c r="U43" s="57" t="n">
        <f aca="false">$CD43</f>
        <v>100</v>
      </c>
      <c r="V43" s="58" t="n">
        <f aca="false">$AJ43</f>
        <v>0</v>
      </c>
      <c r="W43" s="59" t="n">
        <f aca="false">IF($Q43&gt;=55,ROUND($Q43*$Q$3+$R43*$R$3+$S43*$S$3+$T43*$T$3+$U43*$U$3,0),$Q43)</f>
        <v>94</v>
      </c>
      <c r="X43" s="57" t="n">
        <v>20</v>
      </c>
      <c r="Y43" s="60" t="n">
        <v>29</v>
      </c>
      <c r="Z43" s="60" t="n">
        <v>50</v>
      </c>
      <c r="AA43" s="60" t="n">
        <v>100</v>
      </c>
      <c r="AB43" s="61" t="n">
        <f aca="false">IFERROR(X43+Y43+Z43*AA43/100,0)</f>
        <v>99</v>
      </c>
      <c r="AC43" s="60" t="n">
        <v>25</v>
      </c>
      <c r="AD43" s="60" t="n">
        <v>55</v>
      </c>
      <c r="AE43" s="57" t="n">
        <v>100</v>
      </c>
      <c r="AF43" s="61" t="n">
        <f aca="false">IFERROR(AC43+AD43*AE43/100,0)</f>
        <v>80</v>
      </c>
      <c r="AG43" s="60"/>
      <c r="AH43" s="60"/>
      <c r="AI43" s="60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75</v>
      </c>
      <c r="AO43" s="64" t="n">
        <v>100</v>
      </c>
      <c r="AP43" s="54" t="n">
        <v>100</v>
      </c>
      <c r="AQ43" s="65" t="n">
        <v>100</v>
      </c>
      <c r="AR43" s="62" t="n">
        <v>100</v>
      </c>
      <c r="AS43" s="62" t="n">
        <v>100</v>
      </c>
      <c r="AT43" s="62" t="n">
        <v>100</v>
      </c>
      <c r="AU43" s="62"/>
      <c r="AV43" s="61" t="n">
        <f aca="false">IFERROR(AVERAGE(AK43:AU43),0)</f>
        <v>97.5</v>
      </c>
      <c r="AW43" s="62" t="n">
        <v>100</v>
      </c>
      <c r="AX43" s="62" t="n">
        <v>100</v>
      </c>
      <c r="AY43" s="62" t="n">
        <v>100</v>
      </c>
      <c r="AZ43" s="62" t="n">
        <v>100</v>
      </c>
      <c r="BA43" s="62" t="n">
        <v>78</v>
      </c>
      <c r="BB43" s="62" t="n">
        <v>100</v>
      </c>
      <c r="BC43" s="62" t="n">
        <v>100</v>
      </c>
      <c r="BD43" s="62" t="n">
        <v>100</v>
      </c>
      <c r="BE43" s="62" t="n">
        <v>100</v>
      </c>
      <c r="BF43" s="62" t="n">
        <v>100</v>
      </c>
      <c r="BG43" s="62"/>
      <c r="BH43" s="62"/>
      <c r="BI43" s="66" t="n">
        <f aca="false">IFERROR(AVERAGE(AW43:BH43),0)</f>
        <v>97.8</v>
      </c>
      <c r="BJ43" s="54" t="n">
        <v>90</v>
      </c>
      <c r="BK43" s="54" t="n">
        <v>100</v>
      </c>
      <c r="BL43" s="54" t="n">
        <v>100</v>
      </c>
      <c r="BM43" s="65" t="n">
        <v>100</v>
      </c>
      <c r="BN43" s="62" t="n">
        <v>100</v>
      </c>
      <c r="BO43" s="62" t="n">
        <v>100</v>
      </c>
      <c r="BP43" s="62" t="n">
        <v>100</v>
      </c>
      <c r="BQ43" s="62" t="n">
        <v>100</v>
      </c>
      <c r="BR43" s="62" t="n">
        <v>100</v>
      </c>
      <c r="BS43" s="62" t="n">
        <v>100</v>
      </c>
      <c r="BT43" s="61" t="n">
        <f aca="false">IFERROR(AVERAGE(BJ43:BS43),0)</f>
        <v>99</v>
      </c>
      <c r="BU43" s="63" t="n">
        <v>100</v>
      </c>
      <c r="BV43" s="63" t="n">
        <v>100</v>
      </c>
      <c r="BW43" s="63" t="n">
        <v>100</v>
      </c>
      <c r="BX43" s="62" t="n">
        <v>100</v>
      </c>
      <c r="BY43" s="62" t="n">
        <v>100</v>
      </c>
      <c r="BZ43" s="62" t="n">
        <v>100</v>
      </c>
      <c r="CA43" s="62" t="n">
        <v>100</v>
      </c>
      <c r="CB43" s="62" t="n">
        <v>100</v>
      </c>
      <c r="CC43" s="62"/>
      <c r="CD43" s="61" t="n">
        <f aca="false">IFERROR(AVERAGE(BU43:CC43),0)</f>
        <v>100</v>
      </c>
    </row>
    <row r="44" customFormat="false" ht="15.75" hidden="false" customHeight="true" outlineLevel="0" collapsed="false">
      <c r="A44" s="13" t="str">
        <f aca="false">$E44&amp;"-"&amp;$F44</f>
        <v>202060124-0</v>
      </c>
      <c r="B44" s="18" t="n">
        <f aca="false">$W44</f>
        <v>98</v>
      </c>
      <c r="C44" s="13"/>
      <c r="D44" s="54" t="n">
        <v>40</v>
      </c>
      <c r="E44" s="56" t="s">
        <v>302</v>
      </c>
      <c r="F44" s="56" t="s">
        <v>68</v>
      </c>
      <c r="G44" s="56" t="s">
        <v>303</v>
      </c>
      <c r="H44" s="56" t="s">
        <v>140</v>
      </c>
      <c r="I44" s="56" t="s">
        <v>304</v>
      </c>
      <c r="J44" s="56" t="s">
        <v>305</v>
      </c>
      <c r="K44" s="56" t="s">
        <v>306</v>
      </c>
      <c r="L44" s="56" t="s">
        <v>64</v>
      </c>
      <c r="M44" s="56" t="s">
        <v>65</v>
      </c>
      <c r="N44" s="56" t="s">
        <v>307</v>
      </c>
      <c r="O44" s="57" t="n">
        <f aca="false">$AB44</f>
        <v>94</v>
      </c>
      <c r="P44" s="57" t="n">
        <f aca="false">$AF44</f>
        <v>100</v>
      </c>
      <c r="Q44" s="57" t="n">
        <f aca="false">IFERROR(IF($V44&lt;&gt;0,ROUND((MAX(O44:P44)*0.5+$V44*0.5),0),ROUND(($O44*0.5+$P44*0.5),0)),)</f>
        <v>97</v>
      </c>
      <c r="R44" s="57" t="n">
        <f aca="false">$AV44</f>
        <v>98</v>
      </c>
      <c r="S44" s="57" t="n">
        <f aca="false">$BI44</f>
        <v>99.9</v>
      </c>
      <c r="T44" s="57" t="n">
        <f aca="false">$BT44</f>
        <v>100</v>
      </c>
      <c r="U44" s="57" t="n">
        <f aca="false">$CD44</f>
        <v>100</v>
      </c>
      <c r="V44" s="58" t="n">
        <f aca="false">$AJ44</f>
        <v>0</v>
      </c>
      <c r="W44" s="59" t="n">
        <f aca="false">IF($Q44&gt;=55,ROUND($Q44*$Q$3+$R44*$R$3+$S44*$S$3+$T44*$T$3+$U44*$U$3,0),$Q44)</f>
        <v>98</v>
      </c>
      <c r="X44" s="57" t="n">
        <v>20</v>
      </c>
      <c r="Y44" s="60" t="n">
        <v>24</v>
      </c>
      <c r="Z44" s="60" t="n">
        <v>50</v>
      </c>
      <c r="AA44" s="60" t="n">
        <v>100</v>
      </c>
      <c r="AB44" s="61" t="n">
        <f aca="false">IFERROR(X44+Y44+Z44*AA44/100,0)</f>
        <v>94</v>
      </c>
      <c r="AC44" s="60" t="n">
        <v>30</v>
      </c>
      <c r="AD44" s="60" t="n">
        <v>70</v>
      </c>
      <c r="AE44" s="57" t="n">
        <v>100</v>
      </c>
      <c r="AF44" s="61" t="n">
        <f aca="false">IFERROR(AC44+AD44*AE44/100,0)</f>
        <v>100</v>
      </c>
      <c r="AG44" s="60"/>
      <c r="AH44" s="60"/>
      <c r="AI44" s="60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4" t="n">
        <v>100</v>
      </c>
      <c r="AP44" s="54" t="n">
        <v>100</v>
      </c>
      <c r="AQ44" s="65" t="n">
        <v>100</v>
      </c>
      <c r="AR44" s="62" t="n">
        <v>100</v>
      </c>
      <c r="AS44" s="62" t="n">
        <v>80</v>
      </c>
      <c r="AT44" s="62" t="n">
        <v>100</v>
      </c>
      <c r="AU44" s="62"/>
      <c r="AV44" s="61" t="n">
        <f aca="false">IFERROR(AVERAGE(AK44:AU44),0)</f>
        <v>98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100</v>
      </c>
      <c r="BC44" s="62" t="n">
        <v>100</v>
      </c>
      <c r="BD44" s="62" t="n">
        <v>100</v>
      </c>
      <c r="BE44" s="62" t="n">
        <v>99</v>
      </c>
      <c r="BF44" s="62" t="n">
        <v>100</v>
      </c>
      <c r="BG44" s="62"/>
      <c r="BH44" s="62"/>
      <c r="BI44" s="66" t="n">
        <f aca="false">IFERROR(AVERAGE(AW44:BH44),0)</f>
        <v>99.9</v>
      </c>
      <c r="BJ44" s="54" t="n">
        <v>100</v>
      </c>
      <c r="BK44" s="54" t="n">
        <v>100</v>
      </c>
      <c r="BL44" s="54" t="n">
        <v>100</v>
      </c>
      <c r="BM44" s="65" t="n">
        <v>100</v>
      </c>
      <c r="BN44" s="62" t="n">
        <v>100</v>
      </c>
      <c r="BO44" s="62" t="n">
        <v>100</v>
      </c>
      <c r="BP44" s="62" t="n">
        <v>100</v>
      </c>
      <c r="BQ44" s="62" t="n">
        <v>100</v>
      </c>
      <c r="BR44" s="62" t="n">
        <v>100</v>
      </c>
      <c r="BS44" s="62" t="n">
        <v>100</v>
      </c>
      <c r="BT44" s="61" t="n">
        <f aca="false">IFERROR(AVERAGE(BJ44:BS44),0)</f>
        <v>100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100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100</v>
      </c>
    </row>
    <row r="45" customFormat="false" ht="15.75" hidden="false" customHeight="true" outlineLevel="0" collapsed="false">
      <c r="A45" s="13" t="str">
        <f aca="false">$E45&amp;"-"&amp;$F45</f>
        <v>202060081-3</v>
      </c>
      <c r="B45" s="18" t="n">
        <f aca="false">$W45</f>
        <v>97</v>
      </c>
      <c r="C45" s="13"/>
      <c r="D45" s="54" t="n">
        <v>41</v>
      </c>
      <c r="E45" s="56" t="s">
        <v>308</v>
      </c>
      <c r="F45" s="56" t="s">
        <v>159</v>
      </c>
      <c r="G45" s="56" t="s">
        <v>309</v>
      </c>
      <c r="H45" s="56" t="s">
        <v>58</v>
      </c>
      <c r="I45" s="56" t="s">
        <v>310</v>
      </c>
      <c r="J45" s="56" t="s">
        <v>311</v>
      </c>
      <c r="K45" s="56" t="s">
        <v>312</v>
      </c>
      <c r="L45" s="56" t="s">
        <v>64</v>
      </c>
      <c r="M45" s="56" t="s">
        <v>65</v>
      </c>
      <c r="N45" s="56" t="s">
        <v>313</v>
      </c>
      <c r="O45" s="57" t="n">
        <f aca="false">$AB45</f>
        <v>89</v>
      </c>
      <c r="P45" s="57" t="n">
        <f aca="false">$AF45</f>
        <v>100</v>
      </c>
      <c r="Q45" s="57" t="n">
        <f aca="false">IFERROR(IF($V45&lt;&gt;0,ROUND((MAX(O45:P45)*0.5+$V45*0.5),0),ROUND(($O45*0.5+$P45*0.5),0)),)</f>
        <v>95</v>
      </c>
      <c r="R45" s="57" t="n">
        <f aca="false">$AV45</f>
        <v>100</v>
      </c>
      <c r="S45" s="57" t="n">
        <f aca="false">$BI45</f>
        <v>100</v>
      </c>
      <c r="T45" s="57" t="n">
        <f aca="false">$BT45</f>
        <v>96</v>
      </c>
      <c r="U45" s="57" t="n">
        <f aca="false">$CD45</f>
        <v>100</v>
      </c>
      <c r="V45" s="58" t="n">
        <f aca="false">$AJ45</f>
        <v>0</v>
      </c>
      <c r="W45" s="59" t="n">
        <f aca="false">IF($Q45&gt;=55,ROUND($Q45*$Q$3+$R45*$R$3+$S45*$S$3+$T45*$T$3+$U45*$U$3,0),$Q45)</f>
        <v>97</v>
      </c>
      <c r="X45" s="57" t="n">
        <v>20</v>
      </c>
      <c r="Y45" s="60" t="n">
        <v>24</v>
      </c>
      <c r="Z45" s="60" t="n">
        <v>45</v>
      </c>
      <c r="AA45" s="60" t="n">
        <v>100</v>
      </c>
      <c r="AB45" s="61" t="n">
        <f aca="false">IFERROR(X45+Y45+Z45*AA45/100,0)</f>
        <v>89</v>
      </c>
      <c r="AC45" s="60" t="n">
        <v>30</v>
      </c>
      <c r="AD45" s="60" t="n">
        <v>70</v>
      </c>
      <c r="AE45" s="57" t="n">
        <v>100</v>
      </c>
      <c r="AF45" s="61" t="n">
        <f aca="false">IFERROR(AC45+AD45*AE45/100,0)</f>
        <v>100</v>
      </c>
      <c r="AG45" s="60"/>
      <c r="AH45" s="60"/>
      <c r="AI45" s="60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100</v>
      </c>
      <c r="AO45" s="64" t="n">
        <v>100</v>
      </c>
      <c r="AP45" s="54" t="n">
        <v>100</v>
      </c>
      <c r="AQ45" s="65" t="n">
        <v>100</v>
      </c>
      <c r="AR45" s="62" t="n">
        <v>100</v>
      </c>
      <c r="AS45" s="62" t="n">
        <v>100</v>
      </c>
      <c r="AT45" s="62" t="n">
        <v>100</v>
      </c>
      <c r="AU45" s="62"/>
      <c r="AV45" s="61" t="n">
        <f aca="false">IFERROR(AVERAGE(AK45:AU45),0)</f>
        <v>100</v>
      </c>
      <c r="AW45" s="62" t="n">
        <v>100</v>
      </c>
      <c r="AX45" s="62" t="n">
        <v>100</v>
      </c>
      <c r="AY45" s="62" t="n">
        <v>100</v>
      </c>
      <c r="AZ45" s="62" t="n">
        <v>100</v>
      </c>
      <c r="BA45" s="62" t="n">
        <v>100</v>
      </c>
      <c r="BB45" s="62" t="n">
        <v>100</v>
      </c>
      <c r="BC45" s="62" t="n">
        <v>100</v>
      </c>
      <c r="BD45" s="62" t="n">
        <v>100</v>
      </c>
      <c r="BE45" s="62" t="n">
        <v>100</v>
      </c>
      <c r="BF45" s="62" t="n">
        <v>100</v>
      </c>
      <c r="BG45" s="62"/>
      <c r="BH45" s="62"/>
      <c r="BI45" s="66" t="n">
        <f aca="false">IFERROR(AVERAGE(AW45:BH45),0)</f>
        <v>100</v>
      </c>
      <c r="BJ45" s="54" t="n">
        <v>100</v>
      </c>
      <c r="BK45" s="54" t="n">
        <v>90</v>
      </c>
      <c r="BL45" s="54" t="n">
        <v>95</v>
      </c>
      <c r="BM45" s="65" t="n">
        <v>85</v>
      </c>
      <c r="BN45" s="62" t="n">
        <v>100</v>
      </c>
      <c r="BO45" s="62" t="n">
        <v>100</v>
      </c>
      <c r="BP45" s="62" t="n">
        <v>100</v>
      </c>
      <c r="BQ45" s="62" t="n">
        <v>100</v>
      </c>
      <c r="BR45" s="62" t="n">
        <v>90</v>
      </c>
      <c r="BS45" s="62" t="n">
        <v>100</v>
      </c>
      <c r="BT45" s="61" t="n">
        <f aca="false">IFERROR(AVERAGE(BJ45:BS45),0)</f>
        <v>96</v>
      </c>
      <c r="BU45" s="63" t="n">
        <v>100</v>
      </c>
      <c r="BV45" s="63" t="n">
        <v>100</v>
      </c>
      <c r="BW45" s="63" t="n">
        <v>100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100</v>
      </c>
      <c r="CC45" s="62"/>
      <c r="CD45" s="61" t="n">
        <f aca="false">IFERROR(AVERAGE(BU45:CC45),0)</f>
        <v>100</v>
      </c>
    </row>
    <row r="46" customFormat="false" ht="15.75" hidden="false" customHeight="true" outlineLevel="0" collapsed="false">
      <c r="A46" s="13" t="str">
        <f aca="false">$E46&amp;"-"&amp;$F46</f>
        <v>202060095-3</v>
      </c>
      <c r="B46" s="18" t="n">
        <f aca="false">$W46</f>
        <v>94</v>
      </c>
      <c r="C46" s="13"/>
      <c r="D46" s="54" t="n">
        <f aca="false">D45+1</f>
        <v>42</v>
      </c>
      <c r="E46" s="56" t="s">
        <v>314</v>
      </c>
      <c r="F46" s="56" t="s">
        <v>159</v>
      </c>
      <c r="G46" s="56" t="s">
        <v>315</v>
      </c>
      <c r="H46" s="56" t="s">
        <v>60</v>
      </c>
      <c r="I46" s="56" t="s">
        <v>316</v>
      </c>
      <c r="J46" s="56" t="s">
        <v>317</v>
      </c>
      <c r="K46" s="56" t="s">
        <v>318</v>
      </c>
      <c r="L46" s="56" t="s">
        <v>64</v>
      </c>
      <c r="M46" s="56" t="s">
        <v>65</v>
      </c>
      <c r="N46" s="56" t="s">
        <v>319</v>
      </c>
      <c r="O46" s="57" t="n">
        <f aca="false">$AB46</f>
        <v>84</v>
      </c>
      <c r="P46" s="57" t="n">
        <f aca="false">$AF46</f>
        <v>95</v>
      </c>
      <c r="Q46" s="57" t="n">
        <f aca="false">IFERROR(IF($V46&lt;&gt;0,ROUND((MAX(O46:P46)*0.5+$V46*0.5),0),ROUND(($O46*0.5+$P46*0.5),0)),)</f>
        <v>90</v>
      </c>
      <c r="R46" s="57" t="n">
        <f aca="false">$AV46</f>
        <v>100</v>
      </c>
      <c r="S46" s="57" t="n">
        <f aca="false">$BI46</f>
        <v>100</v>
      </c>
      <c r="T46" s="57" t="n">
        <f aca="false">$BT46</f>
        <v>96.5</v>
      </c>
      <c r="U46" s="57" t="n">
        <f aca="false">$CD46</f>
        <v>100</v>
      </c>
      <c r="V46" s="58" t="n">
        <f aca="false">$AJ46</f>
        <v>0</v>
      </c>
      <c r="W46" s="59" t="n">
        <f aca="false">IF($Q46&gt;=55,ROUND($Q46*$Q$3+$R46*$R$3+$S46*$S$3+$T46*$T$3+$U46*$U$3,0),$Q46)</f>
        <v>94</v>
      </c>
      <c r="X46" s="57" t="n">
        <v>20</v>
      </c>
      <c r="Y46" s="60" t="n">
        <v>24</v>
      </c>
      <c r="Z46" s="60" t="n">
        <v>40</v>
      </c>
      <c r="AA46" s="60" t="n">
        <v>100</v>
      </c>
      <c r="AB46" s="61" t="n">
        <f aca="false">IFERROR(X46+Y46+Z46*AA46/100,0)</f>
        <v>84</v>
      </c>
      <c r="AC46" s="60" t="n">
        <v>25</v>
      </c>
      <c r="AD46" s="60" t="n">
        <v>70</v>
      </c>
      <c r="AE46" s="57" t="n">
        <v>100</v>
      </c>
      <c r="AF46" s="61" t="n">
        <f aca="false">IFERROR(AC46+AD46*AE46/100,0)</f>
        <v>95</v>
      </c>
      <c r="AG46" s="60"/>
      <c r="AH46" s="60"/>
      <c r="AI46" s="60"/>
      <c r="AJ46" s="61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4" t="n">
        <v>100</v>
      </c>
      <c r="AP46" s="54" t="n">
        <v>100</v>
      </c>
      <c r="AQ46" s="65" t="n">
        <v>100</v>
      </c>
      <c r="AR46" s="62" t="n">
        <v>100</v>
      </c>
      <c r="AS46" s="62" t="n">
        <v>100</v>
      </c>
      <c r="AT46" s="62" t="n">
        <v>100</v>
      </c>
      <c r="AU46" s="62"/>
      <c r="AV46" s="61" t="n">
        <f aca="false">IFERROR(AVERAGE(AK46:AU46),0)</f>
        <v>100</v>
      </c>
      <c r="AW46" s="62" t="n">
        <v>100</v>
      </c>
      <c r="AX46" s="62" t="n">
        <v>100</v>
      </c>
      <c r="AY46" s="62" t="n">
        <v>100</v>
      </c>
      <c r="AZ46" s="62" t="n">
        <v>100</v>
      </c>
      <c r="BA46" s="62" t="n">
        <v>100</v>
      </c>
      <c r="BB46" s="62" t="n">
        <v>100</v>
      </c>
      <c r="BC46" s="62" t="n">
        <v>100</v>
      </c>
      <c r="BD46" s="62" t="n">
        <v>100</v>
      </c>
      <c r="BE46" s="62" t="n">
        <v>100</v>
      </c>
      <c r="BF46" s="62" t="n">
        <v>100</v>
      </c>
      <c r="BG46" s="62"/>
      <c r="BH46" s="62"/>
      <c r="BI46" s="66" t="n">
        <f aca="false">IFERROR(AVERAGE(AW46:BH46),0)</f>
        <v>100</v>
      </c>
      <c r="BJ46" s="54" t="n">
        <v>100</v>
      </c>
      <c r="BK46" s="54" t="n">
        <v>100</v>
      </c>
      <c r="BL46" s="54" t="n">
        <v>95</v>
      </c>
      <c r="BM46" s="65" t="n">
        <v>90</v>
      </c>
      <c r="BN46" s="62" t="n">
        <v>100</v>
      </c>
      <c r="BO46" s="62" t="n">
        <v>100</v>
      </c>
      <c r="BP46" s="62" t="n">
        <v>95</v>
      </c>
      <c r="BQ46" s="62" t="n">
        <v>100</v>
      </c>
      <c r="BR46" s="62" t="n">
        <v>90</v>
      </c>
      <c r="BS46" s="62" t="n">
        <v>95</v>
      </c>
      <c r="BT46" s="61" t="n">
        <f aca="false">IFERROR(AVERAGE(BJ46:BS46),0)</f>
        <v>96.5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100</v>
      </c>
      <c r="BZ46" s="62" t="n">
        <v>100</v>
      </c>
      <c r="CA46" s="62" t="n">
        <v>100</v>
      </c>
      <c r="CB46" s="62" t="n">
        <v>100</v>
      </c>
      <c r="CC46" s="62"/>
      <c r="CD46" s="61" t="n">
        <f aca="false">IFERROR(AVERAGE(BU46:CC46),0)</f>
        <v>100</v>
      </c>
    </row>
    <row r="47" customFormat="false" ht="15.75" hidden="false" customHeight="true" outlineLevel="0" collapsed="false">
      <c r="A47" s="13" t="str">
        <f aca="false">$E47&amp;"-"&amp;$F47</f>
        <v>202060111-9</v>
      </c>
      <c r="B47" s="18" t="n">
        <f aca="false">$W47</f>
        <v>40</v>
      </c>
      <c r="C47" s="13"/>
      <c r="D47" s="54" t="n">
        <f aca="false">D46+1</f>
        <v>43</v>
      </c>
      <c r="E47" s="56" t="s">
        <v>320</v>
      </c>
      <c r="F47" s="56" t="s">
        <v>102</v>
      </c>
      <c r="G47" s="56" t="s">
        <v>321</v>
      </c>
      <c r="H47" s="56" t="s">
        <v>140</v>
      </c>
      <c r="I47" s="56" t="s">
        <v>316</v>
      </c>
      <c r="J47" s="56" t="s">
        <v>322</v>
      </c>
      <c r="K47" s="56" t="s">
        <v>323</v>
      </c>
      <c r="L47" s="56" t="s">
        <v>64</v>
      </c>
      <c r="M47" s="56" t="s">
        <v>65</v>
      </c>
      <c r="N47" s="56" t="s">
        <v>324</v>
      </c>
      <c r="O47" s="57" t="n">
        <f aca="false">$AB47</f>
        <v>39</v>
      </c>
      <c r="P47" s="57" t="n">
        <f aca="false">$AF47</f>
        <v>55</v>
      </c>
      <c r="Q47" s="57" t="n">
        <f aca="false">IFERROR(IF($V47&lt;&gt;0,ROUND((MAX(O47:P47)*0.5+$V47*0.5),0),ROUND(($O47*0.5+$P47*0.5),0)),)</f>
        <v>40</v>
      </c>
      <c r="R47" s="57" t="n">
        <f aca="false">$AV47</f>
        <v>100</v>
      </c>
      <c r="S47" s="57" t="n">
        <f aca="false">$BI47</f>
        <v>100</v>
      </c>
      <c r="T47" s="57" t="n">
        <f aca="false">$BT47</f>
        <v>67</v>
      </c>
      <c r="U47" s="57" t="n">
        <f aca="false">$CD47</f>
        <v>100</v>
      </c>
      <c r="V47" s="58" t="n">
        <f aca="false">$AJ47</f>
        <v>25</v>
      </c>
      <c r="W47" s="59" t="n">
        <f aca="false">IF($Q47&gt;=55,ROUND($Q47*$Q$3+$R47*$R$3+$S47*$S$3+$T47*$T$3+$U47*$U$3,0),$Q47)</f>
        <v>40</v>
      </c>
      <c r="X47" s="57" t="n">
        <v>10</v>
      </c>
      <c r="Y47" s="60" t="n">
        <v>4</v>
      </c>
      <c r="Z47" s="60" t="n">
        <v>25</v>
      </c>
      <c r="AA47" s="60" t="n">
        <v>100</v>
      </c>
      <c r="AB47" s="61" t="n">
        <f aca="false">IFERROR(X47+Y47+Z47*AA47/100,0)</f>
        <v>39</v>
      </c>
      <c r="AC47" s="60" t="n">
        <v>10</v>
      </c>
      <c r="AD47" s="60" t="n">
        <v>45</v>
      </c>
      <c r="AE47" s="57" t="n">
        <v>100</v>
      </c>
      <c r="AF47" s="61" t="n">
        <f aca="false">IFERROR(AC47+AD47*AE47/100,0)</f>
        <v>55</v>
      </c>
      <c r="AG47" s="60" t="n">
        <v>5</v>
      </c>
      <c r="AH47" s="60" t="n">
        <v>20</v>
      </c>
      <c r="AI47" s="60" t="n">
        <v>100</v>
      </c>
      <c r="AJ47" s="61" t="n">
        <f aca="false">IFERROR(AG47+AH47*AI47/100,0)</f>
        <v>25</v>
      </c>
      <c r="AK47" s="62" t="n">
        <v>100</v>
      </c>
      <c r="AL47" s="63" t="n">
        <v>100</v>
      </c>
      <c r="AM47" s="62" t="n">
        <v>100</v>
      </c>
      <c r="AN47" s="62" t="n">
        <v>100</v>
      </c>
      <c r="AO47" s="64" t="n">
        <v>100</v>
      </c>
      <c r="AP47" s="54" t="n">
        <v>100</v>
      </c>
      <c r="AQ47" s="65" t="n">
        <v>100</v>
      </c>
      <c r="AR47" s="62" t="n">
        <v>100</v>
      </c>
      <c r="AS47" s="62" t="n">
        <v>100</v>
      </c>
      <c r="AT47" s="62" t="n">
        <v>100</v>
      </c>
      <c r="AU47" s="62"/>
      <c r="AV47" s="61" t="n">
        <f aca="false">IFERROR(AVERAGE(AK47:AU47),0)</f>
        <v>100</v>
      </c>
      <c r="AW47" s="62" t="n">
        <v>100</v>
      </c>
      <c r="AX47" s="62" t="n">
        <v>100</v>
      </c>
      <c r="AY47" s="62" t="n">
        <v>100</v>
      </c>
      <c r="AZ47" s="62" t="n">
        <v>100</v>
      </c>
      <c r="BA47" s="62" t="n">
        <v>100</v>
      </c>
      <c r="BB47" s="62" t="n">
        <v>100</v>
      </c>
      <c r="BC47" s="62" t="n">
        <v>100</v>
      </c>
      <c r="BD47" s="62" t="n">
        <v>100</v>
      </c>
      <c r="BE47" s="62" t="n">
        <v>100</v>
      </c>
      <c r="BF47" s="57" t="n">
        <v>100</v>
      </c>
      <c r="BG47" s="62"/>
      <c r="BH47" s="62"/>
      <c r="BI47" s="66" t="n">
        <f aca="false">IFERROR(AVERAGE(AW47:BH47),0)</f>
        <v>100</v>
      </c>
      <c r="BJ47" s="54" t="n">
        <v>100</v>
      </c>
      <c r="BK47" s="54" t="n">
        <v>95</v>
      </c>
      <c r="BL47" s="54" t="n">
        <v>100</v>
      </c>
      <c r="BM47" s="65" t="n">
        <v>90</v>
      </c>
      <c r="BN47" s="62" t="n">
        <v>0</v>
      </c>
      <c r="BO47" s="62" t="n">
        <v>95</v>
      </c>
      <c r="BP47" s="62" t="n">
        <v>0</v>
      </c>
      <c r="BQ47" s="62" t="n">
        <v>100</v>
      </c>
      <c r="BR47" s="62" t="n">
        <v>90</v>
      </c>
      <c r="BS47" s="62" t="n">
        <v>0</v>
      </c>
      <c r="BT47" s="61" t="n">
        <f aca="false">IFERROR(AVERAGE(BJ47:BS47),0)</f>
        <v>67</v>
      </c>
      <c r="BU47" s="63" t="n">
        <v>100</v>
      </c>
      <c r="BV47" s="63" t="n">
        <v>100</v>
      </c>
      <c r="BW47" s="63" t="n">
        <v>100</v>
      </c>
      <c r="BX47" s="62" t="n">
        <v>100</v>
      </c>
      <c r="BY47" s="62" t="n">
        <v>100</v>
      </c>
      <c r="BZ47" s="62" t="n">
        <v>100</v>
      </c>
      <c r="CA47" s="62" t="n">
        <v>100</v>
      </c>
      <c r="CB47" s="62" t="n">
        <v>100</v>
      </c>
      <c r="CC47" s="62"/>
      <c r="CD47" s="61" t="n">
        <f aca="false">IFERROR(AVERAGE(BU47:CC47),0)</f>
        <v>100</v>
      </c>
    </row>
    <row r="48" customFormat="false" ht="15.75" hidden="false" customHeight="true" outlineLevel="0" collapsed="false">
      <c r="A48" s="13"/>
      <c r="B48" s="13"/>
      <c r="C48" s="13"/>
      <c r="D48" s="13"/>
      <c r="K48" s="2"/>
      <c r="L48" s="76"/>
      <c r="M48" s="76"/>
      <c r="N48" s="76"/>
      <c r="O48" s="77"/>
      <c r="P48" s="77"/>
      <c r="Q48" s="77"/>
      <c r="R48" s="77"/>
      <c r="S48" s="77"/>
      <c r="T48" s="77"/>
      <c r="U48" s="77"/>
      <c r="V48" s="77"/>
      <c r="W48" s="77"/>
      <c r="X48" s="78"/>
      <c r="Y48" s="78"/>
      <c r="Z48" s="78"/>
      <c r="AA48" s="78"/>
      <c r="AB48" s="78"/>
      <c r="AC48" s="78"/>
      <c r="AD48" s="78"/>
      <c r="AE48" s="79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/>
      <c r="L49" s="13"/>
      <c r="M49" s="13"/>
      <c r="N49" s="13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9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80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80"/>
      <c r="BU49" s="78"/>
      <c r="BV49" s="78"/>
      <c r="BW49" s="78"/>
      <c r="BX49" s="78"/>
      <c r="BY49" s="78"/>
      <c r="BZ49" s="78"/>
      <c r="CA49" s="78"/>
      <c r="CB49" s="78"/>
      <c r="CC49" s="78"/>
      <c r="CD49" s="80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/>
      <c r="L50" s="13"/>
      <c r="M50" s="13"/>
      <c r="N50" s="13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9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80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80"/>
      <c r="BU50" s="78"/>
      <c r="BV50" s="78"/>
      <c r="BW50" s="78"/>
      <c r="BX50" s="78"/>
      <c r="BY50" s="78"/>
      <c r="BZ50" s="78"/>
      <c r="CA50" s="78"/>
      <c r="CB50" s="78"/>
      <c r="CC50" s="78"/>
      <c r="CD50" s="80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"/>
      <c r="L51" s="13"/>
      <c r="M51" s="13"/>
      <c r="N51" s="13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79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78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0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0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2"/>
      <c r="L52" s="13"/>
      <c r="M52" s="13"/>
      <c r="N52" s="13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79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78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0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0"/>
    </row>
    <row r="53" customFormat="false" ht="15.75" hidden="false" customHeight="true" outlineLevel="0" collapsed="false">
      <c r="D53" s="13"/>
      <c r="J53" s="13"/>
      <c r="K53" s="13"/>
      <c r="AA53" s="13"/>
      <c r="AE53" s="82"/>
    </row>
    <row r="54" customFormat="false" ht="15.75" hidden="false" customHeight="true" outlineLevel="0" collapsed="false">
      <c r="AA54" s="13"/>
      <c r="AE54" s="82"/>
    </row>
    <row r="55" customFormat="false" ht="15.75" hidden="false" customHeight="true" outlineLevel="0" collapsed="false">
      <c r="AA55" s="13"/>
      <c r="AE55" s="82"/>
    </row>
    <row r="56" customFormat="false" ht="15.75" hidden="false" customHeight="true" outlineLevel="0" collapsed="false">
      <c r="AA56" s="13"/>
      <c r="AE56" s="82"/>
    </row>
    <row r="57" customFormat="false" ht="15.75" hidden="false" customHeight="true" outlineLevel="0" collapsed="false">
      <c r="AA57" s="13"/>
      <c r="AE57" s="82"/>
    </row>
    <row r="58" customFormat="false" ht="15.75" hidden="false" customHeight="true" outlineLevel="0" collapsed="false">
      <c r="AA58" s="13"/>
      <c r="AE58" s="82"/>
    </row>
    <row r="59" customFormat="false" ht="15.75" hidden="false" customHeight="true" outlineLevel="0" collapsed="false">
      <c r="AA59" s="13"/>
      <c r="AE59" s="82"/>
    </row>
    <row r="60" customFormat="false" ht="15.75" hidden="false" customHeight="true" outlineLevel="0" collapsed="false">
      <c r="AA60" s="13"/>
      <c r="AE60" s="82"/>
    </row>
    <row r="61" customFormat="false" ht="15.75" hidden="false" customHeight="true" outlineLevel="0" collapsed="false">
      <c r="AA61" s="13"/>
      <c r="AE61" s="82"/>
    </row>
    <row r="62" customFormat="false" ht="15.75" hidden="false" customHeight="true" outlineLevel="0" collapsed="false">
      <c r="AA62" s="13"/>
      <c r="AE62" s="82"/>
    </row>
    <row r="63" customFormat="false" ht="15.75" hidden="false" customHeight="true" outlineLevel="0" collapsed="false">
      <c r="AA63" s="13"/>
      <c r="AE63" s="82"/>
    </row>
    <row r="64" customFormat="false" ht="15.75" hidden="false" customHeight="true" outlineLevel="0" collapsed="false">
      <c r="AA64" s="13"/>
      <c r="AE64" s="82"/>
    </row>
    <row r="65" customFormat="false" ht="15.75" hidden="false" customHeight="true" outlineLevel="0" collapsed="false">
      <c r="AA65" s="13"/>
      <c r="AE65" s="82"/>
    </row>
    <row r="66" customFormat="false" ht="15.75" hidden="false" customHeight="true" outlineLevel="0" collapsed="false">
      <c r="AA66" s="13"/>
      <c r="AE66" s="82"/>
    </row>
    <row r="67" customFormat="false" ht="15.75" hidden="false" customHeight="true" outlineLevel="0" collapsed="false">
      <c r="AA67" s="13"/>
      <c r="AE67" s="82"/>
    </row>
    <row r="68" customFormat="false" ht="15.75" hidden="false" customHeight="true" outlineLevel="0" collapsed="false">
      <c r="AA68" s="13"/>
      <c r="AE68" s="82"/>
    </row>
    <row r="69" customFormat="false" ht="15.75" hidden="false" customHeight="true" outlineLevel="0" collapsed="false">
      <c r="AA69" s="13"/>
      <c r="AE69" s="82"/>
    </row>
    <row r="70" customFormat="false" ht="15.75" hidden="false" customHeight="true" outlineLevel="0" collapsed="false">
      <c r="AA70" s="13"/>
      <c r="AE70" s="82"/>
    </row>
    <row r="71" customFormat="false" ht="15.75" hidden="false" customHeight="true" outlineLevel="0" collapsed="false">
      <c r="AA71" s="13"/>
      <c r="AE71" s="82"/>
    </row>
    <row r="72" customFormat="false" ht="15.75" hidden="false" customHeight="true" outlineLevel="0" collapsed="false">
      <c r="AA72" s="13"/>
      <c r="AE72" s="82"/>
    </row>
    <row r="73" customFormat="false" ht="15.75" hidden="false" customHeight="true" outlineLevel="0" collapsed="false">
      <c r="AA73" s="13"/>
      <c r="AE73" s="82"/>
    </row>
    <row r="74" customFormat="false" ht="15.75" hidden="false" customHeight="true" outlineLevel="0" collapsed="false">
      <c r="AA74" s="13"/>
      <c r="AE74" s="82"/>
    </row>
    <row r="75" customFormat="false" ht="15.75" hidden="false" customHeight="true" outlineLevel="0" collapsed="false">
      <c r="AA75" s="13"/>
      <c r="AE75" s="82"/>
    </row>
    <row r="76" customFormat="false" ht="15.75" hidden="false" customHeight="true" outlineLevel="0" collapsed="false">
      <c r="AA76" s="13"/>
      <c r="AE76" s="82"/>
    </row>
    <row r="77" customFormat="false" ht="15.75" hidden="false" customHeight="true" outlineLevel="0" collapsed="false">
      <c r="AA77" s="13"/>
      <c r="AE77" s="82"/>
    </row>
    <row r="78" customFormat="false" ht="15.75" hidden="false" customHeight="true" outlineLevel="0" collapsed="false">
      <c r="AA78" s="13"/>
      <c r="AE78" s="82"/>
    </row>
    <row r="79" customFormat="false" ht="15.75" hidden="false" customHeight="true" outlineLevel="0" collapsed="false">
      <c r="AA79" s="13"/>
      <c r="AE79" s="82"/>
    </row>
    <row r="80" customFormat="false" ht="15.75" hidden="false" customHeight="true" outlineLevel="0" collapsed="false">
      <c r="AA80" s="13"/>
      <c r="AE80" s="82"/>
    </row>
    <row r="81" customFormat="false" ht="15.75" hidden="false" customHeight="true" outlineLevel="0" collapsed="false">
      <c r="AA81" s="13"/>
      <c r="AE81" s="82"/>
    </row>
    <row r="82" customFormat="false" ht="15.75" hidden="false" customHeight="true" outlineLevel="0" collapsed="false">
      <c r="AA82" s="13"/>
      <c r="AE82" s="82"/>
    </row>
    <row r="83" customFormat="false" ht="15.75" hidden="false" customHeight="true" outlineLevel="0" collapsed="false">
      <c r="AA83" s="13"/>
      <c r="AE83" s="82"/>
    </row>
    <row r="84" customFormat="false" ht="15.75" hidden="false" customHeight="true" outlineLevel="0" collapsed="false">
      <c r="AA84" s="13"/>
      <c r="AE84" s="82"/>
    </row>
    <row r="85" customFormat="false" ht="15.75" hidden="false" customHeight="true" outlineLevel="0" collapsed="false">
      <c r="AA85" s="13"/>
      <c r="AE85" s="82"/>
    </row>
    <row r="86" customFormat="false" ht="15.75" hidden="false" customHeight="true" outlineLevel="0" collapsed="false">
      <c r="AA86" s="13"/>
      <c r="AE86" s="82"/>
    </row>
    <row r="87" customFormat="false" ht="15.75" hidden="false" customHeight="true" outlineLevel="0" collapsed="false">
      <c r="AA87" s="13"/>
      <c r="AE87" s="82"/>
    </row>
    <row r="88" customFormat="false" ht="15.75" hidden="false" customHeight="true" outlineLevel="0" collapsed="false">
      <c r="AA88" s="13"/>
      <c r="AE88" s="82"/>
    </row>
    <row r="89" customFormat="false" ht="15.75" hidden="false" customHeight="true" outlineLevel="0" collapsed="false">
      <c r="AA89" s="13"/>
      <c r="AE89" s="82"/>
    </row>
    <row r="90" customFormat="false" ht="15.75" hidden="false" customHeight="true" outlineLevel="0" collapsed="false">
      <c r="AA90" s="13"/>
      <c r="AE90" s="82"/>
    </row>
    <row r="91" customFormat="false" ht="15.75" hidden="false" customHeight="true" outlineLevel="0" collapsed="false">
      <c r="AA91" s="13"/>
      <c r="AE91" s="82"/>
    </row>
    <row r="92" customFormat="false" ht="15.75" hidden="false" customHeight="true" outlineLevel="0" collapsed="false">
      <c r="AA92" s="13"/>
      <c r="AE92" s="82"/>
    </row>
    <row r="93" customFormat="false" ht="15.75" hidden="false" customHeight="true" outlineLevel="0" collapsed="false">
      <c r="AA93" s="13"/>
      <c r="AE93" s="82"/>
    </row>
    <row r="94" customFormat="false" ht="15.75" hidden="false" customHeight="true" outlineLevel="0" collapsed="false">
      <c r="AA94" s="13"/>
      <c r="AE94" s="82"/>
    </row>
    <row r="95" customFormat="false" ht="15.75" hidden="false" customHeight="true" outlineLevel="0" collapsed="false">
      <c r="AA95" s="13"/>
      <c r="AE95" s="82"/>
    </row>
    <row r="96" customFormat="false" ht="15.75" hidden="false" customHeight="true" outlineLevel="0" collapsed="false">
      <c r="AA96" s="13"/>
      <c r="AE96" s="82"/>
    </row>
    <row r="97" customFormat="false" ht="15.75" hidden="false" customHeight="true" outlineLevel="0" collapsed="false">
      <c r="AA97" s="13"/>
      <c r="AE97" s="82"/>
    </row>
    <row r="98" customFormat="false" ht="15.75" hidden="false" customHeight="true" outlineLevel="0" collapsed="false">
      <c r="AA98" s="13"/>
      <c r="AE98" s="82"/>
    </row>
    <row r="99" customFormat="false" ht="15.75" hidden="false" customHeight="true" outlineLevel="0" collapsed="false">
      <c r="AA99" s="13"/>
      <c r="AE99" s="82"/>
    </row>
    <row r="100" customFormat="false" ht="15.75" hidden="false" customHeight="true" outlineLevel="0" collapsed="false">
      <c r="AA100" s="13"/>
      <c r="AE100" s="82"/>
    </row>
    <row r="101" customFormat="false" ht="15.75" hidden="false" customHeight="true" outlineLevel="0" collapsed="false">
      <c r="AA101" s="13"/>
      <c r="AE101" s="82"/>
    </row>
    <row r="102" customFormat="false" ht="15.75" hidden="false" customHeight="true" outlineLevel="0" collapsed="false">
      <c r="AA102" s="13"/>
      <c r="AE102" s="82"/>
    </row>
    <row r="103" customFormat="false" ht="15.75" hidden="false" customHeight="true" outlineLevel="0" collapsed="false">
      <c r="AA103" s="13"/>
      <c r="AE103" s="82"/>
    </row>
    <row r="104" customFormat="false" ht="15.75" hidden="false" customHeight="true" outlineLevel="0" collapsed="false">
      <c r="AA104" s="13"/>
      <c r="AE104" s="82"/>
    </row>
    <row r="105" customFormat="false" ht="15.75" hidden="false" customHeight="true" outlineLevel="0" collapsed="false">
      <c r="AA105" s="13"/>
      <c r="AE105" s="82"/>
    </row>
    <row r="106" customFormat="false" ht="15.75" hidden="false" customHeight="true" outlineLevel="0" collapsed="false">
      <c r="AA106" s="13"/>
      <c r="AE106" s="82"/>
    </row>
    <row r="107" customFormat="false" ht="15.75" hidden="false" customHeight="true" outlineLevel="0" collapsed="false">
      <c r="AA107" s="13"/>
      <c r="AE107" s="82"/>
    </row>
    <row r="108" customFormat="false" ht="15.75" hidden="false" customHeight="true" outlineLevel="0" collapsed="false">
      <c r="AA108" s="13"/>
      <c r="AE108" s="82"/>
    </row>
    <row r="109" customFormat="false" ht="15.75" hidden="false" customHeight="true" outlineLevel="0" collapsed="false">
      <c r="AA109" s="13"/>
      <c r="AE109" s="82"/>
    </row>
    <row r="110" customFormat="false" ht="15.75" hidden="false" customHeight="true" outlineLevel="0" collapsed="false">
      <c r="AA110" s="13"/>
      <c r="AE110" s="82"/>
    </row>
    <row r="111" customFormat="false" ht="15.75" hidden="false" customHeight="true" outlineLevel="0" collapsed="false">
      <c r="AA111" s="13"/>
      <c r="AE111" s="82"/>
    </row>
    <row r="112" customFormat="false" ht="15.75" hidden="false" customHeight="true" outlineLevel="0" collapsed="false">
      <c r="AA112" s="13"/>
      <c r="AE112" s="82"/>
    </row>
    <row r="113" customFormat="false" ht="15.75" hidden="false" customHeight="true" outlineLevel="0" collapsed="false">
      <c r="AA113" s="13"/>
      <c r="AE113" s="82"/>
    </row>
    <row r="114" customFormat="false" ht="15.75" hidden="false" customHeight="true" outlineLevel="0" collapsed="false">
      <c r="AA114" s="13"/>
      <c r="AE114" s="82"/>
    </row>
    <row r="115" customFormat="false" ht="15.75" hidden="false" customHeight="true" outlineLevel="0" collapsed="false">
      <c r="AA115" s="13"/>
      <c r="AE115" s="82"/>
    </row>
    <row r="116" customFormat="false" ht="15.75" hidden="false" customHeight="true" outlineLevel="0" collapsed="false">
      <c r="AA116" s="13"/>
      <c r="AE116" s="82"/>
    </row>
    <row r="117" customFormat="false" ht="15.75" hidden="false" customHeight="true" outlineLevel="0" collapsed="false">
      <c r="AA117" s="13"/>
      <c r="AE117" s="82"/>
    </row>
    <row r="118" customFormat="false" ht="15.75" hidden="false" customHeight="true" outlineLevel="0" collapsed="false">
      <c r="AA118" s="13"/>
      <c r="AE118" s="82"/>
    </row>
    <row r="119" customFormat="false" ht="15.75" hidden="false" customHeight="true" outlineLevel="0" collapsed="false">
      <c r="AA119" s="13"/>
      <c r="AE119" s="82"/>
    </row>
    <row r="120" customFormat="false" ht="15.75" hidden="false" customHeight="true" outlineLevel="0" collapsed="false">
      <c r="AA120" s="13"/>
      <c r="AE120" s="82"/>
    </row>
    <row r="121" customFormat="false" ht="15.75" hidden="false" customHeight="true" outlineLevel="0" collapsed="false">
      <c r="AA121" s="13"/>
      <c r="AE121" s="82"/>
    </row>
    <row r="122" customFormat="false" ht="15.75" hidden="false" customHeight="true" outlineLevel="0" collapsed="false">
      <c r="AA122" s="13"/>
      <c r="AE122" s="82"/>
    </row>
    <row r="123" customFormat="false" ht="15.75" hidden="false" customHeight="true" outlineLevel="0" collapsed="false">
      <c r="AA123" s="13"/>
      <c r="AE123" s="82"/>
    </row>
    <row r="124" customFormat="false" ht="15.75" hidden="false" customHeight="true" outlineLevel="0" collapsed="false">
      <c r="AA124" s="13"/>
      <c r="AE124" s="82"/>
    </row>
    <row r="125" customFormat="false" ht="15.75" hidden="false" customHeight="true" outlineLevel="0" collapsed="false">
      <c r="AA125" s="13"/>
      <c r="AE125" s="82"/>
    </row>
    <row r="126" customFormat="false" ht="15.75" hidden="false" customHeight="true" outlineLevel="0" collapsed="false">
      <c r="AA126" s="13"/>
      <c r="AE126" s="82"/>
    </row>
    <row r="127" customFormat="false" ht="15.75" hidden="false" customHeight="true" outlineLevel="0" collapsed="false">
      <c r="AA127" s="13"/>
      <c r="AE127" s="82"/>
    </row>
    <row r="128" customFormat="false" ht="15.75" hidden="false" customHeight="true" outlineLevel="0" collapsed="false">
      <c r="AA128" s="13"/>
      <c r="AE128" s="82"/>
    </row>
    <row r="129" customFormat="false" ht="15.75" hidden="false" customHeight="true" outlineLevel="0" collapsed="false">
      <c r="AA129" s="13"/>
      <c r="AE129" s="82"/>
    </row>
    <row r="130" customFormat="false" ht="15.75" hidden="false" customHeight="true" outlineLevel="0" collapsed="false">
      <c r="AA130" s="13"/>
      <c r="AE130" s="82"/>
    </row>
    <row r="131" customFormat="false" ht="15.75" hidden="false" customHeight="true" outlineLevel="0" collapsed="false">
      <c r="AA131" s="13"/>
      <c r="AE131" s="82"/>
    </row>
    <row r="132" customFormat="false" ht="15.75" hidden="false" customHeight="true" outlineLevel="0" collapsed="false">
      <c r="AA132" s="13"/>
      <c r="AE132" s="82"/>
    </row>
    <row r="133" customFormat="false" ht="15.75" hidden="false" customHeight="true" outlineLevel="0" collapsed="false">
      <c r="AA133" s="13"/>
      <c r="AE133" s="82"/>
    </row>
    <row r="134" customFormat="false" ht="15.75" hidden="false" customHeight="true" outlineLevel="0" collapsed="false">
      <c r="AA134" s="13"/>
      <c r="AE134" s="82"/>
    </row>
    <row r="135" customFormat="false" ht="15.75" hidden="false" customHeight="true" outlineLevel="0" collapsed="false">
      <c r="AA135" s="13"/>
      <c r="AE135" s="82"/>
    </row>
    <row r="136" customFormat="false" ht="15.75" hidden="false" customHeight="true" outlineLevel="0" collapsed="false">
      <c r="AA136" s="13"/>
      <c r="AE136" s="82"/>
    </row>
    <row r="137" customFormat="false" ht="15.75" hidden="false" customHeight="true" outlineLevel="0" collapsed="false">
      <c r="AA137" s="13"/>
      <c r="AE137" s="82"/>
    </row>
    <row r="138" customFormat="false" ht="15.75" hidden="false" customHeight="true" outlineLevel="0" collapsed="false">
      <c r="AA138" s="13"/>
      <c r="AE138" s="82"/>
    </row>
    <row r="139" customFormat="false" ht="15.75" hidden="false" customHeight="true" outlineLevel="0" collapsed="false">
      <c r="AA139" s="13"/>
      <c r="AE139" s="82"/>
    </row>
    <row r="140" customFormat="false" ht="15.75" hidden="false" customHeight="true" outlineLevel="0" collapsed="false">
      <c r="AA140" s="13"/>
      <c r="AE140" s="82"/>
    </row>
    <row r="141" customFormat="false" ht="15.75" hidden="false" customHeight="true" outlineLevel="0" collapsed="false">
      <c r="AA141" s="13"/>
      <c r="AE141" s="82"/>
    </row>
    <row r="142" customFormat="false" ht="15.75" hidden="false" customHeight="true" outlineLevel="0" collapsed="false">
      <c r="AA142" s="13"/>
      <c r="AE142" s="82"/>
    </row>
    <row r="143" customFormat="false" ht="15.75" hidden="false" customHeight="true" outlineLevel="0" collapsed="false">
      <c r="AA143" s="13"/>
      <c r="AE143" s="82"/>
    </row>
    <row r="144" customFormat="false" ht="15.75" hidden="false" customHeight="true" outlineLevel="0" collapsed="false">
      <c r="AA144" s="13"/>
      <c r="AE144" s="82"/>
    </row>
    <row r="145" customFormat="false" ht="15.75" hidden="false" customHeight="true" outlineLevel="0" collapsed="false">
      <c r="AA145" s="13"/>
      <c r="AE145" s="82"/>
    </row>
    <row r="146" customFormat="false" ht="15.75" hidden="false" customHeight="true" outlineLevel="0" collapsed="false">
      <c r="AA146" s="13"/>
      <c r="AE146" s="82"/>
    </row>
    <row r="147" customFormat="false" ht="15.75" hidden="false" customHeight="true" outlineLevel="0" collapsed="false">
      <c r="AA147" s="13"/>
      <c r="AE147" s="82"/>
    </row>
    <row r="148" customFormat="false" ht="15.75" hidden="false" customHeight="true" outlineLevel="0" collapsed="false">
      <c r="AA148" s="13"/>
      <c r="AE148" s="82"/>
    </row>
    <row r="149" customFormat="false" ht="15.75" hidden="false" customHeight="true" outlineLevel="0" collapsed="false">
      <c r="AA149" s="13"/>
      <c r="AE149" s="82"/>
    </row>
    <row r="150" customFormat="false" ht="15.75" hidden="false" customHeight="true" outlineLevel="0" collapsed="false">
      <c r="AA150" s="13"/>
      <c r="AE150" s="82"/>
    </row>
    <row r="151" customFormat="false" ht="15.75" hidden="false" customHeight="true" outlineLevel="0" collapsed="false">
      <c r="AA151" s="13"/>
      <c r="AE151" s="82"/>
    </row>
    <row r="152" customFormat="false" ht="15.75" hidden="false" customHeight="true" outlineLevel="0" collapsed="false">
      <c r="AA152" s="13"/>
      <c r="AE152" s="82"/>
    </row>
    <row r="153" customFormat="false" ht="15.75" hidden="false" customHeight="true" outlineLevel="0" collapsed="false">
      <c r="AA153" s="13"/>
      <c r="AE153" s="82"/>
    </row>
    <row r="154" customFormat="false" ht="15.75" hidden="false" customHeight="true" outlineLevel="0" collapsed="false">
      <c r="AA154" s="13"/>
      <c r="AE154" s="82"/>
    </row>
    <row r="155" customFormat="false" ht="15.75" hidden="false" customHeight="true" outlineLevel="0" collapsed="false">
      <c r="AA155" s="13"/>
      <c r="AE155" s="82"/>
    </row>
    <row r="156" customFormat="false" ht="15.75" hidden="false" customHeight="true" outlineLevel="0" collapsed="false">
      <c r="AA156" s="13"/>
      <c r="AE156" s="82"/>
    </row>
    <row r="157" customFormat="false" ht="15.75" hidden="false" customHeight="true" outlineLevel="0" collapsed="false">
      <c r="AA157" s="13"/>
      <c r="AE157" s="82"/>
    </row>
    <row r="158" customFormat="false" ht="15.75" hidden="false" customHeight="true" outlineLevel="0" collapsed="false">
      <c r="AA158" s="13"/>
      <c r="AE158" s="82"/>
    </row>
    <row r="159" customFormat="false" ht="15.75" hidden="false" customHeight="true" outlineLevel="0" collapsed="false">
      <c r="AA159" s="13"/>
      <c r="AE159" s="82"/>
    </row>
    <row r="160" customFormat="false" ht="15.75" hidden="false" customHeight="true" outlineLevel="0" collapsed="false">
      <c r="AA160" s="13"/>
      <c r="AE160" s="82"/>
    </row>
    <row r="161" customFormat="false" ht="15.75" hidden="false" customHeight="true" outlineLevel="0" collapsed="false">
      <c r="AA161" s="13"/>
      <c r="AE161" s="82"/>
    </row>
    <row r="162" customFormat="false" ht="15.75" hidden="false" customHeight="true" outlineLevel="0" collapsed="false">
      <c r="AA162" s="13"/>
      <c r="AE162" s="82"/>
    </row>
    <row r="163" customFormat="false" ht="15.75" hidden="false" customHeight="true" outlineLevel="0" collapsed="false">
      <c r="AA163" s="13"/>
      <c r="AE163" s="82"/>
    </row>
    <row r="164" customFormat="false" ht="15.75" hidden="false" customHeight="true" outlineLevel="0" collapsed="false">
      <c r="AA164" s="13"/>
      <c r="AE164" s="82"/>
    </row>
    <row r="165" customFormat="false" ht="15.75" hidden="false" customHeight="true" outlineLevel="0" collapsed="false">
      <c r="AA165" s="13"/>
      <c r="AE165" s="82"/>
    </row>
    <row r="166" customFormat="false" ht="15.75" hidden="false" customHeight="true" outlineLevel="0" collapsed="false">
      <c r="AA166" s="13"/>
      <c r="AE166" s="82"/>
    </row>
    <row r="167" customFormat="false" ht="15.75" hidden="false" customHeight="true" outlineLevel="0" collapsed="false">
      <c r="AA167" s="13"/>
      <c r="AE167" s="82"/>
    </row>
    <row r="168" customFormat="false" ht="15.75" hidden="false" customHeight="true" outlineLevel="0" collapsed="false">
      <c r="AA168" s="13"/>
      <c r="AE168" s="82"/>
    </row>
    <row r="169" customFormat="false" ht="15.75" hidden="false" customHeight="true" outlineLevel="0" collapsed="false">
      <c r="AA169" s="13"/>
      <c r="AE169" s="82"/>
    </row>
    <row r="170" customFormat="false" ht="15.75" hidden="false" customHeight="true" outlineLevel="0" collapsed="false">
      <c r="AA170" s="13"/>
      <c r="AE170" s="82"/>
    </row>
    <row r="171" customFormat="false" ht="15.75" hidden="false" customHeight="true" outlineLevel="0" collapsed="false">
      <c r="AA171" s="13"/>
      <c r="AE171" s="82"/>
    </row>
    <row r="172" customFormat="false" ht="15.75" hidden="false" customHeight="true" outlineLevel="0" collapsed="false">
      <c r="AA172" s="13"/>
      <c r="AE172" s="82"/>
    </row>
    <row r="173" customFormat="false" ht="15.75" hidden="false" customHeight="true" outlineLevel="0" collapsed="false">
      <c r="AA173" s="13"/>
      <c r="AE173" s="82"/>
    </row>
    <row r="174" customFormat="false" ht="15.75" hidden="false" customHeight="true" outlineLevel="0" collapsed="false">
      <c r="AA174" s="13"/>
      <c r="AE174" s="82"/>
    </row>
    <row r="175" customFormat="false" ht="15.75" hidden="false" customHeight="true" outlineLevel="0" collapsed="false">
      <c r="AA175" s="13"/>
      <c r="AE175" s="82"/>
    </row>
    <row r="176" customFormat="false" ht="15.75" hidden="false" customHeight="true" outlineLevel="0" collapsed="false">
      <c r="AA176" s="13"/>
      <c r="AE176" s="82"/>
    </row>
    <row r="177" customFormat="false" ht="15.75" hidden="false" customHeight="true" outlineLevel="0" collapsed="false">
      <c r="AA177" s="13"/>
      <c r="AE177" s="82"/>
    </row>
    <row r="178" customFormat="false" ht="15.75" hidden="false" customHeight="true" outlineLevel="0" collapsed="false">
      <c r="AA178" s="13"/>
      <c r="AE178" s="82"/>
    </row>
    <row r="179" customFormat="false" ht="15.75" hidden="false" customHeight="true" outlineLevel="0" collapsed="false">
      <c r="AA179" s="13"/>
      <c r="AE179" s="82"/>
    </row>
    <row r="180" customFormat="false" ht="15.75" hidden="false" customHeight="true" outlineLevel="0" collapsed="false">
      <c r="AA180" s="13"/>
      <c r="AE180" s="82"/>
    </row>
    <row r="181" customFormat="false" ht="15.75" hidden="false" customHeight="true" outlineLevel="0" collapsed="false">
      <c r="AA181" s="13"/>
      <c r="AE181" s="82"/>
    </row>
    <row r="182" customFormat="false" ht="15.75" hidden="false" customHeight="true" outlineLevel="0" collapsed="false">
      <c r="AA182" s="13"/>
      <c r="AE182" s="82"/>
    </row>
    <row r="183" customFormat="false" ht="15.75" hidden="false" customHeight="true" outlineLevel="0" collapsed="false">
      <c r="AA183" s="13"/>
      <c r="AE183" s="82"/>
    </row>
    <row r="184" customFormat="false" ht="15.75" hidden="false" customHeight="true" outlineLevel="0" collapsed="false">
      <c r="AA184" s="13"/>
      <c r="AE184" s="82"/>
    </row>
    <row r="185" customFormat="false" ht="15.75" hidden="false" customHeight="true" outlineLevel="0" collapsed="false">
      <c r="AA185" s="13"/>
      <c r="AE185" s="82"/>
    </row>
    <row r="186" customFormat="false" ht="15.75" hidden="false" customHeight="true" outlineLevel="0" collapsed="false">
      <c r="AA186" s="13"/>
      <c r="AE186" s="82"/>
    </row>
    <row r="187" customFormat="false" ht="15.75" hidden="false" customHeight="true" outlineLevel="0" collapsed="false">
      <c r="AA187" s="13"/>
      <c r="AE187" s="82"/>
    </row>
    <row r="188" customFormat="false" ht="15.75" hidden="false" customHeight="true" outlineLevel="0" collapsed="false">
      <c r="AA188" s="13"/>
      <c r="AE188" s="82"/>
    </row>
    <row r="189" customFormat="false" ht="15.75" hidden="false" customHeight="true" outlineLevel="0" collapsed="false">
      <c r="AA189" s="13"/>
      <c r="AE189" s="82"/>
    </row>
    <row r="190" customFormat="false" ht="15.75" hidden="false" customHeight="true" outlineLevel="0" collapsed="false">
      <c r="AA190" s="13"/>
      <c r="AE190" s="82"/>
    </row>
    <row r="191" customFormat="false" ht="15.75" hidden="false" customHeight="true" outlineLevel="0" collapsed="false">
      <c r="AA191" s="13"/>
      <c r="AE191" s="82"/>
    </row>
    <row r="192" customFormat="false" ht="15.75" hidden="false" customHeight="true" outlineLevel="0" collapsed="false">
      <c r="AA192" s="13"/>
      <c r="AE192" s="82"/>
    </row>
    <row r="193" customFormat="false" ht="15.75" hidden="false" customHeight="true" outlineLevel="0" collapsed="false">
      <c r="AA193" s="13"/>
      <c r="AE193" s="82"/>
    </row>
    <row r="194" customFormat="false" ht="15.75" hidden="false" customHeight="true" outlineLevel="0" collapsed="false">
      <c r="AA194" s="13"/>
      <c r="AE194" s="82"/>
    </row>
    <row r="195" customFormat="false" ht="15.75" hidden="false" customHeight="true" outlineLevel="0" collapsed="false">
      <c r="AA195" s="13"/>
      <c r="AE195" s="82"/>
    </row>
    <row r="196" customFormat="false" ht="15.75" hidden="false" customHeight="true" outlineLevel="0" collapsed="false">
      <c r="AA196" s="13"/>
      <c r="AE196" s="82"/>
    </row>
    <row r="197" customFormat="false" ht="15.75" hidden="false" customHeight="true" outlineLevel="0" collapsed="false">
      <c r="AA197" s="13"/>
      <c r="AE197" s="82"/>
    </row>
    <row r="198" customFormat="false" ht="15.75" hidden="false" customHeight="true" outlineLevel="0" collapsed="false">
      <c r="AA198" s="13"/>
      <c r="AE198" s="82"/>
    </row>
    <row r="199" customFormat="false" ht="15.75" hidden="false" customHeight="true" outlineLevel="0" collapsed="false">
      <c r="AA199" s="13"/>
      <c r="AE199" s="82"/>
    </row>
    <row r="200" customFormat="false" ht="15.75" hidden="false" customHeight="true" outlineLevel="0" collapsed="false">
      <c r="AA200" s="13"/>
      <c r="AE200" s="82"/>
    </row>
    <row r="201" customFormat="false" ht="15.75" hidden="false" customHeight="true" outlineLevel="0" collapsed="false">
      <c r="AA201" s="13"/>
      <c r="AE201" s="82"/>
    </row>
    <row r="202" customFormat="false" ht="15.75" hidden="false" customHeight="true" outlineLevel="0" collapsed="false">
      <c r="AA202" s="13"/>
      <c r="AE202" s="82"/>
    </row>
    <row r="203" customFormat="false" ht="15.75" hidden="false" customHeight="true" outlineLevel="0" collapsed="false">
      <c r="AA203" s="13"/>
      <c r="AE203" s="82"/>
    </row>
    <row r="204" customFormat="false" ht="15.75" hidden="false" customHeight="true" outlineLevel="0" collapsed="false">
      <c r="AA204" s="13"/>
      <c r="AE204" s="82"/>
    </row>
    <row r="205" customFormat="false" ht="15.75" hidden="false" customHeight="true" outlineLevel="0" collapsed="false">
      <c r="AA205" s="13"/>
      <c r="AE205" s="82"/>
    </row>
    <row r="206" customFormat="false" ht="15.75" hidden="false" customHeight="true" outlineLevel="0" collapsed="false">
      <c r="AA206" s="13"/>
      <c r="AE206" s="82"/>
    </row>
    <row r="207" customFormat="false" ht="15.75" hidden="false" customHeight="true" outlineLevel="0" collapsed="false">
      <c r="AA207" s="13"/>
      <c r="AE207" s="82"/>
    </row>
    <row r="208" customFormat="false" ht="15.75" hidden="false" customHeight="true" outlineLevel="0" collapsed="false">
      <c r="AA208" s="13"/>
      <c r="AE208" s="82"/>
    </row>
    <row r="209" customFormat="false" ht="15.75" hidden="false" customHeight="true" outlineLevel="0" collapsed="false">
      <c r="AA209" s="13"/>
      <c r="AE209" s="82"/>
    </row>
    <row r="210" customFormat="false" ht="15.75" hidden="false" customHeight="true" outlineLevel="0" collapsed="false">
      <c r="AA210" s="13"/>
      <c r="AE210" s="82"/>
    </row>
    <row r="211" customFormat="false" ht="15.75" hidden="false" customHeight="true" outlineLevel="0" collapsed="false">
      <c r="AA211" s="13"/>
      <c r="AE211" s="82"/>
    </row>
    <row r="212" customFormat="false" ht="15.75" hidden="false" customHeight="true" outlineLevel="0" collapsed="false">
      <c r="AA212" s="13"/>
      <c r="AE212" s="82"/>
    </row>
    <row r="213" customFormat="false" ht="15.75" hidden="false" customHeight="true" outlineLevel="0" collapsed="false">
      <c r="AA213" s="13"/>
      <c r="AE213" s="82"/>
    </row>
    <row r="214" customFormat="false" ht="15.75" hidden="false" customHeight="true" outlineLevel="0" collapsed="false">
      <c r="AA214" s="13"/>
      <c r="AE214" s="82"/>
    </row>
    <row r="215" customFormat="false" ht="15.75" hidden="false" customHeight="true" outlineLevel="0" collapsed="false">
      <c r="AA215" s="13"/>
      <c r="AE215" s="82"/>
    </row>
    <row r="216" customFormat="false" ht="15.75" hidden="false" customHeight="true" outlineLevel="0" collapsed="false">
      <c r="AA216" s="13"/>
      <c r="AE216" s="82"/>
    </row>
    <row r="217" customFormat="false" ht="15.75" hidden="false" customHeight="true" outlineLevel="0" collapsed="false">
      <c r="AA217" s="13"/>
      <c r="AE217" s="82"/>
    </row>
    <row r="218" customFormat="false" ht="15.75" hidden="false" customHeight="true" outlineLevel="0" collapsed="false">
      <c r="AA218" s="13"/>
      <c r="AE218" s="82"/>
    </row>
    <row r="219" customFormat="false" ht="15.75" hidden="false" customHeight="true" outlineLevel="0" collapsed="false">
      <c r="AA219" s="13"/>
      <c r="AE219" s="82"/>
    </row>
    <row r="220" customFormat="false" ht="15.75" hidden="false" customHeight="true" outlineLevel="0" collapsed="false">
      <c r="AA220" s="13"/>
      <c r="AE220" s="82"/>
    </row>
    <row r="221" customFormat="false" ht="15.75" hidden="false" customHeight="true" outlineLevel="0" collapsed="false">
      <c r="AA221" s="13"/>
      <c r="AE221" s="82"/>
    </row>
    <row r="222" customFormat="false" ht="15.75" hidden="false" customHeight="true" outlineLevel="0" collapsed="false">
      <c r="AA222" s="13"/>
      <c r="AE222" s="82"/>
    </row>
    <row r="223" customFormat="false" ht="15.75" hidden="false" customHeight="true" outlineLevel="0" collapsed="false">
      <c r="AA223" s="13"/>
      <c r="AE223" s="82"/>
    </row>
    <row r="224" customFormat="false" ht="15.75" hidden="false" customHeight="true" outlineLevel="0" collapsed="false">
      <c r="AA224" s="13"/>
      <c r="AE224" s="82"/>
    </row>
    <row r="225" customFormat="false" ht="15.75" hidden="false" customHeight="true" outlineLevel="0" collapsed="false">
      <c r="AA225" s="13"/>
      <c r="AE225" s="82"/>
    </row>
    <row r="226" customFormat="false" ht="15.75" hidden="false" customHeight="true" outlineLevel="0" collapsed="false">
      <c r="AA226" s="13"/>
      <c r="AE226" s="82"/>
    </row>
    <row r="227" customFormat="false" ht="15.75" hidden="false" customHeight="true" outlineLevel="0" collapsed="false">
      <c r="AA227" s="13"/>
      <c r="AE227" s="82"/>
    </row>
    <row r="228" customFormat="false" ht="15.75" hidden="false" customHeight="true" outlineLevel="0" collapsed="false">
      <c r="AA228" s="13"/>
      <c r="AE228" s="82"/>
    </row>
    <row r="229" customFormat="false" ht="15.75" hidden="false" customHeight="true" outlineLevel="0" collapsed="false">
      <c r="AA229" s="13"/>
      <c r="AE229" s="82"/>
    </row>
    <row r="230" customFormat="false" ht="15.75" hidden="false" customHeight="true" outlineLevel="0" collapsed="false">
      <c r="AA230" s="13"/>
      <c r="AE230" s="82"/>
    </row>
    <row r="231" customFormat="false" ht="15.75" hidden="false" customHeight="true" outlineLevel="0" collapsed="false">
      <c r="AA231" s="13"/>
      <c r="AE231" s="82"/>
    </row>
    <row r="232" customFormat="false" ht="15.75" hidden="false" customHeight="true" outlineLevel="0" collapsed="false">
      <c r="AA232" s="13"/>
      <c r="AE232" s="82"/>
    </row>
    <row r="233" customFormat="false" ht="15.75" hidden="false" customHeight="true" outlineLevel="0" collapsed="false">
      <c r="AA233" s="13"/>
      <c r="AE233" s="82"/>
    </row>
    <row r="234" customFormat="false" ht="15.75" hidden="false" customHeight="true" outlineLevel="0" collapsed="false">
      <c r="AA234" s="13"/>
      <c r="AE234" s="82"/>
    </row>
    <row r="235" customFormat="false" ht="15.75" hidden="false" customHeight="true" outlineLevel="0" collapsed="false">
      <c r="AA235" s="13"/>
      <c r="AE235" s="82"/>
    </row>
    <row r="236" customFormat="false" ht="15.75" hidden="false" customHeight="true" outlineLevel="0" collapsed="false">
      <c r="AA236" s="13"/>
      <c r="AE236" s="82"/>
    </row>
    <row r="237" customFormat="false" ht="15.75" hidden="false" customHeight="true" outlineLevel="0" collapsed="false">
      <c r="AA237" s="13"/>
      <c r="AE237" s="82"/>
    </row>
    <row r="238" customFormat="false" ht="15.75" hidden="false" customHeight="true" outlineLevel="0" collapsed="false">
      <c r="AA238" s="13"/>
      <c r="AE238" s="82"/>
    </row>
    <row r="239" customFormat="false" ht="15.75" hidden="false" customHeight="true" outlineLevel="0" collapsed="false">
      <c r="AA239" s="13"/>
      <c r="AE239" s="82"/>
    </row>
    <row r="240" customFormat="false" ht="15.75" hidden="false" customHeight="true" outlineLevel="0" collapsed="false">
      <c r="AA240" s="13"/>
      <c r="AE240" s="82"/>
    </row>
    <row r="241" customFormat="false" ht="15.75" hidden="false" customHeight="true" outlineLevel="0" collapsed="false">
      <c r="AA241" s="13"/>
      <c r="AE241" s="82"/>
    </row>
    <row r="242" customFormat="false" ht="15.75" hidden="false" customHeight="true" outlineLevel="0" collapsed="false">
      <c r="AA242" s="13"/>
      <c r="AE242" s="82"/>
    </row>
    <row r="243" customFormat="false" ht="15.75" hidden="false" customHeight="true" outlineLevel="0" collapsed="false">
      <c r="AA243" s="13"/>
      <c r="AE243" s="82"/>
    </row>
    <row r="244" customFormat="false" ht="15.75" hidden="false" customHeight="true" outlineLevel="0" collapsed="false">
      <c r="AA244" s="13"/>
      <c r="AE244" s="82"/>
    </row>
    <row r="245" customFormat="false" ht="15.75" hidden="false" customHeight="true" outlineLevel="0" collapsed="false">
      <c r="AA245" s="13"/>
      <c r="AE245" s="82"/>
    </row>
    <row r="246" customFormat="false" ht="15.75" hidden="false" customHeight="true" outlineLevel="0" collapsed="false">
      <c r="AA246" s="13"/>
      <c r="AE246" s="82"/>
    </row>
    <row r="247" customFormat="false" ht="15.75" hidden="false" customHeight="true" outlineLevel="0" collapsed="false">
      <c r="AA247" s="13"/>
      <c r="AE247" s="82"/>
    </row>
    <row r="248" customFormat="false" ht="15.75" hidden="false" customHeight="true" outlineLevel="0" collapsed="false">
      <c r="AA248" s="13"/>
      <c r="AE248" s="82"/>
    </row>
    <row r="249" customFormat="false" ht="15.75" hidden="false" customHeight="true" outlineLevel="0" collapsed="false">
      <c r="AA249" s="13"/>
      <c r="AE249" s="82"/>
    </row>
    <row r="250" customFormat="false" ht="15.75" hidden="false" customHeight="true" outlineLevel="0" collapsed="false">
      <c r="AA250" s="13"/>
      <c r="AE250" s="82"/>
    </row>
    <row r="251" customFormat="false" ht="15.75" hidden="false" customHeight="true" outlineLevel="0" collapsed="false">
      <c r="AA251" s="13"/>
      <c r="AE251" s="82"/>
    </row>
    <row r="252" customFormat="false" ht="15.75" hidden="false" customHeight="true" outlineLevel="0" collapsed="false">
      <c r="AA252" s="13"/>
      <c r="AE252" s="82"/>
    </row>
    <row r="253" customFormat="false" ht="15.75" hidden="false" customHeight="true" outlineLevel="0" collapsed="false">
      <c r="AA253" s="13"/>
      <c r="AE253" s="82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E48 BF5:BF47 BG5:BH48 BT5:BT52 BU5:BY32 BZ5:CD52 BU34:BY41 BU43:BY52 AT47 O48:AS48 AU48 BI48:BS48">
    <cfRule type="cellIs" priority="2" operator="lessThan" aboveAverage="0" equalAverage="0" bottom="0" percent="0" rank="0" text="" dxfId="1">
      <formula>54.5</formula>
    </cfRule>
  </conditionalFormatting>
  <conditionalFormatting sqref="BI49:BI52">
    <cfRule type="cellIs" priority="3" operator="lessThan" aboveAverage="0" equalAverage="0" bottom="0" percent="0" rank="0" text="" dxfId="1">
      <formula>54.5</formula>
    </cfRule>
  </conditionalFormatting>
  <conditionalFormatting sqref="BI50">
    <cfRule type="cellIs" priority="4" operator="lessThan" aboveAverage="0" equalAverage="0" bottom="0" percent="0" rank="0" text="" dxfId="1">
      <formula>54.5</formula>
    </cfRule>
  </conditionalFormatting>
  <conditionalFormatting sqref="BI51">
    <cfRule type="cellIs" priority="5" operator="lessThan" aboveAverage="0" equalAverage="0" bottom="0" percent="0" rank="0" text="" dxfId="1">
      <formula>54.5</formula>
    </cfRule>
  </conditionalFormatting>
  <conditionalFormatting sqref="BI52">
    <cfRule type="cellIs" priority="6" operator="lessThan" aboveAverage="0" equalAverage="0" bottom="0" percent="0" rank="0" text="" dxfId="1">
      <formula>54.5</formula>
    </cfRule>
  </conditionalFormatting>
  <conditionalFormatting sqref="O5:V47 AB5:AB47 AF5:AF47 AH5 AJ5:AJ47">
    <cfRule type="cellIs" priority="7" operator="lessThan" aboveAverage="0" equalAverage="0" bottom="0" percent="0" rank="0" text="" dxfId="1">
      <formula>54.5</formula>
    </cfRule>
  </conditionalFormatting>
  <conditionalFormatting sqref="AB5:AB47 AF5:AF47 AH5 AJ5:AO47 AQ5:AS47 AT5:AT46 AU5:BE47 BF5:BF46 BG5:BH47 BJ5:BS47 BU5:BY32 BZ5:CC47 BU34:BY41 BU43:BY47">
    <cfRule type="containsText" priority="8" operator="containsText" aboveAverage="0" equalAverage="0" bottom="0" percent="0" rank="0" text="A" dxfId="2">
      <formula>NOT(ISERROR(SEARCH("A",AB5)))</formula>
    </cfRule>
  </conditionalFormatting>
  <conditionalFormatting sqref="BI5:BI47">
    <cfRule type="cellIs" priority="9" operator="lessThan" aboveAverage="0" equalAverage="0" bottom="0" percent="0" rank="0" text="" dxfId="1">
      <formula>54.5</formula>
    </cfRule>
  </conditionalFormatting>
  <conditionalFormatting sqref="BI5:BI47">
    <cfRule type="containsText" priority="10" operator="containsText" aboveAverage="0" equalAverage="0" bottom="0" percent="0" rank="0" text="A" dxfId="2">
      <formula>NOT(ISERROR(SEARCH("A",BI5)))</formula>
    </cfRule>
  </conditionalFormatting>
  <conditionalFormatting sqref="BU33:BY33">
    <cfRule type="cellIs" priority="11" operator="lessThan" aboveAverage="0" equalAverage="0" bottom="0" percent="0" rank="0" text="" dxfId="1">
      <formula>54.5</formula>
    </cfRule>
  </conditionalFormatting>
  <conditionalFormatting sqref="BU33:BY33">
    <cfRule type="containsText" priority="12" operator="containsText" aboveAverage="0" equalAverage="0" bottom="0" percent="0" rank="0" text="A" dxfId="2">
      <formula>NOT(ISERROR(SEARCH("A",BU33)))</formula>
    </cfRule>
  </conditionalFormatting>
  <conditionalFormatting sqref="BU42:BY42">
    <cfRule type="cellIs" priority="13" operator="lessThan" aboveAverage="0" equalAverage="0" bottom="0" percent="0" rank="0" text="" dxfId="1">
      <formula>54.5</formula>
    </cfRule>
  </conditionalFormatting>
  <conditionalFormatting sqref="BU42:BY42">
    <cfRule type="containsText" priority="14" operator="containsText" aboveAverage="0" equalAverage="0" bottom="0" percent="0" rank="0" text="A" dxfId="2">
      <formula>NOT(ISERROR(SEARCH("A",BU42)))</formula>
    </cfRule>
  </conditionalFormatting>
  <conditionalFormatting sqref="BF48">
    <cfRule type="cellIs" priority="15" operator="lessThan" aboveAverage="0" equalAverage="0" bottom="0" percent="0" rank="0" text="" dxfId="1">
      <formula>54.5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CE48" activeCellId="0" sqref="CE48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14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1.57"/>
    <col collapsed="false" customWidth="true" hidden="false" outlineLevel="0" max="10" min="10" style="0" width="10.99"/>
    <col collapsed="false" customWidth="true" hidden="false" outlineLevel="0" max="11" min="11" style="0" width="21.14"/>
    <col collapsed="false" customWidth="true" hidden="true" outlineLevel="0" max="12" min="12" style="0" width="4.86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35" t="n">
        <v>30</v>
      </c>
      <c r="AH2" s="35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202060091-0</v>
      </c>
      <c r="B5" s="18" t="n">
        <f aca="false">$W5</f>
        <v>28</v>
      </c>
      <c r="C5" s="13"/>
      <c r="D5" s="56" t="n">
        <v>1</v>
      </c>
      <c r="E5" s="56" t="s">
        <v>325</v>
      </c>
      <c r="F5" s="56" t="s">
        <v>68</v>
      </c>
      <c r="G5" s="56" t="s">
        <v>326</v>
      </c>
      <c r="H5" s="56" t="s">
        <v>68</v>
      </c>
      <c r="I5" s="56" t="s">
        <v>327</v>
      </c>
      <c r="J5" s="56" t="s">
        <v>328</v>
      </c>
      <c r="K5" s="56" t="s">
        <v>329</v>
      </c>
      <c r="L5" s="56" t="s">
        <v>64</v>
      </c>
      <c r="M5" s="56" t="s">
        <v>65</v>
      </c>
      <c r="N5" s="56" t="s">
        <v>330</v>
      </c>
      <c r="O5" s="57" t="n">
        <f aca="false">$AB5</f>
        <v>85</v>
      </c>
      <c r="P5" s="57" t="n">
        <f aca="false">$AF5</f>
        <v>0</v>
      </c>
      <c r="Q5" s="57" t="n">
        <f aca="false">IFERROR(ROUND((O5+P5+V5)/3,0),)</f>
        <v>28</v>
      </c>
      <c r="R5" s="57" t="n">
        <f aca="false">$AV5</f>
        <v>78</v>
      </c>
      <c r="S5" s="57" t="n">
        <f aca="false">$BI5</f>
        <v>70.9</v>
      </c>
      <c r="T5" s="57" t="n">
        <f aca="false">$BT5</f>
        <v>69</v>
      </c>
      <c r="U5" s="57" t="n">
        <f aca="false">$CD5</f>
        <v>75</v>
      </c>
      <c r="V5" s="58" t="n">
        <f aca="false">$AJ5</f>
        <v>0</v>
      </c>
      <c r="W5" s="59" t="n">
        <f aca="false">IF($Q5&gt;=55,ROUND($Q5*$Q$3+$R5*$R$3+$S5*$S$3+$T5*$T$3+$U5*$U$3,0),$Q5)</f>
        <v>28</v>
      </c>
      <c r="X5" s="57" t="n">
        <v>20</v>
      </c>
      <c r="Y5" s="60" t="n">
        <v>30</v>
      </c>
      <c r="Z5" s="60" t="n">
        <v>35</v>
      </c>
      <c r="AA5" s="60" t="n">
        <v>100</v>
      </c>
      <c r="AB5" s="61" t="n">
        <f aca="false">IFERROR(X5+Y5+Z5*AA5/100,0)</f>
        <v>85</v>
      </c>
      <c r="AC5" s="60" t="s">
        <v>145</v>
      </c>
      <c r="AD5" s="60" t="s">
        <v>145</v>
      </c>
      <c r="AE5" s="57" t="s">
        <v>145</v>
      </c>
      <c r="AF5" s="61" t="n">
        <f aca="false">IFERROR(AC5+AD5*AE5/100,0)</f>
        <v>0</v>
      </c>
      <c r="AG5" s="60" t="n">
        <v>0</v>
      </c>
      <c r="AH5" s="60" t="n">
        <v>0</v>
      </c>
      <c r="AI5" s="57" t="n">
        <v>0</v>
      </c>
      <c r="AJ5" s="61" t="n">
        <f aca="false">IFERROR(AG5+AH5*AI5/100,0)</f>
        <v>0</v>
      </c>
      <c r="AK5" s="62" t="n">
        <v>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60</v>
      </c>
      <c r="AQ5" s="62" t="n">
        <v>60</v>
      </c>
      <c r="AR5" s="62" t="n">
        <v>100</v>
      </c>
      <c r="AS5" s="62" t="n">
        <v>60</v>
      </c>
      <c r="AT5" s="62" t="n">
        <v>100</v>
      </c>
      <c r="AU5" s="62"/>
      <c r="AV5" s="61" t="n">
        <f aca="false">IFERROR(AVERAGE(AK5:AU5),0)</f>
        <v>78</v>
      </c>
      <c r="AW5" s="62" t="n">
        <v>0</v>
      </c>
      <c r="AX5" s="62" t="n">
        <v>90</v>
      </c>
      <c r="AY5" s="62" t="n">
        <v>100</v>
      </c>
      <c r="AZ5" s="62" t="n">
        <v>78</v>
      </c>
      <c r="BA5" s="62" t="n">
        <v>46</v>
      </c>
      <c r="BB5" s="62" t="n">
        <v>100</v>
      </c>
      <c r="BC5" s="62" t="n">
        <v>0</v>
      </c>
      <c r="BD5" s="62" t="n">
        <v>100</v>
      </c>
      <c r="BE5" s="62" t="n">
        <v>95</v>
      </c>
      <c r="BF5" s="62" t="n">
        <v>100</v>
      </c>
      <c r="BG5" s="62"/>
      <c r="BH5" s="62"/>
      <c r="BI5" s="61" t="n">
        <f aca="false">IFERROR(AVERAGE(AW5:BH5),0)</f>
        <v>70.9</v>
      </c>
      <c r="BJ5" s="62" t="n">
        <v>100</v>
      </c>
      <c r="BK5" s="62" t="n">
        <v>100</v>
      </c>
      <c r="BL5" s="62" t="n">
        <v>100</v>
      </c>
      <c r="BM5" s="62" t="n">
        <v>95</v>
      </c>
      <c r="BN5" s="62" t="n">
        <v>100</v>
      </c>
      <c r="BO5" s="62" t="n">
        <v>100</v>
      </c>
      <c r="BP5" s="62" t="n">
        <v>0</v>
      </c>
      <c r="BQ5" s="62" t="n">
        <v>0</v>
      </c>
      <c r="BR5" s="62" t="n">
        <v>95</v>
      </c>
      <c r="BS5" s="62" t="n">
        <v>0</v>
      </c>
      <c r="BT5" s="61" t="n">
        <f aca="false">IFERROR(AVERAGE(BJ5:BS5),0)</f>
        <v>69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0</v>
      </c>
      <c r="BZ5" s="62" t="n">
        <v>100</v>
      </c>
      <c r="CA5" s="62" t="n">
        <v>0</v>
      </c>
      <c r="CB5" s="62" t="n">
        <v>100</v>
      </c>
      <c r="CC5" s="67"/>
      <c r="CD5" s="61" t="n">
        <f aca="false">IFERROR(AVERAGE(BU5:CC5),0)</f>
        <v>75</v>
      </c>
    </row>
    <row r="6" customFormat="false" ht="15.75" hidden="false" customHeight="true" outlineLevel="0" collapsed="false">
      <c r="A6" s="13" t="str">
        <f aca="false">$E6&amp;"-"&amp;$F6</f>
        <v>202060002-3</v>
      </c>
      <c r="B6" s="18" t="n">
        <f aca="false">$W6</f>
        <v>76</v>
      </c>
      <c r="C6" s="13"/>
      <c r="D6" s="68" t="n">
        <v>2</v>
      </c>
      <c r="E6" s="56" t="s">
        <v>331</v>
      </c>
      <c r="F6" s="56" t="s">
        <v>159</v>
      </c>
      <c r="G6" s="56" t="s">
        <v>332</v>
      </c>
      <c r="H6" s="56" t="s">
        <v>60</v>
      </c>
      <c r="I6" s="56" t="s">
        <v>333</v>
      </c>
      <c r="J6" s="56" t="s">
        <v>334</v>
      </c>
      <c r="K6" s="56" t="s">
        <v>335</v>
      </c>
      <c r="L6" s="56" t="s">
        <v>64</v>
      </c>
      <c r="M6" s="56" t="s">
        <v>65</v>
      </c>
      <c r="N6" s="56" t="s">
        <v>336</v>
      </c>
      <c r="O6" s="57" t="n">
        <f aca="false">$AB6</f>
        <v>75</v>
      </c>
      <c r="P6" s="57" t="n">
        <f aca="false">$AF6</f>
        <v>60</v>
      </c>
      <c r="Q6" s="57" t="n">
        <f aca="false">IFERROR(IF($V6&lt;&gt;0,ROUND((MAX(O6:P6)*0.5+$V6*0.5),0),ROUND(($O6*0.5+$P6*0.5),0)),)</f>
        <v>68</v>
      </c>
      <c r="R6" s="57" t="n">
        <f aca="false">$AV6</f>
        <v>93.3</v>
      </c>
      <c r="S6" s="57" t="n">
        <f aca="false">$BI6</f>
        <v>86.6</v>
      </c>
      <c r="T6" s="57" t="n">
        <f aca="false">$BT6</f>
        <v>69</v>
      </c>
      <c r="U6" s="57" t="n">
        <f aca="false">$CD6</f>
        <v>100</v>
      </c>
      <c r="V6" s="58" t="n">
        <f aca="false">$AJ6</f>
        <v>0</v>
      </c>
      <c r="W6" s="59" t="n">
        <f aca="false">IF($Q6&gt;=55,ROUND($Q6*$Q$3+$R6*$R$3+$S6*$S$3+$T6*$T$3+$U6*$U$3,0),$Q6)</f>
        <v>76</v>
      </c>
      <c r="X6" s="57" t="n">
        <v>20</v>
      </c>
      <c r="Y6" s="60" t="n">
        <v>30</v>
      </c>
      <c r="Z6" s="60" t="n">
        <v>25</v>
      </c>
      <c r="AA6" s="60" t="n">
        <v>100</v>
      </c>
      <c r="AB6" s="61" t="n">
        <f aca="false">IFERROR(X6+Y6+Z6*AA6/100,0)</f>
        <v>75</v>
      </c>
      <c r="AC6" s="60" t="n">
        <v>5</v>
      </c>
      <c r="AD6" s="60" t="n">
        <v>55</v>
      </c>
      <c r="AE6" s="57" t="n">
        <v>100</v>
      </c>
      <c r="AF6" s="61" t="n">
        <f aca="false">IFERROR(AC6+AD6*AE6/100,0)</f>
        <v>60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50</v>
      </c>
      <c r="AO6" s="62" t="n">
        <v>100</v>
      </c>
      <c r="AP6" s="62" t="n">
        <v>100</v>
      </c>
      <c r="AQ6" s="62" t="n">
        <v>100</v>
      </c>
      <c r="AR6" s="62" t="n">
        <v>83</v>
      </c>
      <c r="AS6" s="62" t="n">
        <v>100</v>
      </c>
      <c r="AT6" s="62" t="n">
        <v>100</v>
      </c>
      <c r="AU6" s="62"/>
      <c r="AV6" s="61" t="n">
        <f aca="false">IFERROR(AVERAGE(AK6:AU6),0)</f>
        <v>93.3</v>
      </c>
      <c r="AW6" s="62" t="n">
        <v>46</v>
      </c>
      <c r="AX6" s="62" t="n">
        <v>94</v>
      </c>
      <c r="AY6" s="62" t="n">
        <v>79</v>
      </c>
      <c r="AZ6" s="62" t="n">
        <v>85</v>
      </c>
      <c r="BA6" s="62" t="n">
        <v>92</v>
      </c>
      <c r="BB6" s="62" t="n">
        <v>97</v>
      </c>
      <c r="BC6" s="62" t="n">
        <v>95</v>
      </c>
      <c r="BD6" s="62" t="n">
        <v>100</v>
      </c>
      <c r="BE6" s="62" t="n">
        <v>95</v>
      </c>
      <c r="BF6" s="62" t="n">
        <v>83</v>
      </c>
      <c r="BG6" s="62"/>
      <c r="BH6" s="62"/>
      <c r="BI6" s="61" t="n">
        <f aca="false">IFERROR(AVERAGE(AW6:BH6),0)</f>
        <v>86.6</v>
      </c>
      <c r="BJ6" s="62" t="n">
        <v>100</v>
      </c>
      <c r="BK6" s="62" t="n">
        <v>100</v>
      </c>
      <c r="BL6" s="62" t="n">
        <v>100</v>
      </c>
      <c r="BM6" s="62" t="n">
        <v>95</v>
      </c>
      <c r="BN6" s="62" t="n">
        <v>100</v>
      </c>
      <c r="BO6" s="62" t="n">
        <v>100</v>
      </c>
      <c r="BP6" s="62" t="n">
        <v>0</v>
      </c>
      <c r="BQ6" s="62" t="n">
        <v>0</v>
      </c>
      <c r="BR6" s="62" t="n">
        <v>0</v>
      </c>
      <c r="BS6" s="62" t="n">
        <v>95</v>
      </c>
      <c r="BT6" s="61" t="n">
        <f aca="false">IFERROR(AVERAGE(BJ6:BS6),0)</f>
        <v>69</v>
      </c>
      <c r="BU6" s="63" t="n">
        <v>100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100</v>
      </c>
      <c r="CB6" s="62" t="n">
        <v>100</v>
      </c>
      <c r="CC6" s="62"/>
      <c r="CD6" s="61" t="n">
        <f aca="false">IFERROR(AVERAGE(BU6:CC6),0)</f>
        <v>100</v>
      </c>
    </row>
    <row r="7" customFormat="false" ht="15.75" hidden="false" customHeight="true" outlineLevel="0" collapsed="false">
      <c r="A7" s="13" t="str">
        <f aca="false">$E7&amp;"-"&amp;$F7</f>
        <v>202060072-4</v>
      </c>
      <c r="B7" s="18" t="n">
        <f aca="false">$W7</f>
        <v>89</v>
      </c>
      <c r="C7" s="13"/>
      <c r="D7" s="68" t="n">
        <v>3</v>
      </c>
      <c r="E7" s="56" t="s">
        <v>337</v>
      </c>
      <c r="F7" s="56" t="s">
        <v>178</v>
      </c>
      <c r="G7" s="56" t="s">
        <v>338</v>
      </c>
      <c r="H7" s="56" t="s">
        <v>140</v>
      </c>
      <c r="I7" s="56" t="s">
        <v>339</v>
      </c>
      <c r="J7" s="56" t="s">
        <v>340</v>
      </c>
      <c r="K7" s="56" t="s">
        <v>341</v>
      </c>
      <c r="L7" s="56" t="s">
        <v>64</v>
      </c>
      <c r="M7" s="56" t="s">
        <v>65</v>
      </c>
      <c r="N7" s="56" t="s">
        <v>342</v>
      </c>
      <c r="O7" s="57" t="n">
        <f aca="false">$AB7</f>
        <v>100</v>
      </c>
      <c r="P7" s="57" t="n">
        <f aca="false">$AF7</f>
        <v>70</v>
      </c>
      <c r="Q7" s="57" t="n">
        <f aca="false">IFERROR(IF($V7&lt;&gt;0,ROUND((MAX(O7:P7)*0.5+$V7*0.5),0),ROUND(($O7*0.5+$P7*0.5),0)),)</f>
        <v>85</v>
      </c>
      <c r="R7" s="57" t="n">
        <f aca="false">$AV7</f>
        <v>88.3</v>
      </c>
      <c r="S7" s="57" t="n">
        <f aca="false">$BI7</f>
        <v>85.6</v>
      </c>
      <c r="T7" s="57" t="n">
        <f aca="false">$BT7</f>
        <v>99</v>
      </c>
      <c r="U7" s="57" t="n">
        <f aca="false">$CD7</f>
        <v>100</v>
      </c>
      <c r="V7" s="58" t="n">
        <f aca="false">$AJ7</f>
        <v>0</v>
      </c>
      <c r="W7" s="59" t="n">
        <f aca="false">IF($Q7&gt;=55,ROUND($Q7*$Q$3+$R7*$R$3+$S7*$S$3+$T7*$T$3+$U7*$U$3,0),$Q7)</f>
        <v>89</v>
      </c>
      <c r="X7" s="57" t="n">
        <v>20</v>
      </c>
      <c r="Y7" s="60" t="n">
        <v>30</v>
      </c>
      <c r="Z7" s="60" t="n">
        <v>50</v>
      </c>
      <c r="AA7" s="60" t="n">
        <v>100</v>
      </c>
      <c r="AB7" s="61" t="n">
        <f aca="false">IFERROR(X7+Y7+Z7*AA7/100,0)</f>
        <v>100</v>
      </c>
      <c r="AC7" s="60" t="n">
        <v>25</v>
      </c>
      <c r="AD7" s="60" t="n">
        <v>45</v>
      </c>
      <c r="AE7" s="57" t="n">
        <v>100</v>
      </c>
      <c r="AF7" s="61" t="n">
        <f aca="false">IFERROR(AC7+AD7*AE7/100,0)</f>
        <v>70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100</v>
      </c>
      <c r="AP7" s="62" t="n">
        <v>60</v>
      </c>
      <c r="AQ7" s="62" t="n">
        <v>100</v>
      </c>
      <c r="AR7" s="62" t="n">
        <v>83</v>
      </c>
      <c r="AS7" s="62" t="n">
        <v>40</v>
      </c>
      <c r="AT7" s="62" t="n">
        <v>100</v>
      </c>
      <c r="AU7" s="62"/>
      <c r="AV7" s="61" t="n">
        <f aca="false">IFERROR(AVERAGE(AK7:AU7),0)</f>
        <v>88.3</v>
      </c>
      <c r="AW7" s="62" t="n">
        <v>86</v>
      </c>
      <c r="AX7" s="62" t="n">
        <v>93</v>
      </c>
      <c r="AY7" s="62" t="n">
        <v>85</v>
      </c>
      <c r="AZ7" s="62" t="n">
        <v>86</v>
      </c>
      <c r="BA7" s="62" t="n">
        <v>80</v>
      </c>
      <c r="BB7" s="62" t="n">
        <v>76</v>
      </c>
      <c r="BC7" s="62" t="n">
        <v>72</v>
      </c>
      <c r="BD7" s="62" t="n">
        <v>100</v>
      </c>
      <c r="BE7" s="62" t="n">
        <v>80</v>
      </c>
      <c r="BF7" s="62" t="n">
        <v>98</v>
      </c>
      <c r="BG7" s="62"/>
      <c r="BH7" s="62"/>
      <c r="BI7" s="61" t="n">
        <f aca="false">IFERROR(AVERAGE(AW7:BH7),0)</f>
        <v>85.6</v>
      </c>
      <c r="BJ7" s="62" t="n">
        <v>100</v>
      </c>
      <c r="BK7" s="62" t="n">
        <v>100</v>
      </c>
      <c r="BL7" s="62" t="n">
        <v>100</v>
      </c>
      <c r="BM7" s="62" t="n">
        <v>100</v>
      </c>
      <c r="BN7" s="62" t="n">
        <v>100</v>
      </c>
      <c r="BO7" s="62" t="n">
        <v>100</v>
      </c>
      <c r="BP7" s="62" t="n">
        <v>100</v>
      </c>
      <c r="BQ7" s="62" t="n">
        <v>100</v>
      </c>
      <c r="BR7" s="62" t="n">
        <v>100</v>
      </c>
      <c r="BS7" s="62" t="n">
        <v>90</v>
      </c>
      <c r="BT7" s="61" t="n">
        <f aca="false">IFERROR(AVERAGE(BJ7:BS7),0)</f>
        <v>99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100</v>
      </c>
      <c r="CC7" s="62"/>
      <c r="CD7" s="61" t="n">
        <f aca="false">IFERROR(AVERAGE(BU7:CC7),0)</f>
        <v>100</v>
      </c>
    </row>
    <row r="8" customFormat="false" ht="15.75" hidden="false" customHeight="true" outlineLevel="0" collapsed="false">
      <c r="A8" s="13" t="str">
        <f aca="false">$E8&amp;"-"&amp;$F8</f>
        <v>202060061-9</v>
      </c>
      <c r="B8" s="18" t="n">
        <f aca="false">$W8</f>
        <v>87</v>
      </c>
      <c r="C8" s="13"/>
      <c r="D8" s="68" t="n">
        <v>4</v>
      </c>
      <c r="E8" s="56" t="s">
        <v>343</v>
      </c>
      <c r="F8" s="56" t="s">
        <v>102</v>
      </c>
      <c r="G8" s="56" t="s">
        <v>344</v>
      </c>
      <c r="H8" s="56" t="s">
        <v>70</v>
      </c>
      <c r="I8" s="56" t="s">
        <v>345</v>
      </c>
      <c r="J8" s="56" t="s">
        <v>334</v>
      </c>
      <c r="K8" s="56" t="s">
        <v>346</v>
      </c>
      <c r="L8" s="56" t="s">
        <v>64</v>
      </c>
      <c r="M8" s="56" t="s">
        <v>65</v>
      </c>
      <c r="N8" s="56" t="s">
        <v>347</v>
      </c>
      <c r="O8" s="57" t="n">
        <f aca="false">$AB8</f>
        <v>75</v>
      </c>
      <c r="P8" s="57" t="n">
        <f aca="false">$AF8</f>
        <v>75</v>
      </c>
      <c r="Q8" s="57" t="n">
        <f aca="false">IFERROR(IF($V8&lt;&gt;0,ROUND((MAX(O8:P8)*0.5+$V8*0.5),0),ROUND(($O8*0.5+$P8*0.5),0)),)</f>
        <v>75</v>
      </c>
      <c r="R8" s="57" t="n">
        <f aca="false">$AV8</f>
        <v>98</v>
      </c>
      <c r="S8" s="57" t="n">
        <f aca="false">$BI8</f>
        <v>100</v>
      </c>
      <c r="T8" s="57" t="n">
        <f aca="false">$BT8</f>
        <v>98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87</v>
      </c>
      <c r="X8" s="83" t="n">
        <v>20</v>
      </c>
      <c r="Y8" s="84" t="n">
        <v>30</v>
      </c>
      <c r="Z8" s="84" t="n">
        <v>25</v>
      </c>
      <c r="AA8" s="84" t="n">
        <v>100</v>
      </c>
      <c r="AB8" s="61" t="n">
        <f aca="false">IFERROR(X8+Y8+Z8*AA8/100,0)</f>
        <v>75</v>
      </c>
      <c r="AC8" s="60" t="n">
        <v>20</v>
      </c>
      <c r="AD8" s="60" t="n">
        <v>55</v>
      </c>
      <c r="AE8" s="57" t="n">
        <v>100</v>
      </c>
      <c r="AF8" s="61" t="n">
        <f aca="false">IFERROR(AC8+AD8*AE8/100,0)</f>
        <v>75</v>
      </c>
      <c r="AG8" s="60"/>
      <c r="AH8" s="60"/>
      <c r="AI8" s="57"/>
      <c r="AJ8" s="61" t="n">
        <f aca="false">IFERROR(AG8+AH8*AI8/100,0)</f>
        <v>0</v>
      </c>
      <c r="AK8" s="85" t="n">
        <v>100</v>
      </c>
      <c r="AL8" s="86" t="n">
        <v>100</v>
      </c>
      <c r="AM8" s="85" t="n">
        <v>100</v>
      </c>
      <c r="AN8" s="85" t="n">
        <v>100</v>
      </c>
      <c r="AO8" s="85" t="n">
        <v>100</v>
      </c>
      <c r="AP8" s="62" t="n">
        <v>80</v>
      </c>
      <c r="AQ8" s="62" t="n">
        <v>100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98</v>
      </c>
      <c r="AW8" s="85" t="n">
        <v>100</v>
      </c>
      <c r="AX8" s="85" t="n">
        <v>100</v>
      </c>
      <c r="AY8" s="85" t="n">
        <v>100</v>
      </c>
      <c r="AZ8" s="85" t="n">
        <v>100</v>
      </c>
      <c r="BA8" s="85" t="n">
        <v>100</v>
      </c>
      <c r="BB8" s="85" t="n">
        <v>100</v>
      </c>
      <c r="BC8" s="85" t="n">
        <v>100</v>
      </c>
      <c r="BD8" s="85" t="n">
        <v>100</v>
      </c>
      <c r="BE8" s="85" t="n">
        <v>100</v>
      </c>
      <c r="BF8" s="85" t="n">
        <v>100</v>
      </c>
      <c r="BG8" s="85"/>
      <c r="BH8" s="85"/>
      <c r="BI8" s="87" t="n">
        <f aca="false">IFERROR(AVERAGE(AW8:BH8),0)</f>
        <v>100</v>
      </c>
      <c r="BJ8" s="85" t="n">
        <v>100</v>
      </c>
      <c r="BK8" s="85" t="n">
        <v>100</v>
      </c>
      <c r="BL8" s="85" t="n">
        <v>100</v>
      </c>
      <c r="BM8" s="85" t="n">
        <v>80</v>
      </c>
      <c r="BN8" s="85" t="n">
        <v>100</v>
      </c>
      <c r="BO8" s="85" t="n">
        <v>100</v>
      </c>
      <c r="BP8" s="85" t="n">
        <v>100</v>
      </c>
      <c r="BQ8" s="85" t="n">
        <v>100</v>
      </c>
      <c r="BR8" s="85" t="n">
        <v>100</v>
      </c>
      <c r="BS8" s="62" t="n">
        <v>100</v>
      </c>
      <c r="BT8" s="61" t="n">
        <f aca="false">IFERROR(AVERAGE(BJ8:BS8),0)</f>
        <v>98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202060103-8</v>
      </c>
      <c r="B9" s="18" t="n">
        <f aca="false">$W9</f>
        <v>0</v>
      </c>
      <c r="C9" s="13"/>
      <c r="D9" s="68" t="n">
        <v>5</v>
      </c>
      <c r="E9" s="56" t="s">
        <v>348</v>
      </c>
      <c r="F9" s="56" t="s">
        <v>89</v>
      </c>
      <c r="G9" s="56" t="s">
        <v>349</v>
      </c>
      <c r="H9" s="56" t="s">
        <v>68</v>
      </c>
      <c r="I9" s="73" t="s">
        <v>350</v>
      </c>
      <c r="J9" s="56" t="s">
        <v>351</v>
      </c>
      <c r="K9" s="56" t="s">
        <v>352</v>
      </c>
      <c r="L9" s="56" t="s">
        <v>64</v>
      </c>
      <c r="M9" s="56" t="s">
        <v>65</v>
      </c>
      <c r="N9" s="56" t="s">
        <v>353</v>
      </c>
      <c r="O9" s="57" t="n">
        <f aca="false">$AB9</f>
        <v>0</v>
      </c>
      <c r="P9" s="57" t="n">
        <f aca="false">$AF9</f>
        <v>0</v>
      </c>
      <c r="Q9" s="57" t="n">
        <f aca="false">IFERROR(IF($V9&lt;&gt;0,ROUND((MAX(O9:P9)*0.5+$V9*0.5),0),ROUND(($O9*0.5+$P9*0.5),0)),)</f>
        <v>0</v>
      </c>
      <c r="R9" s="57" t="n">
        <f aca="false">$AV9</f>
        <v>0</v>
      </c>
      <c r="S9" s="57" t="n">
        <f aca="false">$BI9</f>
        <v>0</v>
      </c>
      <c r="T9" s="57" t="n">
        <f aca="false">$BT9</f>
        <v>0</v>
      </c>
      <c r="U9" s="57" t="n">
        <f aca="false">$CD9</f>
        <v>0</v>
      </c>
      <c r="V9" s="58" t="n">
        <f aca="false">$AJ9</f>
        <v>0</v>
      </c>
      <c r="W9" s="88" t="n">
        <f aca="false">IF($Q9&gt;=55,ROUND($Q9*$Q$3+$R9*$R$3+$S9*$S$3+$T9*$T$3+$U9*$U$3,0),$Q9)</f>
        <v>0</v>
      </c>
      <c r="X9" s="57" t="n">
        <v>0</v>
      </c>
      <c r="Y9" s="60" t="n">
        <v>0</v>
      </c>
      <c r="Z9" s="60" t="n">
        <v>0</v>
      </c>
      <c r="AA9" s="60" t="n">
        <v>0</v>
      </c>
      <c r="AB9" s="89" t="n">
        <f aca="false">IFERROR(X9+Y9+Z9*AA9/100,0)</f>
        <v>0</v>
      </c>
      <c r="AC9" s="60"/>
      <c r="AD9" s="60"/>
      <c r="AE9" s="57"/>
      <c r="AF9" s="61" t="n">
        <f aca="false">IFERROR(AC9+AD9*AE9/100,0)</f>
        <v>0</v>
      </c>
      <c r="AG9" s="60"/>
      <c r="AH9" s="60"/>
      <c r="AI9" s="57"/>
      <c r="AJ9" s="61" t="n">
        <f aca="false">IFERROR(AG9+AH9*AI9/100,0)</f>
        <v>0</v>
      </c>
      <c r="AK9" s="54" t="n">
        <v>0</v>
      </c>
      <c r="AL9" s="54" t="n">
        <v>0</v>
      </c>
      <c r="AM9" s="54" t="n">
        <v>0</v>
      </c>
      <c r="AN9" s="54" t="n">
        <v>0</v>
      </c>
      <c r="AO9" s="54" t="n">
        <v>0</v>
      </c>
      <c r="AP9" s="90" t="n">
        <v>0</v>
      </c>
      <c r="AQ9" s="90" t="n">
        <v>0</v>
      </c>
      <c r="AR9" s="90" t="n">
        <v>0</v>
      </c>
      <c r="AS9" s="90" t="n">
        <v>0</v>
      </c>
      <c r="AT9" s="90" t="n">
        <v>0</v>
      </c>
      <c r="AU9" s="62"/>
      <c r="AV9" s="66" t="n">
        <f aca="false">IFERROR(AVERAGE(AK9:AU9),0)</f>
        <v>0</v>
      </c>
      <c r="AW9" s="54" t="n">
        <v>0</v>
      </c>
      <c r="AX9" s="54" t="n">
        <v>0</v>
      </c>
      <c r="AY9" s="54" t="n">
        <v>0</v>
      </c>
      <c r="AZ9" s="54" t="n">
        <v>0</v>
      </c>
      <c r="BA9" s="54" t="n">
        <v>0</v>
      </c>
      <c r="BB9" s="54" t="n">
        <v>0</v>
      </c>
      <c r="BC9" s="62" t="n">
        <v>0</v>
      </c>
      <c r="BD9" s="62" t="n">
        <v>0</v>
      </c>
      <c r="BE9" s="62" t="n">
        <v>0</v>
      </c>
      <c r="BF9" s="62" t="n">
        <v>0</v>
      </c>
      <c r="BG9" s="54"/>
      <c r="BH9" s="54"/>
      <c r="BI9" s="61" t="n">
        <f aca="false">IFERROR(AVERAGE(AW9:BH9),0)</f>
        <v>0</v>
      </c>
      <c r="BJ9" s="62" t="n">
        <v>0</v>
      </c>
      <c r="BK9" s="62" t="n">
        <v>0</v>
      </c>
      <c r="BL9" s="62" t="n">
        <v>0</v>
      </c>
      <c r="BM9" s="62" t="n">
        <v>0</v>
      </c>
      <c r="BN9" s="62" t="n">
        <v>0</v>
      </c>
      <c r="BO9" s="62" t="n">
        <v>0</v>
      </c>
      <c r="BP9" s="62" t="n">
        <v>0</v>
      </c>
      <c r="BQ9" s="62" t="n">
        <v>0</v>
      </c>
      <c r="BR9" s="62" t="n">
        <v>0</v>
      </c>
      <c r="BS9" s="90" t="n">
        <v>0</v>
      </c>
      <c r="BT9" s="61" t="n">
        <f aca="false">IFERROR(AVERAGE(BJ9:BS9),0)</f>
        <v>0</v>
      </c>
      <c r="BU9" s="72" t="n">
        <v>0</v>
      </c>
      <c r="BV9" s="63" t="n">
        <v>0</v>
      </c>
      <c r="BW9" s="63" t="n">
        <v>0</v>
      </c>
      <c r="BX9" s="62" t="n">
        <v>0</v>
      </c>
      <c r="BY9" s="62" t="n">
        <v>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0</v>
      </c>
    </row>
    <row r="10" customFormat="false" ht="15.75" hidden="false" customHeight="true" outlineLevel="0" collapsed="false">
      <c r="A10" s="13" t="str">
        <f aca="false">$E10&amp;"-"&amp;$F10</f>
        <v>202060051-1</v>
      </c>
      <c r="B10" s="18" t="n">
        <f aca="false">$W10</f>
        <v>94</v>
      </c>
      <c r="C10" s="13"/>
      <c r="D10" s="68" t="n">
        <v>6</v>
      </c>
      <c r="E10" s="56" t="s">
        <v>354</v>
      </c>
      <c r="F10" s="56" t="s">
        <v>64</v>
      </c>
      <c r="G10" s="56" t="s">
        <v>355</v>
      </c>
      <c r="H10" s="56" t="s">
        <v>89</v>
      </c>
      <c r="I10" s="56" t="s">
        <v>281</v>
      </c>
      <c r="J10" s="56" t="s">
        <v>356</v>
      </c>
      <c r="K10" s="56" t="s">
        <v>357</v>
      </c>
      <c r="L10" s="56" t="s">
        <v>64</v>
      </c>
      <c r="M10" s="56" t="s">
        <v>65</v>
      </c>
      <c r="N10" s="56" t="s">
        <v>358</v>
      </c>
      <c r="O10" s="57" t="n">
        <f aca="false">$AB10</f>
        <v>85</v>
      </c>
      <c r="P10" s="57" t="n">
        <f aca="false">$AF10</f>
        <v>100</v>
      </c>
      <c r="Q10" s="57" t="n">
        <f aca="false">IFERROR(IF($V10&lt;&gt;0,ROUND((MAX(O10:P10)*0.5+$V10*0.5),0),ROUND(($O10*0.5+$P10*0.5),0)),)</f>
        <v>93</v>
      </c>
      <c r="R10" s="57" t="n">
        <f aca="false">$AV10</f>
        <v>95</v>
      </c>
      <c r="S10" s="57" t="n">
        <f aca="false">$BI10</f>
        <v>91.4</v>
      </c>
      <c r="T10" s="57" t="n">
        <f aca="false">$BT10</f>
        <v>95</v>
      </c>
      <c r="U10" s="57" t="n">
        <f aca="false">$CD10</f>
        <v>100</v>
      </c>
      <c r="V10" s="58" t="n">
        <f aca="false">$AJ10</f>
        <v>0</v>
      </c>
      <c r="W10" s="59" t="n">
        <f aca="false">IF($Q10&gt;=55,ROUND($Q10*$Q$3+$R10*$R$3+$S10*$S$3+$T10*$T$3+$U10*$U$3,0),$Q10)</f>
        <v>94</v>
      </c>
      <c r="X10" s="54" t="n">
        <v>20</v>
      </c>
      <c r="Y10" s="54" t="n">
        <v>30</v>
      </c>
      <c r="Z10" s="54" t="n">
        <v>35</v>
      </c>
      <c r="AA10" s="54" t="n">
        <v>100</v>
      </c>
      <c r="AB10" s="61" t="n">
        <f aca="false">IFERROR(X10+Y10+Z10*AA10/100,0)</f>
        <v>85</v>
      </c>
      <c r="AC10" s="60" t="n">
        <v>30</v>
      </c>
      <c r="AD10" s="60" t="n">
        <v>70</v>
      </c>
      <c r="AE10" s="57" t="n">
        <v>100</v>
      </c>
      <c r="AF10" s="61" t="n">
        <f aca="false">IFERROR(AC10+AD10*AE10/100,0)</f>
        <v>100</v>
      </c>
      <c r="AG10" s="60"/>
      <c r="AH10" s="60"/>
      <c r="AI10" s="57"/>
      <c r="AJ10" s="61" t="n">
        <f aca="false">IFERROR(AG10+AH10*AI10/100,0)</f>
        <v>0</v>
      </c>
      <c r="AK10" s="67" t="n">
        <v>100</v>
      </c>
      <c r="AL10" s="91" t="n">
        <v>100</v>
      </c>
      <c r="AM10" s="67" t="n">
        <v>100</v>
      </c>
      <c r="AN10" s="67" t="n">
        <v>100</v>
      </c>
      <c r="AO10" s="67" t="n">
        <v>100</v>
      </c>
      <c r="AP10" s="65" t="n">
        <v>100</v>
      </c>
      <c r="AQ10" s="62" t="n">
        <v>100</v>
      </c>
      <c r="AR10" s="62" t="n">
        <v>50</v>
      </c>
      <c r="AS10" s="62" t="n">
        <v>100</v>
      </c>
      <c r="AT10" s="62" t="n">
        <v>100</v>
      </c>
      <c r="AU10" s="62"/>
      <c r="AV10" s="61" t="n">
        <f aca="false">IFERROR(AVERAGE(AK10:AU10),0)</f>
        <v>95</v>
      </c>
      <c r="AW10" s="54" t="n">
        <v>77</v>
      </c>
      <c r="AX10" s="54" t="n">
        <v>85</v>
      </c>
      <c r="AY10" s="54" t="n">
        <v>94</v>
      </c>
      <c r="AZ10" s="54" t="n">
        <v>85</v>
      </c>
      <c r="BA10" s="54" t="n">
        <v>89</v>
      </c>
      <c r="BB10" s="62" t="n">
        <v>90</v>
      </c>
      <c r="BC10" s="62" t="n">
        <v>95</v>
      </c>
      <c r="BD10" s="54" t="n">
        <v>100</v>
      </c>
      <c r="BE10" s="54" t="n">
        <v>99</v>
      </c>
      <c r="BF10" s="54" t="n">
        <v>100</v>
      </c>
      <c r="BG10" s="67"/>
      <c r="BH10" s="67"/>
      <c r="BI10" s="92" t="n">
        <f aca="false">IFERROR(AVERAGE(AW10:BH10),0)</f>
        <v>91.4</v>
      </c>
      <c r="BJ10" s="70" t="n">
        <v>100</v>
      </c>
      <c r="BK10" s="70" t="n">
        <v>95</v>
      </c>
      <c r="BL10" s="70" t="n">
        <v>100</v>
      </c>
      <c r="BM10" s="70" t="n">
        <v>80</v>
      </c>
      <c r="BN10" s="70" t="n">
        <v>95</v>
      </c>
      <c r="BO10" s="70" t="n">
        <v>100</v>
      </c>
      <c r="BP10" s="70" t="n">
        <v>100</v>
      </c>
      <c r="BQ10" s="70" t="n">
        <v>100</v>
      </c>
      <c r="BR10" s="71" t="n">
        <v>100</v>
      </c>
      <c r="BS10" s="93" t="n">
        <v>80</v>
      </c>
      <c r="BT10" s="61" t="n">
        <f aca="false">IFERROR(AVERAGE(BJ10:BS10),0)</f>
        <v>95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2"/>
      <c r="CD10" s="61" t="n">
        <f aca="false">IFERROR(AVERAGE(BU10:CC10),0)</f>
        <v>100</v>
      </c>
    </row>
    <row r="11" customFormat="false" ht="15.75" hidden="false" customHeight="true" outlineLevel="0" collapsed="false">
      <c r="A11" s="13" t="str">
        <f aca="false">$E11&amp;"-"&amp;$F11</f>
        <v>202060128-3</v>
      </c>
      <c r="B11" s="18" t="n">
        <f aca="false">$W11</f>
        <v>97</v>
      </c>
      <c r="C11" s="13"/>
      <c r="D11" s="68" t="n">
        <v>7</v>
      </c>
      <c r="E11" s="56" t="s">
        <v>359</v>
      </c>
      <c r="F11" s="56" t="s">
        <v>159</v>
      </c>
      <c r="G11" s="56" t="s">
        <v>360</v>
      </c>
      <c r="H11" s="56" t="s">
        <v>178</v>
      </c>
      <c r="I11" s="56" t="s">
        <v>361</v>
      </c>
      <c r="J11" s="56" t="s">
        <v>362</v>
      </c>
      <c r="K11" s="56" t="s">
        <v>363</v>
      </c>
      <c r="L11" s="56" t="s">
        <v>64</v>
      </c>
      <c r="M11" s="56" t="s">
        <v>65</v>
      </c>
      <c r="N11" s="56" t="s">
        <v>364</v>
      </c>
      <c r="O11" s="57" t="n">
        <f aca="false">$AB11</f>
        <v>100</v>
      </c>
      <c r="P11" s="57" t="n">
        <f aca="false">$AF11</f>
        <v>100</v>
      </c>
      <c r="Q11" s="57" t="n">
        <f aca="false">IFERROR(IF($V11&lt;&gt;0,ROUND((MAX(O11:P11)*0.5+$V11*0.5),0),ROUND(($O11*0.5+$P11*0.5),0)),)</f>
        <v>100</v>
      </c>
      <c r="R11" s="57" t="n">
        <f aca="false">$AV11</f>
        <v>96</v>
      </c>
      <c r="S11" s="57" t="n">
        <f aca="false">$BI11</f>
        <v>86.991</v>
      </c>
      <c r="T11" s="57" t="n">
        <f aca="false">$BT11</f>
        <v>97</v>
      </c>
      <c r="U11" s="57" t="n">
        <f aca="false">$CD11</f>
        <v>87.5</v>
      </c>
      <c r="V11" s="58" t="n">
        <f aca="false">$AJ11</f>
        <v>0</v>
      </c>
      <c r="W11" s="59" t="n">
        <f aca="false">IF($Q11&gt;=55,ROUND($Q11*$Q$3+$R11*$R$3+$S11*$S$3+$T11*$T$3+$U11*$U$3,0),$Q11)</f>
        <v>97</v>
      </c>
      <c r="X11" s="57" t="n">
        <v>20</v>
      </c>
      <c r="Y11" s="60" t="n">
        <v>30</v>
      </c>
      <c r="Z11" s="60" t="n">
        <v>50</v>
      </c>
      <c r="AA11" s="60" t="n">
        <v>100</v>
      </c>
      <c r="AB11" s="61" t="n">
        <f aca="false">IFERROR(X11+Y11+Z11*AA11/100,0)</f>
        <v>100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100</v>
      </c>
      <c r="AQ11" s="62" t="n">
        <v>60</v>
      </c>
      <c r="AR11" s="62" t="n">
        <v>100</v>
      </c>
      <c r="AS11" s="62" t="n">
        <v>100</v>
      </c>
      <c r="AT11" s="62" t="n">
        <v>100</v>
      </c>
      <c r="AU11" s="62"/>
      <c r="AV11" s="61" t="n">
        <f aca="false">IFERROR(AVERAGE(AK11:AU11),0)</f>
        <v>96</v>
      </c>
      <c r="AW11" s="67" t="n">
        <v>100</v>
      </c>
      <c r="AX11" s="67" t="n">
        <v>100</v>
      </c>
      <c r="AY11" s="67" t="n">
        <v>100</v>
      </c>
      <c r="AZ11" s="67" t="n">
        <v>0</v>
      </c>
      <c r="BA11" s="67" t="n">
        <v>97</v>
      </c>
      <c r="BB11" s="67" t="n">
        <v>95</v>
      </c>
      <c r="BC11" s="62" t="n">
        <v>95</v>
      </c>
      <c r="BD11" s="67" t="n">
        <v>90.91</v>
      </c>
      <c r="BE11" s="67" t="n">
        <v>92</v>
      </c>
      <c r="BF11" s="67" t="n">
        <v>100</v>
      </c>
      <c r="BG11" s="62"/>
      <c r="BH11" s="62"/>
      <c r="BI11" s="61" t="n">
        <f aca="false">IFERROR(AVERAGE(AW11:BH11),0)</f>
        <v>86.991</v>
      </c>
      <c r="BJ11" s="67" t="n">
        <v>100</v>
      </c>
      <c r="BK11" s="67" t="n">
        <v>100</v>
      </c>
      <c r="BL11" s="67" t="n">
        <v>100</v>
      </c>
      <c r="BM11" s="67" t="n">
        <v>100</v>
      </c>
      <c r="BN11" s="67" t="n">
        <v>100</v>
      </c>
      <c r="BO11" s="67" t="n">
        <v>95</v>
      </c>
      <c r="BP11" s="71" t="n">
        <v>100</v>
      </c>
      <c r="BQ11" s="67" t="n">
        <v>100</v>
      </c>
      <c r="BR11" s="62" t="n">
        <v>100</v>
      </c>
      <c r="BS11" s="62" t="n">
        <v>75</v>
      </c>
      <c r="BT11" s="61" t="n">
        <f aca="false">IFERROR(AVERAGE(BJ11:BS11),0)</f>
        <v>97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0</v>
      </c>
      <c r="CB11" s="62" t="n">
        <v>100</v>
      </c>
      <c r="CC11" s="62"/>
      <c r="CD11" s="61" t="n">
        <f aca="false">IFERROR(AVERAGE(BU11:CC11),0)</f>
        <v>87.5</v>
      </c>
    </row>
    <row r="12" customFormat="false" ht="15.75" hidden="false" customHeight="true" outlineLevel="0" collapsed="false">
      <c r="A12" s="13" t="str">
        <f aca="false">$E12&amp;"-"&amp;$F12</f>
        <v>202060033-3</v>
      </c>
      <c r="B12" s="18" t="n">
        <f aca="false">$W12</f>
        <v>95</v>
      </c>
      <c r="C12" s="13"/>
      <c r="D12" s="68" t="n">
        <v>8</v>
      </c>
      <c r="E12" s="56" t="s">
        <v>365</v>
      </c>
      <c r="F12" s="56" t="s">
        <v>159</v>
      </c>
      <c r="G12" s="56" t="s">
        <v>366</v>
      </c>
      <c r="H12" s="56" t="s">
        <v>121</v>
      </c>
      <c r="I12" s="56" t="s">
        <v>367</v>
      </c>
      <c r="J12" s="56" t="s">
        <v>368</v>
      </c>
      <c r="K12" s="56" t="s">
        <v>369</v>
      </c>
      <c r="L12" s="56" t="s">
        <v>64</v>
      </c>
      <c r="M12" s="56" t="s">
        <v>65</v>
      </c>
      <c r="N12" s="56" t="s">
        <v>370</v>
      </c>
      <c r="O12" s="57" t="n">
        <f aca="false">$AB12</f>
        <v>95</v>
      </c>
      <c r="P12" s="57" t="n">
        <f aca="false">$AF12</f>
        <v>100</v>
      </c>
      <c r="Q12" s="57" t="n">
        <f aca="false">IFERROR(IF($V12&lt;&gt;0,ROUND((MAX(O12:P12)*0.5+$V12*0.5),0),ROUND(($O12*0.5+$P12*0.5),0)),)</f>
        <v>98</v>
      </c>
      <c r="R12" s="57" t="n">
        <f aca="false">$AV12</f>
        <v>100</v>
      </c>
      <c r="S12" s="57" t="n">
        <f aca="false">$BI12</f>
        <v>94.591</v>
      </c>
      <c r="T12" s="57" t="n">
        <f aca="false">$BT12</f>
        <v>95.5</v>
      </c>
      <c r="U12" s="57" t="n">
        <f aca="false">$CD12</f>
        <v>50</v>
      </c>
      <c r="V12" s="58" t="n">
        <f aca="false">$AJ12</f>
        <v>0</v>
      </c>
      <c r="W12" s="59" t="n">
        <f aca="false">IF($Q12&gt;=55,ROUND($Q12*$Q$3+$R12*$R$3+$S12*$S$3+$T12*$T$3+$U12*$U$3,0),$Q12)</f>
        <v>95</v>
      </c>
      <c r="X12" s="94" t="n">
        <v>20</v>
      </c>
      <c r="Y12" s="95" t="n">
        <v>30</v>
      </c>
      <c r="Z12" s="95" t="n">
        <v>45</v>
      </c>
      <c r="AA12" s="95" t="n">
        <v>100</v>
      </c>
      <c r="AB12" s="61" t="n">
        <f aca="false">IFERROR(X12+Y12+Z12*AA12/100,0)</f>
        <v>95</v>
      </c>
      <c r="AC12" s="60" t="n">
        <v>30</v>
      </c>
      <c r="AD12" s="60" t="n">
        <v>70</v>
      </c>
      <c r="AE12" s="57" t="n">
        <v>100</v>
      </c>
      <c r="AF12" s="61" t="n">
        <f aca="false">IFERROR(AC12+AD12*AE12/100,0)</f>
        <v>100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100</v>
      </c>
      <c r="AS12" s="62" t="n">
        <v>100</v>
      </c>
      <c r="AT12" s="62" t="n">
        <v>100</v>
      </c>
      <c r="AU12" s="62"/>
      <c r="AV12" s="61" t="n">
        <f aca="false">IFERROR(AVERAGE(AK12:AU12),0)</f>
        <v>100</v>
      </c>
      <c r="AW12" s="62" t="n">
        <v>100</v>
      </c>
      <c r="AX12" s="62" t="n">
        <v>98</v>
      </c>
      <c r="AY12" s="62" t="n">
        <v>100</v>
      </c>
      <c r="AZ12" s="62" t="n">
        <v>87</v>
      </c>
      <c r="BA12" s="62" t="n">
        <v>93</v>
      </c>
      <c r="BB12" s="62" t="n">
        <v>86</v>
      </c>
      <c r="BC12" s="67" t="n">
        <v>96</v>
      </c>
      <c r="BD12" s="62" t="n">
        <v>90.91</v>
      </c>
      <c r="BE12" s="62" t="n">
        <v>95</v>
      </c>
      <c r="BF12" s="62" t="n">
        <v>100</v>
      </c>
      <c r="BG12" s="62"/>
      <c r="BH12" s="62"/>
      <c r="BI12" s="61" t="n">
        <f aca="false">IFERROR(AVERAGE(AW12:BH12),0)</f>
        <v>94.591</v>
      </c>
      <c r="BJ12" s="70" t="n">
        <v>100</v>
      </c>
      <c r="BK12" s="70" t="n">
        <v>90</v>
      </c>
      <c r="BL12" s="70" t="n">
        <v>100</v>
      </c>
      <c r="BM12" s="70" t="n">
        <v>95</v>
      </c>
      <c r="BN12" s="70" t="n">
        <v>95</v>
      </c>
      <c r="BO12" s="71" t="n">
        <v>100</v>
      </c>
      <c r="BP12" s="62" t="n">
        <v>100</v>
      </c>
      <c r="BQ12" s="62" t="n">
        <v>95</v>
      </c>
      <c r="BR12" s="62" t="n">
        <v>100</v>
      </c>
      <c r="BS12" s="62" t="n">
        <v>80</v>
      </c>
      <c r="BT12" s="61" t="n">
        <f aca="false">IFERROR(AVERAGE(BJ12:BS12),0)</f>
        <v>95.5</v>
      </c>
      <c r="BU12" s="63" t="n">
        <v>0</v>
      </c>
      <c r="BV12" s="63" t="n">
        <v>100</v>
      </c>
      <c r="BW12" s="63" t="n">
        <v>100</v>
      </c>
      <c r="BX12" s="62" t="n">
        <v>100</v>
      </c>
      <c r="BY12" s="62" t="n">
        <v>0</v>
      </c>
      <c r="BZ12" s="62" t="n">
        <v>100</v>
      </c>
      <c r="CA12" s="62" t="n">
        <v>0</v>
      </c>
      <c r="CB12" s="62" t="n">
        <v>0</v>
      </c>
      <c r="CC12" s="62"/>
      <c r="CD12" s="61" t="n">
        <f aca="false">IFERROR(AVERAGE(BU12:CC12),0)</f>
        <v>50</v>
      </c>
    </row>
    <row r="13" customFormat="false" ht="15.75" hidden="false" customHeight="true" outlineLevel="0" collapsed="false">
      <c r="A13" s="13" t="str">
        <f aca="false">$E13&amp;"-"&amp;$F13</f>
        <v>202060019-8</v>
      </c>
      <c r="B13" s="18" t="n">
        <f aca="false">$W13</f>
        <v>90</v>
      </c>
      <c r="C13" s="13"/>
      <c r="D13" s="68" t="n">
        <v>9</v>
      </c>
      <c r="E13" s="56" t="s">
        <v>371</v>
      </c>
      <c r="F13" s="56" t="s">
        <v>89</v>
      </c>
      <c r="G13" s="56" t="s">
        <v>372</v>
      </c>
      <c r="H13" s="56" t="s">
        <v>121</v>
      </c>
      <c r="I13" s="56" t="s">
        <v>373</v>
      </c>
      <c r="J13" s="56" t="s">
        <v>374</v>
      </c>
      <c r="K13" s="56" t="s">
        <v>375</v>
      </c>
      <c r="L13" s="56" t="s">
        <v>64</v>
      </c>
      <c r="M13" s="56" t="s">
        <v>65</v>
      </c>
      <c r="N13" s="56" t="s">
        <v>376</v>
      </c>
      <c r="O13" s="57" t="n">
        <f aca="false">$AB13</f>
        <v>100</v>
      </c>
      <c r="P13" s="57" t="n">
        <f aca="false">$AF13</f>
        <v>90</v>
      </c>
      <c r="Q13" s="57" t="n">
        <f aca="false">IFERROR(IF($V13&lt;&gt;0,ROUND((MAX(O13:P13)*0.5+$V13*0.5),0),ROUND(($O13*0.5+$P13*0.5),0)),)</f>
        <v>95</v>
      </c>
      <c r="R13" s="57" t="n">
        <f aca="false">$AV13</f>
        <v>98</v>
      </c>
      <c r="S13" s="57" t="n">
        <f aca="false">$BI13</f>
        <v>98.7</v>
      </c>
      <c r="T13" s="57" t="n">
        <f aca="false">$BT13</f>
        <v>77</v>
      </c>
      <c r="U13" s="57" t="n">
        <f aca="false">$CD13</f>
        <v>58</v>
      </c>
      <c r="V13" s="58" t="n">
        <f aca="false">$AJ13</f>
        <v>0</v>
      </c>
      <c r="W13" s="59" t="n">
        <f aca="false">IF($Q13&gt;=55,ROUND($Q13*$Q$3+$R13*$R$3+$S13*$S$3+$T13*$T$3+$U13*$U$3,0),$Q13)</f>
        <v>90</v>
      </c>
      <c r="X13" s="57" t="n">
        <v>20</v>
      </c>
      <c r="Y13" s="60" t="n">
        <v>30</v>
      </c>
      <c r="Z13" s="60" t="n">
        <v>50</v>
      </c>
      <c r="AA13" s="60" t="n">
        <v>100</v>
      </c>
      <c r="AB13" s="61" t="n">
        <f aca="false">IFERROR(X13+Y13+Z13*AA13/100,0)</f>
        <v>100</v>
      </c>
      <c r="AC13" s="60" t="n">
        <v>30</v>
      </c>
      <c r="AD13" s="60" t="n">
        <v>60</v>
      </c>
      <c r="AE13" s="57" t="n">
        <v>100</v>
      </c>
      <c r="AF13" s="61" t="n">
        <f aca="false">IFERROR(AC13+AD13*AE13/100,0)</f>
        <v>90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100</v>
      </c>
      <c r="AS13" s="62" t="n">
        <v>80</v>
      </c>
      <c r="AT13" s="62" t="n">
        <v>100</v>
      </c>
      <c r="AU13" s="62"/>
      <c r="AV13" s="61" t="n">
        <f aca="false">IFERROR(AVERAGE(AK13:AU13),0)</f>
        <v>98</v>
      </c>
      <c r="AW13" s="62" t="n">
        <v>95</v>
      </c>
      <c r="AX13" s="62" t="n">
        <v>100</v>
      </c>
      <c r="AY13" s="62" t="n">
        <v>100</v>
      </c>
      <c r="AZ13" s="62" t="n">
        <v>95</v>
      </c>
      <c r="BA13" s="62" t="n">
        <v>99</v>
      </c>
      <c r="BB13" s="62" t="n">
        <v>100</v>
      </c>
      <c r="BC13" s="62" t="n">
        <v>98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98.7</v>
      </c>
      <c r="BJ13" s="67" t="n">
        <v>100</v>
      </c>
      <c r="BK13" s="67" t="n">
        <v>0</v>
      </c>
      <c r="BL13" s="67" t="n">
        <v>95</v>
      </c>
      <c r="BM13" s="71" t="n">
        <v>95</v>
      </c>
      <c r="BN13" s="67" t="n">
        <v>95</v>
      </c>
      <c r="BO13" s="62" t="n">
        <v>100</v>
      </c>
      <c r="BP13" s="62" t="n">
        <v>100</v>
      </c>
      <c r="BQ13" s="62" t="n">
        <v>100</v>
      </c>
      <c r="BR13" s="62" t="n">
        <v>0</v>
      </c>
      <c r="BS13" s="62" t="n">
        <v>85</v>
      </c>
      <c r="BT13" s="61" t="n">
        <f aca="false">IFERROR(AVERAGE(BJ13:BS13),0)</f>
        <v>77</v>
      </c>
      <c r="BU13" s="72" t="n">
        <v>100</v>
      </c>
      <c r="BV13" s="63" t="n">
        <v>100</v>
      </c>
      <c r="BW13" s="63" t="n">
        <v>100</v>
      </c>
      <c r="BX13" s="62" t="n">
        <v>64</v>
      </c>
      <c r="BY13" s="62" t="n">
        <v>0</v>
      </c>
      <c r="BZ13" s="62" t="n">
        <v>100</v>
      </c>
      <c r="CA13" s="62" t="n">
        <v>0</v>
      </c>
      <c r="CB13" s="62" t="n">
        <v>0</v>
      </c>
      <c r="CC13" s="62"/>
      <c r="CD13" s="61" t="n">
        <f aca="false">IFERROR(AVERAGE(BU13:CC13),0)</f>
        <v>58</v>
      </c>
    </row>
    <row r="14" customFormat="false" ht="15.75" hidden="false" customHeight="true" outlineLevel="0" collapsed="false">
      <c r="A14" s="13" t="str">
        <f aca="false">$E14&amp;"-"&amp;$F14</f>
        <v>201951027-4</v>
      </c>
      <c r="B14" s="18" t="n">
        <f aca="false">$W14</f>
        <v>64</v>
      </c>
      <c r="C14" s="13"/>
      <c r="D14" s="68" t="n">
        <v>10</v>
      </c>
      <c r="E14" s="56" t="s">
        <v>377</v>
      </c>
      <c r="F14" s="56" t="s">
        <v>178</v>
      </c>
      <c r="G14" s="56" t="s">
        <v>378</v>
      </c>
      <c r="H14" s="56" t="s">
        <v>121</v>
      </c>
      <c r="I14" s="56" t="s">
        <v>311</v>
      </c>
      <c r="J14" s="56" t="s">
        <v>379</v>
      </c>
      <c r="K14" s="56" t="s">
        <v>380</v>
      </c>
      <c r="L14" s="56" t="s">
        <v>64</v>
      </c>
      <c r="M14" s="56" t="s">
        <v>381</v>
      </c>
      <c r="N14" s="56" t="s">
        <v>382</v>
      </c>
      <c r="O14" s="57" t="n">
        <f aca="false">$AB14</f>
        <v>65</v>
      </c>
      <c r="P14" s="57" t="n">
        <f aca="false">$AF14</f>
        <v>100</v>
      </c>
      <c r="Q14" s="57" t="n">
        <f aca="false">IFERROR(IF($V14&lt;&gt;0,ROUND((MAX(O14:P14)*0.5+$V14*0.5),0),ROUND(($O14*0.5+$P14*0.5),0)),)</f>
        <v>83</v>
      </c>
      <c r="R14" s="57" t="n">
        <f aca="false">$AV14</f>
        <v>54.9</v>
      </c>
      <c r="S14" s="57" t="n">
        <f aca="false">$BI14</f>
        <v>9.8</v>
      </c>
      <c r="T14" s="57" t="n">
        <f aca="false">$BT14</f>
        <v>56.5</v>
      </c>
      <c r="U14" s="57" t="n">
        <f aca="false">$CD14</f>
        <v>0</v>
      </c>
      <c r="V14" s="58" t="n">
        <f aca="false">$AJ14</f>
        <v>0</v>
      </c>
      <c r="W14" s="59" t="n">
        <f aca="false">IF($Q14&gt;=55,ROUND($Q14*$Q$3+$R14*$R$3+$S14*$S$3+$T14*$T$3+$U14*$U$3,0),$Q14)</f>
        <v>64</v>
      </c>
      <c r="X14" s="57" t="n">
        <v>15</v>
      </c>
      <c r="Y14" s="60" t="n">
        <v>25</v>
      </c>
      <c r="Z14" s="60" t="n">
        <v>25</v>
      </c>
      <c r="AA14" s="60" t="n">
        <v>100</v>
      </c>
      <c r="AB14" s="61" t="n">
        <f aca="false">IFERROR(X14+Y14+Z14*AA14/100,0)</f>
        <v>65</v>
      </c>
      <c r="AC14" s="60" t="n">
        <v>30</v>
      </c>
      <c r="AD14" s="60" t="n">
        <v>70</v>
      </c>
      <c r="AE14" s="57" t="n">
        <v>100</v>
      </c>
      <c r="AF14" s="61" t="n">
        <f aca="false">IFERROR(AC14+AD14*AE14/100,0)</f>
        <v>100</v>
      </c>
      <c r="AG14" s="60"/>
      <c r="AH14" s="60"/>
      <c r="AI14" s="57"/>
      <c r="AJ14" s="61" t="n">
        <f aca="false">IFERROR(AG14+AH14*AI14/100,0)</f>
        <v>0</v>
      </c>
      <c r="AK14" s="62" t="n">
        <v>80</v>
      </c>
      <c r="AL14" s="63" t="n">
        <v>100</v>
      </c>
      <c r="AM14" s="62" t="n">
        <v>100</v>
      </c>
      <c r="AN14" s="62" t="n">
        <v>100</v>
      </c>
      <c r="AO14" s="62" t="n">
        <v>25</v>
      </c>
      <c r="AP14" s="62" t="n">
        <v>0</v>
      </c>
      <c r="AQ14" s="62" t="n">
        <v>60</v>
      </c>
      <c r="AR14" s="62" t="n">
        <v>17</v>
      </c>
      <c r="AS14" s="62" t="n">
        <v>0</v>
      </c>
      <c r="AT14" s="62" t="n">
        <v>67</v>
      </c>
      <c r="AU14" s="62"/>
      <c r="AV14" s="61" t="n">
        <f aca="false">IFERROR(AVERAGE(AK14:AU14),0)</f>
        <v>54.9</v>
      </c>
      <c r="AW14" s="62" t="n">
        <v>0</v>
      </c>
      <c r="AX14" s="62" t="n">
        <v>98</v>
      </c>
      <c r="AY14" s="62" t="n">
        <v>0</v>
      </c>
      <c r="AZ14" s="62" t="n">
        <v>0</v>
      </c>
      <c r="BA14" s="62" t="n">
        <v>0</v>
      </c>
      <c r="BB14" s="62" t="n">
        <v>0</v>
      </c>
      <c r="BC14" s="62" t="n">
        <v>0</v>
      </c>
      <c r="BD14" s="62" t="n">
        <v>0</v>
      </c>
      <c r="BE14" s="62" t="n">
        <v>0</v>
      </c>
      <c r="BF14" s="62" t="n">
        <v>0</v>
      </c>
      <c r="BG14" s="62"/>
      <c r="BH14" s="62"/>
      <c r="BI14" s="61" t="n">
        <f aca="false">IFERROR(AVERAGE(AW14:BH14),0)</f>
        <v>9.8</v>
      </c>
      <c r="BJ14" s="62" t="n">
        <v>100</v>
      </c>
      <c r="BK14" s="62" t="n">
        <v>100</v>
      </c>
      <c r="BL14" s="62" t="n">
        <v>100</v>
      </c>
      <c r="BM14" s="62" t="n">
        <v>25</v>
      </c>
      <c r="BN14" s="62" t="n">
        <v>95</v>
      </c>
      <c r="BO14" s="62" t="n">
        <v>0</v>
      </c>
      <c r="BP14" s="62" t="n">
        <v>70</v>
      </c>
      <c r="BQ14" s="62" t="n">
        <v>75</v>
      </c>
      <c r="BR14" s="62" t="n">
        <v>0</v>
      </c>
      <c r="BS14" s="62" t="n">
        <v>0</v>
      </c>
      <c r="BT14" s="61" t="n">
        <f aca="false">IFERROR(AVERAGE(BJ14:BS14),0)</f>
        <v>56.5</v>
      </c>
      <c r="BU14" s="63" t="n">
        <v>0</v>
      </c>
      <c r="BV14" s="63" t="n">
        <v>0</v>
      </c>
      <c r="BW14" s="63" t="n">
        <v>0</v>
      </c>
      <c r="BX14" s="62" t="n">
        <v>0</v>
      </c>
      <c r="BY14" s="62" t="n">
        <v>0</v>
      </c>
      <c r="BZ14" s="62" t="n">
        <v>0</v>
      </c>
      <c r="CA14" s="62" t="n">
        <v>0</v>
      </c>
      <c r="CB14" s="62" t="n">
        <v>0</v>
      </c>
      <c r="CC14" s="62"/>
      <c r="CD14" s="61" t="n">
        <f aca="false">IFERROR(AVERAGE(BU14:CC14),0)</f>
        <v>0</v>
      </c>
    </row>
    <row r="15" customFormat="false" ht="15.75" hidden="false" customHeight="true" outlineLevel="0" collapsed="false">
      <c r="A15" s="13" t="str">
        <f aca="false">$E15&amp;"-"&amp;$F15</f>
        <v>201904126-6</v>
      </c>
      <c r="B15" s="18" t="n">
        <f aca="false">$W15</f>
        <v>70</v>
      </c>
      <c r="C15" s="13"/>
      <c r="D15" s="68" t="n">
        <v>11</v>
      </c>
      <c r="E15" s="56" t="s">
        <v>383</v>
      </c>
      <c r="F15" s="56" t="s">
        <v>140</v>
      </c>
      <c r="G15" s="56" t="s">
        <v>384</v>
      </c>
      <c r="H15" s="56" t="s">
        <v>121</v>
      </c>
      <c r="I15" s="56" t="s">
        <v>130</v>
      </c>
      <c r="J15" s="56" t="s">
        <v>385</v>
      </c>
      <c r="K15" s="56" t="s">
        <v>386</v>
      </c>
      <c r="L15" s="56" t="s">
        <v>64</v>
      </c>
      <c r="M15" s="56" t="s">
        <v>276</v>
      </c>
      <c r="N15" s="56" t="s">
        <v>387</v>
      </c>
      <c r="O15" s="57" t="n">
        <f aca="false">$AB15</f>
        <v>100</v>
      </c>
      <c r="P15" s="57" t="n">
        <f aca="false">$AF15</f>
        <v>65</v>
      </c>
      <c r="Q15" s="57" t="n">
        <f aca="false">IFERROR(IF($V15&lt;&gt;0,ROUND((MAX(O15:P15)*0.5+$V15*0.5),0),ROUND(($O15*0.5+$P15*0.5),0)),)</f>
        <v>83</v>
      </c>
      <c r="R15" s="57" t="n">
        <f aca="false">$AV15</f>
        <v>57.2</v>
      </c>
      <c r="S15" s="57" t="n">
        <f aca="false">$BI15</f>
        <v>59.8</v>
      </c>
      <c r="T15" s="57" t="n">
        <f aca="false">$BT15</f>
        <v>58.8888888888889</v>
      </c>
      <c r="U15" s="57" t="n">
        <f aca="false">$CD15</f>
        <v>50</v>
      </c>
      <c r="V15" s="58" t="n">
        <f aca="false">$AJ15</f>
        <v>0</v>
      </c>
      <c r="W15" s="59" t="n">
        <f aca="false">IF($Q15&gt;=55,ROUND($Q15*$Q$3+$R15*$R$3+$S15*$S$3+$T15*$T$3+$U15*$U$3,0),$Q15)</f>
        <v>70</v>
      </c>
      <c r="X15" s="57" t="n">
        <v>20</v>
      </c>
      <c r="Y15" s="60" t="n">
        <v>30</v>
      </c>
      <c r="Z15" s="60" t="n">
        <v>50</v>
      </c>
      <c r="AA15" s="60" t="n">
        <v>100</v>
      </c>
      <c r="AB15" s="61" t="n">
        <f aca="false">IFERROR(X15+Y15+Z15*AA15/100,0)</f>
        <v>100</v>
      </c>
      <c r="AC15" s="60" t="n">
        <v>30</v>
      </c>
      <c r="AD15" s="60" t="n">
        <v>50</v>
      </c>
      <c r="AE15" s="57" t="n">
        <v>70</v>
      </c>
      <c r="AF15" s="61" t="n">
        <f aca="false">IFERROR(AC15+AD15*AE15/100,0)</f>
        <v>65</v>
      </c>
      <c r="AG15" s="60"/>
      <c r="AH15" s="60"/>
      <c r="AI15" s="57"/>
      <c r="AJ15" s="61" t="n">
        <f aca="false">IFERROR(AG15+AH15*AI15/100,0)</f>
        <v>0</v>
      </c>
      <c r="AK15" s="62" t="n">
        <v>0</v>
      </c>
      <c r="AL15" s="63" t="n">
        <v>100</v>
      </c>
      <c r="AM15" s="62" t="n">
        <v>100</v>
      </c>
      <c r="AN15" s="62" t="n">
        <v>0</v>
      </c>
      <c r="AO15" s="62" t="n">
        <v>25</v>
      </c>
      <c r="AP15" s="62" t="n">
        <v>60</v>
      </c>
      <c r="AQ15" s="62" t="n">
        <v>100</v>
      </c>
      <c r="AR15" s="62" t="n">
        <v>67</v>
      </c>
      <c r="AS15" s="62" t="n">
        <v>20</v>
      </c>
      <c r="AT15" s="62" t="n">
        <v>100</v>
      </c>
      <c r="AU15" s="62"/>
      <c r="AV15" s="61" t="n">
        <f aca="false">IFERROR(AVERAGE(AK15:AU15),0)</f>
        <v>57.2</v>
      </c>
      <c r="AW15" s="62" t="n">
        <v>0</v>
      </c>
      <c r="AX15" s="62" t="n">
        <v>98</v>
      </c>
      <c r="AY15" s="62" t="n">
        <v>100</v>
      </c>
      <c r="AZ15" s="62" t="n">
        <v>100</v>
      </c>
      <c r="BA15" s="62" t="n">
        <v>0</v>
      </c>
      <c r="BB15" s="62" t="n">
        <v>100</v>
      </c>
      <c r="BC15" s="62" t="n">
        <v>0</v>
      </c>
      <c r="BD15" s="62" t="n">
        <v>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59.8</v>
      </c>
      <c r="BJ15" s="62" t="s">
        <v>145</v>
      </c>
      <c r="BK15" s="62" t="n">
        <v>100</v>
      </c>
      <c r="BL15" s="62" t="n">
        <v>100</v>
      </c>
      <c r="BM15" s="62" t="n">
        <v>95</v>
      </c>
      <c r="BN15" s="62" t="n">
        <v>95</v>
      </c>
      <c r="BO15" s="62" t="n">
        <v>40</v>
      </c>
      <c r="BP15" s="62" t="n">
        <v>0</v>
      </c>
      <c r="BQ15" s="62" t="n">
        <v>0</v>
      </c>
      <c r="BR15" s="62" t="n">
        <v>100</v>
      </c>
      <c r="BS15" s="62" t="n">
        <v>0</v>
      </c>
      <c r="BT15" s="61" t="n">
        <f aca="false">IFERROR(AVERAGE(BJ15:BS15),0)</f>
        <v>58.8888888888889</v>
      </c>
      <c r="BU15" s="63" t="n">
        <v>100</v>
      </c>
      <c r="BV15" s="63" t="n">
        <v>100</v>
      </c>
      <c r="BW15" s="63" t="n">
        <v>0</v>
      </c>
      <c r="BX15" s="62" t="n">
        <v>100</v>
      </c>
      <c r="BY15" s="62" t="n">
        <v>100</v>
      </c>
      <c r="BZ15" s="62" t="n">
        <v>0</v>
      </c>
      <c r="CA15" s="62" t="n">
        <v>0</v>
      </c>
      <c r="CB15" s="62" t="n">
        <v>0</v>
      </c>
      <c r="CC15" s="62"/>
      <c r="CD15" s="61" t="n">
        <f aca="false">IFERROR(AVERAGE(BU15:CC15),0)</f>
        <v>50</v>
      </c>
    </row>
    <row r="16" customFormat="false" ht="15.75" hidden="false" customHeight="true" outlineLevel="0" collapsed="false">
      <c r="A16" s="13" t="str">
        <f aca="false">$E16&amp;"-"&amp;$F16</f>
        <v>202004058-3</v>
      </c>
      <c r="B16" s="18" t="n">
        <f aca="false">$W16</f>
        <v>81</v>
      </c>
      <c r="C16" s="13"/>
      <c r="D16" s="68" t="n">
        <v>12</v>
      </c>
      <c r="E16" s="56" t="s">
        <v>388</v>
      </c>
      <c r="F16" s="56" t="s">
        <v>159</v>
      </c>
      <c r="G16" s="56" t="s">
        <v>389</v>
      </c>
      <c r="H16" s="56" t="s">
        <v>58</v>
      </c>
      <c r="I16" s="56" t="s">
        <v>390</v>
      </c>
      <c r="J16" s="56" t="s">
        <v>391</v>
      </c>
      <c r="K16" s="56" t="s">
        <v>392</v>
      </c>
      <c r="L16" s="56" t="s">
        <v>64</v>
      </c>
      <c r="M16" s="56" t="s">
        <v>65</v>
      </c>
      <c r="N16" s="56" t="s">
        <v>393</v>
      </c>
      <c r="O16" s="57" t="n">
        <f aca="false">$AB16</f>
        <v>75</v>
      </c>
      <c r="P16" s="57" t="n">
        <f aca="false">$AF16</f>
        <v>55</v>
      </c>
      <c r="Q16" s="57" t="n">
        <f aca="false">IFERROR(IF($V16&lt;&gt;0,ROUND((MAX(O16:P16)*0.5+$V16*0.5),0),ROUND(($O16*0.5+$P16*0.5),0)),)</f>
        <v>65</v>
      </c>
      <c r="R16" s="57" t="n">
        <f aca="false">$AV16</f>
        <v>96</v>
      </c>
      <c r="S16" s="57" t="n">
        <f aca="false">$BI16</f>
        <v>90</v>
      </c>
      <c r="T16" s="57" t="n">
        <f aca="false">$BT16</f>
        <v>97.5</v>
      </c>
      <c r="U16" s="57" t="n">
        <f aca="false">$CD16</f>
        <v>97.875</v>
      </c>
      <c r="V16" s="58" t="n">
        <f aca="false">$AJ16</f>
        <v>0</v>
      </c>
      <c r="W16" s="59" t="n">
        <f aca="false">IF($Q16&gt;=55,ROUND($Q16*$Q$3+$R16*$R$3+$S16*$S$3+$T16*$T$3+$U16*$U$3,0),$Q16)</f>
        <v>81</v>
      </c>
      <c r="X16" s="57" t="n">
        <v>20</v>
      </c>
      <c r="Y16" s="60" t="n">
        <v>30</v>
      </c>
      <c r="Z16" s="60" t="n">
        <v>25</v>
      </c>
      <c r="AA16" s="60" t="n">
        <v>100</v>
      </c>
      <c r="AB16" s="61" t="n">
        <f aca="false">IFERROR(X16+Y16+Z16*AA16/100,0)</f>
        <v>75</v>
      </c>
      <c r="AC16" s="60" t="n">
        <v>10</v>
      </c>
      <c r="AD16" s="60" t="n">
        <v>45</v>
      </c>
      <c r="AE16" s="57" t="n">
        <v>100</v>
      </c>
      <c r="AF16" s="61" t="n">
        <f aca="false">IFERROR(AC16+AD16*AE16/100,0)</f>
        <v>55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100</v>
      </c>
      <c r="AO16" s="62" t="n">
        <v>100</v>
      </c>
      <c r="AP16" s="62" t="n">
        <v>80</v>
      </c>
      <c r="AQ16" s="62" t="n">
        <v>80</v>
      </c>
      <c r="AR16" s="62" t="n">
        <v>100</v>
      </c>
      <c r="AS16" s="62" t="n">
        <v>100</v>
      </c>
      <c r="AT16" s="62" t="n">
        <v>100</v>
      </c>
      <c r="AU16" s="62"/>
      <c r="AV16" s="61" t="n">
        <f aca="false">IFERROR(AVERAGE(AK16:AU16),0)</f>
        <v>96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0</v>
      </c>
      <c r="BB16" s="62" t="n">
        <v>100</v>
      </c>
      <c r="BC16" s="62" t="n">
        <v>100</v>
      </c>
      <c r="BD16" s="62" t="n">
        <v>100</v>
      </c>
      <c r="BE16" s="62" t="n">
        <v>100</v>
      </c>
      <c r="BF16" s="62" t="n">
        <v>100</v>
      </c>
      <c r="BG16" s="62"/>
      <c r="BH16" s="62"/>
      <c r="BI16" s="61" t="n">
        <f aca="false">IFERROR(AVERAGE(AW16:BH16),0)</f>
        <v>90</v>
      </c>
      <c r="BJ16" s="62" t="n">
        <v>90</v>
      </c>
      <c r="BK16" s="62" t="n">
        <v>100</v>
      </c>
      <c r="BL16" s="62" t="n">
        <v>100</v>
      </c>
      <c r="BM16" s="62" t="n">
        <v>95</v>
      </c>
      <c r="BN16" s="62" t="n">
        <v>100</v>
      </c>
      <c r="BO16" s="62" t="n">
        <v>90</v>
      </c>
      <c r="BP16" s="62" t="n">
        <v>100</v>
      </c>
      <c r="BQ16" s="62" t="n">
        <v>100</v>
      </c>
      <c r="BR16" s="62" t="n">
        <v>100</v>
      </c>
      <c r="BS16" s="62" t="n">
        <v>100</v>
      </c>
      <c r="BT16" s="61" t="n">
        <f aca="false">IFERROR(AVERAGE(BJ16:BS16),0)</f>
        <v>97.5</v>
      </c>
      <c r="BU16" s="63" t="n">
        <v>100</v>
      </c>
      <c r="BV16" s="63" t="n">
        <v>100</v>
      </c>
      <c r="BW16" s="63" t="n">
        <v>100</v>
      </c>
      <c r="BX16" s="62" t="n">
        <v>83</v>
      </c>
      <c r="BY16" s="62" t="n">
        <v>100</v>
      </c>
      <c r="BZ16" s="62" t="n">
        <v>100</v>
      </c>
      <c r="CA16" s="62" t="n">
        <v>100</v>
      </c>
      <c r="CB16" s="62" t="n">
        <v>100</v>
      </c>
      <c r="CC16" s="62"/>
      <c r="CD16" s="61" t="n">
        <f aca="false">IFERROR(AVERAGE(BU16:CC16),0)</f>
        <v>97.875</v>
      </c>
    </row>
    <row r="17" customFormat="false" ht="15.75" hidden="false" customHeight="true" outlineLevel="0" collapsed="false">
      <c r="A17" s="13" t="str">
        <f aca="false">$E17&amp;"-"&amp;$F17</f>
        <v>202060129-1</v>
      </c>
      <c r="B17" s="18" t="n">
        <f aca="false">$W17</f>
        <v>23</v>
      </c>
      <c r="C17" s="13"/>
      <c r="D17" s="68" t="n">
        <v>13</v>
      </c>
      <c r="E17" s="56" t="s">
        <v>394</v>
      </c>
      <c r="F17" s="56" t="s">
        <v>64</v>
      </c>
      <c r="G17" s="56" t="s">
        <v>395</v>
      </c>
      <c r="H17" s="56" t="s">
        <v>58</v>
      </c>
      <c r="I17" s="56" t="s">
        <v>396</v>
      </c>
      <c r="J17" s="56" t="s">
        <v>397</v>
      </c>
      <c r="K17" s="56" t="s">
        <v>398</v>
      </c>
      <c r="L17" s="56" t="s">
        <v>64</v>
      </c>
      <c r="M17" s="56" t="s">
        <v>65</v>
      </c>
      <c r="N17" s="56" t="s">
        <v>399</v>
      </c>
      <c r="O17" s="57" t="n">
        <f aca="false">$AB17</f>
        <v>45</v>
      </c>
      <c r="P17" s="57" t="n">
        <f aca="false">$AF17</f>
        <v>0</v>
      </c>
      <c r="Q17" s="57" t="n">
        <f aca="false">IFERROR(IF($V17&lt;&gt;0,ROUND((MAX(O17:P17)*0.5+$V17*0.5),0),ROUND(($O17*0.5+$P17*0.5),0)),)</f>
        <v>23</v>
      </c>
      <c r="R17" s="57" t="n">
        <f aca="false">$AV17</f>
        <v>62</v>
      </c>
      <c r="S17" s="57" t="n">
        <f aca="false">$BI17</f>
        <v>77.6</v>
      </c>
      <c r="T17" s="57" t="n">
        <f aca="false">$BT17</f>
        <v>78.5</v>
      </c>
      <c r="U17" s="57" t="n">
        <f aca="false">$CD17</f>
        <v>25</v>
      </c>
      <c r="V17" s="58" t="n">
        <f aca="false">$AJ17</f>
        <v>0</v>
      </c>
      <c r="W17" s="59" t="n">
        <f aca="false">IF($Q17&gt;=55,ROUND($Q17*$Q$3+$R17*$R$3+$S17*$S$3+$T17*$T$3+$U17*$U$3,0),$Q17)</f>
        <v>23</v>
      </c>
      <c r="X17" s="57" t="n">
        <v>20</v>
      </c>
      <c r="Y17" s="60" t="n">
        <v>25</v>
      </c>
      <c r="Z17" s="60" t="n">
        <v>0</v>
      </c>
      <c r="AA17" s="60" t="n">
        <v>0</v>
      </c>
      <c r="AB17" s="61" t="n">
        <f aca="false">IFERROR(X17+Y17+Z17*AA17/100,0)</f>
        <v>45</v>
      </c>
      <c r="AC17" s="60" t="s">
        <v>145</v>
      </c>
      <c r="AD17" s="60" t="s">
        <v>145</v>
      </c>
      <c r="AE17" s="57" t="s">
        <v>145</v>
      </c>
      <c r="AF17" s="61" t="n">
        <f aca="false">IFERROR(AC17+AD17*AE17/100,0)</f>
        <v>0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25</v>
      </c>
      <c r="AO17" s="62" t="n">
        <v>75</v>
      </c>
      <c r="AP17" s="62" t="n">
        <v>0</v>
      </c>
      <c r="AQ17" s="62" t="n">
        <v>80</v>
      </c>
      <c r="AR17" s="62" t="n">
        <v>0</v>
      </c>
      <c r="AS17" s="62" t="n">
        <v>40</v>
      </c>
      <c r="AT17" s="62" t="n">
        <v>100</v>
      </c>
      <c r="AU17" s="62"/>
      <c r="AV17" s="61" t="n">
        <f aca="false">IFERROR(AVERAGE(AK17:AU17),0)</f>
        <v>62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0</v>
      </c>
      <c r="BC17" s="62" t="n">
        <v>98</v>
      </c>
      <c r="BD17" s="62" t="n">
        <v>0</v>
      </c>
      <c r="BE17" s="62" t="n">
        <v>78</v>
      </c>
      <c r="BF17" s="62" t="n">
        <v>100</v>
      </c>
      <c r="BG17" s="62"/>
      <c r="BH17" s="62"/>
      <c r="BI17" s="61" t="n">
        <f aca="false">IFERROR(AVERAGE(AW17:BH17),0)</f>
        <v>77.6</v>
      </c>
      <c r="BJ17" s="62" t="n">
        <v>100</v>
      </c>
      <c r="BK17" s="62" t="n">
        <v>100</v>
      </c>
      <c r="BL17" s="62" t="n">
        <v>100</v>
      </c>
      <c r="BM17" s="62" t="n">
        <v>95</v>
      </c>
      <c r="BN17" s="62" t="n">
        <v>90</v>
      </c>
      <c r="BO17" s="62" t="n">
        <v>100</v>
      </c>
      <c r="BP17" s="62" t="n">
        <v>0</v>
      </c>
      <c r="BQ17" s="62" t="n">
        <v>100</v>
      </c>
      <c r="BR17" s="62" t="n">
        <v>100</v>
      </c>
      <c r="BS17" s="62" t="n">
        <v>0</v>
      </c>
      <c r="BT17" s="61" t="n">
        <f aca="false">IFERROR(AVERAGE(BJ17:BS17),0)</f>
        <v>78.5</v>
      </c>
      <c r="BU17" s="63" t="n">
        <v>100</v>
      </c>
      <c r="BV17" s="63" t="n">
        <v>0</v>
      </c>
      <c r="BW17" s="63" t="n">
        <v>0</v>
      </c>
      <c r="BX17" s="62" t="n">
        <v>0</v>
      </c>
      <c r="BY17" s="62" t="n">
        <v>100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25</v>
      </c>
    </row>
    <row r="18" customFormat="false" ht="15.75" hidden="false" customHeight="true" outlineLevel="0" collapsed="false">
      <c r="A18" s="13" t="str">
        <f aca="false">$E18&amp;"-"&amp;$F18</f>
        <v>202060083-k</v>
      </c>
      <c r="B18" s="18" t="n">
        <f aca="false">$W18</f>
        <v>97</v>
      </c>
      <c r="C18" s="13"/>
      <c r="D18" s="68" t="n">
        <v>14</v>
      </c>
      <c r="E18" s="56" t="s">
        <v>400</v>
      </c>
      <c r="F18" s="56" t="s">
        <v>76</v>
      </c>
      <c r="G18" s="56" t="s">
        <v>401</v>
      </c>
      <c r="H18" s="56" t="s">
        <v>140</v>
      </c>
      <c r="I18" s="56" t="s">
        <v>402</v>
      </c>
      <c r="J18" s="56" t="s">
        <v>403</v>
      </c>
      <c r="K18" s="56" t="s">
        <v>404</v>
      </c>
      <c r="L18" s="56" t="s">
        <v>64</v>
      </c>
      <c r="M18" s="56" t="s">
        <v>65</v>
      </c>
      <c r="N18" s="56" t="s">
        <v>405</v>
      </c>
      <c r="O18" s="57" t="n">
        <f aca="false">$AB18</f>
        <v>95</v>
      </c>
      <c r="P18" s="57" t="n">
        <f aca="false">$AF18</f>
        <v>95</v>
      </c>
      <c r="Q18" s="57" t="n">
        <f aca="false">IFERROR(IF($V18&lt;&gt;0,ROUND((MAX(O18:P18)*0.5+$V18*0.5),0),ROUND(($O18*0.5+$P18*0.5),0)),)</f>
        <v>95</v>
      </c>
      <c r="R18" s="57" t="n">
        <f aca="false">$AV18</f>
        <v>98.3</v>
      </c>
      <c r="S18" s="57" t="n">
        <f aca="false">$BI18</f>
        <v>97.2</v>
      </c>
      <c r="T18" s="57" t="n">
        <f aca="false">$BT18</f>
        <v>99</v>
      </c>
      <c r="U18" s="57" t="n">
        <f aca="false">$CD18</f>
        <v>100</v>
      </c>
      <c r="V18" s="58" t="n">
        <f aca="false">$AJ18</f>
        <v>0</v>
      </c>
      <c r="W18" s="59" t="n">
        <f aca="false">IF($Q18&gt;=55,ROUND($Q18*$Q$3+$R18*$R$3+$S18*$S$3+$T18*$T$3+$U18*$U$3,0),$Q18)</f>
        <v>97</v>
      </c>
      <c r="X18" s="57" t="n">
        <v>20</v>
      </c>
      <c r="Y18" s="60" t="n">
        <v>30</v>
      </c>
      <c r="Z18" s="60" t="n">
        <v>45</v>
      </c>
      <c r="AA18" s="60" t="n">
        <v>100</v>
      </c>
      <c r="AB18" s="61" t="n">
        <f aca="false">IFERROR(X18+Y18+Z18*AA18/100,0)</f>
        <v>95</v>
      </c>
      <c r="AC18" s="60" t="n">
        <v>30</v>
      </c>
      <c r="AD18" s="60" t="n">
        <v>65</v>
      </c>
      <c r="AE18" s="57" t="n">
        <v>100</v>
      </c>
      <c r="AF18" s="61" t="n">
        <f aca="false">IFERROR(AC18+AD18*AE18/100,0)</f>
        <v>95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2" t="n">
        <v>100</v>
      </c>
      <c r="AP18" s="62" t="n">
        <v>100</v>
      </c>
      <c r="AQ18" s="62" t="n">
        <v>100</v>
      </c>
      <c r="AR18" s="62" t="n">
        <v>83</v>
      </c>
      <c r="AS18" s="62" t="n">
        <v>100</v>
      </c>
      <c r="AT18" s="62" t="n">
        <v>100</v>
      </c>
      <c r="AU18" s="62"/>
      <c r="AV18" s="61" t="n">
        <f aca="false">IFERROR(AVERAGE(AK18:AU18),0)</f>
        <v>98.3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98</v>
      </c>
      <c r="BD18" s="62" t="n">
        <v>100</v>
      </c>
      <c r="BE18" s="62" t="n">
        <v>100</v>
      </c>
      <c r="BF18" s="62" t="n">
        <v>74</v>
      </c>
      <c r="BG18" s="62"/>
      <c r="BH18" s="62"/>
      <c r="BI18" s="61" t="n">
        <f aca="false">IFERROR(AVERAGE(AW18:BH18),0)</f>
        <v>97.2</v>
      </c>
      <c r="BJ18" s="62" t="n">
        <v>100</v>
      </c>
      <c r="BK18" s="62" t="n">
        <v>90</v>
      </c>
      <c r="BL18" s="62" t="n">
        <v>100</v>
      </c>
      <c r="BM18" s="62" t="n">
        <v>100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62" t="n">
        <v>100</v>
      </c>
      <c r="BT18" s="61" t="n">
        <f aca="false">IFERROR(AVERAGE(BJ18:BS18),0)</f>
        <v>99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100</v>
      </c>
    </row>
    <row r="19" customFormat="false" ht="15.75" hidden="false" customHeight="true" outlineLevel="0" collapsed="false">
      <c r="A19" s="13" t="str">
        <f aca="false">$E19&amp;"-"&amp;$F19</f>
        <v>202084009-1</v>
      </c>
      <c r="B19" s="18" t="n">
        <f aca="false">$W19</f>
        <v>88</v>
      </c>
      <c r="C19" s="13"/>
      <c r="D19" s="68" t="n">
        <v>15</v>
      </c>
      <c r="E19" s="56" t="s">
        <v>406</v>
      </c>
      <c r="F19" s="56" t="s">
        <v>64</v>
      </c>
      <c r="G19" s="56" t="s">
        <v>407</v>
      </c>
      <c r="H19" s="56" t="s">
        <v>70</v>
      </c>
      <c r="I19" s="56" t="s">
        <v>408</v>
      </c>
      <c r="J19" s="56" t="s">
        <v>409</v>
      </c>
      <c r="K19" s="56" t="s">
        <v>410</v>
      </c>
      <c r="L19" s="56" t="s">
        <v>64</v>
      </c>
      <c r="M19" s="56" t="s">
        <v>411</v>
      </c>
      <c r="N19" s="56" t="s">
        <v>412</v>
      </c>
      <c r="O19" s="57" t="n">
        <f aca="false">$AB19</f>
        <v>95</v>
      </c>
      <c r="P19" s="57" t="n">
        <f aca="false">$AF19</f>
        <v>80</v>
      </c>
      <c r="Q19" s="57" t="n">
        <f aca="false">IFERROR(IF($V19&lt;&gt;0,ROUND((MAX(O19:P19)*0.5+$V19*0.5),0),ROUND(($O19*0.5+$P19*0.5),0)),)</f>
        <v>88</v>
      </c>
      <c r="R19" s="57" t="n">
        <f aca="false">$AV19</f>
        <v>91.5</v>
      </c>
      <c r="S19" s="57" t="n">
        <f aca="false">$BI19</f>
        <v>71.2</v>
      </c>
      <c r="T19" s="57" t="n">
        <f aca="false">$BT19</f>
        <v>87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88</v>
      </c>
      <c r="X19" s="57" t="n">
        <v>20</v>
      </c>
      <c r="Y19" s="60" t="n">
        <v>30</v>
      </c>
      <c r="Z19" s="60" t="n">
        <v>45</v>
      </c>
      <c r="AA19" s="60" t="n">
        <v>100</v>
      </c>
      <c r="AB19" s="61" t="n">
        <f aca="false">IFERROR(X19+Y19+Z19*AA19/100,0)</f>
        <v>95</v>
      </c>
      <c r="AC19" s="60" t="n">
        <v>30</v>
      </c>
      <c r="AD19" s="60" t="n">
        <v>50</v>
      </c>
      <c r="AE19" s="57" t="n">
        <v>100</v>
      </c>
      <c r="AF19" s="61" t="n">
        <f aca="false">IFERROR(AC19+AD19*AE19/100,0)</f>
        <v>80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100</v>
      </c>
      <c r="AO19" s="62" t="n">
        <v>75</v>
      </c>
      <c r="AP19" s="62" t="n">
        <v>60</v>
      </c>
      <c r="AQ19" s="62" t="n">
        <v>100</v>
      </c>
      <c r="AR19" s="62" t="n">
        <v>100</v>
      </c>
      <c r="AS19" s="62" t="n">
        <v>80</v>
      </c>
      <c r="AT19" s="62" t="n">
        <v>100</v>
      </c>
      <c r="AU19" s="62"/>
      <c r="AV19" s="61" t="n">
        <f aca="false">IFERROR(AVERAGE(AK19:AU19),0)</f>
        <v>91.5</v>
      </c>
      <c r="AW19" s="62" t="n">
        <v>81</v>
      </c>
      <c r="AX19" s="62" t="n">
        <v>90</v>
      </c>
      <c r="AY19" s="62" t="n">
        <v>100</v>
      </c>
      <c r="AZ19" s="62" t="n">
        <v>100</v>
      </c>
      <c r="BA19" s="62" t="n">
        <v>0</v>
      </c>
      <c r="BB19" s="62" t="n">
        <v>77</v>
      </c>
      <c r="BC19" s="62" t="n">
        <v>85</v>
      </c>
      <c r="BD19" s="62" t="n">
        <v>0</v>
      </c>
      <c r="BE19" s="62" t="n">
        <v>94</v>
      </c>
      <c r="BF19" s="62" t="n">
        <v>85</v>
      </c>
      <c r="BG19" s="62"/>
      <c r="BH19" s="62"/>
      <c r="BI19" s="61" t="n">
        <f aca="false">IFERROR(AVERAGE(AW19:BH19),0)</f>
        <v>71.2</v>
      </c>
      <c r="BJ19" s="62" t="n">
        <v>90</v>
      </c>
      <c r="BK19" s="62" t="n">
        <v>100</v>
      </c>
      <c r="BL19" s="62" t="n">
        <v>100</v>
      </c>
      <c r="BM19" s="62" t="n">
        <v>90</v>
      </c>
      <c r="BN19" s="62" t="n">
        <v>100</v>
      </c>
      <c r="BO19" s="62" t="n">
        <v>100</v>
      </c>
      <c r="BP19" s="62" t="n">
        <v>0</v>
      </c>
      <c r="BQ19" s="62" t="n">
        <v>100</v>
      </c>
      <c r="BR19" s="62" t="n">
        <v>100</v>
      </c>
      <c r="BS19" s="62" t="n">
        <v>90</v>
      </c>
      <c r="BT19" s="61" t="n">
        <f aca="false">IFERROR(AVERAGE(BJ19:BS19),0)</f>
        <v>87</v>
      </c>
      <c r="BU19" s="63" t="n">
        <v>100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100</v>
      </c>
    </row>
    <row r="20" customFormat="false" ht="15.75" hidden="false" customHeight="true" outlineLevel="0" collapsed="false">
      <c r="A20" s="13" t="str">
        <f aca="false">$E20&amp;"-"&amp;$F20</f>
        <v>202060041-4</v>
      </c>
      <c r="B20" s="18" t="n">
        <f aca="false">$W20</f>
        <v>85</v>
      </c>
      <c r="C20" s="13"/>
      <c r="D20" s="68" t="n">
        <v>16</v>
      </c>
      <c r="E20" s="56" t="s">
        <v>413</v>
      </c>
      <c r="F20" s="56" t="s">
        <v>178</v>
      </c>
      <c r="G20" s="56" t="s">
        <v>414</v>
      </c>
      <c r="H20" s="56" t="s">
        <v>64</v>
      </c>
      <c r="I20" s="56" t="s">
        <v>415</v>
      </c>
      <c r="J20" s="56" t="s">
        <v>92</v>
      </c>
      <c r="K20" s="56" t="s">
        <v>416</v>
      </c>
      <c r="L20" s="56" t="s">
        <v>64</v>
      </c>
      <c r="M20" s="56" t="s">
        <v>65</v>
      </c>
      <c r="N20" s="56" t="s">
        <v>417</v>
      </c>
      <c r="O20" s="57" t="n">
        <f aca="false">$AB20</f>
        <v>80</v>
      </c>
      <c r="P20" s="57" t="n">
        <f aca="false">$AF20</f>
        <v>70</v>
      </c>
      <c r="Q20" s="57" t="n">
        <f aca="false">IFERROR(IF($V20&lt;&gt;0,ROUND((MAX(O20:P20)*0.5+$V20*0.5),0),ROUND(($O20*0.5+$P20*0.5),0)),)</f>
        <v>75</v>
      </c>
      <c r="R20" s="57" t="n">
        <f aca="false">$AV20</f>
        <v>98</v>
      </c>
      <c r="S20" s="57" t="n">
        <f aca="false">$BI20</f>
        <v>75.7</v>
      </c>
      <c r="T20" s="57" t="n">
        <f aca="false">$BT20</f>
        <v>99</v>
      </c>
      <c r="U20" s="57" t="n">
        <f aca="false">$CD20</f>
        <v>92.5</v>
      </c>
      <c r="V20" s="58" t="n">
        <f aca="false">$AJ20</f>
        <v>0</v>
      </c>
      <c r="W20" s="59" t="n">
        <f aca="false">IF($Q20&gt;=55,ROUND($Q20*$Q$3+$R20*$R$3+$S20*$S$3+$T20*$T$3+$U20*$U$3,0),$Q20)</f>
        <v>85</v>
      </c>
      <c r="X20" s="57" t="n">
        <v>20</v>
      </c>
      <c r="Y20" s="60" t="n">
        <v>30</v>
      </c>
      <c r="Z20" s="60" t="n">
        <v>30</v>
      </c>
      <c r="AA20" s="60" t="n">
        <v>100</v>
      </c>
      <c r="AB20" s="61" t="n">
        <f aca="false">IFERROR(X20+Y20+Z20*AA20/100,0)</f>
        <v>80</v>
      </c>
      <c r="AC20" s="60" t="n">
        <v>25</v>
      </c>
      <c r="AD20" s="60" t="n">
        <v>45</v>
      </c>
      <c r="AE20" s="57" t="n">
        <v>100</v>
      </c>
      <c r="AF20" s="61" t="n">
        <f aca="false">IFERROR(AC20+AD20*AE20/100,0)</f>
        <v>70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100</v>
      </c>
      <c r="AR20" s="62" t="n">
        <v>100</v>
      </c>
      <c r="AS20" s="62" t="n">
        <v>80</v>
      </c>
      <c r="AT20" s="62" t="n">
        <v>100</v>
      </c>
      <c r="AU20" s="62"/>
      <c r="AV20" s="61" t="n">
        <f aca="false">IFERROR(AVERAGE(AK20:AU20),0)</f>
        <v>98</v>
      </c>
      <c r="AW20" s="62" t="n">
        <v>82</v>
      </c>
      <c r="AX20" s="62" t="n">
        <v>85</v>
      </c>
      <c r="AY20" s="62" t="n">
        <v>78</v>
      </c>
      <c r="AZ20" s="62" t="n">
        <v>86</v>
      </c>
      <c r="BA20" s="62" t="n">
        <v>0</v>
      </c>
      <c r="BB20" s="62" t="n">
        <v>79</v>
      </c>
      <c r="BC20" s="62" t="n">
        <v>81</v>
      </c>
      <c r="BD20" s="62" t="n">
        <v>100</v>
      </c>
      <c r="BE20" s="62" t="n">
        <v>97</v>
      </c>
      <c r="BF20" s="62" t="n">
        <v>69</v>
      </c>
      <c r="BG20" s="62"/>
      <c r="BH20" s="62"/>
      <c r="BI20" s="61" t="n">
        <f aca="false">IFERROR(AVERAGE(AW20:BH20),0)</f>
        <v>75.7</v>
      </c>
      <c r="BJ20" s="62" t="n">
        <v>100</v>
      </c>
      <c r="BK20" s="62" t="n">
        <v>100</v>
      </c>
      <c r="BL20" s="62" t="n">
        <v>100</v>
      </c>
      <c r="BM20" s="62" t="n">
        <v>100</v>
      </c>
      <c r="BN20" s="62" t="n">
        <v>100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62" t="n">
        <v>90</v>
      </c>
      <c r="BT20" s="61" t="n">
        <f aca="false">IFERROR(AVERAGE(BJ20:BS20),0)</f>
        <v>99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40</v>
      </c>
      <c r="CC20" s="62"/>
      <c r="CD20" s="61" t="n">
        <f aca="false">IFERROR(AVERAGE(BU20:CC20),0)</f>
        <v>92.5</v>
      </c>
    </row>
    <row r="21" customFormat="false" ht="15.75" hidden="false" customHeight="true" outlineLevel="0" collapsed="false">
      <c r="A21" s="13" t="str">
        <f aca="false">$E21&amp;"-"&amp;$F21</f>
        <v>202060029-5</v>
      </c>
      <c r="B21" s="18" t="n">
        <f aca="false">$W21</f>
        <v>94</v>
      </c>
      <c r="C21" s="13"/>
      <c r="D21" s="68" t="n">
        <v>17</v>
      </c>
      <c r="E21" s="56" t="s">
        <v>418</v>
      </c>
      <c r="F21" s="56" t="s">
        <v>70</v>
      </c>
      <c r="G21" s="56" t="s">
        <v>419</v>
      </c>
      <c r="H21" s="56" t="s">
        <v>58</v>
      </c>
      <c r="I21" s="56" t="s">
        <v>420</v>
      </c>
      <c r="J21" s="56" t="s">
        <v>421</v>
      </c>
      <c r="K21" s="56" t="s">
        <v>422</v>
      </c>
      <c r="L21" s="56" t="s">
        <v>64</v>
      </c>
      <c r="M21" s="56" t="s">
        <v>65</v>
      </c>
      <c r="N21" s="56" t="s">
        <v>423</v>
      </c>
      <c r="O21" s="57" t="n">
        <f aca="false">$AB21</f>
        <v>90</v>
      </c>
      <c r="P21" s="57" t="n">
        <f aca="false">$AF21</f>
        <v>100</v>
      </c>
      <c r="Q21" s="57" t="n">
        <f aca="false">IFERROR(IF($V21&lt;&gt;0,ROUND((MAX(O21:P21)*0.5+$V21*0.5),0),ROUND(($O21*0.5+$P21*0.5),0)),)</f>
        <v>95</v>
      </c>
      <c r="R21" s="57" t="n">
        <f aca="false">$AV21</f>
        <v>90</v>
      </c>
      <c r="S21" s="57" t="n">
        <f aca="false">$BI21</f>
        <v>87.891</v>
      </c>
      <c r="T21" s="57" t="n">
        <f aca="false">$BT21</f>
        <v>98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94</v>
      </c>
      <c r="X21" s="57" t="n">
        <v>20</v>
      </c>
      <c r="Y21" s="60" t="n">
        <v>30</v>
      </c>
      <c r="Z21" s="60" t="n">
        <v>40</v>
      </c>
      <c r="AA21" s="60" t="n">
        <v>100</v>
      </c>
      <c r="AB21" s="61" t="n">
        <f aca="false">IFERROR(X21+Y21+Z21*AA21/100,0)</f>
        <v>90</v>
      </c>
      <c r="AC21" s="60" t="n">
        <v>30</v>
      </c>
      <c r="AD21" s="60" t="n">
        <v>70</v>
      </c>
      <c r="AE21" s="57" t="n">
        <v>100</v>
      </c>
      <c r="AF21" s="61" t="n">
        <f aca="false">IFERROR(AC21+AD21*AE21/100,0)</f>
        <v>100</v>
      </c>
      <c r="AG21" s="60"/>
      <c r="AH21" s="60"/>
      <c r="AI21" s="57"/>
      <c r="AJ21" s="61" t="n">
        <f aca="false">IFERROR(AG21+AH21*AI21/100,0)</f>
        <v>0</v>
      </c>
      <c r="AK21" s="62" t="n">
        <v>80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60</v>
      </c>
      <c r="AQ21" s="62" t="n">
        <v>80</v>
      </c>
      <c r="AR21" s="62" t="n">
        <v>100</v>
      </c>
      <c r="AS21" s="62" t="n">
        <v>80</v>
      </c>
      <c r="AT21" s="62" t="n">
        <v>100</v>
      </c>
      <c r="AU21" s="62"/>
      <c r="AV21" s="61" t="n">
        <f aca="false">IFERROR(AVERAGE(AK21:AU21),0)</f>
        <v>90</v>
      </c>
      <c r="AW21" s="62" t="n">
        <v>86</v>
      </c>
      <c r="AX21" s="62" t="n">
        <v>95</v>
      </c>
      <c r="AY21" s="62" t="n">
        <v>100</v>
      </c>
      <c r="AZ21" s="62" t="n">
        <v>91</v>
      </c>
      <c r="BA21" s="62" t="n">
        <v>89</v>
      </c>
      <c r="BB21" s="62" t="n">
        <v>89</v>
      </c>
      <c r="BC21" s="62" t="n">
        <v>84</v>
      </c>
      <c r="BD21" s="62" t="n">
        <v>90.91</v>
      </c>
      <c r="BE21" s="62" t="n">
        <v>56</v>
      </c>
      <c r="BF21" s="62" t="n">
        <v>98</v>
      </c>
      <c r="BG21" s="62"/>
      <c r="BH21" s="62"/>
      <c r="BI21" s="61" t="n">
        <f aca="false">IFERROR(AVERAGE(AW21:BH21),0)</f>
        <v>87.891</v>
      </c>
      <c r="BJ21" s="62" t="n">
        <v>90</v>
      </c>
      <c r="BK21" s="62" t="n">
        <v>100</v>
      </c>
      <c r="BL21" s="62" t="n">
        <v>100</v>
      </c>
      <c r="BM21" s="62" t="n">
        <v>100</v>
      </c>
      <c r="BN21" s="62" t="n">
        <v>95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62" t="n">
        <v>95</v>
      </c>
      <c r="BT21" s="61" t="n">
        <f aca="false">IFERROR(AVERAGE(BJ21:BS21),0)</f>
        <v>98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202060024-4</v>
      </c>
      <c r="B22" s="18" t="n">
        <f aca="false">$W22</f>
        <v>100</v>
      </c>
      <c r="C22" s="13"/>
      <c r="D22" s="68" t="n">
        <v>18</v>
      </c>
      <c r="E22" s="56" t="s">
        <v>424</v>
      </c>
      <c r="F22" s="56" t="s">
        <v>178</v>
      </c>
      <c r="G22" s="56" t="s">
        <v>425</v>
      </c>
      <c r="H22" s="56" t="s">
        <v>140</v>
      </c>
      <c r="I22" s="56" t="s">
        <v>426</v>
      </c>
      <c r="J22" s="56" t="s">
        <v>427</v>
      </c>
      <c r="K22" s="56" t="s">
        <v>428</v>
      </c>
      <c r="L22" s="56" t="s">
        <v>64</v>
      </c>
      <c r="M22" s="56" t="s">
        <v>65</v>
      </c>
      <c r="N22" s="56" t="s">
        <v>429</v>
      </c>
      <c r="O22" s="57" t="n">
        <f aca="false">$AB22</f>
        <v>100</v>
      </c>
      <c r="P22" s="57" t="n">
        <f aca="false">$AF22</f>
        <v>100</v>
      </c>
      <c r="Q22" s="57" t="n">
        <f aca="false">IFERROR(IF($V22&lt;&gt;0,ROUND((MAX(O22:P22)*0.5+$V22*0.5),0),ROUND(($O22*0.5+$P22*0.5),0)),)</f>
        <v>100</v>
      </c>
      <c r="R22" s="57" t="n">
        <f aca="false">$AV22</f>
        <v>100</v>
      </c>
      <c r="S22" s="57" t="n">
        <f aca="false">$BI22</f>
        <v>100</v>
      </c>
      <c r="T22" s="57" t="n">
        <f aca="false">$BT22</f>
        <v>100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100</v>
      </c>
      <c r="X22" s="57" t="n">
        <v>20</v>
      </c>
      <c r="Y22" s="60" t="n">
        <v>30</v>
      </c>
      <c r="Z22" s="60" t="n">
        <v>50</v>
      </c>
      <c r="AA22" s="60" t="n">
        <v>100</v>
      </c>
      <c r="AB22" s="61" t="n">
        <f aca="false">IFERROR(X22+Y22+Z22*AA22/100,0)</f>
        <v>100</v>
      </c>
      <c r="AC22" s="60" t="n">
        <v>30</v>
      </c>
      <c r="AD22" s="60" t="n">
        <v>70</v>
      </c>
      <c r="AE22" s="57" t="n">
        <v>100</v>
      </c>
      <c r="AF22" s="61" t="n">
        <f aca="false">IFERROR(AC22+AD22*AE22/100,0)</f>
        <v>100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100</v>
      </c>
      <c r="AQ22" s="62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100</v>
      </c>
      <c r="AW22" s="62" t="n">
        <v>100</v>
      </c>
      <c r="AX22" s="62" t="n">
        <v>100</v>
      </c>
      <c r="AY22" s="62" t="n">
        <v>100</v>
      </c>
      <c r="AZ22" s="62" t="n">
        <v>100</v>
      </c>
      <c r="BA22" s="62" t="n">
        <v>100</v>
      </c>
      <c r="BB22" s="62" t="n">
        <v>100</v>
      </c>
      <c r="BC22" s="62" t="n">
        <v>100</v>
      </c>
      <c r="BD22" s="62" t="n">
        <v>100</v>
      </c>
      <c r="BE22" s="62" t="n">
        <v>100</v>
      </c>
      <c r="BF22" s="62" t="n">
        <v>100</v>
      </c>
      <c r="BG22" s="62"/>
      <c r="BH22" s="62"/>
      <c r="BI22" s="61" t="n">
        <f aca="false">IFERROR(AVERAGE(AW22:BH22),0)</f>
        <v>100</v>
      </c>
      <c r="BJ22" s="62" t="n">
        <v>100</v>
      </c>
      <c r="BK22" s="62" t="n">
        <v>100</v>
      </c>
      <c r="BL22" s="62" t="n">
        <v>100</v>
      </c>
      <c r="BM22" s="62" t="n">
        <v>100</v>
      </c>
      <c r="BN22" s="62" t="n">
        <v>100</v>
      </c>
      <c r="BO22" s="62" t="n">
        <v>100</v>
      </c>
      <c r="BP22" s="62" t="n">
        <v>100</v>
      </c>
      <c r="BQ22" s="62" t="n">
        <v>100</v>
      </c>
      <c r="BR22" s="62" t="n">
        <v>100</v>
      </c>
      <c r="BS22" s="62" t="n">
        <v>100</v>
      </c>
      <c r="BT22" s="61" t="n">
        <f aca="false">IFERROR(AVERAGE(BJ22:BS22),0)</f>
        <v>100</v>
      </c>
      <c r="BU22" s="72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202060098-8</v>
      </c>
      <c r="B23" s="18" t="n">
        <f aca="false">$W23</f>
        <v>78</v>
      </c>
      <c r="C23" s="13"/>
      <c r="D23" s="68" t="n">
        <v>19</v>
      </c>
      <c r="E23" s="56" t="s">
        <v>430</v>
      </c>
      <c r="F23" s="56" t="s">
        <v>89</v>
      </c>
      <c r="G23" s="56" t="s">
        <v>431</v>
      </c>
      <c r="H23" s="56" t="s">
        <v>121</v>
      </c>
      <c r="I23" s="56" t="s">
        <v>79</v>
      </c>
      <c r="J23" s="56" t="s">
        <v>268</v>
      </c>
      <c r="K23" s="56" t="s">
        <v>432</v>
      </c>
      <c r="L23" s="56" t="s">
        <v>64</v>
      </c>
      <c r="M23" s="56" t="s">
        <v>65</v>
      </c>
      <c r="N23" s="56" t="s">
        <v>433</v>
      </c>
      <c r="O23" s="57" t="n">
        <f aca="false">$AB23</f>
        <v>90</v>
      </c>
      <c r="P23" s="57" t="n">
        <f aca="false">$AF23</f>
        <v>61.5</v>
      </c>
      <c r="Q23" s="57" t="n">
        <f aca="false">IFERROR(IF($V23&lt;&gt;0,ROUND((MAX(O23:P23)*0.5+$V23*0.5),0),ROUND(($O23*0.5+$P23*0.5),0)),)</f>
        <v>76</v>
      </c>
      <c r="R23" s="57" t="n">
        <f aca="false">$AV23</f>
        <v>88.2</v>
      </c>
      <c r="S23" s="57" t="n">
        <f aca="false">$BI23</f>
        <v>98.9</v>
      </c>
      <c r="T23" s="57" t="n">
        <f aca="false">$BT23</f>
        <v>79.5</v>
      </c>
      <c r="U23" s="57" t="n">
        <f aca="false">$CD23</f>
        <v>25</v>
      </c>
      <c r="V23" s="58" t="n">
        <f aca="false">$AJ23</f>
        <v>0</v>
      </c>
      <c r="W23" s="59" t="n">
        <f aca="false">IF($Q23&gt;=55,ROUND($Q23*$Q$3+$R23*$R$3+$S23*$S$3+$T23*$T$3+$U23*$U$3,0),$Q23)</f>
        <v>78</v>
      </c>
      <c r="X23" s="57" t="n">
        <v>20</v>
      </c>
      <c r="Y23" s="60" t="n">
        <v>25</v>
      </c>
      <c r="Z23" s="60" t="n">
        <v>45</v>
      </c>
      <c r="AA23" s="60" t="n">
        <v>100</v>
      </c>
      <c r="AB23" s="61" t="n">
        <f aca="false">IFERROR(X23+Y23+Z23*AA23/100,0)</f>
        <v>90</v>
      </c>
      <c r="AC23" s="60" t="n">
        <v>30</v>
      </c>
      <c r="AD23" s="60" t="n">
        <v>45</v>
      </c>
      <c r="AE23" s="57" t="n">
        <v>70</v>
      </c>
      <c r="AF23" s="61" t="n">
        <f aca="false">IFERROR(AC23+AD23*AE23/100,0)</f>
        <v>61.5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75</v>
      </c>
      <c r="AO23" s="62" t="n">
        <v>100</v>
      </c>
      <c r="AP23" s="62" t="n">
        <v>80</v>
      </c>
      <c r="AQ23" s="62" t="n">
        <v>100</v>
      </c>
      <c r="AR23" s="62" t="n">
        <v>67</v>
      </c>
      <c r="AS23" s="62" t="n">
        <v>60</v>
      </c>
      <c r="AT23" s="62" t="n">
        <v>100</v>
      </c>
      <c r="AU23" s="62"/>
      <c r="AV23" s="61" t="n">
        <f aca="false">IFERROR(AVERAGE(AK23:AU23),0)</f>
        <v>88.2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90</v>
      </c>
      <c r="BD23" s="62" t="n">
        <v>100</v>
      </c>
      <c r="BE23" s="62" t="n">
        <v>99</v>
      </c>
      <c r="BF23" s="62" t="n">
        <v>100</v>
      </c>
      <c r="BG23" s="62"/>
      <c r="BH23" s="62"/>
      <c r="BI23" s="61" t="n">
        <f aca="false">IFERROR(AVERAGE(AW23:BH23),0)</f>
        <v>98.9</v>
      </c>
      <c r="BJ23" s="62" t="n">
        <v>90</v>
      </c>
      <c r="BK23" s="62" t="n">
        <v>100</v>
      </c>
      <c r="BL23" s="62" t="n">
        <v>100</v>
      </c>
      <c r="BM23" s="62" t="n">
        <v>100</v>
      </c>
      <c r="BN23" s="62" t="n">
        <v>100</v>
      </c>
      <c r="BO23" s="62" t="n">
        <v>0</v>
      </c>
      <c r="BP23" s="62" t="n">
        <v>95</v>
      </c>
      <c r="BQ23" s="62" t="n">
        <v>30</v>
      </c>
      <c r="BR23" s="62" t="n">
        <v>100</v>
      </c>
      <c r="BS23" s="62" t="n">
        <v>80</v>
      </c>
      <c r="BT23" s="61" t="n">
        <f aca="false">IFERROR(AVERAGE(BJ23:BS23),0)</f>
        <v>79.5</v>
      </c>
      <c r="BU23" s="63" t="n">
        <v>0</v>
      </c>
      <c r="BV23" s="63" t="n">
        <v>0</v>
      </c>
      <c r="BW23" s="63" t="n">
        <v>0</v>
      </c>
      <c r="BX23" s="62" t="n">
        <v>100</v>
      </c>
      <c r="BY23" s="62" t="n">
        <v>0</v>
      </c>
      <c r="BZ23" s="62" t="n">
        <v>100</v>
      </c>
      <c r="CA23" s="62" t="n">
        <v>0</v>
      </c>
      <c r="CB23" s="62" t="n">
        <v>0</v>
      </c>
      <c r="CC23" s="62"/>
      <c r="CD23" s="61" t="n">
        <f aca="false">IFERROR(AVERAGE(BU23:CC23),0)</f>
        <v>25</v>
      </c>
    </row>
    <row r="24" customFormat="false" ht="15.75" hidden="false" customHeight="true" outlineLevel="0" collapsed="false">
      <c r="A24" s="13" t="str">
        <f aca="false">$E24&amp;"-"&amp;$F24</f>
        <v>201944010-1</v>
      </c>
      <c r="B24" s="18" t="n">
        <f aca="false">$W24</f>
        <v>0</v>
      </c>
      <c r="C24" s="13"/>
      <c r="D24" s="68" t="n">
        <v>20</v>
      </c>
      <c r="E24" s="56" t="s">
        <v>434</v>
      </c>
      <c r="F24" s="56" t="s">
        <v>64</v>
      </c>
      <c r="G24" s="56" t="s">
        <v>435</v>
      </c>
      <c r="H24" s="56" t="s">
        <v>89</v>
      </c>
      <c r="I24" s="56" t="s">
        <v>436</v>
      </c>
      <c r="J24" s="56" t="s">
        <v>437</v>
      </c>
      <c r="K24" s="56" t="s">
        <v>438</v>
      </c>
      <c r="L24" s="56" t="s">
        <v>58</v>
      </c>
      <c r="M24" s="56" t="s">
        <v>439</v>
      </c>
      <c r="N24" s="56" t="s">
        <v>440</v>
      </c>
      <c r="O24" s="57" t="n">
        <f aca="false">$AB24</f>
        <v>0</v>
      </c>
      <c r="P24" s="57" t="n">
        <f aca="false">$AF24</f>
        <v>0</v>
      </c>
      <c r="Q24" s="57" t="n">
        <f aca="false">IFERROR(IF($V24&lt;&gt;0,ROUND((MAX(O24:P24)*0.5+$V24*0.5),0),ROUND(($O24*0.5+$P24*0.5),0)),)</f>
        <v>0</v>
      </c>
      <c r="R24" s="57" t="n">
        <f aca="false">$AV24</f>
        <v>39.1</v>
      </c>
      <c r="S24" s="57" t="n">
        <f aca="false">$BI24</f>
        <v>26.3</v>
      </c>
      <c r="T24" s="57" t="n">
        <f aca="false">$BT24</f>
        <v>29.5</v>
      </c>
      <c r="U24" s="57" t="n">
        <f aca="false">$CD24</f>
        <v>25</v>
      </c>
      <c r="V24" s="58" t="n">
        <f aca="false">$AJ24</f>
        <v>0</v>
      </c>
      <c r="W24" s="59" t="n">
        <f aca="false">IF($Q24&gt;=55,ROUND($Q24*$Q$3+$R24*$R$3+$S24*$S$3+$T24*$T$3+$U24*$U$3,0),$Q24)</f>
        <v>0</v>
      </c>
      <c r="X24" s="57" t="n">
        <v>0</v>
      </c>
      <c r="Y24" s="60" t="n">
        <v>0</v>
      </c>
      <c r="Z24" s="60" t="n">
        <v>20</v>
      </c>
      <c r="AA24" s="60" t="n">
        <v>0</v>
      </c>
      <c r="AB24" s="61" t="n">
        <f aca="false">IFERROR(X24+Y24+Z24*AA24/100,0)</f>
        <v>0</v>
      </c>
      <c r="AC24" s="60" t="s">
        <v>145</v>
      </c>
      <c r="AD24" s="60" t="s">
        <v>145</v>
      </c>
      <c r="AE24" s="57" t="s">
        <v>145</v>
      </c>
      <c r="AF24" s="61" t="n">
        <f aca="false">IFERROR(AC24+AD24*AE24/100,0)</f>
        <v>0</v>
      </c>
      <c r="AG24" s="60"/>
      <c r="AH24" s="60"/>
      <c r="AI24" s="57"/>
      <c r="AJ24" s="61" t="n">
        <f aca="false">IFERROR(AG24+AH24*AI24/100,0)</f>
        <v>0</v>
      </c>
      <c r="AK24" s="62" t="n">
        <v>0</v>
      </c>
      <c r="AL24" s="63" t="n">
        <v>100</v>
      </c>
      <c r="AM24" s="62" t="n">
        <v>100</v>
      </c>
      <c r="AN24" s="62" t="n">
        <v>0</v>
      </c>
      <c r="AO24" s="62" t="n">
        <v>25</v>
      </c>
      <c r="AP24" s="62" t="n">
        <v>40</v>
      </c>
      <c r="AQ24" s="62" t="n">
        <v>60</v>
      </c>
      <c r="AR24" s="62" t="n">
        <v>33</v>
      </c>
      <c r="AS24" s="62" t="n">
        <v>0</v>
      </c>
      <c r="AT24" s="62" t="n">
        <v>33</v>
      </c>
      <c r="AU24" s="62"/>
      <c r="AV24" s="61" t="n">
        <f aca="false">IFERROR(AVERAGE(AK24:AU24),0)</f>
        <v>39.1</v>
      </c>
      <c r="AW24" s="62" t="n">
        <v>0</v>
      </c>
      <c r="AX24" s="62" t="n">
        <v>0</v>
      </c>
      <c r="AY24" s="62" t="n">
        <v>89</v>
      </c>
      <c r="AZ24" s="62" t="n">
        <v>0</v>
      </c>
      <c r="BA24" s="62" t="n">
        <v>38</v>
      </c>
      <c r="BB24" s="62" t="n">
        <v>77</v>
      </c>
      <c r="BC24" s="62" t="n">
        <v>0</v>
      </c>
      <c r="BD24" s="62" t="n">
        <v>0</v>
      </c>
      <c r="BE24" s="62" t="n">
        <v>59</v>
      </c>
      <c r="BF24" s="62" t="n">
        <v>0</v>
      </c>
      <c r="BG24" s="62"/>
      <c r="BH24" s="62"/>
      <c r="BI24" s="61" t="n">
        <f aca="false">IFERROR(AVERAGE(AW24:BH24),0)</f>
        <v>26.3</v>
      </c>
      <c r="BJ24" s="62" t="n">
        <v>100</v>
      </c>
      <c r="BK24" s="62" t="n">
        <v>100</v>
      </c>
      <c r="BL24" s="62" t="n">
        <v>95</v>
      </c>
      <c r="BM24" s="62" t="n">
        <v>0</v>
      </c>
      <c r="BN24" s="62" t="n">
        <v>0</v>
      </c>
      <c r="BO24" s="62" t="n">
        <v>0</v>
      </c>
      <c r="BP24" s="62" t="n">
        <v>0</v>
      </c>
      <c r="BQ24" s="62" t="n">
        <v>0</v>
      </c>
      <c r="BR24" s="62" t="n">
        <v>0</v>
      </c>
      <c r="BS24" s="62" t="n">
        <v>0</v>
      </c>
      <c r="BT24" s="61" t="n">
        <f aca="false">IFERROR(AVERAGE(BJ24:BS24),0)</f>
        <v>29.5</v>
      </c>
      <c r="BU24" s="72" t="n">
        <v>0</v>
      </c>
      <c r="BV24" s="63" t="n">
        <v>100</v>
      </c>
      <c r="BW24" s="63" t="n">
        <v>100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25</v>
      </c>
    </row>
    <row r="25" customFormat="false" ht="15.75" hidden="false" customHeight="true" outlineLevel="0" collapsed="false">
      <c r="A25" s="13" t="str">
        <f aca="false">$E25&amp;"-"&amp;$F25</f>
        <v>202060085-6</v>
      </c>
      <c r="B25" s="18" t="n">
        <f aca="false">$W25</f>
        <v>43</v>
      </c>
      <c r="C25" s="13"/>
      <c r="D25" s="68" t="n">
        <v>21</v>
      </c>
      <c r="E25" s="56" t="s">
        <v>441</v>
      </c>
      <c r="F25" s="56" t="s">
        <v>140</v>
      </c>
      <c r="G25" s="56" t="s">
        <v>442</v>
      </c>
      <c r="H25" s="56" t="s">
        <v>140</v>
      </c>
      <c r="I25" s="56" t="s">
        <v>443</v>
      </c>
      <c r="J25" s="56" t="s">
        <v>444</v>
      </c>
      <c r="K25" s="56" t="s">
        <v>445</v>
      </c>
      <c r="L25" s="56" t="s">
        <v>64</v>
      </c>
      <c r="M25" s="56" t="s">
        <v>65</v>
      </c>
      <c r="N25" s="56" t="s">
        <v>446</v>
      </c>
      <c r="O25" s="57" t="n">
        <f aca="false">$AB25</f>
        <v>85</v>
      </c>
      <c r="P25" s="57" t="n">
        <f aca="false">$AF25</f>
        <v>0</v>
      </c>
      <c r="Q25" s="57" t="n">
        <f aca="false">IFERROR(IF($V25&lt;&gt;0,ROUND((MAX(O25:P25)*0.5+$V25*0.5),0),ROUND(($O25*0.5+$P25*0.5),0)),)</f>
        <v>43</v>
      </c>
      <c r="R25" s="57" t="n">
        <f aca="false">$AV25</f>
        <v>52.8</v>
      </c>
      <c r="S25" s="57" t="n">
        <f aca="false">$BI25</f>
        <v>50.9</v>
      </c>
      <c r="T25" s="57" t="n">
        <f aca="false">$BT25</f>
        <v>59</v>
      </c>
      <c r="U25" s="57" t="n">
        <f aca="false">$CD25</f>
        <v>37.5</v>
      </c>
      <c r="V25" s="58" t="n">
        <f aca="false">$AJ25</f>
        <v>0</v>
      </c>
      <c r="W25" s="59" t="n">
        <f aca="false">IF($Q25&gt;=55,ROUND($Q25*$Q$3+$R25*$R$3+$S25*$S$3+$T25*$T$3+$U25*$U$3,0),$Q25)</f>
        <v>43</v>
      </c>
      <c r="X25" s="57" t="n">
        <v>20</v>
      </c>
      <c r="Y25" s="60" t="n">
        <v>30</v>
      </c>
      <c r="Z25" s="60" t="n">
        <v>35</v>
      </c>
      <c r="AA25" s="60" t="n">
        <v>100</v>
      </c>
      <c r="AB25" s="61" t="n">
        <f aca="false">IFERROR(X25+Y25+Z25*AA25/100,0)</f>
        <v>85</v>
      </c>
      <c r="AC25" s="60" t="s">
        <v>145</v>
      </c>
      <c r="AD25" s="60" t="n">
        <v>0</v>
      </c>
      <c r="AE25" s="57" t="s">
        <v>145</v>
      </c>
      <c r="AF25" s="61" t="n">
        <f aca="false">IFERROR(AC25+AD25*AE25/100,0)</f>
        <v>0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30</v>
      </c>
      <c r="AN25" s="62" t="n">
        <v>75</v>
      </c>
      <c r="AO25" s="62" t="n">
        <v>0</v>
      </c>
      <c r="AP25" s="62" t="n">
        <v>60</v>
      </c>
      <c r="AQ25" s="62" t="n">
        <v>60</v>
      </c>
      <c r="AR25" s="62" t="n">
        <v>83</v>
      </c>
      <c r="AS25" s="62" t="n">
        <v>20</v>
      </c>
      <c r="AT25" s="62" t="n">
        <v>0</v>
      </c>
      <c r="AU25" s="62"/>
      <c r="AV25" s="61" t="n">
        <f aca="false">IFERROR(AVERAGE(AK25:AU25),0)</f>
        <v>52.8</v>
      </c>
      <c r="AW25" s="62" t="n">
        <v>66</v>
      </c>
      <c r="AX25" s="62" t="n">
        <v>61</v>
      </c>
      <c r="AY25" s="62" t="n">
        <v>61</v>
      </c>
      <c r="AZ25" s="62" t="n">
        <v>28</v>
      </c>
      <c r="BA25" s="62" t="n">
        <v>0</v>
      </c>
      <c r="BB25" s="62" t="n">
        <v>47</v>
      </c>
      <c r="BC25" s="62" t="n">
        <v>80</v>
      </c>
      <c r="BD25" s="62" t="n">
        <v>100</v>
      </c>
      <c r="BE25" s="62" t="n">
        <v>66</v>
      </c>
      <c r="BF25" s="62" t="n">
        <v>0</v>
      </c>
      <c r="BG25" s="62"/>
      <c r="BH25" s="62"/>
      <c r="BI25" s="61" t="n">
        <f aca="false">IFERROR(AVERAGE(AW25:BH25),0)</f>
        <v>50.9</v>
      </c>
      <c r="BJ25" s="62" t="n">
        <v>100</v>
      </c>
      <c r="BK25" s="62" t="n">
        <v>100</v>
      </c>
      <c r="BL25" s="62" t="n">
        <v>100</v>
      </c>
      <c r="BM25" s="62" t="n">
        <v>90</v>
      </c>
      <c r="BN25" s="62" t="n">
        <v>100</v>
      </c>
      <c r="BO25" s="62" t="n">
        <v>100</v>
      </c>
      <c r="BP25" s="62" t="n">
        <v>0</v>
      </c>
      <c r="BQ25" s="62" t="n">
        <v>0</v>
      </c>
      <c r="BR25" s="62" t="n">
        <v>0</v>
      </c>
      <c r="BS25" s="62" t="n">
        <v>0</v>
      </c>
      <c r="BT25" s="61" t="n">
        <f aca="false">IFERROR(AVERAGE(BJ25:BS25),0)</f>
        <v>59</v>
      </c>
      <c r="BU25" s="63" t="n">
        <v>100</v>
      </c>
      <c r="BV25" s="63" t="n">
        <v>100</v>
      </c>
      <c r="BW25" s="63" t="n">
        <v>100</v>
      </c>
      <c r="BX25" s="62" t="n">
        <v>0</v>
      </c>
      <c r="BY25" s="62" t="n">
        <v>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37.5</v>
      </c>
    </row>
    <row r="26" customFormat="false" ht="15.75" hidden="false" customHeight="true" outlineLevel="0" collapsed="false">
      <c r="A26" s="13" t="str">
        <f aca="false">$E26&amp;"-"&amp;$F26</f>
        <v>202060045-7</v>
      </c>
      <c r="B26" s="18" t="n">
        <f aca="false">$W26</f>
        <v>20</v>
      </c>
      <c r="C26" s="13"/>
      <c r="D26" s="68" t="n">
        <v>22</v>
      </c>
      <c r="E26" s="56" t="s">
        <v>447</v>
      </c>
      <c r="F26" s="56" t="s">
        <v>121</v>
      </c>
      <c r="G26" s="56" t="s">
        <v>448</v>
      </c>
      <c r="H26" s="56" t="s">
        <v>159</v>
      </c>
      <c r="I26" s="56" t="s">
        <v>449</v>
      </c>
      <c r="J26" s="56" t="s">
        <v>450</v>
      </c>
      <c r="K26" s="56" t="s">
        <v>451</v>
      </c>
      <c r="L26" s="56" t="s">
        <v>64</v>
      </c>
      <c r="M26" s="56" t="s">
        <v>65</v>
      </c>
      <c r="N26" s="56" t="s">
        <v>452</v>
      </c>
      <c r="O26" s="57" t="n">
        <f aca="false">$AB26</f>
        <v>40</v>
      </c>
      <c r="P26" s="57" t="n">
        <f aca="false">$AF26</f>
        <v>0</v>
      </c>
      <c r="Q26" s="57" t="n">
        <f aca="false">IFERROR(IF($V26&lt;&gt;0,ROUND((MAX(O26:P26)*0.5+$V26*0.5),0),ROUND(($O26*0.5+$P26*0.5),0)),)</f>
        <v>20</v>
      </c>
      <c r="R26" s="57" t="n">
        <f aca="false">$AV26</f>
        <v>76.5</v>
      </c>
      <c r="S26" s="57" t="n">
        <f aca="false">$BI26</f>
        <v>49</v>
      </c>
      <c r="T26" s="57" t="n">
        <f aca="false">$BT26</f>
        <v>41.5</v>
      </c>
      <c r="U26" s="57" t="n">
        <f aca="false">$CD26</f>
        <v>37.5</v>
      </c>
      <c r="V26" s="58" t="n">
        <f aca="false">$AJ26</f>
        <v>0</v>
      </c>
      <c r="W26" s="59" t="n">
        <f aca="false">IF($Q26&gt;=55,ROUND($Q26*$Q$3+$R26*$R$3+$S26*$S$3+$T26*$T$3+$U26*$U$3,0),$Q26)</f>
        <v>20</v>
      </c>
      <c r="X26" s="57" t="n">
        <v>15</v>
      </c>
      <c r="Y26" s="60" t="n">
        <v>25</v>
      </c>
      <c r="Z26" s="60" t="n">
        <v>0</v>
      </c>
      <c r="AA26" s="60" t="n">
        <v>0</v>
      </c>
      <c r="AB26" s="61" t="n">
        <f aca="false">IFERROR(X26+Y26+Z26*AA26/100,0)</f>
        <v>40</v>
      </c>
      <c r="AC26" s="60" t="s">
        <v>145</v>
      </c>
      <c r="AD26" s="60" t="s">
        <v>145</v>
      </c>
      <c r="AE26" s="57" t="s">
        <v>145</v>
      </c>
      <c r="AF26" s="61" t="n">
        <f aca="false">IFERROR(AC26+AD26*AE26/100,0)</f>
        <v>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75</v>
      </c>
      <c r="AP26" s="62" t="n">
        <v>80</v>
      </c>
      <c r="AQ26" s="62" t="n">
        <v>60</v>
      </c>
      <c r="AR26" s="62" t="n">
        <v>50</v>
      </c>
      <c r="AS26" s="62" t="n">
        <v>40</v>
      </c>
      <c r="AT26" s="62" t="n">
        <v>60</v>
      </c>
      <c r="AU26" s="62"/>
      <c r="AV26" s="61" t="n">
        <f aca="false">IFERROR(AVERAGE(AK26:AU26),0)</f>
        <v>76.5</v>
      </c>
      <c r="AW26" s="62" t="n">
        <v>100</v>
      </c>
      <c r="AX26" s="62" t="n">
        <v>100</v>
      </c>
      <c r="AY26" s="62" t="n">
        <v>78</v>
      </c>
      <c r="AZ26" s="62" t="n">
        <v>48</v>
      </c>
      <c r="BA26" s="62" t="n">
        <v>87</v>
      </c>
      <c r="BB26" s="62" t="n">
        <v>0</v>
      </c>
      <c r="BC26" s="62" t="n">
        <v>0</v>
      </c>
      <c r="BD26" s="62" t="n">
        <v>0</v>
      </c>
      <c r="BE26" s="62" t="n">
        <v>77</v>
      </c>
      <c r="BF26" s="62" t="n">
        <v>0</v>
      </c>
      <c r="BG26" s="62"/>
      <c r="BH26" s="62"/>
      <c r="BI26" s="61" t="n">
        <f aca="false">IFERROR(AVERAGE(AW26:BH26),0)</f>
        <v>49</v>
      </c>
      <c r="BJ26" s="62" t="n">
        <v>90</v>
      </c>
      <c r="BK26" s="62" t="n">
        <v>100</v>
      </c>
      <c r="BL26" s="62" t="n">
        <v>100</v>
      </c>
      <c r="BM26" s="62" t="n">
        <v>30</v>
      </c>
      <c r="BN26" s="62" t="n">
        <v>95</v>
      </c>
      <c r="BO26" s="62" t="n">
        <v>0</v>
      </c>
      <c r="BP26" s="62" t="n">
        <v>0</v>
      </c>
      <c r="BQ26" s="62" t="n">
        <v>0</v>
      </c>
      <c r="BR26" s="62" t="n">
        <v>0</v>
      </c>
      <c r="BS26" s="62" t="n">
        <v>0</v>
      </c>
      <c r="BT26" s="61" t="n">
        <f aca="false">IFERROR(AVERAGE(BJ26:BS26),0)</f>
        <v>41.5</v>
      </c>
      <c r="BU26" s="63" t="n">
        <v>100</v>
      </c>
      <c r="BV26" s="63" t="n">
        <v>100</v>
      </c>
      <c r="BW26" s="63" t="n">
        <v>100</v>
      </c>
      <c r="BX26" s="62" t="n">
        <v>0</v>
      </c>
      <c r="BY26" s="62" t="n">
        <v>0</v>
      </c>
      <c r="BZ26" s="62" t="n">
        <v>0</v>
      </c>
      <c r="CA26" s="62" t="n">
        <v>0</v>
      </c>
      <c r="CB26" s="62" t="n">
        <v>0</v>
      </c>
      <c r="CC26" s="62"/>
      <c r="CD26" s="61" t="n">
        <f aca="false">IFERROR(AVERAGE(BU26:CC26),0)</f>
        <v>37.5</v>
      </c>
    </row>
    <row r="27" customFormat="false" ht="15.75" hidden="false" customHeight="true" outlineLevel="0" collapsed="false">
      <c r="A27" s="13" t="str">
        <f aca="false">$E27&amp;"-"&amp;$F27</f>
        <v>202060005-8</v>
      </c>
      <c r="B27" s="18" t="n">
        <f aca="false">$W27</f>
        <v>91</v>
      </c>
      <c r="C27" s="13"/>
      <c r="D27" s="68" t="n">
        <v>23</v>
      </c>
      <c r="E27" s="56" t="s">
        <v>453</v>
      </c>
      <c r="F27" s="56" t="s">
        <v>89</v>
      </c>
      <c r="G27" s="56" t="s">
        <v>454</v>
      </c>
      <c r="H27" s="56" t="s">
        <v>178</v>
      </c>
      <c r="I27" s="56" t="s">
        <v>455</v>
      </c>
      <c r="J27" s="56" t="s">
        <v>456</v>
      </c>
      <c r="K27" s="56" t="s">
        <v>457</v>
      </c>
      <c r="L27" s="56" t="s">
        <v>64</v>
      </c>
      <c r="M27" s="56" t="s">
        <v>65</v>
      </c>
      <c r="N27" s="56" t="s">
        <v>458</v>
      </c>
      <c r="O27" s="57" t="n">
        <f aca="false">$AB27</f>
        <v>90</v>
      </c>
      <c r="P27" s="57" t="n">
        <f aca="false">$AF27</f>
        <v>95</v>
      </c>
      <c r="Q27" s="57" t="n">
        <f aca="false">IFERROR(IF($V27&lt;&gt;0,ROUND((MAX(O27:P27)*0.5+$V27*0.5),0),ROUND(($O27*0.5+$P27*0.5),0)),)</f>
        <v>93</v>
      </c>
      <c r="R27" s="57" t="n">
        <f aca="false">$AV27</f>
        <v>91</v>
      </c>
      <c r="S27" s="57" t="n">
        <f aca="false">$BI27</f>
        <v>88.791</v>
      </c>
      <c r="T27" s="57" t="n">
        <f aca="false">$BT27</f>
        <v>92</v>
      </c>
      <c r="U27" s="57" t="n">
        <f aca="false">$CD27</f>
        <v>75</v>
      </c>
      <c r="V27" s="58" t="n">
        <f aca="false">$AJ27</f>
        <v>0</v>
      </c>
      <c r="W27" s="59" t="n">
        <f aca="false">IF($Q27&gt;=55,ROUND($Q27*$Q$3+$R27*$R$3+$S27*$S$3+$T27*$T$3+$U27*$U$3,0),$Q27)</f>
        <v>91</v>
      </c>
      <c r="X27" s="57" t="n">
        <v>20</v>
      </c>
      <c r="Y27" s="60" t="n">
        <v>30</v>
      </c>
      <c r="Z27" s="60" t="n">
        <v>40</v>
      </c>
      <c r="AA27" s="60" t="n">
        <v>100</v>
      </c>
      <c r="AB27" s="61" t="n">
        <f aca="false">IFERROR(X27+Y27+Z27*AA27/100,0)</f>
        <v>90</v>
      </c>
      <c r="AC27" s="60" t="n">
        <v>30</v>
      </c>
      <c r="AD27" s="60" t="n">
        <v>65</v>
      </c>
      <c r="AE27" s="57" t="n">
        <v>100</v>
      </c>
      <c r="AF27" s="61" t="n">
        <f aca="false">IFERROR(AC27+AD27*AE27/100,0)</f>
        <v>95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50</v>
      </c>
      <c r="AP27" s="62" t="n">
        <v>100</v>
      </c>
      <c r="AQ27" s="62" t="n">
        <v>100</v>
      </c>
      <c r="AR27" s="62" t="n">
        <v>100</v>
      </c>
      <c r="AS27" s="62" t="n">
        <v>60</v>
      </c>
      <c r="AT27" s="62" t="n">
        <v>100</v>
      </c>
      <c r="AU27" s="62"/>
      <c r="AV27" s="61" t="n">
        <f aca="false">IFERROR(AVERAGE(AK27:AU27),0)</f>
        <v>91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0</v>
      </c>
      <c r="BD27" s="62" t="n">
        <v>90.91</v>
      </c>
      <c r="BE27" s="62" t="n">
        <v>97</v>
      </c>
      <c r="BF27" s="62" t="n">
        <v>100</v>
      </c>
      <c r="BG27" s="62"/>
      <c r="BH27" s="62"/>
      <c r="BI27" s="61" t="n">
        <f aca="false">IFERROR(AVERAGE(AW27:BH27),0)</f>
        <v>88.791</v>
      </c>
      <c r="BJ27" s="62" t="n">
        <v>100</v>
      </c>
      <c r="BK27" s="62" t="n">
        <v>100</v>
      </c>
      <c r="BL27" s="62" t="n">
        <v>100</v>
      </c>
      <c r="BM27" s="62" t="n">
        <v>95</v>
      </c>
      <c r="BN27" s="62" t="n">
        <v>95</v>
      </c>
      <c r="BO27" s="62" t="n">
        <v>45</v>
      </c>
      <c r="BP27" s="62" t="n">
        <v>100</v>
      </c>
      <c r="BQ27" s="62" t="n">
        <v>100</v>
      </c>
      <c r="BR27" s="62" t="n">
        <v>100</v>
      </c>
      <c r="BS27" s="62" t="n">
        <v>85</v>
      </c>
      <c r="BT27" s="61" t="n">
        <f aca="false">IFERROR(AVERAGE(BJ27:BS27),0)</f>
        <v>92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0</v>
      </c>
      <c r="CB27" s="62" t="n">
        <v>0</v>
      </c>
      <c r="CC27" s="62"/>
      <c r="CD27" s="61" t="n">
        <f aca="false">IFERROR(AVERAGE(BU27:CC27),0)</f>
        <v>75</v>
      </c>
    </row>
    <row r="28" customFormat="false" ht="15.75" hidden="false" customHeight="true" outlineLevel="0" collapsed="false">
      <c r="A28" s="13" t="str">
        <f aca="false">$E28&amp;"-"&amp;$F28</f>
        <v>201804057-6</v>
      </c>
      <c r="B28" s="18" t="n">
        <f aca="false">$W28</f>
        <v>87</v>
      </c>
      <c r="C28" s="13"/>
      <c r="D28" s="68" t="n">
        <v>24</v>
      </c>
      <c r="E28" s="56" t="s">
        <v>459</v>
      </c>
      <c r="F28" s="56" t="s">
        <v>140</v>
      </c>
      <c r="G28" s="56" t="s">
        <v>460</v>
      </c>
      <c r="H28" s="56" t="s">
        <v>68</v>
      </c>
      <c r="I28" s="56" t="s">
        <v>461</v>
      </c>
      <c r="J28" s="56" t="s">
        <v>117</v>
      </c>
      <c r="K28" s="56" t="s">
        <v>462</v>
      </c>
      <c r="L28" s="56" t="s">
        <v>58</v>
      </c>
      <c r="M28" s="56" t="s">
        <v>65</v>
      </c>
      <c r="N28" s="56" t="s">
        <v>463</v>
      </c>
      <c r="O28" s="57" t="n">
        <f aca="false">$AB28</f>
        <v>85</v>
      </c>
      <c r="P28" s="57" t="n">
        <f aca="false">$AF28</f>
        <v>85</v>
      </c>
      <c r="Q28" s="57" t="n">
        <f aca="false">IFERROR(IF($V28&lt;&gt;0,ROUND((MAX(O28:P28)*0.5+$V28*0.5),0),ROUND(($O28*0.5+$P28*0.5),0)),)</f>
        <v>85</v>
      </c>
      <c r="R28" s="57" t="n">
        <f aca="false">$AV28</f>
        <v>86</v>
      </c>
      <c r="S28" s="57" t="n">
        <f aca="false">$BI28</f>
        <v>78.591</v>
      </c>
      <c r="T28" s="57" t="n">
        <f aca="false">$BT28</f>
        <v>91.5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87</v>
      </c>
      <c r="X28" s="57" t="n">
        <v>20</v>
      </c>
      <c r="Y28" s="60" t="n">
        <v>30</v>
      </c>
      <c r="Z28" s="60" t="n">
        <v>35</v>
      </c>
      <c r="AA28" s="60" t="n">
        <v>100</v>
      </c>
      <c r="AB28" s="61" t="n">
        <f aca="false">IFERROR(X28+Y28+Z28*AA28/100,0)</f>
        <v>85</v>
      </c>
      <c r="AC28" s="60" t="n">
        <v>25</v>
      </c>
      <c r="AD28" s="60" t="n">
        <v>60</v>
      </c>
      <c r="AE28" s="57" t="n">
        <v>100</v>
      </c>
      <c r="AF28" s="61" t="n">
        <f aca="false">IFERROR(AC28+AD28*AE28/100,0)</f>
        <v>85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0</v>
      </c>
      <c r="AO28" s="62" t="n">
        <v>100</v>
      </c>
      <c r="AP28" s="62" t="n">
        <v>60</v>
      </c>
      <c r="AQ28" s="62" t="n">
        <v>100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86</v>
      </c>
      <c r="AW28" s="62" t="n">
        <v>95</v>
      </c>
      <c r="AX28" s="62" t="n">
        <v>100</v>
      </c>
      <c r="AY28" s="62" t="n">
        <v>100</v>
      </c>
      <c r="AZ28" s="62" t="n">
        <v>100</v>
      </c>
      <c r="BA28" s="62" t="n">
        <v>0</v>
      </c>
      <c r="BB28" s="62" t="n">
        <v>0</v>
      </c>
      <c r="BC28" s="62" t="n">
        <v>100</v>
      </c>
      <c r="BD28" s="62" t="n">
        <v>90.91</v>
      </c>
      <c r="BE28" s="62" t="n">
        <v>100</v>
      </c>
      <c r="BF28" s="62" t="n">
        <v>100</v>
      </c>
      <c r="BG28" s="62"/>
      <c r="BH28" s="62"/>
      <c r="BI28" s="61" t="n">
        <f aca="false">IFERROR(AVERAGE(AW28:BH28),0)</f>
        <v>78.591</v>
      </c>
      <c r="BJ28" s="62" t="n">
        <v>75</v>
      </c>
      <c r="BK28" s="62" t="n">
        <v>90</v>
      </c>
      <c r="BL28" s="62" t="n">
        <v>100</v>
      </c>
      <c r="BM28" s="62" t="n">
        <v>90</v>
      </c>
      <c r="BN28" s="62" t="n">
        <v>75</v>
      </c>
      <c r="BO28" s="62" t="n">
        <v>95</v>
      </c>
      <c r="BP28" s="62" t="n">
        <v>95</v>
      </c>
      <c r="BQ28" s="62" t="n">
        <v>100</v>
      </c>
      <c r="BR28" s="62" t="n">
        <v>100</v>
      </c>
      <c r="BS28" s="62" t="n">
        <v>95</v>
      </c>
      <c r="BT28" s="61" t="n">
        <f aca="false">IFERROR(AVERAGE(BJ28:BS28),0)</f>
        <v>91.5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202084045-8</v>
      </c>
      <c r="B29" s="18" t="n">
        <f aca="false">$W29</f>
        <v>76</v>
      </c>
      <c r="C29" s="13"/>
      <c r="D29" s="68" t="n">
        <v>25</v>
      </c>
      <c r="E29" s="56" t="s">
        <v>464</v>
      </c>
      <c r="F29" s="56" t="s">
        <v>89</v>
      </c>
      <c r="G29" s="56" t="s">
        <v>465</v>
      </c>
      <c r="H29" s="56" t="s">
        <v>60</v>
      </c>
      <c r="I29" s="56" t="s">
        <v>466</v>
      </c>
      <c r="J29" s="56" t="s">
        <v>467</v>
      </c>
      <c r="K29" s="56" t="s">
        <v>468</v>
      </c>
      <c r="L29" s="56" t="s">
        <v>64</v>
      </c>
      <c r="M29" s="56" t="s">
        <v>411</v>
      </c>
      <c r="N29" s="56" t="s">
        <v>469</v>
      </c>
      <c r="O29" s="57" t="n">
        <f aca="false">$AB29</f>
        <v>70</v>
      </c>
      <c r="P29" s="57" t="n">
        <f aca="false">$AF29</f>
        <v>40</v>
      </c>
      <c r="Q29" s="57" t="n">
        <f aca="false">IFERROR(IF($V29&lt;&gt;0,ROUND((MAX(O29:P29)*0.5+$V29*0.5),0),ROUND(($O29*0.5+$P29*0.5),0)),)</f>
        <v>55</v>
      </c>
      <c r="R29" s="57" t="n">
        <f aca="false">$AV29</f>
        <v>94</v>
      </c>
      <c r="S29" s="57" t="n">
        <f aca="false">$BI29</f>
        <v>98.791</v>
      </c>
      <c r="T29" s="57" t="n">
        <f aca="false">$BT29</f>
        <v>99</v>
      </c>
      <c r="U29" s="57" t="n">
        <f aca="false">$CD29</f>
        <v>100</v>
      </c>
      <c r="V29" s="58" t="n">
        <f aca="false">$AJ29</f>
        <v>0</v>
      </c>
      <c r="W29" s="59" t="n">
        <f aca="false">IF($Q29&gt;=55,ROUND($Q29*$Q$3+$R29*$R$3+$S29*$S$3+$T29*$T$3+$U29*$U$3,0),$Q29)</f>
        <v>76</v>
      </c>
      <c r="X29" s="57" t="n">
        <v>20</v>
      </c>
      <c r="Y29" s="60" t="n">
        <v>25</v>
      </c>
      <c r="Z29" s="60" t="n">
        <v>25</v>
      </c>
      <c r="AA29" s="60" t="n">
        <v>100</v>
      </c>
      <c r="AB29" s="61" t="n">
        <f aca="false">IFERROR(X29+Y29+Z29*AA29/100,0)</f>
        <v>70</v>
      </c>
      <c r="AC29" s="60" t="n">
        <v>25</v>
      </c>
      <c r="AD29" s="60" t="n">
        <v>15</v>
      </c>
      <c r="AE29" s="57" t="n">
        <v>100</v>
      </c>
      <c r="AF29" s="61" t="n">
        <f aca="false">IFERROR(AC29+AD29*AE29/100,0)</f>
        <v>40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60</v>
      </c>
      <c r="AQ29" s="62" t="n">
        <v>80</v>
      </c>
      <c r="AR29" s="62" t="n">
        <v>100</v>
      </c>
      <c r="AS29" s="62" t="n">
        <v>100</v>
      </c>
      <c r="AT29" s="62" t="n">
        <v>100</v>
      </c>
      <c r="AU29" s="62"/>
      <c r="AV29" s="61" t="n">
        <f aca="false">IFERROR(AVERAGE(AK29:AU29),0)</f>
        <v>94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99</v>
      </c>
      <c r="BC29" s="62" t="n">
        <v>98</v>
      </c>
      <c r="BD29" s="62" t="n">
        <v>90.91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98.791</v>
      </c>
      <c r="BJ29" s="62" t="n">
        <v>100</v>
      </c>
      <c r="BK29" s="62" t="n">
        <v>100</v>
      </c>
      <c r="BL29" s="62" t="n">
        <v>100</v>
      </c>
      <c r="BM29" s="62" t="n">
        <v>90</v>
      </c>
      <c r="BN29" s="62" t="n">
        <v>100</v>
      </c>
      <c r="BO29" s="62" t="n">
        <v>100</v>
      </c>
      <c r="BP29" s="62" t="n">
        <v>100</v>
      </c>
      <c r="BQ29" s="62" t="n">
        <v>100</v>
      </c>
      <c r="BR29" s="62" t="n">
        <v>100</v>
      </c>
      <c r="BS29" s="62" t="n">
        <v>100</v>
      </c>
      <c r="BT29" s="61" t="n">
        <f aca="false">IFERROR(AVERAGE(BJ29:BS29),0)</f>
        <v>99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100</v>
      </c>
    </row>
    <row r="30" customFormat="false" ht="15.75" hidden="false" customHeight="true" outlineLevel="0" collapsed="false">
      <c r="A30" s="13" t="str">
        <f aca="false">$E30&amp;"-"&amp;$F30</f>
        <v>202060092-9</v>
      </c>
      <c r="B30" s="18" t="n">
        <f aca="false">$W30</f>
        <v>92</v>
      </c>
      <c r="C30" s="13"/>
      <c r="D30" s="68" t="n">
        <v>26</v>
      </c>
      <c r="E30" s="56" t="s">
        <v>470</v>
      </c>
      <c r="F30" s="56" t="s">
        <v>102</v>
      </c>
      <c r="G30" s="56" t="s">
        <v>471</v>
      </c>
      <c r="H30" s="56" t="s">
        <v>60</v>
      </c>
      <c r="I30" s="56" t="s">
        <v>173</v>
      </c>
      <c r="J30" s="56" t="s">
        <v>154</v>
      </c>
      <c r="K30" s="56" t="s">
        <v>472</v>
      </c>
      <c r="L30" s="56" t="s">
        <v>64</v>
      </c>
      <c r="M30" s="56" t="s">
        <v>65</v>
      </c>
      <c r="N30" s="56" t="s">
        <v>473</v>
      </c>
      <c r="O30" s="57" t="n">
        <f aca="false">$AB30</f>
        <v>100</v>
      </c>
      <c r="P30" s="57" t="n">
        <f aca="false">$AF30</f>
        <v>75</v>
      </c>
      <c r="Q30" s="57" t="n">
        <f aca="false">IFERROR(IF($V30&lt;&gt;0,ROUND((MAX(O30:P30)*0.5+$V30*0.5),0),ROUND(($O30*0.5+$P30*0.5),0)),)</f>
        <v>88</v>
      </c>
      <c r="R30" s="57" t="n">
        <f aca="false">$AV30</f>
        <v>96.3</v>
      </c>
      <c r="S30" s="57" t="n">
        <f aca="false">$BI30</f>
        <v>86.8</v>
      </c>
      <c r="T30" s="57" t="n">
        <f aca="false">$BT30</f>
        <v>97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92</v>
      </c>
      <c r="X30" s="57" t="n">
        <v>20</v>
      </c>
      <c r="Y30" s="60" t="n">
        <v>30</v>
      </c>
      <c r="Z30" s="60" t="n">
        <v>50</v>
      </c>
      <c r="AA30" s="60" t="n">
        <v>100</v>
      </c>
      <c r="AB30" s="61" t="n">
        <f aca="false">IFERROR(X30+Y30+Z30*AA30/100,0)</f>
        <v>100</v>
      </c>
      <c r="AC30" s="60" t="n">
        <v>30</v>
      </c>
      <c r="AD30" s="60" t="n">
        <v>45</v>
      </c>
      <c r="AE30" s="57" t="n">
        <v>100</v>
      </c>
      <c r="AF30" s="61" t="n">
        <f aca="false">IFERROR(AC30+AD30*AE30/100,0)</f>
        <v>75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80</v>
      </c>
      <c r="AQ30" s="62" t="n">
        <v>100</v>
      </c>
      <c r="AR30" s="62" t="n">
        <v>83</v>
      </c>
      <c r="AS30" s="62" t="n">
        <v>100</v>
      </c>
      <c r="AT30" s="62" t="n">
        <v>100</v>
      </c>
      <c r="AU30" s="62"/>
      <c r="AV30" s="61" t="n">
        <f aca="false">IFERROR(AVERAGE(AK30:AU30),0)</f>
        <v>96.3</v>
      </c>
      <c r="AW30" s="62" t="n">
        <v>91</v>
      </c>
      <c r="AX30" s="62" t="n">
        <v>98</v>
      </c>
      <c r="AY30" s="62" t="n">
        <v>90</v>
      </c>
      <c r="AZ30" s="62" t="n">
        <v>77</v>
      </c>
      <c r="BA30" s="62" t="n">
        <v>80</v>
      </c>
      <c r="BB30" s="62" t="n">
        <v>69</v>
      </c>
      <c r="BC30" s="62" t="n">
        <v>78</v>
      </c>
      <c r="BD30" s="62" t="n">
        <v>100</v>
      </c>
      <c r="BE30" s="62" t="n">
        <v>89</v>
      </c>
      <c r="BF30" s="62" t="n">
        <v>96</v>
      </c>
      <c r="BG30" s="62"/>
      <c r="BH30" s="62"/>
      <c r="BI30" s="61" t="n">
        <f aca="false">IFERROR(AVERAGE(AW30:BH30),0)</f>
        <v>86.8</v>
      </c>
      <c r="BJ30" s="62" t="n">
        <v>100</v>
      </c>
      <c r="BK30" s="62" t="n">
        <v>100</v>
      </c>
      <c r="BL30" s="62" t="n">
        <v>100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62" t="n">
        <v>70</v>
      </c>
      <c r="BT30" s="61" t="n">
        <f aca="false">IFERROR(AVERAGE(BJ30:BS30),0)</f>
        <v>97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202060114-3</v>
      </c>
      <c r="B31" s="18" t="n">
        <f aca="false">$W31</f>
        <v>90</v>
      </c>
      <c r="C31" s="13"/>
      <c r="D31" s="68" t="n">
        <v>27</v>
      </c>
      <c r="E31" s="56" t="s">
        <v>474</v>
      </c>
      <c r="F31" s="56" t="s">
        <v>159</v>
      </c>
      <c r="G31" s="56" t="s">
        <v>475</v>
      </c>
      <c r="H31" s="56" t="s">
        <v>102</v>
      </c>
      <c r="I31" s="56" t="s">
        <v>476</v>
      </c>
      <c r="J31" s="56" t="s">
        <v>477</v>
      </c>
      <c r="K31" s="56" t="s">
        <v>478</v>
      </c>
      <c r="L31" s="56" t="s">
        <v>64</v>
      </c>
      <c r="M31" s="56" t="s">
        <v>65</v>
      </c>
      <c r="N31" s="56" t="s">
        <v>479</v>
      </c>
      <c r="O31" s="57" t="n">
        <f aca="false">$AB31</f>
        <v>85</v>
      </c>
      <c r="P31" s="57" t="n">
        <f aca="false">$AF31</f>
        <v>95</v>
      </c>
      <c r="Q31" s="57" t="n">
        <f aca="false">IFERROR(IF($V31&lt;&gt;0,ROUND((MAX(O31:P31)*0.5+$V31*0.5),0),ROUND(($O31*0.5+$P31*0.5),0)),)</f>
        <v>90</v>
      </c>
      <c r="R31" s="57" t="n">
        <f aca="false">$AV31</f>
        <v>77</v>
      </c>
      <c r="S31" s="57" t="n">
        <f aca="false">$BI31</f>
        <v>94.3</v>
      </c>
      <c r="T31" s="57" t="n">
        <f aca="false">$BT31</f>
        <v>99.5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90</v>
      </c>
      <c r="X31" s="57" t="n">
        <v>20</v>
      </c>
      <c r="Y31" s="60" t="n">
        <v>20</v>
      </c>
      <c r="Z31" s="60" t="n">
        <v>45</v>
      </c>
      <c r="AA31" s="60" t="n">
        <v>100</v>
      </c>
      <c r="AB31" s="61" t="n">
        <f aca="false">IFERROR(X31+Y31+Z31*AA31/100,0)</f>
        <v>85</v>
      </c>
      <c r="AC31" s="60" t="n">
        <v>30</v>
      </c>
      <c r="AD31" s="60" t="n">
        <v>65</v>
      </c>
      <c r="AE31" s="57" t="n">
        <v>100</v>
      </c>
      <c r="AF31" s="61" t="n">
        <f aca="false">IFERROR(AC31+AD31*AE31/100,0)</f>
        <v>95</v>
      </c>
      <c r="AG31" s="60"/>
      <c r="AH31" s="60"/>
      <c r="AI31" s="57"/>
      <c r="AJ31" s="61" t="n">
        <f aca="false">IFERROR(AG31+AH31*AI31/100,0)</f>
        <v>0</v>
      </c>
      <c r="AK31" s="62" t="n">
        <v>83</v>
      </c>
      <c r="AL31" s="63" t="n">
        <v>100</v>
      </c>
      <c r="AM31" s="62" t="n">
        <v>100</v>
      </c>
      <c r="AN31" s="62" t="n">
        <v>100</v>
      </c>
      <c r="AO31" s="62" t="n">
        <v>50</v>
      </c>
      <c r="AP31" s="62" t="n">
        <v>60</v>
      </c>
      <c r="AQ31" s="62" t="n">
        <v>100</v>
      </c>
      <c r="AR31" s="62" t="n">
        <v>50</v>
      </c>
      <c r="AS31" s="62" t="n">
        <v>60</v>
      </c>
      <c r="AT31" s="62" t="n">
        <v>67</v>
      </c>
      <c r="AU31" s="62"/>
      <c r="AV31" s="61" t="n">
        <f aca="false">IFERROR(AVERAGE(AK31:AU31),0)</f>
        <v>77</v>
      </c>
      <c r="AW31" s="62" t="n">
        <v>100</v>
      </c>
      <c r="AX31" s="62" t="n">
        <v>100</v>
      </c>
      <c r="AY31" s="62" t="n">
        <v>100</v>
      </c>
      <c r="AZ31" s="62" t="n">
        <v>85</v>
      </c>
      <c r="BA31" s="62" t="n">
        <v>80</v>
      </c>
      <c r="BB31" s="62" t="n">
        <v>100</v>
      </c>
      <c r="BC31" s="62" t="n">
        <v>85</v>
      </c>
      <c r="BD31" s="62" t="n">
        <v>100</v>
      </c>
      <c r="BE31" s="62" t="n">
        <v>93</v>
      </c>
      <c r="BF31" s="62" t="n">
        <v>100</v>
      </c>
      <c r="BG31" s="62"/>
      <c r="BH31" s="62"/>
      <c r="BI31" s="61" t="n">
        <f aca="false">IFERROR(AVERAGE(AW31:BH31),0)</f>
        <v>94.3</v>
      </c>
      <c r="BJ31" s="62" t="n">
        <v>100</v>
      </c>
      <c r="BK31" s="62" t="n">
        <v>100</v>
      </c>
      <c r="BL31" s="62" t="n">
        <v>100</v>
      </c>
      <c r="BM31" s="62" t="n">
        <v>100</v>
      </c>
      <c r="BN31" s="62" t="n">
        <v>100</v>
      </c>
      <c r="BO31" s="62" t="n">
        <v>100</v>
      </c>
      <c r="BP31" s="62" t="n">
        <v>95</v>
      </c>
      <c r="BQ31" s="62" t="n">
        <v>100</v>
      </c>
      <c r="BR31" s="62" t="n">
        <v>100</v>
      </c>
      <c r="BS31" s="62" t="n">
        <v>100</v>
      </c>
      <c r="BT31" s="61" t="n">
        <f aca="false">IFERROR(AVERAGE(BJ31:BS31),0)</f>
        <v>99.5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202084003-2</v>
      </c>
      <c r="B32" s="18" t="n">
        <f aca="false">$W32</f>
        <v>42</v>
      </c>
      <c r="C32" s="13"/>
      <c r="D32" s="68" t="n">
        <v>28</v>
      </c>
      <c r="E32" s="56" t="s">
        <v>480</v>
      </c>
      <c r="F32" s="56" t="s">
        <v>58</v>
      </c>
      <c r="G32" s="56" t="s">
        <v>481</v>
      </c>
      <c r="H32" s="56" t="s">
        <v>102</v>
      </c>
      <c r="I32" s="56" t="s">
        <v>482</v>
      </c>
      <c r="J32" s="56" t="s">
        <v>483</v>
      </c>
      <c r="K32" s="56" t="s">
        <v>484</v>
      </c>
      <c r="L32" s="56" t="s">
        <v>64</v>
      </c>
      <c r="M32" s="56" t="s">
        <v>411</v>
      </c>
      <c r="N32" s="56" t="s">
        <v>485</v>
      </c>
      <c r="O32" s="57" t="n">
        <f aca="false">$AB32</f>
        <v>80</v>
      </c>
      <c r="P32" s="57" t="n">
        <f aca="false">$AF32</f>
        <v>0</v>
      </c>
      <c r="Q32" s="57" t="n">
        <f aca="false">IFERROR(IF($V32&lt;&gt;0,ROUND((O32+P32+V32)/3,0),ROUND(($O32*0.5+$P32*0.5),0)),)</f>
        <v>42</v>
      </c>
      <c r="R32" s="57" t="n">
        <f aca="false">$AV32</f>
        <v>67.5</v>
      </c>
      <c r="S32" s="57" t="n">
        <f aca="false">$BI32</f>
        <v>88.9</v>
      </c>
      <c r="T32" s="57" t="n">
        <f aca="false">$BT32</f>
        <v>53.8888888888889</v>
      </c>
      <c r="U32" s="57" t="n">
        <f aca="false">$CD32</f>
        <v>37.5</v>
      </c>
      <c r="V32" s="58" t="n">
        <f aca="false">$AJ32</f>
        <v>45</v>
      </c>
      <c r="W32" s="59" t="n">
        <f aca="false">IF($Q32&gt;=55,ROUND($Q32*$Q$3+$R32*$R$3+$S32*$S$3+$T32*$T$3+$U32*$U$3,0),$Q32)</f>
        <v>42</v>
      </c>
      <c r="X32" s="57" t="n">
        <v>20</v>
      </c>
      <c r="Y32" s="60" t="n">
        <v>30</v>
      </c>
      <c r="Z32" s="60" t="n">
        <v>30</v>
      </c>
      <c r="AA32" s="60" t="n">
        <v>100</v>
      </c>
      <c r="AB32" s="61" t="n">
        <f aca="false">IFERROR(X32+Y32+Z32*AA32/100,0)</f>
        <v>80</v>
      </c>
      <c r="AC32" s="60" t="n">
        <v>0</v>
      </c>
      <c r="AD32" s="60" t="n">
        <v>0</v>
      </c>
      <c r="AE32" s="57" t="n">
        <v>0</v>
      </c>
      <c r="AF32" s="61" t="n">
        <f aca="false">IFERROR(AC32+AD32*AE32/100,0)</f>
        <v>0</v>
      </c>
      <c r="AG32" s="60" t="n">
        <v>15</v>
      </c>
      <c r="AH32" s="60" t="n">
        <v>30</v>
      </c>
      <c r="AI32" s="57" t="n">
        <v>100</v>
      </c>
      <c r="AJ32" s="61" t="n">
        <f aca="false">IFERROR(AG32+AH32*AI32/100,0)</f>
        <v>45</v>
      </c>
      <c r="AK32" s="62" t="n">
        <v>50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60</v>
      </c>
      <c r="AQ32" s="62" t="n">
        <v>0</v>
      </c>
      <c r="AR32" s="62" t="n">
        <v>50</v>
      </c>
      <c r="AS32" s="62" t="n">
        <v>40</v>
      </c>
      <c r="AT32" s="62" t="n">
        <v>100</v>
      </c>
      <c r="AU32" s="62"/>
      <c r="AV32" s="61" t="n">
        <f aca="false">IFERROR(AVERAGE(AK32:AU32),0)</f>
        <v>67.5</v>
      </c>
      <c r="AW32" s="62" t="n">
        <v>0</v>
      </c>
      <c r="AX32" s="62" t="n">
        <v>100</v>
      </c>
      <c r="AY32" s="62" t="n">
        <v>100</v>
      </c>
      <c r="AZ32" s="62" t="n">
        <v>100</v>
      </c>
      <c r="BA32" s="62" t="n">
        <v>99</v>
      </c>
      <c r="BB32" s="62" t="n">
        <v>97</v>
      </c>
      <c r="BC32" s="62" t="n">
        <v>93</v>
      </c>
      <c r="BD32" s="62" t="n">
        <v>100</v>
      </c>
      <c r="BE32" s="62" t="n">
        <v>100</v>
      </c>
      <c r="BF32" s="62" t="n">
        <v>100</v>
      </c>
      <c r="BG32" s="62"/>
      <c r="BH32" s="62"/>
      <c r="BI32" s="61" t="n">
        <f aca="false">IFERROR(AVERAGE(AW32:BH32),0)</f>
        <v>88.9</v>
      </c>
      <c r="BJ32" s="62" t="n">
        <v>100</v>
      </c>
      <c r="BK32" s="62" t="n">
        <v>100</v>
      </c>
      <c r="BL32" s="62" t="n">
        <v>100</v>
      </c>
      <c r="BM32" s="62" t="n">
        <v>35</v>
      </c>
      <c r="BN32" s="62" t="n">
        <v>85</v>
      </c>
      <c r="BO32" s="62" t="n">
        <v>0</v>
      </c>
      <c r="BP32" s="62" t="n">
        <v>30</v>
      </c>
      <c r="BQ32" s="62" t="n">
        <v>35</v>
      </c>
      <c r="BR32" s="62" t="n">
        <v>0</v>
      </c>
      <c r="BS32" s="62" t="s">
        <v>145</v>
      </c>
      <c r="BT32" s="61" t="n">
        <f aca="false">IFERROR(AVERAGE(BJ32:BS32),0)</f>
        <v>53.8888888888889</v>
      </c>
      <c r="BU32" s="63" t="n">
        <v>100</v>
      </c>
      <c r="BV32" s="63" t="n">
        <v>100</v>
      </c>
      <c r="BW32" s="63" t="n">
        <v>100</v>
      </c>
      <c r="BX32" s="62" t="n">
        <v>0</v>
      </c>
      <c r="BY32" s="62" t="n">
        <v>0</v>
      </c>
      <c r="BZ32" s="62" t="n">
        <v>0</v>
      </c>
      <c r="CA32" s="62" t="n">
        <v>0</v>
      </c>
      <c r="CB32" s="62" t="n">
        <v>0</v>
      </c>
      <c r="CC32" s="62"/>
      <c r="CD32" s="61" t="n">
        <f aca="false">IFERROR(AVERAGE(BU32:CC32),0)</f>
        <v>37.5</v>
      </c>
    </row>
    <row r="33" customFormat="false" ht="15.75" hidden="false" customHeight="true" outlineLevel="0" collapsed="false">
      <c r="A33" s="13" t="str">
        <f aca="false">$E33&amp;"-"&amp;$F33</f>
        <v>202060074-0</v>
      </c>
      <c r="B33" s="18" t="n">
        <f aca="false">$W33</f>
        <v>93</v>
      </c>
      <c r="C33" s="13"/>
      <c r="D33" s="68" t="n">
        <v>29</v>
      </c>
      <c r="E33" s="56" t="s">
        <v>486</v>
      </c>
      <c r="F33" s="56" t="s">
        <v>68</v>
      </c>
      <c r="G33" s="56" t="s">
        <v>487</v>
      </c>
      <c r="H33" s="56" t="s">
        <v>102</v>
      </c>
      <c r="I33" s="56" t="s">
        <v>255</v>
      </c>
      <c r="J33" s="56" t="s">
        <v>340</v>
      </c>
      <c r="K33" s="56" t="s">
        <v>488</v>
      </c>
      <c r="L33" s="56" t="s">
        <v>64</v>
      </c>
      <c r="M33" s="56" t="s">
        <v>65</v>
      </c>
      <c r="N33" s="56" t="s">
        <v>489</v>
      </c>
      <c r="O33" s="57" t="n">
        <f aca="false">$AB33</f>
        <v>90</v>
      </c>
      <c r="P33" s="57" t="n">
        <f aca="false">$AF33</f>
        <v>85</v>
      </c>
      <c r="Q33" s="57" t="n">
        <f aca="false">IFERROR(IF($V33&lt;&gt;0,ROUND((MAX(O33:P33)*0.5+$V33*0.5),0),ROUND(($O33*0.5+$P33*0.5),0)),)</f>
        <v>88</v>
      </c>
      <c r="R33" s="57" t="n">
        <f aca="false">$AV33</f>
        <v>98</v>
      </c>
      <c r="S33" s="57" t="n">
        <f aca="false">$BI33</f>
        <v>100</v>
      </c>
      <c r="T33" s="57" t="n">
        <f aca="false">$BT33</f>
        <v>98</v>
      </c>
      <c r="U33" s="57" t="n">
        <f aca="false">$CD33</f>
        <v>100</v>
      </c>
      <c r="V33" s="58" t="n">
        <f aca="false">$AJ33</f>
        <v>0</v>
      </c>
      <c r="W33" s="59" t="n">
        <f aca="false">IF($Q33&gt;=55,ROUND($Q33*$Q$3+$R33*$R$3+$S33*$S$3+$T33*$T$3+$U33*$U$3,0),$Q33)</f>
        <v>93</v>
      </c>
      <c r="X33" s="57" t="n">
        <v>20</v>
      </c>
      <c r="Y33" s="60" t="n">
        <v>30</v>
      </c>
      <c r="Z33" s="60" t="n">
        <v>40</v>
      </c>
      <c r="AA33" s="60" t="n">
        <v>100</v>
      </c>
      <c r="AB33" s="61" t="n">
        <f aca="false">IFERROR(X33+Y33+Z33*AA33/100,0)</f>
        <v>90</v>
      </c>
      <c r="AC33" s="60" t="n">
        <v>25</v>
      </c>
      <c r="AD33" s="60" t="n">
        <v>60</v>
      </c>
      <c r="AE33" s="57" t="n">
        <v>100</v>
      </c>
      <c r="AF33" s="61" t="n">
        <f aca="false">IFERROR(AC33+AD33*AE33/100,0)</f>
        <v>85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80</v>
      </c>
      <c r="AQ33" s="62" t="n">
        <v>100</v>
      </c>
      <c r="AR33" s="62" t="n">
        <v>100</v>
      </c>
      <c r="AS33" s="62" t="n">
        <v>100</v>
      </c>
      <c r="AT33" s="62" t="n">
        <v>100</v>
      </c>
      <c r="AU33" s="62"/>
      <c r="AV33" s="61" t="n">
        <f aca="false">IFERROR(AVERAGE(AK33:AU33),0)</f>
        <v>98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 t="n">
        <v>100</v>
      </c>
      <c r="BG33" s="62"/>
      <c r="BH33" s="62"/>
      <c r="BI33" s="61" t="n">
        <f aca="false">IFERROR(AVERAGE(AW33:BH33),0)</f>
        <v>100</v>
      </c>
      <c r="BJ33" s="62" t="n">
        <v>90</v>
      </c>
      <c r="BK33" s="62" t="n">
        <v>100</v>
      </c>
      <c r="BL33" s="62" t="n">
        <v>95</v>
      </c>
      <c r="BM33" s="62" t="n">
        <v>100</v>
      </c>
      <c r="BN33" s="62" t="n">
        <v>100</v>
      </c>
      <c r="BO33" s="62" t="n">
        <v>100</v>
      </c>
      <c r="BP33" s="62" t="n">
        <v>100</v>
      </c>
      <c r="BQ33" s="62" t="n">
        <v>100</v>
      </c>
      <c r="BR33" s="62" t="n">
        <v>100</v>
      </c>
      <c r="BS33" s="62" t="n">
        <v>95</v>
      </c>
      <c r="BT33" s="61" t="n">
        <f aca="false">IFERROR(AVERAGE(BJ33:BS33),0)</f>
        <v>98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100</v>
      </c>
    </row>
    <row r="34" customFormat="false" ht="15.75" hidden="false" customHeight="true" outlineLevel="0" collapsed="false">
      <c r="A34" s="13" t="str">
        <f aca="false">$E34&amp;"-"&amp;$F34</f>
        <v>202060018-k</v>
      </c>
      <c r="B34" s="18" t="n">
        <f aca="false">$W34</f>
        <v>96</v>
      </c>
      <c r="C34" s="13"/>
      <c r="D34" s="68" t="n">
        <v>30</v>
      </c>
      <c r="E34" s="56" t="s">
        <v>490</v>
      </c>
      <c r="F34" s="56" t="s">
        <v>76</v>
      </c>
      <c r="G34" s="56" t="s">
        <v>491</v>
      </c>
      <c r="H34" s="56" t="s">
        <v>64</v>
      </c>
      <c r="I34" s="56" t="s">
        <v>492</v>
      </c>
      <c r="J34" s="56" t="s">
        <v>493</v>
      </c>
      <c r="K34" s="56" t="s">
        <v>494</v>
      </c>
      <c r="L34" s="56" t="s">
        <v>64</v>
      </c>
      <c r="M34" s="56" t="s">
        <v>65</v>
      </c>
      <c r="N34" s="56" t="s">
        <v>495</v>
      </c>
      <c r="O34" s="57" t="n">
        <f aca="false">$AB34</f>
        <v>90</v>
      </c>
      <c r="P34" s="57" t="n">
        <f aca="false">$AF34</f>
        <v>100</v>
      </c>
      <c r="Q34" s="57" t="n">
        <f aca="false">IFERROR(IF($V34&lt;&gt;0,ROUND((MAX(O34:P34)*0.5+$V34*0.5),0),ROUND(($O34*0.5+$P34*0.5),0)),)</f>
        <v>95</v>
      </c>
      <c r="R34" s="57" t="n">
        <f aca="false">$AV34</f>
        <v>92.7</v>
      </c>
      <c r="S34" s="57" t="n">
        <f aca="false">$BI34</f>
        <v>89.691</v>
      </c>
      <c r="T34" s="57" t="n">
        <f aca="false">$BT34</f>
        <v>100</v>
      </c>
      <c r="U34" s="57" t="n">
        <f aca="false">$CD34</f>
        <v>100</v>
      </c>
      <c r="V34" s="58" t="n">
        <f aca="false">$AJ34</f>
        <v>0</v>
      </c>
      <c r="W34" s="59" t="n">
        <f aca="false">IF($Q34&gt;=55,ROUND($Q34*$Q$3+$R34*$R$3+$S34*$S$3+$T34*$T$3+$U34*$U$3,0),$Q34)</f>
        <v>96</v>
      </c>
      <c r="X34" s="57" t="n">
        <v>20</v>
      </c>
      <c r="Y34" s="60" t="n">
        <v>30</v>
      </c>
      <c r="Z34" s="60" t="n">
        <v>40</v>
      </c>
      <c r="AA34" s="60" t="n">
        <v>100</v>
      </c>
      <c r="AB34" s="61" t="n">
        <f aca="false">IFERROR(X34+Y34+Z34*AA34/100,0)</f>
        <v>90</v>
      </c>
      <c r="AC34" s="60" t="n">
        <v>30</v>
      </c>
      <c r="AD34" s="60" t="n">
        <v>70</v>
      </c>
      <c r="AE34" s="57" t="n">
        <v>100</v>
      </c>
      <c r="AF34" s="61" t="n">
        <f aca="false">IFERROR(AC34+AD34*AE34/100,0)</f>
        <v>100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100</v>
      </c>
      <c r="AP34" s="62" t="n">
        <v>60</v>
      </c>
      <c r="AQ34" s="62" t="n">
        <v>100</v>
      </c>
      <c r="AR34" s="62" t="n">
        <v>67</v>
      </c>
      <c r="AS34" s="62" t="n">
        <v>100</v>
      </c>
      <c r="AT34" s="62" t="n">
        <v>100</v>
      </c>
      <c r="AU34" s="62"/>
      <c r="AV34" s="61" t="n">
        <f aca="false">IFERROR(AVERAGE(AK34:AU34),0)</f>
        <v>92.7</v>
      </c>
      <c r="AW34" s="62" t="n">
        <v>100</v>
      </c>
      <c r="AX34" s="62" t="n">
        <v>98</v>
      </c>
      <c r="AY34" s="62" t="n">
        <v>95</v>
      </c>
      <c r="AZ34" s="62" t="n">
        <v>90</v>
      </c>
      <c r="BA34" s="62" t="n">
        <v>90</v>
      </c>
      <c r="BB34" s="62" t="n">
        <v>83</v>
      </c>
      <c r="BC34" s="62" t="n">
        <v>73</v>
      </c>
      <c r="BD34" s="62" t="n">
        <v>90.91</v>
      </c>
      <c r="BE34" s="62" t="n">
        <v>89</v>
      </c>
      <c r="BF34" s="62" t="n">
        <v>88</v>
      </c>
      <c r="BG34" s="62"/>
      <c r="BH34" s="62"/>
      <c r="BI34" s="61" t="n">
        <f aca="false">IFERROR(AVERAGE(AW34:BH34),0)</f>
        <v>89.691</v>
      </c>
      <c r="BJ34" s="62" t="n">
        <v>100</v>
      </c>
      <c r="BK34" s="62" t="n">
        <v>100</v>
      </c>
      <c r="BL34" s="62" t="n">
        <v>100</v>
      </c>
      <c r="BM34" s="62" t="n">
        <v>100</v>
      </c>
      <c r="BN34" s="62" t="n">
        <v>100</v>
      </c>
      <c r="BO34" s="62" t="n">
        <v>100</v>
      </c>
      <c r="BP34" s="62" t="n">
        <v>100</v>
      </c>
      <c r="BQ34" s="62" t="n">
        <v>100</v>
      </c>
      <c r="BR34" s="62" t="n">
        <v>100</v>
      </c>
      <c r="BS34" s="62" t="n">
        <v>100</v>
      </c>
      <c r="BT34" s="61" t="n">
        <f aca="false">IFERROR(AVERAGE(BJ34:BS34),0)</f>
        <v>100</v>
      </c>
      <c r="BU34" s="63" t="n">
        <v>100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2"/>
      <c r="CD34" s="61" t="n">
        <f aca="false">IFERROR(AVERAGE(BU34:CC34),0)</f>
        <v>100</v>
      </c>
    </row>
    <row r="35" customFormat="false" ht="15.75" hidden="false" customHeight="true" outlineLevel="0" collapsed="false">
      <c r="A35" s="13" t="str">
        <f aca="false">$E35&amp;"-"&amp;$F35</f>
        <v>202060026-0</v>
      </c>
      <c r="B35" s="18" t="n">
        <f aca="false">$W35</f>
        <v>23</v>
      </c>
      <c r="C35" s="13"/>
      <c r="D35" s="68" t="n">
        <v>31</v>
      </c>
      <c r="E35" s="56" t="s">
        <v>496</v>
      </c>
      <c r="F35" s="56" t="s">
        <v>68</v>
      </c>
      <c r="G35" s="56" t="s">
        <v>497</v>
      </c>
      <c r="H35" s="56" t="s">
        <v>70</v>
      </c>
      <c r="I35" s="56" t="s">
        <v>498</v>
      </c>
      <c r="J35" s="56" t="s">
        <v>499</v>
      </c>
      <c r="K35" s="56" t="s">
        <v>500</v>
      </c>
      <c r="L35" s="56" t="s">
        <v>64</v>
      </c>
      <c r="M35" s="56" t="s">
        <v>65</v>
      </c>
      <c r="N35" s="56" t="s">
        <v>501</v>
      </c>
      <c r="O35" s="57" t="n">
        <f aca="false">$AB35</f>
        <v>45</v>
      </c>
      <c r="P35" s="57" t="n">
        <f aca="false">$AF35</f>
        <v>0</v>
      </c>
      <c r="Q35" s="57" t="n">
        <f aca="false">IFERROR(IF($V35&lt;&gt;0,ROUND((MAX(O35:P35)*0.5+$V35*0.5),0),ROUND(($O35*0.5+$P35*0.5),0)),)</f>
        <v>23</v>
      </c>
      <c r="R35" s="57" t="n">
        <f aca="false">$AV35</f>
        <v>63.3</v>
      </c>
      <c r="S35" s="57" t="n">
        <f aca="false">$BI35</f>
        <v>27.2</v>
      </c>
      <c r="T35" s="57" t="n">
        <f aca="false">$BT35</f>
        <v>37</v>
      </c>
      <c r="U35" s="57" t="n">
        <f aca="false">$CD35</f>
        <v>12.5</v>
      </c>
      <c r="V35" s="58" t="n">
        <f aca="false">$AJ35</f>
        <v>0</v>
      </c>
      <c r="W35" s="59" t="n">
        <f aca="false">IF($Q35&gt;=55,ROUND($Q35*$Q$3+$R35*$R$3+$S35*$S$3+$T35*$T$3+$U35*$U$3,0),$Q35)</f>
        <v>23</v>
      </c>
      <c r="X35" s="57" t="n">
        <v>10</v>
      </c>
      <c r="Y35" s="60" t="n">
        <v>5</v>
      </c>
      <c r="Z35" s="60" t="n">
        <v>30</v>
      </c>
      <c r="AA35" s="60" t="n">
        <v>100</v>
      </c>
      <c r="AB35" s="61" t="n">
        <f aca="false">IFERROR(X35+Y35+Z35*AA35/100,0)</f>
        <v>45</v>
      </c>
      <c r="AC35" s="60" t="s">
        <v>145</v>
      </c>
      <c r="AD35" s="60" t="s">
        <v>145</v>
      </c>
      <c r="AE35" s="57" t="s">
        <v>145</v>
      </c>
      <c r="AF35" s="61" t="n">
        <f aca="false">IFERROR(AC35+AD35*AE35/100,0)</f>
        <v>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0</v>
      </c>
      <c r="AO35" s="62" t="n">
        <v>50</v>
      </c>
      <c r="AP35" s="62" t="n">
        <v>60</v>
      </c>
      <c r="AQ35" s="62" t="n">
        <v>80</v>
      </c>
      <c r="AR35" s="62" t="n">
        <v>83</v>
      </c>
      <c r="AS35" s="62" t="n">
        <v>60</v>
      </c>
      <c r="AT35" s="62" t="n">
        <v>0</v>
      </c>
      <c r="AU35" s="62"/>
      <c r="AV35" s="61" t="n">
        <f aca="false">IFERROR(AVERAGE(AK35:AU35),0)</f>
        <v>63.3</v>
      </c>
      <c r="AW35" s="62" t="n">
        <v>94</v>
      </c>
      <c r="AX35" s="62" t="n">
        <v>78</v>
      </c>
      <c r="AY35" s="62" t="n">
        <v>100</v>
      </c>
      <c r="AZ35" s="62" t="n">
        <v>0</v>
      </c>
      <c r="BA35" s="62" t="n">
        <v>0</v>
      </c>
      <c r="BB35" s="62" t="n">
        <v>0</v>
      </c>
      <c r="BC35" s="62" t="n">
        <v>0</v>
      </c>
      <c r="BD35" s="62" t="n">
        <v>0</v>
      </c>
      <c r="BE35" s="62" t="n">
        <v>0</v>
      </c>
      <c r="BF35" s="62" t="n">
        <v>0</v>
      </c>
      <c r="BG35" s="62"/>
      <c r="BH35" s="62"/>
      <c r="BI35" s="61" t="n">
        <f aca="false">IFERROR(AVERAGE(AW35:BH35),0)</f>
        <v>27.2</v>
      </c>
      <c r="BJ35" s="62" t="n">
        <v>100</v>
      </c>
      <c r="BK35" s="62" t="n">
        <v>100</v>
      </c>
      <c r="BL35" s="62" t="n">
        <v>100</v>
      </c>
      <c r="BM35" s="62" t="n">
        <v>0</v>
      </c>
      <c r="BN35" s="62" t="n">
        <v>70</v>
      </c>
      <c r="BO35" s="62" t="n">
        <v>0</v>
      </c>
      <c r="BP35" s="62" t="n">
        <v>0</v>
      </c>
      <c r="BQ35" s="62" t="n">
        <v>0</v>
      </c>
      <c r="BR35" s="62" t="n">
        <v>0</v>
      </c>
      <c r="BS35" s="62" t="n">
        <v>0</v>
      </c>
      <c r="BT35" s="61" t="n">
        <f aca="false">IFERROR(AVERAGE(BJ35:BS35),0)</f>
        <v>37</v>
      </c>
      <c r="BU35" s="63" t="n">
        <v>100</v>
      </c>
      <c r="BV35" s="63" t="n">
        <v>0</v>
      </c>
      <c r="BW35" s="63" t="n">
        <v>0</v>
      </c>
      <c r="BX35" s="62" t="n">
        <v>0</v>
      </c>
      <c r="BY35" s="62" t="n">
        <v>0</v>
      </c>
      <c r="BZ35" s="62" t="n">
        <v>0</v>
      </c>
      <c r="CA35" s="62" t="n">
        <v>0</v>
      </c>
      <c r="CB35" s="62" t="n">
        <v>0</v>
      </c>
      <c r="CC35" s="62"/>
      <c r="CD35" s="61" t="n">
        <f aca="false">IFERROR(AVERAGE(BU35:CC35),0)</f>
        <v>12.5</v>
      </c>
    </row>
    <row r="36" customFormat="false" ht="15.75" hidden="false" customHeight="true" outlineLevel="0" collapsed="false">
      <c r="A36" s="13" t="str">
        <f aca="false">$E36&amp;"-"&amp;$F36</f>
        <v>201903017-5</v>
      </c>
      <c r="B36" s="18" t="n">
        <f aca="false">$W36</f>
        <v>91</v>
      </c>
      <c r="C36" s="13"/>
      <c r="D36" s="68" t="n">
        <v>32</v>
      </c>
      <c r="E36" s="56" t="s">
        <v>502</v>
      </c>
      <c r="F36" s="56" t="s">
        <v>70</v>
      </c>
      <c r="G36" s="56" t="s">
        <v>503</v>
      </c>
      <c r="H36" s="56" t="s">
        <v>68</v>
      </c>
      <c r="I36" s="56" t="s">
        <v>504</v>
      </c>
      <c r="J36" s="56" t="s">
        <v>505</v>
      </c>
      <c r="K36" s="56" t="s">
        <v>257</v>
      </c>
      <c r="L36" s="56" t="s">
        <v>64</v>
      </c>
      <c r="M36" s="56" t="s">
        <v>65</v>
      </c>
      <c r="N36" s="56" t="s">
        <v>506</v>
      </c>
      <c r="O36" s="57" t="n">
        <f aca="false">$AB36</f>
        <v>90</v>
      </c>
      <c r="P36" s="57" t="n">
        <f aca="false">$AF36</f>
        <v>85</v>
      </c>
      <c r="Q36" s="57" t="n">
        <f aca="false">IFERROR(IF($V36&lt;&gt;0,ROUND((MAX(O36:P36)*0.5+$V36*0.5),0),ROUND(($O36*0.5+$P36*0.5),0)),)</f>
        <v>88</v>
      </c>
      <c r="R36" s="57" t="n">
        <f aca="false">$AV36</f>
        <v>92.7</v>
      </c>
      <c r="S36" s="57" t="n">
        <f aca="false">$BI36</f>
        <v>91.691</v>
      </c>
      <c r="T36" s="57" t="n">
        <f aca="false">$BT36</f>
        <v>98</v>
      </c>
      <c r="U36" s="57" t="n">
        <f aca="false">$CD36</f>
        <v>93.25</v>
      </c>
      <c r="V36" s="58" t="n">
        <f aca="false">$AJ36</f>
        <v>0</v>
      </c>
      <c r="W36" s="59" t="n">
        <f aca="false">IF($Q36&gt;=55,ROUND($Q36*$Q$3+$R36*$R$3+$S36*$S$3+$T36*$T$3+$U36*$U$3,0),$Q36)</f>
        <v>91</v>
      </c>
      <c r="X36" s="57" t="n">
        <v>20</v>
      </c>
      <c r="Y36" s="60" t="n">
        <v>30</v>
      </c>
      <c r="Z36" s="60" t="n">
        <v>40</v>
      </c>
      <c r="AA36" s="60" t="n">
        <v>100</v>
      </c>
      <c r="AB36" s="61" t="n">
        <f aca="false">IFERROR(X36+Y36+Z36*AA36/100,0)</f>
        <v>90</v>
      </c>
      <c r="AC36" s="60" t="n">
        <v>25</v>
      </c>
      <c r="AD36" s="60" t="n">
        <v>60</v>
      </c>
      <c r="AE36" s="57" t="n">
        <v>100</v>
      </c>
      <c r="AF36" s="61" t="n">
        <f aca="false">IFERROR(AC36+AD36*AE36/100,0)</f>
        <v>85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60</v>
      </c>
      <c r="AQ36" s="62" t="n">
        <v>100</v>
      </c>
      <c r="AR36" s="62" t="n">
        <v>67</v>
      </c>
      <c r="AS36" s="62" t="n">
        <v>100</v>
      </c>
      <c r="AT36" s="62" t="n">
        <v>100</v>
      </c>
      <c r="AU36" s="62"/>
      <c r="AV36" s="61" t="n">
        <f aca="false">IFERROR(AVERAGE(AK36:AU36),0)</f>
        <v>92.7</v>
      </c>
      <c r="AW36" s="62" t="n">
        <v>91</v>
      </c>
      <c r="AX36" s="62" t="n">
        <v>100</v>
      </c>
      <c r="AY36" s="62" t="n">
        <v>94</v>
      </c>
      <c r="AZ36" s="62" t="n">
        <v>85</v>
      </c>
      <c r="BA36" s="62" t="n">
        <v>93</v>
      </c>
      <c r="BB36" s="62" t="n">
        <v>72</v>
      </c>
      <c r="BC36" s="62" t="n">
        <v>98</v>
      </c>
      <c r="BD36" s="62" t="n">
        <v>90.91</v>
      </c>
      <c r="BE36" s="62" t="n">
        <v>95</v>
      </c>
      <c r="BF36" s="62" t="n">
        <v>98</v>
      </c>
      <c r="BG36" s="62"/>
      <c r="BH36" s="62"/>
      <c r="BI36" s="61" t="n">
        <f aca="false">IFERROR(AVERAGE(AW36:BH36),0)</f>
        <v>91.691</v>
      </c>
      <c r="BJ36" s="62" t="n">
        <v>100</v>
      </c>
      <c r="BK36" s="62" t="n">
        <v>90</v>
      </c>
      <c r="BL36" s="62" t="n">
        <v>100</v>
      </c>
      <c r="BM36" s="62" t="n">
        <v>100</v>
      </c>
      <c r="BN36" s="62" t="n">
        <v>100</v>
      </c>
      <c r="BO36" s="62" t="n">
        <v>95</v>
      </c>
      <c r="BP36" s="62" t="n">
        <v>100</v>
      </c>
      <c r="BQ36" s="62" t="n">
        <v>100</v>
      </c>
      <c r="BR36" s="62" t="n">
        <v>100</v>
      </c>
      <c r="BS36" s="62" t="n">
        <v>95</v>
      </c>
      <c r="BT36" s="61" t="n">
        <f aca="false">IFERROR(AVERAGE(BJ36:BS36),0)</f>
        <v>98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46</v>
      </c>
      <c r="CA36" s="62" t="n">
        <v>100</v>
      </c>
      <c r="CB36" s="62" t="n">
        <v>100</v>
      </c>
      <c r="CC36" s="62"/>
      <c r="CD36" s="61" t="n">
        <f aca="false">IFERROR(AVERAGE(BU36:CC36),0)</f>
        <v>93.25</v>
      </c>
    </row>
    <row r="37" customFormat="false" ht="15.75" hidden="false" customHeight="true" outlineLevel="0" collapsed="false">
      <c r="A37" s="13" t="str">
        <f aca="false">$E37&amp;"-"&amp;$F37</f>
        <v>202060130-5</v>
      </c>
      <c r="B37" s="18" t="n">
        <f aca="false">$W37</f>
        <v>89</v>
      </c>
      <c r="C37" s="13"/>
      <c r="D37" s="54" t="n">
        <v>33</v>
      </c>
      <c r="E37" s="56" t="s">
        <v>507</v>
      </c>
      <c r="F37" s="56" t="s">
        <v>70</v>
      </c>
      <c r="G37" s="56" t="s">
        <v>508</v>
      </c>
      <c r="H37" s="56" t="s">
        <v>60</v>
      </c>
      <c r="I37" s="56" t="s">
        <v>105</v>
      </c>
      <c r="J37" s="56" t="s">
        <v>509</v>
      </c>
      <c r="K37" s="56" t="s">
        <v>510</v>
      </c>
      <c r="L37" s="56" t="s">
        <v>64</v>
      </c>
      <c r="M37" s="56" t="s">
        <v>65</v>
      </c>
      <c r="N37" s="56" t="s">
        <v>511</v>
      </c>
      <c r="O37" s="57" t="n">
        <f aca="false">$AB37</f>
        <v>100</v>
      </c>
      <c r="P37" s="57" t="n">
        <f aca="false">$AF37</f>
        <v>90</v>
      </c>
      <c r="Q37" s="57" t="n">
        <f aca="false">IFERROR(IF($V37&lt;&gt;0,ROUND((MAX(O37:P37)*0.5+$V37*0.5),0),ROUND(($O37*0.5+$P37*0.5),0)),)</f>
        <v>95</v>
      </c>
      <c r="R37" s="57" t="n">
        <f aca="false">$AV37</f>
        <v>81</v>
      </c>
      <c r="S37" s="57" t="n">
        <f aca="false">$BI37</f>
        <v>65.791</v>
      </c>
      <c r="T37" s="57" t="n">
        <f aca="false">$BT37</f>
        <v>87</v>
      </c>
      <c r="U37" s="57" t="n">
        <f aca="false">$CD37</f>
        <v>87.5</v>
      </c>
      <c r="V37" s="58" t="n">
        <f aca="false">$AJ37</f>
        <v>0</v>
      </c>
      <c r="W37" s="59" t="n">
        <f aca="false">IF($Q37&gt;=55,ROUND($Q37*$Q$3+$R37*$R$3+$S37*$S$3+$T37*$T$3+$U37*$U$3,0),$Q37)</f>
        <v>89</v>
      </c>
      <c r="X37" s="57" t="n">
        <v>20</v>
      </c>
      <c r="Y37" s="60" t="n">
        <v>30</v>
      </c>
      <c r="Z37" s="60" t="n">
        <v>50</v>
      </c>
      <c r="AA37" s="60" t="n">
        <v>100</v>
      </c>
      <c r="AB37" s="61" t="n">
        <f aca="false">IFERROR(X37+Y37+Z37*AA37/100,0)</f>
        <v>100</v>
      </c>
      <c r="AC37" s="60" t="n">
        <v>25</v>
      </c>
      <c r="AD37" s="60" t="n">
        <v>65</v>
      </c>
      <c r="AE37" s="57" t="n">
        <v>100</v>
      </c>
      <c r="AF37" s="61" t="n">
        <f aca="false">IFERROR(AC37+AD37*AE37/100,0)</f>
        <v>90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0</v>
      </c>
      <c r="AM37" s="62" t="n">
        <v>100</v>
      </c>
      <c r="AN37" s="62" t="n">
        <v>100</v>
      </c>
      <c r="AO37" s="62" t="n">
        <v>50</v>
      </c>
      <c r="AP37" s="62" t="n">
        <v>60</v>
      </c>
      <c r="AQ37" s="62" t="n">
        <v>100</v>
      </c>
      <c r="AR37" s="62" t="n">
        <v>100</v>
      </c>
      <c r="AS37" s="62" t="n">
        <v>100</v>
      </c>
      <c r="AT37" s="62" t="n">
        <v>100</v>
      </c>
      <c r="AU37" s="62"/>
      <c r="AV37" s="61" t="n">
        <f aca="false">IFERROR(AVERAGE(AK37:AU37),0)</f>
        <v>81</v>
      </c>
      <c r="AW37" s="62" t="n">
        <v>92</v>
      </c>
      <c r="AX37" s="62" t="n">
        <v>90</v>
      </c>
      <c r="AY37" s="62" t="n">
        <v>95</v>
      </c>
      <c r="AZ37" s="62" t="n">
        <v>0</v>
      </c>
      <c r="BA37" s="62" t="n">
        <v>0</v>
      </c>
      <c r="BB37" s="62" t="n">
        <v>0</v>
      </c>
      <c r="BC37" s="62" t="n">
        <v>93</v>
      </c>
      <c r="BD37" s="62" t="n">
        <v>90.91</v>
      </c>
      <c r="BE37" s="62" t="n">
        <v>97</v>
      </c>
      <c r="BF37" s="62" t="n">
        <v>100</v>
      </c>
      <c r="BG37" s="62"/>
      <c r="BH37" s="62"/>
      <c r="BI37" s="61" t="n">
        <f aca="false">IFERROR(AVERAGE(AW37:BH37),0)</f>
        <v>65.791</v>
      </c>
      <c r="BJ37" s="62" t="n">
        <v>90</v>
      </c>
      <c r="BK37" s="62" t="n">
        <v>90</v>
      </c>
      <c r="BL37" s="62" t="n">
        <v>100</v>
      </c>
      <c r="BM37" s="62" t="n">
        <v>90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62" t="n">
        <v>0</v>
      </c>
      <c r="BT37" s="61" t="n">
        <f aca="false">IFERROR(AVERAGE(BJ37:BS37),0)</f>
        <v>87</v>
      </c>
      <c r="BU37" s="72" t="n">
        <v>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100</v>
      </c>
      <c r="CB37" s="62" t="n">
        <v>100</v>
      </c>
      <c r="CC37" s="62"/>
      <c r="CD37" s="61" t="n">
        <f aca="false">IFERROR(AVERAGE(BU37:CC37),0)</f>
        <v>87.5</v>
      </c>
    </row>
    <row r="38" customFormat="false" ht="15.75" hidden="false" customHeight="true" outlineLevel="0" collapsed="false">
      <c r="A38" s="13" t="str">
        <f aca="false">$E38&amp;"-"&amp;$F38</f>
        <v>202060049-k</v>
      </c>
      <c r="B38" s="18" t="n">
        <f aca="false">$W38</f>
        <v>92</v>
      </c>
      <c r="C38" s="13"/>
      <c r="D38" s="54" t="n">
        <v>34</v>
      </c>
      <c r="E38" s="56" t="s">
        <v>512</v>
      </c>
      <c r="F38" s="56" t="s">
        <v>76</v>
      </c>
      <c r="G38" s="56" t="s">
        <v>513</v>
      </c>
      <c r="H38" s="56" t="s">
        <v>121</v>
      </c>
      <c r="I38" s="56" t="s">
        <v>514</v>
      </c>
      <c r="J38" s="56" t="s">
        <v>515</v>
      </c>
      <c r="K38" s="56" t="s">
        <v>516</v>
      </c>
      <c r="L38" s="56" t="s">
        <v>64</v>
      </c>
      <c r="M38" s="56" t="s">
        <v>65</v>
      </c>
      <c r="N38" s="56" t="s">
        <v>517</v>
      </c>
      <c r="O38" s="57" t="n">
        <f aca="false">$AB38</f>
        <v>80</v>
      </c>
      <c r="P38" s="57" t="n">
        <f aca="false">$AF38</f>
        <v>95</v>
      </c>
      <c r="Q38" s="57" t="n">
        <f aca="false">IFERROR(IF($V38&lt;&gt;0,ROUND((MAX(O38:P38)*0.5+$V38*0.5),0),ROUND(($O38*0.5+$P38*0.5),0)),)</f>
        <v>88</v>
      </c>
      <c r="R38" s="57" t="n">
        <f aca="false">$AV38</f>
        <v>97</v>
      </c>
      <c r="S38" s="57" t="n">
        <f aca="false">$BI38</f>
        <v>89.9</v>
      </c>
      <c r="T38" s="57" t="n">
        <f aca="false">$BT38</f>
        <v>97.5</v>
      </c>
      <c r="U38" s="57" t="n">
        <f aca="false">$CD38</f>
        <v>100</v>
      </c>
      <c r="V38" s="58" t="n">
        <f aca="false">$AJ38</f>
        <v>0</v>
      </c>
      <c r="W38" s="59" t="n">
        <f aca="false">IF($Q38&gt;=55,ROUND($Q38*$Q$3+$R38*$R$3+$S38*$S$3+$T38*$T$3+$U38*$U$3,0),$Q38)</f>
        <v>92</v>
      </c>
      <c r="X38" s="57" t="n">
        <v>20</v>
      </c>
      <c r="Y38" s="60" t="n">
        <v>30</v>
      </c>
      <c r="Z38" s="60" t="n">
        <v>30</v>
      </c>
      <c r="AA38" s="60" t="n">
        <v>100</v>
      </c>
      <c r="AB38" s="61" t="n">
        <f aca="false">IFERROR(X38+Y38+Z38*AA38/100,0)</f>
        <v>80</v>
      </c>
      <c r="AC38" s="60" t="n">
        <v>25</v>
      </c>
      <c r="AD38" s="60" t="n">
        <v>70</v>
      </c>
      <c r="AE38" s="57" t="n">
        <v>100</v>
      </c>
      <c r="AF38" s="61" t="n">
        <f aca="false">IFERROR(AC38+AD38*AE38/100,0)</f>
        <v>95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90</v>
      </c>
      <c r="AN38" s="62" t="n">
        <v>100</v>
      </c>
      <c r="AO38" s="62" t="n">
        <v>100</v>
      </c>
      <c r="AP38" s="62" t="n">
        <v>80</v>
      </c>
      <c r="AQ38" s="62" t="n">
        <v>100</v>
      </c>
      <c r="AR38" s="62" t="n">
        <v>100</v>
      </c>
      <c r="AS38" s="62" t="n">
        <v>100</v>
      </c>
      <c r="AT38" s="62" t="n">
        <v>100</v>
      </c>
      <c r="AU38" s="62"/>
      <c r="AV38" s="61" t="n">
        <f aca="false">IFERROR(AVERAGE(AK38:AU38),0)</f>
        <v>97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0</v>
      </c>
      <c r="BB38" s="62" t="n">
        <v>100</v>
      </c>
      <c r="BC38" s="62" t="n">
        <v>100</v>
      </c>
      <c r="BD38" s="62" t="n">
        <v>100</v>
      </c>
      <c r="BE38" s="62" t="n">
        <v>99</v>
      </c>
      <c r="BF38" s="62" t="n">
        <v>100</v>
      </c>
      <c r="BG38" s="62"/>
      <c r="BH38" s="62"/>
      <c r="BI38" s="61" t="n">
        <f aca="false">IFERROR(AVERAGE(AW38:BH38),0)</f>
        <v>89.9</v>
      </c>
      <c r="BJ38" s="62" t="n">
        <v>100</v>
      </c>
      <c r="BK38" s="62" t="n">
        <v>100</v>
      </c>
      <c r="BL38" s="62" t="n">
        <v>100</v>
      </c>
      <c r="BM38" s="62" t="n">
        <v>90</v>
      </c>
      <c r="BN38" s="62" t="n">
        <v>95</v>
      </c>
      <c r="BO38" s="62" t="n">
        <v>95</v>
      </c>
      <c r="BP38" s="62" t="n">
        <v>100</v>
      </c>
      <c r="BQ38" s="62" t="n">
        <v>95</v>
      </c>
      <c r="BR38" s="62" t="n">
        <v>100</v>
      </c>
      <c r="BS38" s="62" t="n">
        <v>100</v>
      </c>
      <c r="BT38" s="61" t="n">
        <f aca="false">IFERROR(AVERAGE(BJ38:BS38),0)</f>
        <v>97.5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100</v>
      </c>
    </row>
    <row r="39" customFormat="false" ht="15.75" hidden="false" customHeight="true" outlineLevel="0" collapsed="false">
      <c r="A39" s="13" t="str">
        <f aca="false">$E39&amp;"-"&amp;$F39</f>
        <v>202060047-3</v>
      </c>
      <c r="B39" s="18" t="n">
        <f aca="false">$W39</f>
        <v>95</v>
      </c>
      <c r="C39" s="13"/>
      <c r="D39" s="54" t="n">
        <v>35</v>
      </c>
      <c r="E39" s="56" t="s">
        <v>518</v>
      </c>
      <c r="F39" s="56" t="s">
        <v>159</v>
      </c>
      <c r="G39" s="56" t="s">
        <v>519</v>
      </c>
      <c r="H39" s="56" t="s">
        <v>68</v>
      </c>
      <c r="I39" s="56" t="s">
        <v>520</v>
      </c>
      <c r="J39" s="56" t="s">
        <v>255</v>
      </c>
      <c r="K39" s="56" t="s">
        <v>521</v>
      </c>
      <c r="L39" s="56" t="s">
        <v>64</v>
      </c>
      <c r="M39" s="56" t="s">
        <v>65</v>
      </c>
      <c r="N39" s="56" t="s">
        <v>522</v>
      </c>
      <c r="O39" s="57" t="n">
        <f aca="false">$AB39</f>
        <v>90</v>
      </c>
      <c r="P39" s="57" t="n">
        <f aca="false">$AF39</f>
        <v>100</v>
      </c>
      <c r="Q39" s="57" t="n">
        <f aca="false">IFERROR(IF($V39&lt;&gt;0,ROUND((MAX(O39:P39)*0.5+$V39*0.5),0),ROUND(($O39*0.5+$P39*0.5),0)),)</f>
        <v>95</v>
      </c>
      <c r="R39" s="57" t="n">
        <f aca="false">$AV39</f>
        <v>96</v>
      </c>
      <c r="S39" s="57" t="n">
        <f aca="false">$BI39</f>
        <v>100</v>
      </c>
      <c r="T39" s="57" t="n">
        <f aca="false">$BT39</f>
        <v>93</v>
      </c>
      <c r="U39" s="57" t="n">
        <f aca="false">$CD39</f>
        <v>87.5</v>
      </c>
      <c r="V39" s="58" t="n">
        <f aca="false">$AJ39</f>
        <v>0</v>
      </c>
      <c r="W39" s="59" t="n">
        <f aca="false">IF($Q39&gt;=55,ROUND($Q39*$Q$3+$R39*$R$3+$S39*$S$3+$T39*$T$3+$U39*$U$3,0),$Q39)</f>
        <v>95</v>
      </c>
      <c r="X39" s="57" t="n">
        <v>20</v>
      </c>
      <c r="Y39" s="60" t="n">
        <v>30</v>
      </c>
      <c r="Z39" s="60" t="n">
        <v>40</v>
      </c>
      <c r="AA39" s="60" t="n">
        <v>100</v>
      </c>
      <c r="AB39" s="61" t="n">
        <f aca="false">IFERROR(X39+Y39+Z39*AA39/100,0)</f>
        <v>90</v>
      </c>
      <c r="AC39" s="60" t="n">
        <v>30</v>
      </c>
      <c r="AD39" s="60" t="n">
        <v>70</v>
      </c>
      <c r="AE39" s="57" t="n">
        <v>100</v>
      </c>
      <c r="AF39" s="61" t="n">
        <f aca="false">IFERROR(AC39+AD39*AE39/100,0)</f>
        <v>100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60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96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100</v>
      </c>
      <c r="BL39" s="62" t="n">
        <v>100</v>
      </c>
      <c r="BM39" s="62" t="n">
        <v>85</v>
      </c>
      <c r="BN39" s="62" t="n">
        <v>95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50</v>
      </c>
      <c r="BT39" s="61" t="n">
        <f aca="false">IFERROR(AVERAGE(BJ39:BS39),0)</f>
        <v>93</v>
      </c>
      <c r="BU39" s="63" t="n">
        <v>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87.5</v>
      </c>
    </row>
    <row r="40" customFormat="false" ht="15.75" hidden="false" customHeight="true" outlineLevel="0" collapsed="false">
      <c r="A40" s="13" t="str">
        <f aca="false">$E40&amp;"-"&amp;$F40</f>
        <v>202060059-7</v>
      </c>
      <c r="B40" s="18" t="n">
        <f aca="false">$W40</f>
        <v>99</v>
      </c>
      <c r="C40" s="13"/>
      <c r="D40" s="54" t="n">
        <v>36</v>
      </c>
      <c r="E40" s="56" t="s">
        <v>523</v>
      </c>
      <c r="F40" s="56" t="s">
        <v>121</v>
      </c>
      <c r="G40" s="56" t="s">
        <v>524</v>
      </c>
      <c r="H40" s="56" t="s">
        <v>64</v>
      </c>
      <c r="I40" s="56" t="s">
        <v>304</v>
      </c>
      <c r="J40" s="56" t="s">
        <v>525</v>
      </c>
      <c r="K40" s="56" t="s">
        <v>526</v>
      </c>
      <c r="L40" s="56" t="s">
        <v>64</v>
      </c>
      <c r="M40" s="56" t="s">
        <v>65</v>
      </c>
      <c r="N40" s="56" t="s">
        <v>527</v>
      </c>
      <c r="O40" s="57" t="n">
        <f aca="false">$AB40</f>
        <v>95</v>
      </c>
      <c r="P40" s="57" t="n">
        <f aca="false">$AF40</f>
        <v>100</v>
      </c>
      <c r="Q40" s="57" t="n">
        <f aca="false">IFERROR(IF($V40&lt;&gt;0,ROUND((MAX(O40:P40)*0.5+$V40*0.5),0),ROUND(($O40*0.5+$P40*0.5),0)),)</f>
        <v>98</v>
      </c>
      <c r="R40" s="57" t="n">
        <f aca="false">$AV40</f>
        <v>100</v>
      </c>
      <c r="S40" s="57" t="n">
        <f aca="false">$BI40</f>
        <v>100</v>
      </c>
      <c r="T40" s="57" t="n">
        <f aca="false">$BT40</f>
        <v>99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99</v>
      </c>
      <c r="X40" s="57" t="n">
        <v>20</v>
      </c>
      <c r="Y40" s="60" t="n">
        <v>30</v>
      </c>
      <c r="Z40" s="60" t="n">
        <v>45</v>
      </c>
      <c r="AA40" s="60" t="n">
        <v>100</v>
      </c>
      <c r="AB40" s="61" t="n">
        <f aca="false">IFERROR(X40+Y40+Z40*AA40/100,0)</f>
        <v>95</v>
      </c>
      <c r="AC40" s="60" t="n">
        <v>30</v>
      </c>
      <c r="AD40" s="60" t="n">
        <v>70</v>
      </c>
      <c r="AE40" s="57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100</v>
      </c>
      <c r="AO40" s="62" t="n">
        <v>100</v>
      </c>
      <c r="AP40" s="62" t="n">
        <v>100</v>
      </c>
      <c r="AQ40" s="62" t="n">
        <v>100</v>
      </c>
      <c r="AR40" s="62" t="n">
        <v>100</v>
      </c>
      <c r="AS40" s="62" t="n">
        <v>100</v>
      </c>
      <c r="AT40" s="62" t="n">
        <v>100</v>
      </c>
      <c r="AU40" s="62"/>
      <c r="AV40" s="61" t="n">
        <f aca="false">IFERROR(AVERAGE(AK40:AU40),0)</f>
        <v>100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100</v>
      </c>
      <c r="BJ40" s="62" t="n">
        <v>90</v>
      </c>
      <c r="BK40" s="62" t="n">
        <v>100</v>
      </c>
      <c r="BL40" s="62" t="n">
        <v>100</v>
      </c>
      <c r="BM40" s="62" t="n">
        <v>100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100</v>
      </c>
      <c r="BT40" s="61" t="n">
        <f aca="false">IFERROR(AVERAGE(BJ40:BS40),0)</f>
        <v>99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202004132-6</v>
      </c>
      <c r="B41" s="18" t="n">
        <f aca="false">$W41</f>
        <v>69</v>
      </c>
      <c r="C41" s="13"/>
      <c r="D41" s="54" t="n">
        <v>37</v>
      </c>
      <c r="E41" s="56" t="s">
        <v>528</v>
      </c>
      <c r="F41" s="56" t="s">
        <v>140</v>
      </c>
      <c r="G41" s="56" t="s">
        <v>529</v>
      </c>
      <c r="H41" s="56" t="s">
        <v>102</v>
      </c>
      <c r="I41" s="56" t="s">
        <v>530</v>
      </c>
      <c r="J41" s="56" t="s">
        <v>531</v>
      </c>
      <c r="K41" s="56" t="s">
        <v>532</v>
      </c>
      <c r="L41" s="56" t="s">
        <v>64</v>
      </c>
      <c r="M41" s="56" t="s">
        <v>276</v>
      </c>
      <c r="N41" s="56" t="s">
        <v>533</v>
      </c>
      <c r="O41" s="57" t="n">
        <f aca="false">$AB41</f>
        <v>80</v>
      </c>
      <c r="P41" s="57" t="n">
        <f aca="false">$AF41</f>
        <v>0</v>
      </c>
      <c r="Q41" s="57" t="n">
        <f aca="false">IFERROR(IF($V41&lt;&gt;0,ROUND((O41+P41+V41)/3,0),ROUND(($O41*0.5+$P41*0.5),0)),)</f>
        <v>58</v>
      </c>
      <c r="R41" s="57" t="n">
        <f aca="false">$AV41</f>
        <v>79.8</v>
      </c>
      <c r="S41" s="57" t="n">
        <f aca="false">$BI41</f>
        <v>69.5</v>
      </c>
      <c r="T41" s="57" t="n">
        <f aca="false">$BT41</f>
        <v>82</v>
      </c>
      <c r="U41" s="57" t="n">
        <f aca="false">$CD41</f>
        <v>87.5</v>
      </c>
      <c r="V41" s="58" t="n">
        <f aca="false">$AJ41</f>
        <v>95</v>
      </c>
      <c r="W41" s="59" t="n">
        <f aca="false">IF($Q41&gt;=55,ROUND($Q41*$Q$3+$R41*$R$3+$S41*$S$3+$T41*$T$3+$U41*$U$3,0),$Q41)</f>
        <v>69</v>
      </c>
      <c r="X41" s="57" t="n">
        <v>20</v>
      </c>
      <c r="Y41" s="60" t="n">
        <v>30</v>
      </c>
      <c r="Z41" s="60" t="n">
        <v>30</v>
      </c>
      <c r="AA41" s="60" t="n">
        <v>100</v>
      </c>
      <c r="AB41" s="61" t="n">
        <f aca="false">IFERROR(X41+Y41+Z41*AA41/100,0)</f>
        <v>80</v>
      </c>
      <c r="AC41" s="60" t="n">
        <v>0</v>
      </c>
      <c r="AD41" s="60" t="n">
        <v>0</v>
      </c>
      <c r="AE41" s="57" t="n">
        <v>0</v>
      </c>
      <c r="AF41" s="61" t="n">
        <f aca="false">IFERROR(AC41+AD41*AE41/100,0)</f>
        <v>0</v>
      </c>
      <c r="AG41" s="60" t="n">
        <v>30</v>
      </c>
      <c r="AH41" s="60" t="n">
        <v>65</v>
      </c>
      <c r="AI41" s="57" t="n">
        <v>100</v>
      </c>
      <c r="AJ41" s="61" t="n">
        <f aca="false">IFERROR(AG41+AH41*AI41/100,0)</f>
        <v>95</v>
      </c>
      <c r="AK41" s="62" t="n">
        <v>100</v>
      </c>
      <c r="AL41" s="63" t="n">
        <v>100</v>
      </c>
      <c r="AM41" s="62" t="n">
        <v>100</v>
      </c>
      <c r="AN41" s="62" t="n">
        <v>100</v>
      </c>
      <c r="AO41" s="62" t="n">
        <v>25</v>
      </c>
      <c r="AP41" s="62" t="n">
        <v>60</v>
      </c>
      <c r="AQ41" s="62" t="n">
        <v>100</v>
      </c>
      <c r="AR41" s="62" t="n">
        <v>33</v>
      </c>
      <c r="AS41" s="62" t="n">
        <v>80</v>
      </c>
      <c r="AT41" s="62" t="n">
        <v>100</v>
      </c>
      <c r="AU41" s="62"/>
      <c r="AV41" s="61" t="n">
        <f aca="false">IFERROR(AVERAGE(AK41:AU41),0)</f>
        <v>79.8</v>
      </c>
      <c r="AW41" s="62" t="n">
        <v>0</v>
      </c>
      <c r="AX41" s="62" t="n">
        <v>82</v>
      </c>
      <c r="AY41" s="62" t="n">
        <v>56</v>
      </c>
      <c r="AZ41" s="62" t="n">
        <v>81</v>
      </c>
      <c r="BA41" s="62" t="n">
        <v>0</v>
      </c>
      <c r="BB41" s="62" t="n">
        <v>95</v>
      </c>
      <c r="BC41" s="62" t="n">
        <v>95</v>
      </c>
      <c r="BD41" s="62" t="n">
        <v>100</v>
      </c>
      <c r="BE41" s="62" t="n">
        <v>86</v>
      </c>
      <c r="BF41" s="62" t="n">
        <v>100</v>
      </c>
      <c r="BG41" s="62"/>
      <c r="BH41" s="62"/>
      <c r="BI41" s="61" t="n">
        <f aca="false">IFERROR(AVERAGE(AW41:BH41),0)</f>
        <v>69.5</v>
      </c>
      <c r="BJ41" s="62" t="n">
        <v>100</v>
      </c>
      <c r="BK41" s="62" t="n">
        <v>60</v>
      </c>
      <c r="BL41" s="62" t="n">
        <v>100</v>
      </c>
      <c r="BM41" s="62" t="n">
        <v>90</v>
      </c>
      <c r="BN41" s="62" t="n">
        <v>85</v>
      </c>
      <c r="BO41" s="62" t="n">
        <v>0</v>
      </c>
      <c r="BP41" s="62" t="n">
        <v>100</v>
      </c>
      <c r="BQ41" s="62" t="n">
        <v>90</v>
      </c>
      <c r="BR41" s="62" t="n">
        <v>100</v>
      </c>
      <c r="BS41" s="62" t="n">
        <v>95</v>
      </c>
      <c r="BT41" s="61" t="n">
        <f aca="false">IFERROR(AVERAGE(BJ41:BS41),0)</f>
        <v>82</v>
      </c>
      <c r="BU41" s="63" t="n">
        <v>100</v>
      </c>
      <c r="BV41" s="63" t="n">
        <v>100</v>
      </c>
      <c r="BW41" s="63" t="n">
        <v>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87.5</v>
      </c>
    </row>
    <row r="42" customFormat="false" ht="15.75" hidden="false" customHeight="true" outlineLevel="0" collapsed="false">
      <c r="A42" s="13" t="str">
        <f aca="false">$E42&amp;"-"&amp;$F42</f>
        <v>202060116-k</v>
      </c>
      <c r="B42" s="18" t="n">
        <f aca="false">$W42</f>
        <v>91</v>
      </c>
      <c r="C42" s="13"/>
      <c r="D42" s="54" t="n">
        <v>38</v>
      </c>
      <c r="E42" s="56" t="s">
        <v>534</v>
      </c>
      <c r="F42" s="56" t="s">
        <v>76</v>
      </c>
      <c r="G42" s="56" t="s">
        <v>535</v>
      </c>
      <c r="H42" s="56" t="s">
        <v>70</v>
      </c>
      <c r="I42" s="56" t="s">
        <v>536</v>
      </c>
      <c r="J42" s="56" t="s">
        <v>537</v>
      </c>
      <c r="K42" s="56" t="s">
        <v>538</v>
      </c>
      <c r="L42" s="56" t="s">
        <v>64</v>
      </c>
      <c r="M42" s="56" t="s">
        <v>65</v>
      </c>
      <c r="N42" s="56" t="s">
        <v>539</v>
      </c>
      <c r="O42" s="57" t="n">
        <f aca="false">$AB42</f>
        <v>95</v>
      </c>
      <c r="P42" s="57" t="n">
        <f aca="false">$AF42</f>
        <v>80</v>
      </c>
      <c r="Q42" s="57" t="n">
        <f aca="false">IFERROR(IF($V42&lt;&gt;0,ROUND((MAX(O42:P42)*0.5+$V42*0.5),0),ROUND(($O42*0.5+$P42*0.5),0)),)</f>
        <v>88</v>
      </c>
      <c r="R42" s="57" t="n">
        <f aca="false">$AV42</f>
        <v>95.5555555555556</v>
      </c>
      <c r="S42" s="57" t="n">
        <f aca="false">$BI42</f>
        <v>78.4</v>
      </c>
      <c r="T42" s="57" t="n">
        <f aca="false">$BT42</f>
        <v>97</v>
      </c>
      <c r="U42" s="57" t="n">
        <f aca="false">$CD42</f>
        <v>100</v>
      </c>
      <c r="V42" s="58" t="n">
        <f aca="false">$AJ42</f>
        <v>0</v>
      </c>
      <c r="W42" s="59" t="n">
        <f aca="false">IF($Q42&gt;=55,ROUND($Q42*$Q$3+$R42*$R$3+$S42*$S$3+$T42*$T$3+$U42*$U$3,0),$Q42)</f>
        <v>91</v>
      </c>
      <c r="X42" s="57" t="n">
        <v>20</v>
      </c>
      <c r="Y42" s="60" t="n">
        <v>30</v>
      </c>
      <c r="Z42" s="60" t="n">
        <v>45</v>
      </c>
      <c r="AA42" s="60" t="n">
        <v>100</v>
      </c>
      <c r="AB42" s="61" t="n">
        <f aca="false">IFERROR(X42+Y42+Z42*AA42/100,0)</f>
        <v>95</v>
      </c>
      <c r="AC42" s="60" t="n">
        <v>30</v>
      </c>
      <c r="AD42" s="60" t="n">
        <v>50</v>
      </c>
      <c r="AE42" s="57" t="n">
        <v>100</v>
      </c>
      <c r="AF42" s="61" t="n">
        <f aca="false">IFERROR(AC42+AD42*AE42/100,0)</f>
        <v>80</v>
      </c>
      <c r="AG42" s="60"/>
      <c r="AH42" s="60"/>
      <c r="AI42" s="57"/>
      <c r="AJ42" s="61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80</v>
      </c>
      <c r="AQ42" s="62" t="s">
        <v>145</v>
      </c>
      <c r="AR42" s="62" t="n">
        <v>100</v>
      </c>
      <c r="AS42" s="62" t="n">
        <v>80</v>
      </c>
      <c r="AT42" s="62" t="n">
        <v>100</v>
      </c>
      <c r="AU42" s="62"/>
      <c r="AV42" s="61" t="n">
        <f aca="false">IFERROR(AVERAGE(AK42:AU42),0)</f>
        <v>95.5555555555556</v>
      </c>
      <c r="AW42" s="62" t="n">
        <v>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0</v>
      </c>
      <c r="BC42" s="62" t="n">
        <v>85</v>
      </c>
      <c r="BD42" s="62" t="n">
        <v>100</v>
      </c>
      <c r="BE42" s="62" t="n">
        <v>99</v>
      </c>
      <c r="BF42" s="62" t="n">
        <v>100</v>
      </c>
      <c r="BG42" s="62"/>
      <c r="BH42" s="62"/>
      <c r="BI42" s="61" t="n">
        <f aca="false">IFERROR(AVERAGE(AW42:BH42),0)</f>
        <v>78.4</v>
      </c>
      <c r="BJ42" s="62" t="n">
        <v>90</v>
      </c>
      <c r="BK42" s="62" t="n">
        <v>100</v>
      </c>
      <c r="BL42" s="62" t="n">
        <v>100</v>
      </c>
      <c r="BM42" s="62" t="n">
        <v>100</v>
      </c>
      <c r="BN42" s="62" t="n">
        <v>100</v>
      </c>
      <c r="BO42" s="62" t="n">
        <v>100</v>
      </c>
      <c r="BP42" s="62" t="n">
        <v>100</v>
      </c>
      <c r="BQ42" s="62" t="n">
        <v>100</v>
      </c>
      <c r="BR42" s="62" t="n">
        <v>95</v>
      </c>
      <c r="BS42" s="62" t="n">
        <v>85</v>
      </c>
      <c r="BT42" s="61" t="n">
        <f aca="false">IFERROR(AVERAGE(BJ42:BS42),0)</f>
        <v>97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202060030-9</v>
      </c>
      <c r="B43" s="18" t="n">
        <f aca="false">$W43</f>
        <v>96</v>
      </c>
      <c r="C43" s="13"/>
      <c r="D43" s="54" t="n">
        <v>39</v>
      </c>
      <c r="E43" s="56" t="s">
        <v>540</v>
      </c>
      <c r="F43" s="56" t="s">
        <v>102</v>
      </c>
      <c r="G43" s="56" t="s">
        <v>541</v>
      </c>
      <c r="H43" s="56" t="s">
        <v>140</v>
      </c>
      <c r="I43" s="56" t="s">
        <v>542</v>
      </c>
      <c r="J43" s="56" t="s">
        <v>402</v>
      </c>
      <c r="K43" s="56" t="s">
        <v>543</v>
      </c>
      <c r="L43" s="56" t="s">
        <v>64</v>
      </c>
      <c r="M43" s="56" t="s">
        <v>65</v>
      </c>
      <c r="N43" s="56" t="s">
        <v>544</v>
      </c>
      <c r="O43" s="57" t="n">
        <f aca="false">$AB43</f>
        <v>100</v>
      </c>
      <c r="P43" s="57" t="n">
        <f aca="false">$AF43</f>
        <v>100</v>
      </c>
      <c r="Q43" s="57" t="n">
        <f aca="false">IFERROR(IF($V43&lt;&gt;0,ROUND((MAX(O43:P43)*0.5+$V43*0.5),0),ROUND(($O43*0.5+$P43*0.5),0)),)</f>
        <v>100</v>
      </c>
      <c r="R43" s="57" t="n">
        <f aca="false">$AV43</f>
        <v>84.2</v>
      </c>
      <c r="S43" s="57" t="n">
        <f aca="false">$BI43</f>
        <v>89.5</v>
      </c>
      <c r="T43" s="57" t="n">
        <f aca="false">$BT43</f>
        <v>100</v>
      </c>
      <c r="U43" s="57" t="n">
        <f aca="false">$CD43</f>
        <v>100</v>
      </c>
      <c r="V43" s="58" t="n">
        <f aca="false">$AJ43</f>
        <v>0</v>
      </c>
      <c r="W43" s="59" t="n">
        <f aca="false">IF($Q43&gt;=55,ROUND($Q43*$Q$3+$R43*$R$3+$S43*$S$3+$T43*$T$3+$U43*$U$3,0),$Q43)</f>
        <v>96</v>
      </c>
      <c r="X43" s="57" t="n">
        <v>20</v>
      </c>
      <c r="Y43" s="60" t="n">
        <v>30</v>
      </c>
      <c r="Z43" s="60" t="n">
        <v>50</v>
      </c>
      <c r="AA43" s="60" t="n">
        <v>100</v>
      </c>
      <c r="AB43" s="61" t="n">
        <f aca="false">IFERROR(X43+Y43+Z43*AA43/100,0)</f>
        <v>100</v>
      </c>
      <c r="AC43" s="60" t="n">
        <v>30</v>
      </c>
      <c r="AD43" s="60" t="n">
        <v>70</v>
      </c>
      <c r="AE43" s="57" t="n">
        <v>100</v>
      </c>
      <c r="AF43" s="61" t="n">
        <f aca="false">IFERROR(AC43+AD43*AE43/100,0)</f>
        <v>100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90</v>
      </c>
      <c r="AN43" s="62" t="n">
        <v>25</v>
      </c>
      <c r="AO43" s="62" t="n">
        <v>100</v>
      </c>
      <c r="AP43" s="62" t="n">
        <v>60</v>
      </c>
      <c r="AQ43" s="62" t="n">
        <v>100</v>
      </c>
      <c r="AR43" s="62" t="n">
        <v>67</v>
      </c>
      <c r="AS43" s="62" t="n">
        <v>100</v>
      </c>
      <c r="AT43" s="62" t="n">
        <v>100</v>
      </c>
      <c r="AU43" s="62"/>
      <c r="AV43" s="61" t="n">
        <f aca="false">IFERROR(AVERAGE(AK43:AU43),0)</f>
        <v>84.2</v>
      </c>
      <c r="AW43" s="62" t="n">
        <v>100</v>
      </c>
      <c r="AX43" s="62" t="n">
        <v>100</v>
      </c>
      <c r="AY43" s="62" t="n">
        <v>100</v>
      </c>
      <c r="AZ43" s="62" t="n">
        <v>96</v>
      </c>
      <c r="BA43" s="62" t="n">
        <v>0</v>
      </c>
      <c r="BB43" s="62" t="n">
        <v>99</v>
      </c>
      <c r="BC43" s="62" t="n">
        <v>100</v>
      </c>
      <c r="BD43" s="62" t="n">
        <v>100</v>
      </c>
      <c r="BE43" s="62" t="n">
        <v>100</v>
      </c>
      <c r="BF43" s="62" t="n">
        <v>100</v>
      </c>
      <c r="BG43" s="62"/>
      <c r="BH43" s="62"/>
      <c r="BI43" s="61" t="n">
        <f aca="false">IFERROR(AVERAGE(AW43:BH43),0)</f>
        <v>89.5</v>
      </c>
      <c r="BJ43" s="62" t="n">
        <v>100</v>
      </c>
      <c r="BK43" s="62" t="n">
        <v>100</v>
      </c>
      <c r="BL43" s="62" t="n">
        <v>100</v>
      </c>
      <c r="BM43" s="62" t="n">
        <v>100</v>
      </c>
      <c r="BN43" s="62" t="n">
        <v>100</v>
      </c>
      <c r="BO43" s="62" t="n">
        <v>100</v>
      </c>
      <c r="BP43" s="62" t="n">
        <v>100</v>
      </c>
      <c r="BQ43" s="62" t="n">
        <v>100</v>
      </c>
      <c r="BR43" s="62" t="n">
        <v>100</v>
      </c>
      <c r="BS43" s="62" t="n">
        <v>100</v>
      </c>
      <c r="BT43" s="61" t="n">
        <f aca="false">IFERROR(AVERAGE(BJ43:BS43),0)</f>
        <v>100</v>
      </c>
      <c r="BU43" s="63" t="n">
        <v>100</v>
      </c>
      <c r="BV43" s="63" t="n">
        <v>100</v>
      </c>
      <c r="BW43" s="63" t="n">
        <v>100</v>
      </c>
      <c r="BX43" s="62" t="n">
        <v>100</v>
      </c>
      <c r="BY43" s="62" t="n">
        <v>100</v>
      </c>
      <c r="BZ43" s="62" t="n">
        <v>100</v>
      </c>
      <c r="CA43" s="62" t="n">
        <v>100</v>
      </c>
      <c r="CB43" s="62" t="n">
        <v>100</v>
      </c>
      <c r="CC43" s="62"/>
      <c r="CD43" s="61" t="n">
        <f aca="false">IFERROR(AVERAGE(BU43:CC43),0)</f>
        <v>100</v>
      </c>
    </row>
    <row r="44" customFormat="false" ht="15.75" hidden="false" customHeight="true" outlineLevel="0" collapsed="false">
      <c r="A44" s="13" t="str">
        <f aca="false">$E44&amp;"-"&amp;$F44</f>
        <v>201903026-4</v>
      </c>
      <c r="B44" s="18" t="n">
        <f aca="false">$W44</f>
        <v>66</v>
      </c>
      <c r="C44" s="13"/>
      <c r="D44" s="54" t="n">
        <v>40</v>
      </c>
      <c r="E44" s="56" t="s">
        <v>545</v>
      </c>
      <c r="F44" s="56" t="s">
        <v>178</v>
      </c>
      <c r="G44" s="56" t="s">
        <v>546</v>
      </c>
      <c r="H44" s="56" t="s">
        <v>89</v>
      </c>
      <c r="I44" s="56" t="s">
        <v>547</v>
      </c>
      <c r="J44" s="56" t="s">
        <v>548</v>
      </c>
      <c r="K44" s="56" t="s">
        <v>549</v>
      </c>
      <c r="L44" s="56" t="s">
        <v>64</v>
      </c>
      <c r="M44" s="56" t="s">
        <v>65</v>
      </c>
      <c r="N44" s="56" t="s">
        <v>550</v>
      </c>
      <c r="O44" s="57" t="n">
        <f aca="false">$AB44</f>
        <v>75</v>
      </c>
      <c r="P44" s="57" t="n">
        <f aca="false">$AF44</f>
        <v>55</v>
      </c>
      <c r="Q44" s="57" t="n">
        <f aca="false">IFERROR(IF($V44&lt;&gt;0,ROUND((MAX(O44:P44)*0.5+$V44*0.5),0),ROUND(($O44*0.5+$P44*0.5),0)),)</f>
        <v>65</v>
      </c>
      <c r="R44" s="57" t="n">
        <f aca="false">$AV44</f>
        <v>72.1</v>
      </c>
      <c r="S44" s="57" t="n">
        <f aca="false">$BI44</f>
        <v>89.6</v>
      </c>
      <c r="T44" s="57" t="n">
        <f aca="false">$BT44</f>
        <v>62.5</v>
      </c>
      <c r="U44" s="57" t="n">
        <f aca="false">$CD44</f>
        <v>34.875</v>
      </c>
      <c r="V44" s="58" t="n">
        <f aca="false">$AJ44</f>
        <v>0</v>
      </c>
      <c r="W44" s="59" t="n">
        <f aca="false">IF($Q44&gt;=55,ROUND($Q44*$Q$3+$R44*$R$3+$S44*$S$3+$T44*$T$3+$U44*$U$3,0),$Q44)</f>
        <v>66</v>
      </c>
      <c r="X44" s="57" t="n">
        <v>10</v>
      </c>
      <c r="Y44" s="60" t="n">
        <v>30</v>
      </c>
      <c r="Z44" s="60" t="n">
        <v>35</v>
      </c>
      <c r="AA44" s="60" t="n">
        <v>100</v>
      </c>
      <c r="AB44" s="61" t="n">
        <f aca="false">IFERROR(X44+Y44+Z44*AA44/100,0)</f>
        <v>75</v>
      </c>
      <c r="AC44" s="60" t="n">
        <v>25</v>
      </c>
      <c r="AD44" s="60" t="n">
        <v>30</v>
      </c>
      <c r="AE44" s="57" t="n">
        <v>100</v>
      </c>
      <c r="AF44" s="61" t="n">
        <f aca="false">IFERROR(AC44+AD44*AE44/100,0)</f>
        <v>55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100</v>
      </c>
      <c r="AP44" s="62" t="n">
        <v>80</v>
      </c>
      <c r="AQ44" s="62" t="n">
        <v>80</v>
      </c>
      <c r="AR44" s="62" t="n">
        <v>33</v>
      </c>
      <c r="AS44" s="62" t="n">
        <v>20</v>
      </c>
      <c r="AT44" s="62" t="n">
        <v>33</v>
      </c>
      <c r="AU44" s="62"/>
      <c r="AV44" s="61" t="n">
        <f aca="false">IFERROR(AVERAGE(AK44:AU44),0)</f>
        <v>72.1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62" t="n">
        <v>99</v>
      </c>
      <c r="BC44" s="62" t="n">
        <v>100</v>
      </c>
      <c r="BD44" s="62" t="n">
        <v>100</v>
      </c>
      <c r="BE44" s="62" t="n">
        <v>97</v>
      </c>
      <c r="BF44" s="62" t="n">
        <v>0</v>
      </c>
      <c r="BG44" s="62"/>
      <c r="BH44" s="62"/>
      <c r="BI44" s="61" t="n">
        <f aca="false">IFERROR(AVERAGE(AW44:BH44),0)</f>
        <v>89.6</v>
      </c>
      <c r="BJ44" s="62" t="n">
        <v>90</v>
      </c>
      <c r="BK44" s="62" t="n">
        <v>100</v>
      </c>
      <c r="BL44" s="62" t="n">
        <v>100</v>
      </c>
      <c r="BM44" s="62" t="n">
        <v>95</v>
      </c>
      <c r="BN44" s="62" t="n">
        <v>70</v>
      </c>
      <c r="BO44" s="62" t="n">
        <v>0</v>
      </c>
      <c r="BP44" s="62" t="n">
        <v>70</v>
      </c>
      <c r="BQ44" s="62" t="n">
        <v>100</v>
      </c>
      <c r="BR44" s="62" t="n">
        <v>0</v>
      </c>
      <c r="BS44" s="62" t="n">
        <v>0</v>
      </c>
      <c r="BT44" s="61" t="n">
        <f aca="false">IFERROR(AVERAGE(BJ44:BS44),0)</f>
        <v>62.5</v>
      </c>
      <c r="BU44" s="63" t="n">
        <v>75</v>
      </c>
      <c r="BV44" s="63" t="n">
        <v>0</v>
      </c>
      <c r="BW44" s="63" t="n">
        <v>100</v>
      </c>
      <c r="BX44" s="62" t="n">
        <v>0</v>
      </c>
      <c r="BY44" s="62" t="n">
        <v>4</v>
      </c>
      <c r="BZ44" s="62" t="n">
        <v>0</v>
      </c>
      <c r="CA44" s="62" t="n">
        <v>100</v>
      </c>
      <c r="CB44" s="62" t="n">
        <v>0</v>
      </c>
      <c r="CC44" s="62"/>
      <c r="CD44" s="61" t="n">
        <f aca="false">IFERROR(AVERAGE(BU44:CC44),0)</f>
        <v>34.875</v>
      </c>
    </row>
    <row r="45" customFormat="false" ht="15.75" hidden="false" customHeight="true" outlineLevel="0" collapsed="false">
      <c r="A45" s="13" t="str">
        <f aca="false">$E45&amp;"-"&amp;$F45</f>
        <v>202060003-1</v>
      </c>
      <c r="B45" s="18" t="n">
        <f aca="false">$W45</f>
        <v>78</v>
      </c>
      <c r="C45" s="13"/>
      <c r="D45" s="54" t="n">
        <v>41</v>
      </c>
      <c r="E45" s="56" t="s">
        <v>551</v>
      </c>
      <c r="F45" s="56" t="s">
        <v>64</v>
      </c>
      <c r="G45" s="56" t="s">
        <v>552</v>
      </c>
      <c r="H45" s="56" t="s">
        <v>121</v>
      </c>
      <c r="I45" s="56" t="s">
        <v>505</v>
      </c>
      <c r="J45" s="56" t="s">
        <v>553</v>
      </c>
      <c r="K45" s="56" t="s">
        <v>554</v>
      </c>
      <c r="L45" s="56" t="s">
        <v>64</v>
      </c>
      <c r="M45" s="56" t="s">
        <v>65</v>
      </c>
      <c r="N45" s="56" t="s">
        <v>555</v>
      </c>
      <c r="O45" s="57" t="n">
        <f aca="false">$AB45</f>
        <v>90</v>
      </c>
      <c r="P45" s="57" t="n">
        <f aca="false">$AF45</f>
        <v>70</v>
      </c>
      <c r="Q45" s="57" t="n">
        <f aca="false">IFERROR(IF($V45&lt;&gt;0,ROUND((MAX(O45:P45)*0.5+$V45*0.5),0),ROUND(($O45*0.5+$P45*0.5),0)),)</f>
        <v>80</v>
      </c>
      <c r="R45" s="57" t="n">
        <f aca="false">$AV45</f>
        <v>58</v>
      </c>
      <c r="S45" s="57" t="n">
        <f aca="false">$BI45</f>
        <v>65.3</v>
      </c>
      <c r="T45" s="57" t="n">
        <f aca="false">$BT45</f>
        <v>96.5</v>
      </c>
      <c r="U45" s="57" t="n">
        <f aca="false">$CD45</f>
        <v>75</v>
      </c>
      <c r="V45" s="58" t="n">
        <f aca="false">$AJ45</f>
        <v>0</v>
      </c>
      <c r="W45" s="59" t="n">
        <f aca="false">IF($Q45&gt;=55,ROUND($Q45*$Q$3+$R45*$R$3+$S45*$S$3+$T45*$T$3+$U45*$U$3,0),$Q45)</f>
        <v>78</v>
      </c>
      <c r="X45" s="57" t="n">
        <v>20</v>
      </c>
      <c r="Y45" s="60" t="n">
        <v>25</v>
      </c>
      <c r="Z45" s="60" t="n">
        <v>45</v>
      </c>
      <c r="AA45" s="60" t="n">
        <v>100</v>
      </c>
      <c r="AB45" s="61" t="n">
        <f aca="false">IFERROR(X45+Y45+Z45*AA45/100,0)</f>
        <v>90</v>
      </c>
      <c r="AC45" s="60" t="n">
        <v>30</v>
      </c>
      <c r="AD45" s="60" t="n">
        <v>40</v>
      </c>
      <c r="AE45" s="57" t="n">
        <v>100</v>
      </c>
      <c r="AF45" s="61" t="n">
        <f aca="false">IFERROR(AC45+AD45*AE45/100,0)</f>
        <v>70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50</v>
      </c>
      <c r="AO45" s="62" t="n">
        <v>0</v>
      </c>
      <c r="AP45" s="62" t="n">
        <v>80</v>
      </c>
      <c r="AQ45" s="62" t="n">
        <v>40</v>
      </c>
      <c r="AR45" s="62" t="n">
        <v>50</v>
      </c>
      <c r="AS45" s="62" t="n">
        <v>60</v>
      </c>
      <c r="AT45" s="62" t="n">
        <v>0</v>
      </c>
      <c r="AU45" s="62"/>
      <c r="AV45" s="61" t="n">
        <f aca="false">IFERROR(AVERAGE(AK45:AU45),0)</f>
        <v>58</v>
      </c>
      <c r="AW45" s="62" t="n">
        <v>91</v>
      </c>
      <c r="AX45" s="62" t="n">
        <v>80</v>
      </c>
      <c r="AY45" s="62" t="n">
        <v>0</v>
      </c>
      <c r="AZ45" s="62" t="n">
        <v>0</v>
      </c>
      <c r="BA45" s="62" t="n">
        <v>0</v>
      </c>
      <c r="BB45" s="62" t="n">
        <v>86</v>
      </c>
      <c r="BC45" s="62" t="n">
        <v>100</v>
      </c>
      <c r="BD45" s="62" t="n">
        <v>100</v>
      </c>
      <c r="BE45" s="62" t="n">
        <v>100</v>
      </c>
      <c r="BF45" s="62" t="n">
        <v>96</v>
      </c>
      <c r="BG45" s="62"/>
      <c r="BH45" s="62"/>
      <c r="BI45" s="61" t="n">
        <f aca="false">IFERROR(AVERAGE(AW45:BH45),0)</f>
        <v>65.3</v>
      </c>
      <c r="BJ45" s="62" t="n">
        <v>90</v>
      </c>
      <c r="BK45" s="62" t="n">
        <v>100</v>
      </c>
      <c r="BL45" s="62" t="n">
        <v>100</v>
      </c>
      <c r="BM45" s="62" t="n">
        <v>95</v>
      </c>
      <c r="BN45" s="62" t="n">
        <v>95</v>
      </c>
      <c r="BO45" s="62" t="n">
        <v>95</v>
      </c>
      <c r="BP45" s="62" t="n">
        <v>100</v>
      </c>
      <c r="BQ45" s="62" t="n">
        <v>100</v>
      </c>
      <c r="BR45" s="62" t="n">
        <v>100</v>
      </c>
      <c r="BS45" s="62" t="n">
        <v>90</v>
      </c>
      <c r="BT45" s="61" t="n">
        <f aca="false">IFERROR(AVERAGE(BJ45:BS45),0)</f>
        <v>96.5</v>
      </c>
      <c r="BU45" s="63" t="n">
        <v>100</v>
      </c>
      <c r="BV45" s="63" t="n">
        <v>100</v>
      </c>
      <c r="BW45" s="63" t="n">
        <v>0</v>
      </c>
      <c r="BX45" s="62" t="n">
        <v>100</v>
      </c>
      <c r="BY45" s="62" t="n">
        <v>100</v>
      </c>
      <c r="BZ45" s="62" t="n">
        <v>100</v>
      </c>
      <c r="CA45" s="62" t="n">
        <v>100</v>
      </c>
      <c r="CB45" s="62" t="n">
        <v>0</v>
      </c>
      <c r="CC45" s="62"/>
      <c r="CD45" s="61" t="n">
        <f aca="false">IFERROR(AVERAGE(BU45:CC45),0)</f>
        <v>75</v>
      </c>
    </row>
    <row r="46" customFormat="false" ht="15.75" hidden="false" customHeight="true" outlineLevel="0" collapsed="false">
      <c r="A46" s="13" t="str">
        <f aca="false">$E46&amp;"-"&amp;$F46</f>
        <v>202060090-2</v>
      </c>
      <c r="B46" s="18" t="n">
        <f aca="false">$W46</f>
        <v>67</v>
      </c>
      <c r="C46" s="13"/>
      <c r="D46" s="54" t="n">
        <f aca="false">D45+1</f>
        <v>42</v>
      </c>
      <c r="E46" s="56" t="s">
        <v>556</v>
      </c>
      <c r="F46" s="56" t="s">
        <v>58</v>
      </c>
      <c r="G46" s="56" t="s">
        <v>557</v>
      </c>
      <c r="H46" s="56" t="s">
        <v>159</v>
      </c>
      <c r="I46" s="56" t="s">
        <v>558</v>
      </c>
      <c r="J46" s="56" t="s">
        <v>559</v>
      </c>
      <c r="K46" s="56" t="s">
        <v>560</v>
      </c>
      <c r="L46" s="56" t="s">
        <v>64</v>
      </c>
      <c r="M46" s="56" t="s">
        <v>65</v>
      </c>
      <c r="N46" s="56" t="s">
        <v>561</v>
      </c>
      <c r="O46" s="57" t="n">
        <f aca="false">$AB46</f>
        <v>80</v>
      </c>
      <c r="P46" s="57" t="n">
        <f aca="false">$AF46</f>
        <v>0</v>
      </c>
      <c r="Q46" s="57" t="n">
        <f aca="false">IFERROR(IF($V46&lt;&gt;0,ROUND((MAX(O46:P46)*0.5+$V46*0.5),0),ROUND(($O46*0.5+$P46*0.5),0)),)</f>
        <v>59</v>
      </c>
      <c r="R46" s="57" t="n">
        <f aca="false">$AV46</f>
        <v>63.7</v>
      </c>
      <c r="S46" s="57" t="n">
        <f aca="false">$BI46</f>
        <v>89.6</v>
      </c>
      <c r="T46" s="57" t="n">
        <f aca="false">$BT46</f>
        <v>84.5</v>
      </c>
      <c r="U46" s="57" t="n">
        <f aca="false">$CD46</f>
        <v>62.5</v>
      </c>
      <c r="V46" s="58" t="n">
        <f aca="false">$AJ46</f>
        <v>37</v>
      </c>
      <c r="W46" s="59" t="n">
        <f aca="false">IF($Q46&gt;=55,ROUND($Q46*$Q$3+$R46*$R$3+$S46*$S$3+$T46*$T$3+$U46*$U$3,0),$Q46)</f>
        <v>67</v>
      </c>
      <c r="X46" s="57" t="n">
        <v>20</v>
      </c>
      <c r="Y46" s="60" t="n">
        <v>30</v>
      </c>
      <c r="Z46" s="60" t="n">
        <v>30</v>
      </c>
      <c r="AA46" s="60" t="n">
        <v>100</v>
      </c>
      <c r="AB46" s="61" t="n">
        <f aca="false">IFERROR(X46+Y46+Z46*AA46/100,0)</f>
        <v>80</v>
      </c>
      <c r="AC46" s="60" t="n">
        <v>10</v>
      </c>
      <c r="AD46" s="60" t="s">
        <v>145</v>
      </c>
      <c r="AE46" s="57" t="s">
        <v>145</v>
      </c>
      <c r="AF46" s="61" t="n">
        <f aca="false">IFERROR(AC46+AD46*AE46/100,0)</f>
        <v>0</v>
      </c>
      <c r="AG46" s="60" t="n">
        <v>12</v>
      </c>
      <c r="AH46" s="60" t="n">
        <v>25</v>
      </c>
      <c r="AI46" s="57" t="n">
        <v>100</v>
      </c>
      <c r="AJ46" s="61" t="n">
        <f aca="false">IFERROR(AG46+AH46*AI46/100,0)</f>
        <v>37</v>
      </c>
      <c r="AK46" s="62" t="n">
        <v>100</v>
      </c>
      <c r="AL46" s="63" t="n">
        <v>40</v>
      </c>
      <c r="AM46" s="62" t="n">
        <v>100</v>
      </c>
      <c r="AN46" s="62" t="n">
        <v>100</v>
      </c>
      <c r="AO46" s="62" t="n">
        <v>100</v>
      </c>
      <c r="AP46" s="62" t="n">
        <v>60</v>
      </c>
      <c r="AQ46" s="62" t="n">
        <v>60</v>
      </c>
      <c r="AR46" s="62" t="n">
        <v>17</v>
      </c>
      <c r="AS46" s="62" t="n">
        <v>40</v>
      </c>
      <c r="AT46" s="62" t="n">
        <v>20</v>
      </c>
      <c r="AU46" s="62"/>
      <c r="AV46" s="61" t="n">
        <f aca="false">IFERROR(AVERAGE(AK46:AU46),0)</f>
        <v>63.7</v>
      </c>
      <c r="AW46" s="62" t="n">
        <v>0</v>
      </c>
      <c r="AX46" s="62" t="n">
        <v>100</v>
      </c>
      <c r="AY46" s="62" t="n">
        <v>100</v>
      </c>
      <c r="AZ46" s="62" t="n">
        <v>100</v>
      </c>
      <c r="BA46" s="62" t="n">
        <v>100</v>
      </c>
      <c r="BB46" s="62" t="n">
        <v>100</v>
      </c>
      <c r="BC46" s="62" t="n">
        <v>96</v>
      </c>
      <c r="BD46" s="62" t="n">
        <v>100</v>
      </c>
      <c r="BE46" s="62" t="n">
        <v>100</v>
      </c>
      <c r="BF46" s="62" t="n">
        <v>100</v>
      </c>
      <c r="BG46" s="62"/>
      <c r="BH46" s="62"/>
      <c r="BI46" s="61" t="n">
        <f aca="false">IFERROR(AVERAGE(AW46:BH46),0)</f>
        <v>89.6</v>
      </c>
      <c r="BJ46" s="62" t="n">
        <v>100</v>
      </c>
      <c r="BK46" s="62" t="n">
        <v>100</v>
      </c>
      <c r="BL46" s="62" t="n">
        <v>100</v>
      </c>
      <c r="BM46" s="62" t="n">
        <v>55</v>
      </c>
      <c r="BN46" s="62" t="n">
        <v>95</v>
      </c>
      <c r="BO46" s="62" t="n">
        <v>0</v>
      </c>
      <c r="BP46" s="62" t="n">
        <v>95</v>
      </c>
      <c r="BQ46" s="62" t="n">
        <v>100</v>
      </c>
      <c r="BR46" s="62" t="n">
        <v>100</v>
      </c>
      <c r="BS46" s="62" t="n">
        <v>100</v>
      </c>
      <c r="BT46" s="61" t="n">
        <f aca="false">IFERROR(AVERAGE(BJ46:BS46),0)</f>
        <v>84.5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0</v>
      </c>
      <c r="BZ46" s="62" t="n">
        <v>100</v>
      </c>
      <c r="CA46" s="62" t="n">
        <v>0</v>
      </c>
      <c r="CB46" s="62" t="n">
        <v>0</v>
      </c>
      <c r="CC46" s="62"/>
      <c r="CD46" s="61" t="n">
        <f aca="false">IFERROR(AVERAGE(BU46:CC46),0)</f>
        <v>62.5</v>
      </c>
    </row>
    <row r="47" customFormat="false" ht="15.75" hidden="false" customHeight="true" outlineLevel="0" collapsed="false">
      <c r="A47" s="13" t="str">
        <f aca="false">$E47&amp;"-"&amp;$F47</f>
        <v>202060119-4</v>
      </c>
      <c r="B47" s="18" t="n">
        <f aca="false">$W47</f>
        <v>87</v>
      </c>
      <c r="C47" s="13"/>
      <c r="D47" s="54" t="n">
        <f aca="false">D46+1</f>
        <v>43</v>
      </c>
      <c r="E47" s="56" t="s">
        <v>562</v>
      </c>
      <c r="F47" s="56" t="s">
        <v>178</v>
      </c>
      <c r="G47" s="56" t="s">
        <v>563</v>
      </c>
      <c r="H47" s="56" t="s">
        <v>60</v>
      </c>
      <c r="I47" s="56" t="s">
        <v>564</v>
      </c>
      <c r="J47" s="56" t="s">
        <v>198</v>
      </c>
      <c r="K47" s="56" t="s">
        <v>565</v>
      </c>
      <c r="L47" s="56" t="s">
        <v>64</v>
      </c>
      <c r="M47" s="56" t="s">
        <v>65</v>
      </c>
      <c r="N47" s="56" t="s">
        <v>566</v>
      </c>
      <c r="O47" s="57" t="n">
        <f aca="false">$AB47</f>
        <v>85</v>
      </c>
      <c r="P47" s="57" t="n">
        <f aca="false">$AF47</f>
        <v>70</v>
      </c>
      <c r="Q47" s="57" t="n">
        <f aca="false">IFERROR(IF($V47&lt;&gt;0,ROUND((MAX(O47:P47)*0.5+$V47*0.5),0),ROUND(($O47*0.5+$P47*0.5),0)),)</f>
        <v>78</v>
      </c>
      <c r="R47" s="57" t="n">
        <f aca="false">$AV47</f>
        <v>96</v>
      </c>
      <c r="S47" s="57" t="n">
        <f aca="false">$BI47</f>
        <v>94.491</v>
      </c>
      <c r="T47" s="57" t="n">
        <f aca="false">$BT47</f>
        <v>94.5</v>
      </c>
      <c r="U47" s="57" t="n">
        <f aca="false">$CD47</f>
        <v>100</v>
      </c>
      <c r="V47" s="58" t="n">
        <f aca="false">$AJ47</f>
        <v>0</v>
      </c>
      <c r="W47" s="59" t="n">
        <f aca="false">IF($Q47&gt;=55,ROUND($Q47*$Q$3+$R47*$R$3+$S47*$S$3+$T47*$T$3+$U47*$U$3,0),$Q47)</f>
        <v>87</v>
      </c>
      <c r="X47" s="57" t="n">
        <v>20</v>
      </c>
      <c r="Y47" s="60" t="n">
        <v>30</v>
      </c>
      <c r="Z47" s="60" t="n">
        <v>35</v>
      </c>
      <c r="AA47" s="60" t="n">
        <v>100</v>
      </c>
      <c r="AB47" s="61" t="n">
        <f aca="false">IFERROR(X47+Y47+Z47*AA47/100,0)</f>
        <v>85</v>
      </c>
      <c r="AC47" s="60" t="n">
        <v>10</v>
      </c>
      <c r="AD47" s="60" t="n">
        <v>60</v>
      </c>
      <c r="AE47" s="57" t="n">
        <v>100</v>
      </c>
      <c r="AF47" s="61" t="n">
        <f aca="false">IFERROR(AC47+AD47*AE47/100,0)</f>
        <v>70</v>
      </c>
      <c r="AG47" s="60"/>
      <c r="AH47" s="60"/>
      <c r="AI47" s="57"/>
      <c r="AJ47" s="61" t="n">
        <f aca="false">IFERROR(AG47+AH47*AI47/100,0)</f>
        <v>0</v>
      </c>
      <c r="AK47" s="62" t="n">
        <v>100</v>
      </c>
      <c r="AL47" s="63" t="n">
        <v>100</v>
      </c>
      <c r="AM47" s="62" t="n">
        <v>100</v>
      </c>
      <c r="AN47" s="62" t="n">
        <v>100</v>
      </c>
      <c r="AO47" s="62" t="n">
        <v>100</v>
      </c>
      <c r="AP47" s="62" t="n">
        <v>60</v>
      </c>
      <c r="AQ47" s="62" t="n">
        <v>100</v>
      </c>
      <c r="AR47" s="62" t="n">
        <v>100</v>
      </c>
      <c r="AS47" s="62" t="n">
        <v>100</v>
      </c>
      <c r="AT47" s="62" t="n">
        <v>100</v>
      </c>
      <c r="AU47" s="62"/>
      <c r="AV47" s="61" t="n">
        <f aca="false">IFERROR(AVERAGE(AK47:AU47),0)</f>
        <v>96</v>
      </c>
      <c r="AW47" s="62" t="n">
        <v>85</v>
      </c>
      <c r="AX47" s="62" t="n">
        <v>90</v>
      </c>
      <c r="AY47" s="62" t="n">
        <v>84</v>
      </c>
      <c r="AZ47" s="62" t="n">
        <v>100</v>
      </c>
      <c r="BA47" s="62" t="n">
        <v>100</v>
      </c>
      <c r="BB47" s="62" t="n">
        <v>100</v>
      </c>
      <c r="BC47" s="62" t="n">
        <v>95</v>
      </c>
      <c r="BD47" s="62" t="n">
        <v>90.91</v>
      </c>
      <c r="BE47" s="62" t="n">
        <v>100</v>
      </c>
      <c r="BF47" s="62" t="n">
        <v>100</v>
      </c>
      <c r="BG47" s="62"/>
      <c r="BH47" s="62"/>
      <c r="BI47" s="61" t="n">
        <f aca="false">IFERROR(AVERAGE(AW47:BH47),0)</f>
        <v>94.491</v>
      </c>
      <c r="BJ47" s="62" t="n">
        <v>100</v>
      </c>
      <c r="BK47" s="62" t="n">
        <v>100</v>
      </c>
      <c r="BL47" s="62" t="n">
        <v>100</v>
      </c>
      <c r="BM47" s="62" t="n">
        <v>95</v>
      </c>
      <c r="BN47" s="62" t="n">
        <v>100</v>
      </c>
      <c r="BO47" s="62" t="n">
        <v>85</v>
      </c>
      <c r="BP47" s="62" t="n">
        <v>100</v>
      </c>
      <c r="BQ47" s="62" t="n">
        <v>100</v>
      </c>
      <c r="BR47" s="62" t="n">
        <v>100</v>
      </c>
      <c r="BS47" s="62" t="n">
        <v>65</v>
      </c>
      <c r="BT47" s="61" t="n">
        <f aca="false">IFERROR(AVERAGE(BJ47:BS47),0)</f>
        <v>94.5</v>
      </c>
      <c r="BU47" s="63" t="n">
        <v>100</v>
      </c>
      <c r="BV47" s="63" t="n">
        <v>100</v>
      </c>
      <c r="BW47" s="63" t="n">
        <v>100</v>
      </c>
      <c r="BX47" s="62" t="n">
        <v>100</v>
      </c>
      <c r="BY47" s="62" t="n">
        <v>100</v>
      </c>
      <c r="BZ47" s="62" t="n">
        <v>100</v>
      </c>
      <c r="CA47" s="62" t="n">
        <v>100</v>
      </c>
      <c r="CB47" s="62" t="n">
        <v>100</v>
      </c>
      <c r="CC47" s="62"/>
      <c r="CD47" s="61" t="n">
        <f aca="false">IFERROR(AVERAGE(BU47:CC47),0)</f>
        <v>100</v>
      </c>
    </row>
    <row r="48" customFormat="false" ht="15.75" hidden="false" customHeight="true" outlineLevel="0" collapsed="false">
      <c r="A48" s="13"/>
      <c r="B48" s="13"/>
      <c r="C48" s="13"/>
      <c r="D48" s="13"/>
      <c r="K48" s="2"/>
      <c r="L48" s="76"/>
      <c r="M48" s="76"/>
      <c r="N48" s="76"/>
      <c r="O48" s="77"/>
      <c r="P48" s="77"/>
      <c r="Q48" s="77"/>
      <c r="R48" s="77"/>
      <c r="S48" s="77"/>
      <c r="T48" s="77"/>
      <c r="U48" s="77"/>
      <c r="V48" s="77"/>
      <c r="W48" s="77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/>
      <c r="L49" s="13"/>
      <c r="M49" s="13"/>
      <c r="N49" s="13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80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80"/>
      <c r="BU49" s="78"/>
      <c r="BV49" s="78"/>
      <c r="BW49" s="78"/>
      <c r="BX49" s="78"/>
      <c r="BY49" s="78"/>
      <c r="BZ49" s="78"/>
      <c r="CA49" s="78"/>
      <c r="CB49" s="78"/>
      <c r="CC49" s="78"/>
      <c r="CD49" s="80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/>
      <c r="L50" s="13"/>
      <c r="M50" s="13"/>
      <c r="N50" s="13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80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80"/>
      <c r="BU50" s="78"/>
      <c r="BV50" s="78"/>
      <c r="BW50" s="78"/>
      <c r="BX50" s="78"/>
      <c r="BY50" s="78"/>
      <c r="BZ50" s="78"/>
      <c r="CA50" s="78"/>
      <c r="CB50" s="78"/>
      <c r="CC50" s="78"/>
      <c r="CD50" s="80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"/>
      <c r="L51" s="13"/>
      <c r="M51" s="13"/>
      <c r="N51" s="13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78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0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0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2"/>
      <c r="L52" s="13"/>
      <c r="M52" s="13"/>
      <c r="N52" s="13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78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0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0"/>
    </row>
    <row r="53" customFormat="false" ht="15.75" hidden="false" customHeight="true" outlineLevel="0" collapsed="false">
      <c r="D53" s="13"/>
      <c r="J53" s="13"/>
      <c r="K53" s="13"/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7 AW5:BC8 BT5:CD47 BB10:BC47 BG10:BH47 AW11:BA47 BD11:BF47 BI52 BT52:CD52">
    <cfRule type="cellIs" priority="2" operator="lessThan" aboveAverage="0" equalAverage="0" bottom="0" percent="0" rank="0" text="" dxfId="1">
      <formula>54.5</formula>
    </cfRule>
  </conditionalFormatting>
  <conditionalFormatting sqref="O5:V47 AB5:AB47 AJ5:AJ47">
    <cfRule type="cellIs" priority="3" operator="lessThan" aboveAverage="0" equalAverage="0" bottom="0" percent="0" rank="0" text="" dxfId="1">
      <formula>54.5</formula>
    </cfRule>
  </conditionalFormatting>
  <conditionalFormatting sqref="AB5:AB47 AJ5:AJ47 AK5:AO8 AP5:AV47 AW5:BC8 BJ5:BQ9 BR5:BS47 BU5:CC47 AK10:AO47 BB10:BC47 BG10:BH47 AW11:BA47 BD11:BF47 BJ11:BN11 BO11:BQ47 BJ13:BN47">
    <cfRule type="containsText" priority="4" operator="containsText" aboveAverage="0" equalAverage="0" bottom="0" percent="0" rank="0" text="A" dxfId="2">
      <formula>NOT(ISERROR(SEARCH("A",AB5)))</formula>
    </cfRule>
  </conditionalFormatting>
  <conditionalFormatting sqref="BI5:BI47">
    <cfRule type="cellIs" priority="5" operator="lessThan" aboveAverage="0" equalAverage="0" bottom="0" percent="0" rank="0" text="" dxfId="1">
      <formula>54.5</formula>
    </cfRule>
  </conditionalFormatting>
  <conditionalFormatting sqref="BI5:BI47">
    <cfRule type="containsText" priority="6" operator="containsText" aboveAverage="0" equalAverage="0" bottom="0" percent="0" rank="0" text="A" dxfId="2">
      <formula>NOT(ISERROR(SEARCH("A",BI5)))</formula>
    </cfRule>
  </conditionalFormatting>
  <conditionalFormatting sqref="BD5:BF9 BG5:BH8 BC9">
    <cfRule type="cellIs" priority="7" operator="lessThan" aboveAverage="0" equalAverage="0" bottom="0" percent="0" rank="0" text="" dxfId="1">
      <formula>54.5</formula>
    </cfRule>
  </conditionalFormatting>
  <conditionalFormatting sqref="BD5:BF9 BG5:BH8 BC9">
    <cfRule type="containsText" priority="8" operator="containsText" aboveAverage="0" equalAverage="0" bottom="0" percent="0" rank="0" text="A" dxfId="2">
      <formula>NOT(ISERROR(SEARCH("A",BC5)))</formula>
    </cfRule>
  </conditionalFormatting>
  <conditionalFormatting sqref="AF5:AF47 AJ5:AJ47">
    <cfRule type="cellIs" priority="9" operator="lessThan" aboveAverage="0" equalAverage="0" bottom="0" percent="0" rank="0" text="" dxfId="1">
      <formula>54.5</formula>
    </cfRule>
  </conditionalFormatting>
  <conditionalFormatting sqref="AF5:AF47 AJ5:AJ47">
    <cfRule type="containsText" priority="10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G59" activeCellId="0" sqref="G5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3.57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86"/>
    <col collapsed="false" customWidth="true" hidden="false" outlineLevel="0" max="10" min="10" style="0" width="13.7"/>
    <col collapsed="false" customWidth="true" hidden="false" outlineLevel="0" max="11" min="11" style="0" width="18.43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16" min="15" style="0" width="4.14"/>
    <col collapsed="false" customWidth="true" hidden="false" outlineLevel="0" max="18" min="17" style="0" width="5.01"/>
    <col collapsed="false" customWidth="true" hidden="false" outlineLevel="0" max="19" min="19" style="0" width="4.29"/>
    <col collapsed="false" customWidth="true" hidden="false" outlineLevel="0" max="20" min="20" style="0" width="5.01"/>
    <col collapsed="false" customWidth="true" hidden="false" outlineLevel="0" max="21" min="21" style="0" width="4.29"/>
    <col collapsed="false" customWidth="true" hidden="false" outlineLevel="0" max="22" min="22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7"/>
    <col collapsed="false" customWidth="true" hidden="false" outlineLevel="0" max="47" min="37" style="0" width="6.71"/>
    <col collapsed="false" customWidth="true" hidden="false" outlineLevel="0" max="48" min="48" style="0" width="4.29"/>
    <col collapsed="false" customWidth="true" hidden="false" outlineLevel="0" max="60" min="49" style="0" width="6.71"/>
    <col collapsed="false" customWidth="true" hidden="false" outlineLevel="0" max="61" min="61" style="0" width="4.29"/>
    <col collapsed="false" customWidth="true" hidden="false" outlineLevel="0" max="71" min="62" style="0" width="6.71"/>
    <col collapsed="false" customWidth="true" hidden="false" outlineLevel="0" max="72" min="72" style="0" width="4.29"/>
    <col collapsed="false" customWidth="true" hidden="false" outlineLevel="0" max="81" min="73" style="0" width="6.71"/>
    <col collapsed="false" customWidth="true" hidden="false" outlineLevel="0" max="82" min="82" style="0" width="4.29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9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201921021-1</v>
      </c>
      <c r="B5" s="18" t="n">
        <f aca="false">$W5</f>
        <v>88</v>
      </c>
      <c r="C5" s="13"/>
      <c r="D5" s="56" t="n">
        <v>1</v>
      </c>
      <c r="E5" s="56" t="s">
        <v>567</v>
      </c>
      <c r="F5" s="56" t="s">
        <v>64</v>
      </c>
      <c r="G5" s="56" t="s">
        <v>568</v>
      </c>
      <c r="H5" s="56" t="s">
        <v>178</v>
      </c>
      <c r="I5" s="56" t="s">
        <v>569</v>
      </c>
      <c r="J5" s="56" t="s">
        <v>570</v>
      </c>
      <c r="K5" s="56" t="s">
        <v>571</v>
      </c>
      <c r="L5" s="56" t="s">
        <v>64</v>
      </c>
      <c r="M5" s="56" t="s">
        <v>572</v>
      </c>
      <c r="N5" s="56" t="s">
        <v>573</v>
      </c>
      <c r="O5" s="57" t="n">
        <f aca="false">$AB5</f>
        <v>95</v>
      </c>
      <c r="P5" s="57" t="n">
        <f aca="false">$AF5</f>
        <v>100</v>
      </c>
      <c r="Q5" s="57" t="n">
        <f aca="false">IFERROR(IF($V5&lt;&gt;0,ROUND((MAX(O5:P5)*0.5+$V5*0.5),0),ROUND(($O5*0.5+$P5*0.5),0)),)</f>
        <v>98</v>
      </c>
      <c r="R5" s="57" t="n">
        <f aca="false">$AV5</f>
        <v>65</v>
      </c>
      <c r="S5" s="57" t="n">
        <f aca="false">$BI5</f>
        <v>89.6</v>
      </c>
      <c r="T5" s="57" t="n">
        <f aca="false">$BT5</f>
        <v>86.5</v>
      </c>
      <c r="U5" s="57" t="n">
        <f aca="false">$CD5</f>
        <v>75</v>
      </c>
      <c r="V5" s="58" t="n">
        <f aca="false">$AJ5</f>
        <v>0</v>
      </c>
      <c r="W5" s="59" t="n">
        <f aca="false">IF($Q5&gt;=55,ROUND($Q5*$Q$3+$R5*$R$3+$S5*$S$3+$T5*$T$3+$U5*$U$3,0),$Q5)</f>
        <v>88</v>
      </c>
      <c r="X5" s="57" t="n">
        <v>20</v>
      </c>
      <c r="Y5" s="60" t="n">
        <v>25</v>
      </c>
      <c r="Z5" s="60" t="n">
        <v>50</v>
      </c>
      <c r="AA5" s="60" t="n">
        <v>100</v>
      </c>
      <c r="AB5" s="61" t="n">
        <f aca="false">IFERROR(X5+Y5+Z5*AA5/100,0)</f>
        <v>95</v>
      </c>
      <c r="AC5" s="60" t="n">
        <v>30</v>
      </c>
      <c r="AD5" s="60" t="n">
        <v>70</v>
      </c>
      <c r="AE5" s="57" t="n">
        <v>100</v>
      </c>
      <c r="AF5" s="61" t="n">
        <f aca="false">IFERROR(AC5+AD5*AE5/100,0)</f>
        <v>100</v>
      </c>
      <c r="AG5" s="60"/>
      <c r="AH5" s="60"/>
      <c r="AI5" s="57"/>
      <c r="AJ5" s="61" t="n">
        <f aca="false">IFERROR(AG5+AH5*AI5/100,0)</f>
        <v>0</v>
      </c>
      <c r="AK5" s="62" t="n">
        <v>67</v>
      </c>
      <c r="AL5" s="63" t="n">
        <v>100</v>
      </c>
      <c r="AM5" s="62" t="n">
        <v>0</v>
      </c>
      <c r="AN5" s="62" t="n">
        <v>100</v>
      </c>
      <c r="AO5" s="62" t="n">
        <v>0</v>
      </c>
      <c r="AP5" s="62" t="n">
        <v>0</v>
      </c>
      <c r="AQ5" s="62" t="n">
        <v>100</v>
      </c>
      <c r="AR5" s="62" t="n">
        <v>83</v>
      </c>
      <c r="AS5" s="62" t="n">
        <v>100</v>
      </c>
      <c r="AT5" s="62" t="n">
        <v>100</v>
      </c>
      <c r="AU5" s="62"/>
      <c r="AV5" s="66" t="n">
        <f aca="false">IFERROR(AVERAGE(AK5:AU5),0)</f>
        <v>65</v>
      </c>
      <c r="AW5" s="54" t="n">
        <v>96</v>
      </c>
      <c r="AX5" s="65" t="n">
        <v>100</v>
      </c>
      <c r="AY5" s="62" t="n">
        <v>100</v>
      </c>
      <c r="AZ5" s="62" t="n">
        <v>100</v>
      </c>
      <c r="BA5" s="62" t="n">
        <v>100</v>
      </c>
      <c r="BB5" s="62" t="n">
        <v>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89.6</v>
      </c>
      <c r="BJ5" s="62" t="n">
        <v>90</v>
      </c>
      <c r="BK5" s="62" t="n">
        <v>100</v>
      </c>
      <c r="BL5" s="62" t="n">
        <v>100</v>
      </c>
      <c r="BM5" s="62" t="n">
        <v>100</v>
      </c>
      <c r="BN5" s="62" t="n">
        <v>95</v>
      </c>
      <c r="BO5" s="62" t="n">
        <v>0</v>
      </c>
      <c r="BP5" s="62" t="n">
        <v>90</v>
      </c>
      <c r="BQ5" s="62" t="n">
        <v>100</v>
      </c>
      <c r="BR5" s="62" t="n">
        <v>90</v>
      </c>
      <c r="BS5" s="62" t="n">
        <v>100</v>
      </c>
      <c r="BT5" s="61" t="n">
        <f aca="false">IFERROR(AVERAGE(BJ5:BS5),0)</f>
        <v>86.5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0</v>
      </c>
      <c r="BZ5" s="62" t="n">
        <v>100</v>
      </c>
      <c r="CA5" s="62" t="n">
        <v>100</v>
      </c>
      <c r="CB5" s="62" t="n">
        <v>0</v>
      </c>
      <c r="CC5" s="67"/>
      <c r="CD5" s="61" t="n">
        <f aca="false">IFERROR(AVERAGE(BU5:CC5),0)</f>
        <v>75</v>
      </c>
    </row>
    <row r="6" customFormat="false" ht="15.75" hidden="false" customHeight="true" outlineLevel="0" collapsed="false">
      <c r="A6" s="13" t="str">
        <f aca="false">$E6&amp;"-"&amp;$F6</f>
        <v>202004079-6</v>
      </c>
      <c r="B6" s="18" t="n">
        <f aca="false">$W6</f>
        <v>65</v>
      </c>
      <c r="C6" s="13"/>
      <c r="D6" s="68" t="n">
        <v>2</v>
      </c>
      <c r="E6" s="56" t="s">
        <v>574</v>
      </c>
      <c r="F6" s="56" t="s">
        <v>140</v>
      </c>
      <c r="G6" s="56" t="s">
        <v>575</v>
      </c>
      <c r="H6" s="56" t="s">
        <v>89</v>
      </c>
      <c r="I6" s="56" t="s">
        <v>576</v>
      </c>
      <c r="J6" s="56" t="s">
        <v>577</v>
      </c>
      <c r="K6" s="56" t="s">
        <v>578</v>
      </c>
      <c r="L6" s="56" t="s">
        <v>64</v>
      </c>
      <c r="M6" s="56" t="s">
        <v>276</v>
      </c>
      <c r="N6" s="56" t="s">
        <v>579</v>
      </c>
      <c r="O6" s="57" t="n">
        <f aca="false">$AB6</f>
        <v>27</v>
      </c>
      <c r="P6" s="57" t="n">
        <f aca="false">$AF6</f>
        <v>100</v>
      </c>
      <c r="Q6" s="57" t="n">
        <f aca="false">IFERROR(IF($V6&lt;&gt;0,ROUND((MAX(O6:P6)*0.5+$V6*0.5),0),ROUND(($O6*0.5+$P6*0.5),0)),)</f>
        <v>64</v>
      </c>
      <c r="R6" s="57" t="n">
        <f aca="false">$AV6</f>
        <v>96.7</v>
      </c>
      <c r="S6" s="57" t="n">
        <f aca="false">$BI6</f>
        <v>78.391</v>
      </c>
      <c r="T6" s="57" t="n">
        <f aca="false">$BT6</f>
        <v>38</v>
      </c>
      <c r="U6" s="57" t="n">
        <f aca="false">$CD6</f>
        <v>50</v>
      </c>
      <c r="V6" s="58" t="n">
        <f aca="false">$AJ6</f>
        <v>0</v>
      </c>
      <c r="W6" s="59" t="n">
        <f aca="false">IF($Q6&gt;=55,ROUND($Q6*$Q$3+$R6*$R$3+$S6*$S$3+$T6*$T$3+$U6*$U$3,0),$Q6)</f>
        <v>65</v>
      </c>
      <c r="X6" s="57" t="n">
        <v>0</v>
      </c>
      <c r="Y6" s="60" t="n">
        <v>20</v>
      </c>
      <c r="Z6" s="60" t="n">
        <v>10</v>
      </c>
      <c r="AA6" s="60" t="n">
        <v>70</v>
      </c>
      <c r="AB6" s="61" t="n">
        <f aca="false">IFERROR(X6+Y6+Z6*AA6/100,0)</f>
        <v>27</v>
      </c>
      <c r="AC6" s="60" t="n">
        <v>30</v>
      </c>
      <c r="AD6" s="60" t="n">
        <v>70</v>
      </c>
      <c r="AE6" s="57" t="n">
        <v>100</v>
      </c>
      <c r="AF6" s="61" t="n">
        <f aca="false">IFERROR(AC6+AD6*AE6/100,0)</f>
        <v>100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100</v>
      </c>
      <c r="AO6" s="62" t="n">
        <v>100</v>
      </c>
      <c r="AP6" s="62" t="n">
        <v>100</v>
      </c>
      <c r="AQ6" s="62" t="n">
        <v>100</v>
      </c>
      <c r="AR6" s="62" t="n">
        <v>67</v>
      </c>
      <c r="AS6" s="62" t="n">
        <v>100</v>
      </c>
      <c r="AT6" s="62" t="n">
        <v>100</v>
      </c>
      <c r="AU6" s="62"/>
      <c r="AV6" s="66" t="n">
        <f aca="false">IFERROR(AVERAGE(AK6:AU6),0)</f>
        <v>96.7</v>
      </c>
      <c r="AW6" s="54" t="n">
        <v>0</v>
      </c>
      <c r="AX6" s="65" t="n">
        <v>100</v>
      </c>
      <c r="AY6" s="62" t="n">
        <v>100</v>
      </c>
      <c r="AZ6" s="62" t="n">
        <v>100</v>
      </c>
      <c r="BA6" s="62" t="n">
        <v>98</v>
      </c>
      <c r="BB6" s="62" t="n">
        <v>0</v>
      </c>
      <c r="BC6" s="62" t="n">
        <v>98</v>
      </c>
      <c r="BD6" s="62" t="n">
        <v>90.91</v>
      </c>
      <c r="BE6" s="62" t="n">
        <v>97</v>
      </c>
      <c r="BF6" s="62" t="n">
        <v>100</v>
      </c>
      <c r="BG6" s="62"/>
      <c r="BH6" s="62"/>
      <c r="BI6" s="61" t="n">
        <f aca="false">IFERROR(AVERAGE(AW6:BH6),0)</f>
        <v>78.391</v>
      </c>
      <c r="BJ6" s="62" t="n">
        <v>100</v>
      </c>
      <c r="BK6" s="62" t="n">
        <v>75</v>
      </c>
      <c r="BL6" s="62" t="n">
        <v>80</v>
      </c>
      <c r="BM6" s="62" t="n">
        <v>60</v>
      </c>
      <c r="BN6" s="62" t="n">
        <v>20</v>
      </c>
      <c r="BO6" s="62" t="n">
        <v>0</v>
      </c>
      <c r="BP6" s="62" t="n">
        <v>10</v>
      </c>
      <c r="BQ6" s="62" t="n">
        <v>20</v>
      </c>
      <c r="BR6" s="62" t="n">
        <v>0</v>
      </c>
      <c r="BS6" s="62" t="n">
        <v>15</v>
      </c>
      <c r="BT6" s="61" t="n">
        <f aca="false">IFERROR(AVERAGE(BJ6:BS6),0)</f>
        <v>38</v>
      </c>
      <c r="BU6" s="63" t="n">
        <v>100</v>
      </c>
      <c r="BV6" s="63" t="n">
        <v>100</v>
      </c>
      <c r="BW6" s="63" t="n">
        <v>0</v>
      </c>
      <c r="BX6" s="62" t="n">
        <v>0</v>
      </c>
      <c r="BY6" s="62" t="n">
        <v>100</v>
      </c>
      <c r="BZ6" s="62" t="n">
        <v>0</v>
      </c>
      <c r="CA6" s="62" t="n">
        <v>0</v>
      </c>
      <c r="CB6" s="62" t="n">
        <v>100</v>
      </c>
      <c r="CC6" s="62"/>
      <c r="CD6" s="61" t="n">
        <f aca="false">IFERROR(AVERAGE(BU6:CC6),0)</f>
        <v>50</v>
      </c>
    </row>
    <row r="7" customFormat="false" ht="15.75" hidden="false" customHeight="true" outlineLevel="0" collapsed="false">
      <c r="A7" s="13" t="str">
        <f aca="false">$E7&amp;"-"&amp;$F7</f>
        <v>202004091-5</v>
      </c>
      <c r="B7" s="18" t="n">
        <f aca="false">$W7</f>
        <v>79</v>
      </c>
      <c r="C7" s="13"/>
      <c r="D7" s="68" t="n">
        <v>3</v>
      </c>
      <c r="E7" s="56" t="s">
        <v>580</v>
      </c>
      <c r="F7" s="56" t="s">
        <v>70</v>
      </c>
      <c r="G7" s="56" t="s">
        <v>581</v>
      </c>
      <c r="H7" s="56" t="s">
        <v>102</v>
      </c>
      <c r="I7" s="56" t="s">
        <v>576</v>
      </c>
      <c r="J7" s="56" t="s">
        <v>582</v>
      </c>
      <c r="K7" s="56" t="s">
        <v>583</v>
      </c>
      <c r="L7" s="56" t="s">
        <v>64</v>
      </c>
      <c r="M7" s="56" t="s">
        <v>276</v>
      </c>
      <c r="N7" s="56" t="s">
        <v>584</v>
      </c>
      <c r="O7" s="57" t="n">
        <f aca="false">$AB7</f>
        <v>80</v>
      </c>
      <c r="P7" s="57" t="n">
        <f aca="false">$AF7</f>
        <v>79</v>
      </c>
      <c r="Q7" s="57" t="n">
        <f aca="false">IFERROR(IF($V7&lt;&gt;0,ROUND((MAX(O7:P7)*0.5+$V7*0.5),0),ROUND(($O7*0.5+$P7*0.5),0)),)</f>
        <v>80</v>
      </c>
      <c r="R7" s="57" t="n">
        <f aca="false">$AV7</f>
        <v>79</v>
      </c>
      <c r="S7" s="57" t="n">
        <f aca="false">$BI7</f>
        <v>59.9</v>
      </c>
      <c r="T7" s="57" t="n">
        <f aca="false">$BT7</f>
        <v>85</v>
      </c>
      <c r="U7" s="57" t="n">
        <f aca="false">$CD7</f>
        <v>62.5</v>
      </c>
      <c r="V7" s="58" t="n">
        <f aca="false">$AJ7</f>
        <v>0</v>
      </c>
      <c r="W7" s="59" t="n">
        <f aca="false">IF($Q7&gt;=55,ROUND($Q7*$Q$3+$R7*$R$3+$S7*$S$3+$T7*$T$3+$U7*$U$3,0),$Q7)</f>
        <v>79</v>
      </c>
      <c r="X7" s="57" t="n">
        <v>15</v>
      </c>
      <c r="Y7" s="60" t="n">
        <v>30</v>
      </c>
      <c r="Z7" s="60" t="n">
        <v>50</v>
      </c>
      <c r="AA7" s="60" t="n">
        <v>70</v>
      </c>
      <c r="AB7" s="61" t="n">
        <f aca="false">IFERROR(X7+Y7+Z7*AA7/100,0)</f>
        <v>80</v>
      </c>
      <c r="AC7" s="60" t="n">
        <v>30</v>
      </c>
      <c r="AD7" s="60" t="n">
        <v>70</v>
      </c>
      <c r="AE7" s="57" t="n">
        <v>70</v>
      </c>
      <c r="AF7" s="61" t="n">
        <f aca="false">IFERROR(AC7+AD7*AE7/100,0)</f>
        <v>79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50</v>
      </c>
      <c r="AP7" s="62" t="n">
        <v>100</v>
      </c>
      <c r="AQ7" s="62" t="n">
        <v>100</v>
      </c>
      <c r="AR7" s="62" t="n">
        <v>0</v>
      </c>
      <c r="AS7" s="62" t="n">
        <v>40</v>
      </c>
      <c r="AT7" s="62" t="n">
        <v>100</v>
      </c>
      <c r="AU7" s="62"/>
      <c r="AV7" s="66" t="n">
        <f aca="false">IFERROR(AVERAGE(AK7:AU7),0)</f>
        <v>79</v>
      </c>
      <c r="AW7" s="54" t="n">
        <v>0</v>
      </c>
      <c r="AX7" s="65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0</v>
      </c>
      <c r="BD7" s="62" t="n">
        <v>0</v>
      </c>
      <c r="BE7" s="62" t="n">
        <v>99</v>
      </c>
      <c r="BF7" s="62" t="n">
        <v>0</v>
      </c>
      <c r="BG7" s="62"/>
      <c r="BH7" s="62"/>
      <c r="BI7" s="61" t="n">
        <f aca="false">IFERROR(AVERAGE(AW7:BH7),0)</f>
        <v>59.9</v>
      </c>
      <c r="BJ7" s="62" t="n">
        <v>100</v>
      </c>
      <c r="BK7" s="62" t="n">
        <v>95</v>
      </c>
      <c r="BL7" s="62" t="n">
        <v>100</v>
      </c>
      <c r="BM7" s="62" t="n">
        <v>95</v>
      </c>
      <c r="BN7" s="62" t="n">
        <v>70</v>
      </c>
      <c r="BO7" s="62" t="n">
        <v>100</v>
      </c>
      <c r="BP7" s="62" t="n">
        <v>100</v>
      </c>
      <c r="BQ7" s="62" t="n">
        <v>0</v>
      </c>
      <c r="BR7" s="62" t="n">
        <v>90</v>
      </c>
      <c r="BS7" s="62" t="n">
        <v>100</v>
      </c>
      <c r="BT7" s="61" t="n">
        <f aca="false">IFERROR(AVERAGE(BJ7:BS7),0)</f>
        <v>85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0</v>
      </c>
      <c r="BZ7" s="62" t="n">
        <v>0</v>
      </c>
      <c r="CA7" s="62" t="n">
        <v>100</v>
      </c>
      <c r="CB7" s="62" t="n">
        <v>0</v>
      </c>
      <c r="CC7" s="62"/>
      <c r="CD7" s="61" t="n">
        <f aca="false">IFERROR(AVERAGE(BU7:CC7),0)</f>
        <v>62.5</v>
      </c>
    </row>
    <row r="8" customFormat="false" ht="15.75" hidden="false" customHeight="true" outlineLevel="0" collapsed="false">
      <c r="A8" s="13" t="str">
        <f aca="false">$E8&amp;"-"&amp;$F8</f>
        <v>201921012-2</v>
      </c>
      <c r="B8" s="18" t="n">
        <f aca="false">$W8</f>
        <v>85</v>
      </c>
      <c r="C8" s="13"/>
      <c r="D8" s="68" t="n">
        <v>4</v>
      </c>
      <c r="E8" s="56" t="s">
        <v>585</v>
      </c>
      <c r="F8" s="56" t="s">
        <v>58</v>
      </c>
      <c r="G8" s="56" t="s">
        <v>586</v>
      </c>
      <c r="H8" s="56" t="s">
        <v>89</v>
      </c>
      <c r="I8" s="56" t="s">
        <v>587</v>
      </c>
      <c r="J8" s="56" t="s">
        <v>588</v>
      </c>
      <c r="K8" s="56" t="s">
        <v>589</v>
      </c>
      <c r="L8" s="56" t="s">
        <v>64</v>
      </c>
      <c r="M8" s="56" t="s">
        <v>572</v>
      </c>
      <c r="N8" s="56" t="s">
        <v>590</v>
      </c>
      <c r="O8" s="57" t="n">
        <f aca="false">$AB8</f>
        <v>100</v>
      </c>
      <c r="P8" s="57" t="n">
        <f aca="false">$AF8</f>
        <v>95</v>
      </c>
      <c r="Q8" s="57" t="n">
        <f aca="false">IFERROR(IF($V8&lt;&gt;0,ROUND((MAX(O8:P8)*0.5+$V8*0.5),0),ROUND(($O8*0.5+$P8*0.5),0)),)</f>
        <v>98</v>
      </c>
      <c r="R8" s="57" t="n">
        <f aca="false">$AV8</f>
        <v>71</v>
      </c>
      <c r="S8" s="57" t="n">
        <f aca="false">$BI8</f>
        <v>39.8</v>
      </c>
      <c r="T8" s="57" t="n">
        <f aca="false">$BT8</f>
        <v>86</v>
      </c>
      <c r="U8" s="57" t="n">
        <f aca="false">$CD8</f>
        <v>52.5</v>
      </c>
      <c r="V8" s="58" t="n">
        <f aca="false">$AJ8</f>
        <v>0</v>
      </c>
      <c r="W8" s="59" t="n">
        <f aca="false">IF($Q8&gt;=55,ROUND($Q8*$Q$3+$R8*$R$3+$S8*$S$3+$T8*$T$3+$U8*$U$3,0),$Q8)</f>
        <v>85</v>
      </c>
      <c r="X8" s="57" t="n">
        <v>20</v>
      </c>
      <c r="Y8" s="60" t="n">
        <v>30</v>
      </c>
      <c r="Z8" s="60" t="n">
        <v>50</v>
      </c>
      <c r="AA8" s="60" t="n">
        <v>100</v>
      </c>
      <c r="AB8" s="61" t="n">
        <f aca="false">IFERROR(X8+Y8+Z8*AA8/100,0)</f>
        <v>100</v>
      </c>
      <c r="AC8" s="60" t="n">
        <v>25</v>
      </c>
      <c r="AD8" s="60" t="n">
        <v>70</v>
      </c>
      <c r="AE8" s="57" t="n">
        <v>100</v>
      </c>
      <c r="AF8" s="61" t="n">
        <f aca="false">IFERROR(AC8+AD8*AE8/100,0)</f>
        <v>95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0</v>
      </c>
      <c r="AN8" s="62" t="n">
        <v>100</v>
      </c>
      <c r="AO8" s="62" t="n">
        <v>100</v>
      </c>
      <c r="AP8" s="62" t="n">
        <v>0</v>
      </c>
      <c r="AQ8" s="62" t="n">
        <v>100</v>
      </c>
      <c r="AR8" s="62" t="n">
        <v>50</v>
      </c>
      <c r="AS8" s="62" t="n">
        <v>60</v>
      </c>
      <c r="AT8" s="62" t="n">
        <v>100</v>
      </c>
      <c r="AU8" s="62"/>
      <c r="AV8" s="66" t="n">
        <f aca="false">IFERROR(AVERAGE(AK8:AU8),0)</f>
        <v>71</v>
      </c>
      <c r="AW8" s="54" t="n">
        <v>0</v>
      </c>
      <c r="AX8" s="65" t="n">
        <v>98</v>
      </c>
      <c r="AY8" s="62" t="n">
        <v>0</v>
      </c>
      <c r="AZ8" s="62" t="n">
        <v>100</v>
      </c>
      <c r="BA8" s="62" t="n">
        <v>100</v>
      </c>
      <c r="BB8" s="62" t="n">
        <v>0</v>
      </c>
      <c r="BC8" s="62" t="n">
        <v>0</v>
      </c>
      <c r="BD8" s="62" t="n">
        <v>0</v>
      </c>
      <c r="BE8" s="62" t="n">
        <v>100</v>
      </c>
      <c r="BF8" s="62" t="n">
        <v>0</v>
      </c>
      <c r="BG8" s="62"/>
      <c r="BH8" s="62"/>
      <c r="BI8" s="61" t="n">
        <f aca="false">IFERROR(AVERAGE(AW8:BH8),0)</f>
        <v>39.8</v>
      </c>
      <c r="BJ8" s="62" t="n">
        <v>90</v>
      </c>
      <c r="BK8" s="62" t="n">
        <v>95</v>
      </c>
      <c r="BL8" s="62" t="n">
        <v>95</v>
      </c>
      <c r="BM8" s="62" t="n">
        <v>100</v>
      </c>
      <c r="BN8" s="62" t="n">
        <v>90</v>
      </c>
      <c r="BO8" s="62" t="n">
        <v>100</v>
      </c>
      <c r="BP8" s="62" t="n">
        <v>100</v>
      </c>
      <c r="BQ8" s="62" t="n">
        <v>100</v>
      </c>
      <c r="BR8" s="62" t="n">
        <v>90</v>
      </c>
      <c r="BS8" s="62" t="n">
        <v>0</v>
      </c>
      <c r="BT8" s="61" t="n">
        <f aca="false">IFERROR(AVERAGE(BJ8:BS8),0)</f>
        <v>86</v>
      </c>
      <c r="BU8" s="63" t="n">
        <v>100</v>
      </c>
      <c r="BV8" s="63" t="n">
        <v>40</v>
      </c>
      <c r="BW8" s="63" t="n">
        <v>0</v>
      </c>
      <c r="BX8" s="62" t="n">
        <v>100</v>
      </c>
      <c r="BY8" s="62" t="n">
        <v>100</v>
      </c>
      <c r="BZ8" s="62" t="n">
        <v>0</v>
      </c>
      <c r="CA8" s="62" t="n">
        <v>80</v>
      </c>
      <c r="CB8" s="62" t="n">
        <v>0</v>
      </c>
      <c r="CC8" s="62"/>
      <c r="CD8" s="61" t="n">
        <f aca="false">IFERROR(AVERAGE(BU8:CC8),0)</f>
        <v>52.5</v>
      </c>
    </row>
    <row r="9" customFormat="false" ht="15.75" hidden="false" customHeight="true" outlineLevel="0" collapsed="false">
      <c r="A9" s="13" t="str">
        <f aca="false">$E9&amp;"-"&amp;$F9</f>
        <v>202004122-9</v>
      </c>
      <c r="B9" s="18" t="n">
        <f aca="false">$W9</f>
        <v>62</v>
      </c>
      <c r="C9" s="13"/>
      <c r="D9" s="68" t="n">
        <v>5</v>
      </c>
      <c r="E9" s="56" t="s">
        <v>591</v>
      </c>
      <c r="F9" s="56" t="s">
        <v>102</v>
      </c>
      <c r="G9" s="56" t="s">
        <v>592</v>
      </c>
      <c r="H9" s="56" t="s">
        <v>102</v>
      </c>
      <c r="I9" s="56" t="s">
        <v>593</v>
      </c>
      <c r="J9" s="56" t="s">
        <v>322</v>
      </c>
      <c r="K9" s="56" t="s">
        <v>594</v>
      </c>
      <c r="L9" s="56" t="s">
        <v>64</v>
      </c>
      <c r="M9" s="56" t="s">
        <v>276</v>
      </c>
      <c r="N9" s="56" t="s">
        <v>595</v>
      </c>
      <c r="O9" s="57" t="n">
        <f aca="false">$AB9</f>
        <v>90</v>
      </c>
      <c r="P9" s="57" t="n">
        <f aca="false">$AF9</f>
        <v>34.5</v>
      </c>
      <c r="Q9" s="57" t="n">
        <f aca="false">IFERROR(IF($V9&lt;&gt;0,ROUND((MAX(O9:P9)*0.5+$V9*0.5),0),ROUND(($O9*0.5+$P9*0.5),0)),)</f>
        <v>62</v>
      </c>
      <c r="R9" s="57" t="n">
        <f aca="false">$AV9</f>
        <v>65</v>
      </c>
      <c r="S9" s="57" t="n">
        <f aca="false">$BI9</f>
        <v>58</v>
      </c>
      <c r="T9" s="57" t="n">
        <f aca="false">$BT9</f>
        <v>72</v>
      </c>
      <c r="U9" s="57" t="n">
        <f aca="false">$CD9</f>
        <v>12.5</v>
      </c>
      <c r="V9" s="58" t="n">
        <f aca="false">$AJ9</f>
        <v>0</v>
      </c>
      <c r="W9" s="59" t="n">
        <f aca="false">IF($Q9&gt;=55,ROUND($Q9*$Q$3+$R9*$R$3+$S9*$S$3+$T9*$T$3+$U9*$U$3,0),$Q9)</f>
        <v>62</v>
      </c>
      <c r="X9" s="57" t="n">
        <v>15</v>
      </c>
      <c r="Y9" s="60" t="n">
        <v>25</v>
      </c>
      <c r="Z9" s="60" t="n">
        <v>50</v>
      </c>
      <c r="AA9" s="60" t="n">
        <v>100</v>
      </c>
      <c r="AB9" s="61" t="n">
        <f aca="false">IFERROR(X9+Y9+Z9*AA9/100,0)</f>
        <v>90</v>
      </c>
      <c r="AC9" s="60" t="n">
        <v>30</v>
      </c>
      <c r="AD9" s="60" t="n">
        <v>15</v>
      </c>
      <c r="AE9" s="57" t="n">
        <v>30</v>
      </c>
      <c r="AF9" s="61" t="n">
        <f aca="false">IFERROR(AC9+AD9*AE9/100,0)</f>
        <v>34.5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75</v>
      </c>
      <c r="AO9" s="62" t="n">
        <v>25</v>
      </c>
      <c r="AP9" s="62" t="n">
        <v>40</v>
      </c>
      <c r="AQ9" s="62" t="n">
        <v>60</v>
      </c>
      <c r="AR9" s="62" t="n">
        <v>50</v>
      </c>
      <c r="AS9" s="62" t="n">
        <v>40</v>
      </c>
      <c r="AT9" s="62" t="n">
        <v>60</v>
      </c>
      <c r="AU9" s="62"/>
      <c r="AV9" s="66" t="n">
        <f aca="false">IFERROR(AVERAGE(AK9:AU9),0)</f>
        <v>65</v>
      </c>
      <c r="AW9" s="54" t="n">
        <v>77</v>
      </c>
      <c r="AX9" s="65" t="n">
        <v>100</v>
      </c>
      <c r="AY9" s="62" t="n">
        <v>95</v>
      </c>
      <c r="AZ9" s="62" t="n">
        <v>0</v>
      </c>
      <c r="BA9" s="62" t="n">
        <v>0</v>
      </c>
      <c r="BB9" s="62" t="n">
        <v>18</v>
      </c>
      <c r="BC9" s="62" t="n">
        <v>98</v>
      </c>
      <c r="BD9" s="62" t="n">
        <v>100</v>
      </c>
      <c r="BE9" s="62" t="n">
        <v>92</v>
      </c>
      <c r="BF9" s="62" t="n">
        <v>0</v>
      </c>
      <c r="BG9" s="62"/>
      <c r="BH9" s="62"/>
      <c r="BI9" s="61" t="n">
        <f aca="false">IFERROR(AVERAGE(AW9:BH9),0)</f>
        <v>58</v>
      </c>
      <c r="BJ9" s="62" t="n">
        <v>100</v>
      </c>
      <c r="BK9" s="62" t="n">
        <v>100</v>
      </c>
      <c r="BL9" s="62" t="n">
        <v>90</v>
      </c>
      <c r="BM9" s="62" t="n">
        <v>0</v>
      </c>
      <c r="BN9" s="62" t="n">
        <v>80</v>
      </c>
      <c r="BO9" s="62" t="n">
        <v>70</v>
      </c>
      <c r="BP9" s="62" t="n">
        <v>90</v>
      </c>
      <c r="BQ9" s="62" t="n">
        <v>100</v>
      </c>
      <c r="BR9" s="62" t="n">
        <v>90</v>
      </c>
      <c r="BS9" s="62" t="n">
        <v>0</v>
      </c>
      <c r="BT9" s="61" t="n">
        <f aca="false">IFERROR(AVERAGE(BJ9:BS9),0)</f>
        <v>72</v>
      </c>
      <c r="BU9" s="63" t="n">
        <v>0</v>
      </c>
      <c r="BV9" s="63" t="n">
        <v>0</v>
      </c>
      <c r="BW9" s="63" t="n">
        <v>0</v>
      </c>
      <c r="BX9" s="62" t="n">
        <v>0</v>
      </c>
      <c r="BY9" s="62" t="n">
        <v>100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12.5</v>
      </c>
    </row>
    <row r="10" customFormat="false" ht="15.75" hidden="false" customHeight="true" outlineLevel="0" collapsed="false">
      <c r="A10" s="13" t="str">
        <f aca="false">$E10&amp;"-"&amp;$F10</f>
        <v>202004086-9</v>
      </c>
      <c r="B10" s="18" t="n">
        <f aca="false">$W10</f>
        <v>85</v>
      </c>
      <c r="C10" s="13"/>
      <c r="D10" s="68" t="n">
        <v>6</v>
      </c>
      <c r="E10" s="56" t="s">
        <v>596</v>
      </c>
      <c r="F10" s="56" t="s">
        <v>102</v>
      </c>
      <c r="G10" s="56" t="s">
        <v>597</v>
      </c>
      <c r="H10" s="56" t="s">
        <v>121</v>
      </c>
      <c r="I10" s="56" t="s">
        <v>598</v>
      </c>
      <c r="J10" s="56" t="s">
        <v>599</v>
      </c>
      <c r="K10" s="56" t="s">
        <v>600</v>
      </c>
      <c r="L10" s="56" t="s">
        <v>64</v>
      </c>
      <c r="M10" s="56" t="s">
        <v>276</v>
      </c>
      <c r="N10" s="56" t="s">
        <v>601</v>
      </c>
      <c r="O10" s="57" t="n">
        <f aca="false">$AB10</f>
        <v>60</v>
      </c>
      <c r="P10" s="57" t="n">
        <f aca="false">$AF10</f>
        <v>100</v>
      </c>
      <c r="Q10" s="57" t="n">
        <f aca="false">IFERROR(IF($V10&lt;&gt;0,ROUND((MAX(O10:P10)*0.5+$V10*0.5),0),ROUND(($O10*0.5+$P10*0.5),0)),)</f>
        <v>80</v>
      </c>
      <c r="R10" s="57" t="n">
        <f aca="false">$AV10</f>
        <v>84</v>
      </c>
      <c r="S10" s="57" t="n">
        <f aca="false">$BI10</f>
        <v>79.6</v>
      </c>
      <c r="T10" s="57" t="n">
        <f aca="false">$BT10</f>
        <v>98</v>
      </c>
      <c r="U10" s="57" t="n">
        <f aca="false">$CD10</f>
        <v>87.5</v>
      </c>
      <c r="V10" s="58" t="n">
        <f aca="false">$AJ10</f>
        <v>0</v>
      </c>
      <c r="W10" s="59" t="n">
        <f aca="false">IF($Q10&gt;=55,ROUND($Q10*$Q$3+$R10*$R$3+$S10*$S$3+$T10*$T$3+$U10*$U$3,0),$Q10)</f>
        <v>85</v>
      </c>
      <c r="X10" s="57" t="n">
        <v>15</v>
      </c>
      <c r="Y10" s="60" t="n">
        <v>30</v>
      </c>
      <c r="Z10" s="60" t="n">
        <v>50</v>
      </c>
      <c r="AA10" s="60" t="n">
        <v>30</v>
      </c>
      <c r="AB10" s="61" t="n">
        <f aca="false">IFERROR(X10+Y10+Z10*AA10/100,0)</f>
        <v>60</v>
      </c>
      <c r="AC10" s="60" t="n">
        <v>30</v>
      </c>
      <c r="AD10" s="60" t="n">
        <v>70</v>
      </c>
      <c r="AE10" s="57" t="n">
        <v>100</v>
      </c>
      <c r="AF10" s="61" t="n">
        <f aca="false">IFERROR(AC10+AD10*AE10/100,0)</f>
        <v>100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100</v>
      </c>
      <c r="AQ10" s="62" t="n">
        <v>100</v>
      </c>
      <c r="AR10" s="62" t="n">
        <v>0</v>
      </c>
      <c r="AS10" s="62" t="n">
        <v>40</v>
      </c>
      <c r="AT10" s="62" t="n">
        <v>100</v>
      </c>
      <c r="AU10" s="62"/>
      <c r="AV10" s="66" t="n">
        <f aca="false">IFERROR(AVERAGE(AK10:AU10),0)</f>
        <v>84</v>
      </c>
      <c r="AW10" s="54" t="n">
        <v>0</v>
      </c>
      <c r="AX10" s="65" t="n">
        <v>100</v>
      </c>
      <c r="AY10" s="62" t="n">
        <v>100</v>
      </c>
      <c r="AZ10" s="62" t="n">
        <v>97</v>
      </c>
      <c r="BA10" s="62" t="n">
        <v>99</v>
      </c>
      <c r="BB10" s="62" t="n">
        <v>100</v>
      </c>
      <c r="BC10" s="62" t="n">
        <v>100</v>
      </c>
      <c r="BD10" s="62" t="n">
        <v>0</v>
      </c>
      <c r="BE10" s="62" t="n">
        <v>100</v>
      </c>
      <c r="BF10" s="62" t="n">
        <v>100</v>
      </c>
      <c r="BG10" s="62"/>
      <c r="BH10" s="62"/>
      <c r="BI10" s="61" t="n">
        <f aca="false">IFERROR(AVERAGE(AW10:BH10),0)</f>
        <v>79.6</v>
      </c>
      <c r="BJ10" s="62" t="n">
        <v>100</v>
      </c>
      <c r="BK10" s="62" t="n">
        <v>100</v>
      </c>
      <c r="BL10" s="62" t="n">
        <v>100</v>
      </c>
      <c r="BM10" s="62" t="n">
        <v>95</v>
      </c>
      <c r="BN10" s="62" t="n">
        <v>95</v>
      </c>
      <c r="BO10" s="62" t="n">
        <v>100</v>
      </c>
      <c r="BP10" s="62" t="n">
        <v>100</v>
      </c>
      <c r="BQ10" s="62" t="n">
        <v>100</v>
      </c>
      <c r="BR10" s="62" t="n">
        <v>90</v>
      </c>
      <c r="BS10" s="62" t="n">
        <v>100</v>
      </c>
      <c r="BT10" s="61" t="n">
        <f aca="false">IFERROR(AVERAGE(BJ10:BS10),0)</f>
        <v>98</v>
      </c>
      <c r="BU10" s="63" t="n">
        <v>100</v>
      </c>
      <c r="BV10" s="63" t="n">
        <v>100</v>
      </c>
      <c r="BW10" s="63" t="n">
        <v>100</v>
      </c>
      <c r="BX10" s="62" t="n">
        <v>100</v>
      </c>
      <c r="BY10" s="62" t="n">
        <v>100</v>
      </c>
      <c r="BZ10" s="62" t="n">
        <v>0</v>
      </c>
      <c r="CA10" s="62" t="n">
        <v>100</v>
      </c>
      <c r="CB10" s="62" t="n">
        <v>100</v>
      </c>
      <c r="CC10" s="62"/>
      <c r="CD10" s="61" t="n">
        <f aca="false">IFERROR(AVERAGE(BU10:CC10),0)</f>
        <v>87.5</v>
      </c>
    </row>
    <row r="11" customFormat="false" ht="15.75" hidden="false" customHeight="true" outlineLevel="0" collapsed="false">
      <c r="A11" s="13" t="str">
        <f aca="false">$E11&amp;"-"&amp;$F11</f>
        <v>202004035-4</v>
      </c>
      <c r="B11" s="18" t="n">
        <f aca="false">$W11</f>
        <v>80</v>
      </c>
      <c r="C11" s="13"/>
      <c r="D11" s="68" t="n">
        <v>7</v>
      </c>
      <c r="E11" s="56" t="s">
        <v>602</v>
      </c>
      <c r="F11" s="56" t="s">
        <v>178</v>
      </c>
      <c r="G11" s="56" t="s">
        <v>603</v>
      </c>
      <c r="H11" s="56" t="s">
        <v>89</v>
      </c>
      <c r="I11" s="56" t="s">
        <v>356</v>
      </c>
      <c r="J11" s="56" t="s">
        <v>604</v>
      </c>
      <c r="K11" s="56" t="s">
        <v>605</v>
      </c>
      <c r="L11" s="56" t="s">
        <v>64</v>
      </c>
      <c r="M11" s="56" t="s">
        <v>276</v>
      </c>
      <c r="N11" s="56" t="s">
        <v>606</v>
      </c>
      <c r="O11" s="57" t="n">
        <f aca="false">$AB11</f>
        <v>60</v>
      </c>
      <c r="P11" s="57" t="n">
        <f aca="false">$AF11</f>
        <v>100</v>
      </c>
      <c r="Q11" s="57" t="n">
        <f aca="false">IFERROR(IF($V11&lt;&gt;0,ROUND((MAX(O11:P11)*0.5+$V11*0.5),0),ROUND(($O11*0.5+$P11*0.5),0)),)</f>
        <v>80</v>
      </c>
      <c r="R11" s="57" t="n">
        <f aca="false">$AV11</f>
        <v>85.5</v>
      </c>
      <c r="S11" s="57" t="n">
        <f aca="false">$BI11</f>
        <v>80</v>
      </c>
      <c r="T11" s="57" t="n">
        <f aca="false">$BT11</f>
        <v>92.5</v>
      </c>
      <c r="U11" s="57" t="n">
        <f aca="false">$CD11</f>
        <v>12.5</v>
      </c>
      <c r="V11" s="58" t="n">
        <f aca="false">$AJ11</f>
        <v>0</v>
      </c>
      <c r="W11" s="59" t="n">
        <f aca="false">IF($Q11&gt;=55,ROUND($Q11*$Q$3+$R11*$R$3+$S11*$S$3+$T11*$T$3+$U11*$U$3,0),$Q11)</f>
        <v>80</v>
      </c>
      <c r="X11" s="57" t="n">
        <v>20</v>
      </c>
      <c r="Y11" s="60" t="n">
        <v>25</v>
      </c>
      <c r="Z11" s="60" t="n">
        <v>50</v>
      </c>
      <c r="AA11" s="60" t="n">
        <v>30</v>
      </c>
      <c r="AB11" s="61" t="n">
        <f aca="false">IFERROR(X11+Y11+Z11*AA11/100,0)</f>
        <v>60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75</v>
      </c>
      <c r="AO11" s="62" t="n">
        <v>100</v>
      </c>
      <c r="AP11" s="62" t="n">
        <v>100</v>
      </c>
      <c r="AQ11" s="62" t="n">
        <v>60</v>
      </c>
      <c r="AR11" s="62" t="n">
        <v>100</v>
      </c>
      <c r="AS11" s="62" t="n">
        <v>20</v>
      </c>
      <c r="AT11" s="62" t="n">
        <v>100</v>
      </c>
      <c r="AU11" s="62"/>
      <c r="AV11" s="66" t="n">
        <f aca="false">IFERROR(AVERAGE(AK11:AU11),0)</f>
        <v>85.5</v>
      </c>
      <c r="AW11" s="54" t="n">
        <v>100</v>
      </c>
      <c r="AX11" s="65" t="n">
        <v>100</v>
      </c>
      <c r="AY11" s="62" t="n">
        <v>100</v>
      </c>
      <c r="AZ11" s="62" t="n">
        <v>0</v>
      </c>
      <c r="BA11" s="62" t="n">
        <v>100</v>
      </c>
      <c r="BB11" s="62" t="n">
        <v>0</v>
      </c>
      <c r="BC11" s="62" t="n">
        <v>100</v>
      </c>
      <c r="BD11" s="62" t="n">
        <v>100</v>
      </c>
      <c r="BE11" s="62" t="n">
        <v>100</v>
      </c>
      <c r="BF11" s="62" t="n">
        <v>100</v>
      </c>
      <c r="BG11" s="62"/>
      <c r="BH11" s="62"/>
      <c r="BI11" s="61" t="n">
        <f aca="false">IFERROR(AVERAGE(AW11:BH11),0)</f>
        <v>80</v>
      </c>
      <c r="BJ11" s="62" t="n">
        <v>90</v>
      </c>
      <c r="BK11" s="62" t="n">
        <v>95</v>
      </c>
      <c r="BL11" s="62" t="n">
        <v>80</v>
      </c>
      <c r="BM11" s="62" t="n">
        <v>100</v>
      </c>
      <c r="BN11" s="62" t="n">
        <v>80</v>
      </c>
      <c r="BO11" s="62" t="n">
        <v>100</v>
      </c>
      <c r="BP11" s="62" t="n">
        <v>95</v>
      </c>
      <c r="BQ11" s="62" t="n">
        <v>85</v>
      </c>
      <c r="BR11" s="62" t="n">
        <v>100</v>
      </c>
      <c r="BS11" s="62" t="n">
        <v>100</v>
      </c>
      <c r="BT11" s="61" t="n">
        <f aca="false">IFERROR(AVERAGE(BJ11:BS11),0)</f>
        <v>92.5</v>
      </c>
      <c r="BU11" s="63" t="n">
        <v>0</v>
      </c>
      <c r="BV11" s="63" t="n">
        <v>0</v>
      </c>
      <c r="BW11" s="63" t="n">
        <v>0</v>
      </c>
      <c r="BX11" s="62" t="n">
        <v>100</v>
      </c>
      <c r="BY11" s="62" t="n">
        <v>0</v>
      </c>
      <c r="BZ11" s="62" t="n">
        <v>0</v>
      </c>
      <c r="CA11" s="62" t="n">
        <v>0</v>
      </c>
      <c r="CB11" s="62" t="n">
        <v>0</v>
      </c>
      <c r="CC11" s="62"/>
      <c r="CD11" s="61" t="n">
        <f aca="false">IFERROR(AVERAGE(BU11:CC11),0)</f>
        <v>12.5</v>
      </c>
    </row>
    <row r="12" customFormat="false" ht="15.75" hidden="false" customHeight="true" outlineLevel="0" collapsed="false">
      <c r="A12" s="13" t="str">
        <f aca="false">$E12&amp;"-"&amp;$F12</f>
        <v>202004081-8</v>
      </c>
      <c r="B12" s="18" t="n">
        <f aca="false">$W12</f>
        <v>76</v>
      </c>
      <c r="C12" s="13"/>
      <c r="D12" s="68" t="n">
        <v>8</v>
      </c>
      <c r="E12" s="56" t="s">
        <v>607</v>
      </c>
      <c r="F12" s="56" t="s">
        <v>89</v>
      </c>
      <c r="G12" s="56" t="s">
        <v>608</v>
      </c>
      <c r="H12" s="56" t="s">
        <v>70</v>
      </c>
      <c r="I12" s="56" t="s">
        <v>340</v>
      </c>
      <c r="J12" s="56" t="s">
        <v>609</v>
      </c>
      <c r="K12" s="56" t="s">
        <v>222</v>
      </c>
      <c r="L12" s="56" t="s">
        <v>64</v>
      </c>
      <c r="M12" s="56" t="s">
        <v>276</v>
      </c>
      <c r="N12" s="56" t="s">
        <v>610</v>
      </c>
      <c r="O12" s="57" t="n">
        <f aca="false">$AB12</f>
        <v>47.5</v>
      </c>
      <c r="P12" s="57" t="n">
        <f aca="false">$AF12</f>
        <v>95</v>
      </c>
      <c r="Q12" s="57" t="n">
        <f aca="false">IFERROR(IF($V12&lt;&gt;0,ROUND((MAX(O12:P12)*0.5+$V12*0.5),0),ROUND(($O12*0.5+$P12*0.5),0)),)</f>
        <v>71</v>
      </c>
      <c r="R12" s="57" t="n">
        <f aca="false">$AV12</f>
        <v>89.8</v>
      </c>
      <c r="S12" s="57" t="n">
        <f aca="false">$BI12</f>
        <v>66.7</v>
      </c>
      <c r="T12" s="57" t="n">
        <f aca="false">$BT12</f>
        <v>90.5</v>
      </c>
      <c r="U12" s="57" t="n">
        <f aca="false">$CD12</f>
        <v>12.5</v>
      </c>
      <c r="V12" s="58" t="n">
        <f aca="false">$AJ12</f>
        <v>0</v>
      </c>
      <c r="W12" s="59" t="n">
        <f aca="false">IF($Q12&gt;=55,ROUND($Q12*$Q$3+$R12*$R$3+$S12*$S$3+$T12*$T$3+$U12*$U$3,0),$Q12)</f>
        <v>76</v>
      </c>
      <c r="X12" s="57" t="n">
        <v>20</v>
      </c>
      <c r="Y12" s="60" t="n">
        <v>20</v>
      </c>
      <c r="Z12" s="60" t="n">
        <v>25</v>
      </c>
      <c r="AA12" s="60" t="n">
        <v>30</v>
      </c>
      <c r="AB12" s="61" t="n">
        <f aca="false">IFERROR(X12+Y12+Z12*AA12/100,0)</f>
        <v>47.5</v>
      </c>
      <c r="AC12" s="60" t="n">
        <v>25</v>
      </c>
      <c r="AD12" s="60" t="n">
        <v>70</v>
      </c>
      <c r="AE12" s="57" t="n">
        <v>100</v>
      </c>
      <c r="AF12" s="61" t="n">
        <f aca="false">IFERROR(AC12+AD12*AE12/100,0)</f>
        <v>95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75</v>
      </c>
      <c r="AP12" s="62" t="n">
        <v>40</v>
      </c>
      <c r="AQ12" s="62" t="n">
        <v>100</v>
      </c>
      <c r="AR12" s="62" t="n">
        <v>83</v>
      </c>
      <c r="AS12" s="62" t="n">
        <v>100</v>
      </c>
      <c r="AT12" s="62" t="n">
        <v>100</v>
      </c>
      <c r="AU12" s="62"/>
      <c r="AV12" s="66" t="n">
        <f aca="false">IFERROR(AVERAGE(AK12:AU12),0)</f>
        <v>89.8</v>
      </c>
      <c r="AW12" s="54" t="n">
        <v>96</v>
      </c>
      <c r="AX12" s="65" t="n">
        <v>0</v>
      </c>
      <c r="AY12" s="62" t="n">
        <v>100</v>
      </c>
      <c r="AZ12" s="62" t="n">
        <v>100</v>
      </c>
      <c r="BA12" s="62" t="n">
        <v>100</v>
      </c>
      <c r="BB12" s="62" t="n">
        <v>99</v>
      </c>
      <c r="BC12" s="62" t="n">
        <v>89</v>
      </c>
      <c r="BD12" s="62" t="n">
        <v>0</v>
      </c>
      <c r="BE12" s="62" t="n">
        <v>0</v>
      </c>
      <c r="BF12" s="62" t="n">
        <v>83</v>
      </c>
      <c r="BG12" s="62"/>
      <c r="BH12" s="62"/>
      <c r="BI12" s="61" t="n">
        <f aca="false">IFERROR(AVERAGE(AW12:BH12),0)</f>
        <v>66.7</v>
      </c>
      <c r="BJ12" s="62" t="n">
        <v>90</v>
      </c>
      <c r="BK12" s="62" t="n">
        <v>80</v>
      </c>
      <c r="BL12" s="62" t="n">
        <v>95</v>
      </c>
      <c r="BM12" s="62" t="n">
        <v>85</v>
      </c>
      <c r="BN12" s="98" t="n">
        <v>95</v>
      </c>
      <c r="BO12" s="62" t="n">
        <v>100</v>
      </c>
      <c r="BP12" s="62" t="n">
        <v>95</v>
      </c>
      <c r="BQ12" s="62" t="n">
        <v>85</v>
      </c>
      <c r="BR12" s="62" t="n">
        <v>100</v>
      </c>
      <c r="BS12" s="62" t="n">
        <v>80</v>
      </c>
      <c r="BT12" s="61" t="n">
        <f aca="false">IFERROR(AVERAGE(BJ12:BS12),0)</f>
        <v>90.5</v>
      </c>
      <c r="BU12" s="63" t="n">
        <v>0</v>
      </c>
      <c r="BV12" s="63" t="n">
        <v>0</v>
      </c>
      <c r="BW12" s="63" t="n">
        <v>0</v>
      </c>
      <c r="BX12" s="62" t="n">
        <v>0</v>
      </c>
      <c r="BY12" s="62" t="n">
        <v>100</v>
      </c>
      <c r="BZ12" s="62" t="n">
        <v>0</v>
      </c>
      <c r="CA12" s="62" t="n">
        <v>0</v>
      </c>
      <c r="CB12" s="62" t="n">
        <v>0</v>
      </c>
      <c r="CC12" s="62"/>
      <c r="CD12" s="61" t="n">
        <f aca="false">IFERROR(AVERAGE(BU12:CC12),0)</f>
        <v>12.5</v>
      </c>
    </row>
    <row r="13" customFormat="false" ht="15.75" hidden="false" customHeight="true" outlineLevel="0" collapsed="false">
      <c r="A13" s="13" t="str">
        <f aca="false">$E13&amp;"-"&amp;$F13</f>
        <v>202004034-6</v>
      </c>
      <c r="B13" s="18" t="n">
        <f aca="false">$W13</f>
        <v>95</v>
      </c>
      <c r="C13" s="13"/>
      <c r="D13" s="68" t="n">
        <v>9</v>
      </c>
      <c r="E13" s="56" t="s">
        <v>611</v>
      </c>
      <c r="F13" s="56" t="s">
        <v>140</v>
      </c>
      <c r="G13" s="56" t="s">
        <v>612</v>
      </c>
      <c r="H13" s="56" t="s">
        <v>58</v>
      </c>
      <c r="I13" s="56" t="s">
        <v>197</v>
      </c>
      <c r="J13" s="56" t="s">
        <v>613</v>
      </c>
      <c r="K13" s="56" t="s">
        <v>614</v>
      </c>
      <c r="L13" s="56" t="s">
        <v>64</v>
      </c>
      <c r="M13" s="56" t="s">
        <v>276</v>
      </c>
      <c r="N13" s="56" t="s">
        <v>615</v>
      </c>
      <c r="O13" s="57" t="n">
        <f aca="false">$AB13</f>
        <v>81.5</v>
      </c>
      <c r="P13" s="57" t="n">
        <f aca="false">$AF13</f>
        <v>100</v>
      </c>
      <c r="Q13" s="57" t="n">
        <f aca="false">IFERROR(IF($V13&lt;&gt;0,ROUND((MAX(O13:P13)*0.5+$V13*0.5),0),ROUND(($O13*0.5+$P13*0.5),0)),)</f>
        <v>91</v>
      </c>
      <c r="R13" s="57" t="n">
        <f aca="false">$AV13</f>
        <v>100</v>
      </c>
      <c r="S13" s="57" t="n">
        <f aca="false">$BI13</f>
        <v>99.091</v>
      </c>
      <c r="T13" s="57" t="n">
        <f aca="false">$BT13</f>
        <v>97</v>
      </c>
      <c r="U13" s="57" t="n">
        <f aca="false">$CD13</f>
        <v>100</v>
      </c>
      <c r="V13" s="58" t="n">
        <f aca="false">$AJ13</f>
        <v>0</v>
      </c>
      <c r="W13" s="59" t="n">
        <f aca="false">IF($Q13&gt;=55,ROUND($Q13*$Q$3+$R13*$R$3+$S13*$S$3+$T13*$T$3+$U13*$U$3,0),$Q13)</f>
        <v>95</v>
      </c>
      <c r="X13" s="57" t="n">
        <v>20</v>
      </c>
      <c r="Y13" s="60" t="n">
        <v>30</v>
      </c>
      <c r="Z13" s="60" t="n">
        <v>45</v>
      </c>
      <c r="AA13" s="60" t="n">
        <v>70</v>
      </c>
      <c r="AB13" s="61" t="n">
        <f aca="false">IFERROR(X13+Y13+Z13*AA13/100,0)</f>
        <v>81.5</v>
      </c>
      <c r="AC13" s="60" t="n">
        <v>30</v>
      </c>
      <c r="AD13" s="60" t="n">
        <v>70</v>
      </c>
      <c r="AE13" s="57" t="n">
        <v>100</v>
      </c>
      <c r="AF13" s="61" t="n">
        <f aca="false">IFERROR(AC13+AD13*AE13/100,0)</f>
        <v>100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100</v>
      </c>
      <c r="AS13" s="62" t="n">
        <v>100</v>
      </c>
      <c r="AT13" s="62" t="n">
        <v>100</v>
      </c>
      <c r="AU13" s="62"/>
      <c r="AV13" s="66" t="n">
        <f aca="false">IFERROR(AVERAGE(AK13:AU13),0)</f>
        <v>100</v>
      </c>
      <c r="AW13" s="54" t="n">
        <v>100</v>
      </c>
      <c r="AX13" s="65" t="n">
        <v>100</v>
      </c>
      <c r="AY13" s="62" t="n">
        <v>100</v>
      </c>
      <c r="AZ13" s="62" t="n">
        <v>100</v>
      </c>
      <c r="BA13" s="62" t="n">
        <v>100</v>
      </c>
      <c r="BB13" s="62" t="n">
        <v>100</v>
      </c>
      <c r="BC13" s="62" t="n">
        <v>100</v>
      </c>
      <c r="BD13" s="62" t="n">
        <v>90.91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99.091</v>
      </c>
      <c r="BJ13" s="62" t="n">
        <v>100</v>
      </c>
      <c r="BK13" s="62" t="n">
        <v>100</v>
      </c>
      <c r="BL13" s="62" t="n">
        <v>100</v>
      </c>
      <c r="BM13" s="62" t="n">
        <v>100</v>
      </c>
      <c r="BN13" s="62" t="n">
        <v>95</v>
      </c>
      <c r="BO13" s="62" t="n">
        <v>95</v>
      </c>
      <c r="BP13" s="62" t="n">
        <v>90</v>
      </c>
      <c r="BQ13" s="62" t="n">
        <v>100</v>
      </c>
      <c r="BR13" s="62" t="n">
        <v>90</v>
      </c>
      <c r="BS13" s="62" t="n">
        <v>100</v>
      </c>
      <c r="BT13" s="61" t="n">
        <f aca="false">IFERROR(AVERAGE(BJ13:BS13),0)</f>
        <v>97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202004107-5</v>
      </c>
      <c r="B14" s="18" t="n">
        <f aca="false">$W14</f>
        <v>71</v>
      </c>
      <c r="C14" s="13"/>
      <c r="D14" s="68" t="n">
        <v>10</v>
      </c>
      <c r="E14" s="56" t="s">
        <v>616</v>
      </c>
      <c r="F14" s="56" t="s">
        <v>70</v>
      </c>
      <c r="G14" s="56" t="s">
        <v>617</v>
      </c>
      <c r="H14" s="56" t="s">
        <v>89</v>
      </c>
      <c r="I14" s="56" t="s">
        <v>79</v>
      </c>
      <c r="J14" s="56" t="s">
        <v>525</v>
      </c>
      <c r="K14" s="56" t="s">
        <v>618</v>
      </c>
      <c r="L14" s="56" t="s">
        <v>64</v>
      </c>
      <c r="M14" s="56" t="s">
        <v>276</v>
      </c>
      <c r="N14" s="56" t="s">
        <v>619</v>
      </c>
      <c r="O14" s="57" t="n">
        <f aca="false">$AB14</f>
        <v>78</v>
      </c>
      <c r="P14" s="57" t="n">
        <f aca="false">$AF14</f>
        <v>0</v>
      </c>
      <c r="Q14" s="57" t="n">
        <f aca="false">IFERROR(IF($V14&lt;&gt;0,ROUND((O14+P14+V14)/3,0),ROUND(($O14*0.5+$P14*0.5),0)),)</f>
        <v>58</v>
      </c>
      <c r="R14" s="57" t="n">
        <f aca="false">$AV14</f>
        <v>100</v>
      </c>
      <c r="S14" s="57" t="n">
        <f aca="false">$BI14</f>
        <v>99.091</v>
      </c>
      <c r="T14" s="57" t="n">
        <f aca="false">$BT14</f>
        <v>60</v>
      </c>
      <c r="U14" s="57" t="n">
        <f aca="false">$CD14</f>
        <v>100</v>
      </c>
      <c r="V14" s="58" t="n">
        <f aca="false">$AJ14</f>
        <v>97</v>
      </c>
      <c r="W14" s="59" t="n">
        <f aca="false">IF($Q14&gt;=55,ROUND($Q14*$Q$3+$R14*$R$3+$S14*$S$3+$T14*$T$3+$U14*$U$3,0),$Q14)</f>
        <v>71</v>
      </c>
      <c r="X14" s="57" t="n">
        <v>20</v>
      </c>
      <c r="Y14" s="60" t="n">
        <v>30</v>
      </c>
      <c r="Z14" s="60" t="n">
        <v>40</v>
      </c>
      <c r="AA14" s="60" t="n">
        <v>70</v>
      </c>
      <c r="AB14" s="61" t="n">
        <f aca="false">IFERROR(X14+Y14+Z14*AA14/100,0)</f>
        <v>78</v>
      </c>
      <c r="AC14" s="60" t="n">
        <v>0</v>
      </c>
      <c r="AD14" s="60" t="n">
        <v>0</v>
      </c>
      <c r="AE14" s="57" t="n">
        <v>0</v>
      </c>
      <c r="AF14" s="61" t="n">
        <f aca="false">IFERROR(AC14+AD14*AE14/100,0)</f>
        <v>0</v>
      </c>
      <c r="AG14" s="60" t="n">
        <v>27</v>
      </c>
      <c r="AH14" s="60" t="n">
        <v>70</v>
      </c>
      <c r="AI14" s="57" t="n">
        <v>100</v>
      </c>
      <c r="AJ14" s="61" t="n">
        <f aca="false">IFERROR(AG14+AH14*AI14/100,0)</f>
        <v>97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100</v>
      </c>
      <c r="AQ14" s="62" t="n">
        <v>100</v>
      </c>
      <c r="AR14" s="62" t="n">
        <v>100</v>
      </c>
      <c r="AS14" s="62" t="n">
        <v>100</v>
      </c>
      <c r="AT14" s="62" t="n">
        <v>100</v>
      </c>
      <c r="AU14" s="62"/>
      <c r="AV14" s="66" t="n">
        <f aca="false">IFERROR(AVERAGE(AK14:AU14),0)</f>
        <v>100</v>
      </c>
      <c r="AW14" s="54" t="n">
        <v>100</v>
      </c>
      <c r="AX14" s="65" t="n">
        <v>100</v>
      </c>
      <c r="AY14" s="62" t="n">
        <v>100</v>
      </c>
      <c r="AZ14" s="62" t="n">
        <v>100</v>
      </c>
      <c r="BA14" s="62" t="n">
        <v>100</v>
      </c>
      <c r="BB14" s="62" t="n">
        <v>100</v>
      </c>
      <c r="BC14" s="62" t="n">
        <v>100</v>
      </c>
      <c r="BD14" s="62" t="n">
        <v>90.91</v>
      </c>
      <c r="BE14" s="62" t="n">
        <v>100</v>
      </c>
      <c r="BF14" s="62" t="n">
        <v>100</v>
      </c>
      <c r="BG14" s="62"/>
      <c r="BH14" s="62"/>
      <c r="BI14" s="61" t="n">
        <f aca="false">IFERROR(AVERAGE(AW14:BH14),0)</f>
        <v>99.091</v>
      </c>
      <c r="BJ14" s="62" t="n">
        <v>100</v>
      </c>
      <c r="BK14" s="62" t="n">
        <v>100</v>
      </c>
      <c r="BL14" s="62" t="n">
        <v>100</v>
      </c>
      <c r="BM14" s="62" t="n">
        <v>100</v>
      </c>
      <c r="BN14" s="62" t="n">
        <v>100</v>
      </c>
      <c r="BO14" s="62" t="n">
        <v>0</v>
      </c>
      <c r="BP14" s="62" t="n">
        <v>100</v>
      </c>
      <c r="BQ14" s="62" t="n">
        <v>0</v>
      </c>
      <c r="BR14" s="62" t="n">
        <v>0</v>
      </c>
      <c r="BS14" s="62" t="n">
        <v>0</v>
      </c>
      <c r="BT14" s="61" t="n">
        <f aca="false">IFERROR(AVERAGE(BJ14:BS14),0)</f>
        <v>60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100</v>
      </c>
    </row>
    <row r="15" customFormat="false" ht="15.75" hidden="false" customHeight="true" outlineLevel="0" collapsed="false">
      <c r="A15" s="13" t="str">
        <f aca="false">$E15&amp;"-"&amp;$F15</f>
        <v>202004119-9</v>
      </c>
      <c r="B15" s="18" t="n">
        <f aca="false">$W15</f>
        <v>81</v>
      </c>
      <c r="C15" s="13"/>
      <c r="D15" s="68" t="n">
        <v>11</v>
      </c>
      <c r="E15" s="56" t="s">
        <v>620</v>
      </c>
      <c r="F15" s="56" t="s">
        <v>102</v>
      </c>
      <c r="G15" s="56" t="s">
        <v>621</v>
      </c>
      <c r="H15" s="56" t="s">
        <v>159</v>
      </c>
      <c r="I15" s="56" t="s">
        <v>515</v>
      </c>
      <c r="J15" s="56" t="s">
        <v>622</v>
      </c>
      <c r="K15" s="56" t="s">
        <v>623</v>
      </c>
      <c r="L15" s="56" t="s">
        <v>64</v>
      </c>
      <c r="M15" s="56" t="s">
        <v>276</v>
      </c>
      <c r="N15" s="56" t="s">
        <v>624</v>
      </c>
      <c r="O15" s="57" t="n">
        <f aca="false">$AB15</f>
        <v>100</v>
      </c>
      <c r="P15" s="57" t="n">
        <f aca="false">$AF15</f>
        <v>30</v>
      </c>
      <c r="Q15" s="57" t="n">
        <f aca="false">IFERROR(IF($V15&lt;&gt;0,ROUND((MAX(O15:P15)*0.5+$V15*0.5),0),ROUND(($O15*0.5+$P15*0.5),0)),)</f>
        <v>65</v>
      </c>
      <c r="R15" s="57" t="n">
        <f aca="false">$AV15</f>
        <v>95.5</v>
      </c>
      <c r="S15" s="57" t="n">
        <f aca="false">$BI15</f>
        <v>99.6</v>
      </c>
      <c r="T15" s="57" t="n">
        <f aca="false">$BT15</f>
        <v>96</v>
      </c>
      <c r="U15" s="57" t="n">
        <f aca="false">$CD15</f>
        <v>100</v>
      </c>
      <c r="V15" s="58" t="n">
        <f aca="false">$AJ15</f>
        <v>0</v>
      </c>
      <c r="W15" s="59" t="n">
        <f aca="false">IF($Q15&gt;=55,ROUND($Q15*$Q$3+$R15*$R$3+$S15*$S$3+$T15*$T$3+$U15*$U$3,0),$Q15)</f>
        <v>81</v>
      </c>
      <c r="X15" s="57" t="n">
        <v>20</v>
      </c>
      <c r="Y15" s="60" t="n">
        <v>30</v>
      </c>
      <c r="Z15" s="60" t="n">
        <v>50</v>
      </c>
      <c r="AA15" s="60" t="n">
        <v>100</v>
      </c>
      <c r="AB15" s="61" t="n">
        <f aca="false">IFERROR(X15+Y15+Z15*AA15/100,0)</f>
        <v>100</v>
      </c>
      <c r="AC15" s="60" t="n">
        <v>30</v>
      </c>
      <c r="AD15" s="60" t="n">
        <v>50</v>
      </c>
      <c r="AE15" s="57" t="n">
        <v>0</v>
      </c>
      <c r="AF15" s="61" t="n">
        <f aca="false">IFERROR(AC15+AD15*AE15/100,0)</f>
        <v>30</v>
      </c>
      <c r="AG15" s="60"/>
      <c r="AH15" s="60"/>
      <c r="AI15" s="99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75</v>
      </c>
      <c r="AP15" s="62" t="n">
        <v>80</v>
      </c>
      <c r="AQ15" s="62" t="n">
        <v>100</v>
      </c>
      <c r="AR15" s="62" t="n">
        <v>100</v>
      </c>
      <c r="AS15" s="62" t="n">
        <v>100</v>
      </c>
      <c r="AT15" s="62" t="n">
        <v>100</v>
      </c>
      <c r="AU15" s="62"/>
      <c r="AV15" s="66" t="n">
        <f aca="false">IFERROR(AVERAGE(AK15:AU15),0)</f>
        <v>95.5</v>
      </c>
      <c r="AW15" s="54" t="n">
        <v>96</v>
      </c>
      <c r="AX15" s="65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99.6</v>
      </c>
      <c r="BJ15" s="62" t="n">
        <v>100</v>
      </c>
      <c r="BK15" s="62" t="n">
        <v>95</v>
      </c>
      <c r="BL15" s="62" t="n">
        <v>100</v>
      </c>
      <c r="BM15" s="62" t="n">
        <v>90</v>
      </c>
      <c r="BN15" s="62" t="n">
        <v>95</v>
      </c>
      <c r="BO15" s="62" t="n">
        <v>100</v>
      </c>
      <c r="BP15" s="62" t="n">
        <v>100</v>
      </c>
      <c r="BQ15" s="62" t="n">
        <v>100</v>
      </c>
      <c r="BR15" s="62" t="n">
        <v>100</v>
      </c>
      <c r="BS15" s="62" t="n">
        <v>80</v>
      </c>
      <c r="BT15" s="61" t="n">
        <f aca="false">IFERROR(AVERAGE(BJ15:BS15),0)</f>
        <v>96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100</v>
      </c>
    </row>
    <row r="16" customFormat="false" ht="15.75" hidden="false" customHeight="true" outlineLevel="0" collapsed="false">
      <c r="A16" s="13" t="str">
        <f aca="false">$E16&amp;"-"&amp;$F16</f>
        <v>202011028-k</v>
      </c>
      <c r="B16" s="18" t="n">
        <f aca="false">$W16</f>
        <v>0</v>
      </c>
      <c r="C16" s="13"/>
      <c r="D16" s="68" t="n">
        <v>12</v>
      </c>
      <c r="E16" s="56" t="s">
        <v>625</v>
      </c>
      <c r="F16" s="56" t="s">
        <v>76</v>
      </c>
      <c r="G16" s="56" t="s">
        <v>626</v>
      </c>
      <c r="H16" s="56" t="s">
        <v>89</v>
      </c>
      <c r="I16" s="56" t="s">
        <v>627</v>
      </c>
      <c r="J16" s="56" t="s">
        <v>628</v>
      </c>
      <c r="K16" s="56" t="s">
        <v>629</v>
      </c>
      <c r="L16" s="56" t="s">
        <v>64</v>
      </c>
      <c r="M16" s="56" t="s">
        <v>630</v>
      </c>
      <c r="N16" s="56" t="s">
        <v>631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3.3</v>
      </c>
      <c r="S16" s="57" t="n">
        <f aca="false">$BI16</f>
        <v>17.1</v>
      </c>
      <c r="T16" s="57" t="n">
        <f aca="false">$BT16</f>
        <v>15.5</v>
      </c>
      <c r="U16" s="57" t="n">
        <f aca="false">$CD16</f>
        <v>0</v>
      </c>
      <c r="V16" s="58" t="n">
        <f aca="false">$AJ16</f>
        <v>0</v>
      </c>
      <c r="W16" s="59" t="n">
        <f aca="false">IF($Q16&gt;=55,ROUND($Q16*$Q$3+$R16*$R$3+$S16*$S$3+$T16*$T$3+$U16*$U$3,0),$Q16)</f>
        <v>0</v>
      </c>
      <c r="X16" s="57" t="n">
        <v>0</v>
      </c>
      <c r="Y16" s="60" t="n">
        <v>0</v>
      </c>
      <c r="Z16" s="60" t="n">
        <v>0</v>
      </c>
      <c r="AA16" s="60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61" t="n">
        <f aca="false">IFERROR(AC16+AD16*AE16/100,0)</f>
        <v>0</v>
      </c>
      <c r="AG16" s="60"/>
      <c r="AH16" s="60"/>
      <c r="AI16" s="99"/>
      <c r="AJ16" s="61" t="n">
        <f aca="false">IFERROR(AG16+AH16*AI16/100,0)</f>
        <v>0</v>
      </c>
      <c r="AK16" s="62" t="n">
        <v>33</v>
      </c>
      <c r="AL16" s="63" t="n">
        <v>0</v>
      </c>
      <c r="AM16" s="62" t="n">
        <v>0</v>
      </c>
      <c r="AN16" s="62" t="n">
        <v>0</v>
      </c>
      <c r="AO16" s="62" t="n">
        <v>0</v>
      </c>
      <c r="AP16" s="62" t="n">
        <v>0</v>
      </c>
      <c r="AQ16" s="62" t="n">
        <v>0</v>
      </c>
      <c r="AR16" s="62" t="n">
        <v>0</v>
      </c>
      <c r="AS16" s="62" t="n">
        <v>0</v>
      </c>
      <c r="AT16" s="62" t="n">
        <v>0</v>
      </c>
      <c r="AU16" s="62"/>
      <c r="AV16" s="66" t="n">
        <f aca="false">IFERROR(AVERAGE(AK16:AU16),0)</f>
        <v>3.3</v>
      </c>
      <c r="AW16" s="54" t="n">
        <v>71</v>
      </c>
      <c r="AX16" s="65" t="n">
        <v>100</v>
      </c>
      <c r="AY16" s="62" t="n">
        <v>0</v>
      </c>
      <c r="AZ16" s="62" t="n">
        <v>0</v>
      </c>
      <c r="BA16" s="62" t="n">
        <v>0</v>
      </c>
      <c r="BB16" s="62" t="n">
        <v>0</v>
      </c>
      <c r="BC16" s="62" t="n">
        <v>0</v>
      </c>
      <c r="BD16" s="62" t="n">
        <v>0</v>
      </c>
      <c r="BE16" s="62" t="n">
        <v>0</v>
      </c>
      <c r="BF16" s="62" t="n">
        <v>0</v>
      </c>
      <c r="BG16" s="62"/>
      <c r="BH16" s="62"/>
      <c r="BI16" s="61" t="n">
        <f aca="false">IFERROR(AVERAGE(AW16:BH16),0)</f>
        <v>17.1</v>
      </c>
      <c r="BJ16" s="62" t="n">
        <v>60</v>
      </c>
      <c r="BK16" s="62" t="n">
        <v>95</v>
      </c>
      <c r="BL16" s="62" t="n">
        <v>0</v>
      </c>
      <c r="BM16" s="62" t="n">
        <v>0</v>
      </c>
      <c r="BN16" s="62" t="n">
        <v>0</v>
      </c>
      <c r="BO16" s="62" t="n">
        <v>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15.5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0</v>
      </c>
    </row>
    <row r="17" customFormat="false" ht="15.75" hidden="false" customHeight="true" outlineLevel="0" collapsed="false">
      <c r="A17" s="13" t="str">
        <f aca="false">$E17&amp;"-"&amp;$F17</f>
        <v>201954039-4</v>
      </c>
      <c r="B17" s="18" t="n">
        <f aca="false">$W17</f>
        <v>59</v>
      </c>
      <c r="C17" s="13"/>
      <c r="D17" s="68" t="n">
        <v>13</v>
      </c>
      <c r="E17" s="56" t="s">
        <v>632</v>
      </c>
      <c r="F17" s="56" t="s">
        <v>178</v>
      </c>
      <c r="G17" s="56" t="s">
        <v>633</v>
      </c>
      <c r="H17" s="56" t="s">
        <v>159</v>
      </c>
      <c r="I17" s="56" t="s">
        <v>192</v>
      </c>
      <c r="J17" s="56" t="s">
        <v>110</v>
      </c>
      <c r="K17" s="56" t="s">
        <v>634</v>
      </c>
      <c r="L17" s="56" t="s">
        <v>64</v>
      </c>
      <c r="M17" s="56" t="s">
        <v>635</v>
      </c>
      <c r="N17" s="56" t="s">
        <v>636</v>
      </c>
      <c r="O17" s="57" t="n">
        <f aca="false">$AB17</f>
        <v>40</v>
      </c>
      <c r="P17" s="57" t="n">
        <f aca="false">$AF17</f>
        <v>10</v>
      </c>
      <c r="Q17" s="57" t="n">
        <f aca="false">IFERROR(IF($V17&lt;&gt;0,ROUND((MAX(O17:P17)*0.5+$V17*0.5),0),ROUND(($O17*0.5+$P17*0.5),0)),)</f>
        <v>58</v>
      </c>
      <c r="R17" s="57" t="n">
        <f aca="false">$AV17</f>
        <v>64</v>
      </c>
      <c r="S17" s="57" t="n">
        <f aca="false">$BI17</f>
        <v>91.5</v>
      </c>
      <c r="T17" s="57" t="n">
        <f aca="false">$BT17</f>
        <v>63</v>
      </c>
      <c r="U17" s="57" t="n">
        <f aca="false">$CD17</f>
        <v>0</v>
      </c>
      <c r="V17" s="58" t="n">
        <f aca="false">$AJ17</f>
        <v>75.5</v>
      </c>
      <c r="W17" s="59" t="n">
        <f aca="false">IF($Q17&gt;=55,ROUND($Q17*$Q$3+$R17*$R$3+$S17*$S$3+$T17*$T$3+$U17*$U$3,0),$Q17)</f>
        <v>59</v>
      </c>
      <c r="X17" s="57" t="n">
        <v>15</v>
      </c>
      <c r="Y17" s="60" t="n">
        <v>25</v>
      </c>
      <c r="Z17" s="60" t="n">
        <v>0</v>
      </c>
      <c r="AA17" s="60" t="n">
        <v>0</v>
      </c>
      <c r="AB17" s="61" t="n">
        <f aca="false">IFERROR(X17+Y17+Z17*AA17/100,0)</f>
        <v>40</v>
      </c>
      <c r="AC17" s="60" t="n">
        <v>10</v>
      </c>
      <c r="AD17" s="60" t="n">
        <v>15</v>
      </c>
      <c r="AE17" s="57" t="n">
        <v>0</v>
      </c>
      <c r="AF17" s="61" t="n">
        <f aca="false">IFERROR(AC17+AD17*AE17/100,0)</f>
        <v>10</v>
      </c>
      <c r="AG17" s="60" t="n">
        <v>30</v>
      </c>
      <c r="AH17" s="60" t="n">
        <v>65</v>
      </c>
      <c r="AI17" s="57" t="n">
        <v>70</v>
      </c>
      <c r="AJ17" s="61" t="n">
        <f aca="false">IFERROR(AG17+AH17*AI17/100,0)</f>
        <v>75.5</v>
      </c>
      <c r="AK17" s="62" t="n">
        <v>100</v>
      </c>
      <c r="AL17" s="63" t="n">
        <v>20</v>
      </c>
      <c r="AM17" s="62" t="n">
        <v>90</v>
      </c>
      <c r="AN17" s="62" t="n">
        <v>50</v>
      </c>
      <c r="AO17" s="62" t="n">
        <v>100</v>
      </c>
      <c r="AP17" s="62" t="n">
        <v>40</v>
      </c>
      <c r="AQ17" s="62" t="n">
        <v>80</v>
      </c>
      <c r="AR17" s="62" t="n">
        <v>33</v>
      </c>
      <c r="AS17" s="62" t="n">
        <v>60</v>
      </c>
      <c r="AT17" s="62" t="n">
        <v>67</v>
      </c>
      <c r="AU17" s="62"/>
      <c r="AV17" s="66" t="n">
        <f aca="false">IFERROR(AVERAGE(AK17:AU17),0)</f>
        <v>64</v>
      </c>
      <c r="AW17" s="54" t="n">
        <v>71</v>
      </c>
      <c r="AX17" s="65" t="n">
        <v>94</v>
      </c>
      <c r="AY17" s="62" t="n">
        <v>100</v>
      </c>
      <c r="AZ17" s="62" t="n">
        <v>95</v>
      </c>
      <c r="BA17" s="62" t="n">
        <v>89</v>
      </c>
      <c r="BB17" s="62" t="n">
        <v>99</v>
      </c>
      <c r="BC17" s="62" t="n">
        <v>80</v>
      </c>
      <c r="BD17" s="62" t="n">
        <v>100</v>
      </c>
      <c r="BE17" s="62" t="n">
        <v>97</v>
      </c>
      <c r="BF17" s="62" t="n">
        <v>90</v>
      </c>
      <c r="BG17" s="62"/>
      <c r="BH17" s="62"/>
      <c r="BI17" s="61" t="n">
        <f aca="false">IFERROR(AVERAGE(AW17:BH17),0)</f>
        <v>91.5</v>
      </c>
      <c r="BJ17" s="62" t="n">
        <v>100</v>
      </c>
      <c r="BK17" s="62" t="n">
        <v>100</v>
      </c>
      <c r="BL17" s="62" t="n">
        <v>95</v>
      </c>
      <c r="BM17" s="62" t="n">
        <v>0</v>
      </c>
      <c r="BN17" s="62" t="n">
        <v>85</v>
      </c>
      <c r="BO17" s="62" t="n">
        <v>0</v>
      </c>
      <c r="BP17" s="62" t="n">
        <v>50</v>
      </c>
      <c r="BQ17" s="62" t="n">
        <v>65</v>
      </c>
      <c r="BR17" s="62" t="n">
        <v>35</v>
      </c>
      <c r="BS17" s="62" t="n">
        <v>100</v>
      </c>
      <c r="BT17" s="61" t="n">
        <f aca="false">IFERROR(AVERAGE(BJ17:BS17),0)</f>
        <v>63</v>
      </c>
      <c r="BU17" s="63" t="n">
        <v>0</v>
      </c>
      <c r="BV17" s="63" t="n">
        <v>0</v>
      </c>
      <c r="BW17" s="63" t="n">
        <v>0</v>
      </c>
      <c r="BX17" s="62" t="n">
        <v>0</v>
      </c>
      <c r="BY17" s="62" t="n">
        <v>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0</v>
      </c>
    </row>
    <row r="18" customFormat="false" ht="15.75" hidden="false" customHeight="true" outlineLevel="0" collapsed="false">
      <c r="A18" s="13" t="str">
        <f aca="false">$E18&amp;"-"&amp;$F18</f>
        <v>202004029-k</v>
      </c>
      <c r="B18" s="18" t="n">
        <f aca="false">$W18</f>
        <v>0</v>
      </c>
      <c r="C18" s="13"/>
      <c r="D18" s="68" t="n">
        <v>14</v>
      </c>
      <c r="E18" s="56" t="s">
        <v>637</v>
      </c>
      <c r="F18" s="56" t="s">
        <v>76</v>
      </c>
      <c r="G18" s="56" t="s">
        <v>638</v>
      </c>
      <c r="H18" s="56" t="s">
        <v>121</v>
      </c>
      <c r="I18" s="56" t="s">
        <v>639</v>
      </c>
      <c r="J18" s="56" t="s">
        <v>640</v>
      </c>
      <c r="K18" s="56" t="s">
        <v>641</v>
      </c>
      <c r="L18" s="56" t="s">
        <v>64</v>
      </c>
      <c r="M18" s="56" t="s">
        <v>276</v>
      </c>
      <c r="N18" s="56" t="s">
        <v>642</v>
      </c>
      <c r="O18" s="57" t="n">
        <f aca="false">$AB18</f>
        <v>0</v>
      </c>
      <c r="P18" s="57" t="n">
        <f aca="false">$AF18</f>
        <v>0</v>
      </c>
      <c r="Q18" s="57" t="n">
        <f aca="false">IFERROR(IF($V18&lt;&gt;0,ROUND((MAX(O18:P18)*0.5+$V18*0.5),0),ROUND(($O18*0.5+$P18*0.5),0)),)</f>
        <v>0</v>
      </c>
      <c r="R18" s="57" t="n">
        <f aca="false">$AV18</f>
        <v>71.8</v>
      </c>
      <c r="S18" s="57" t="n">
        <f aca="false">$BI18</f>
        <v>69.091</v>
      </c>
      <c r="T18" s="57" t="n">
        <f aca="false">$BT18</f>
        <v>28.5</v>
      </c>
      <c r="U18" s="57" t="n">
        <f aca="false">$CD18</f>
        <v>0</v>
      </c>
      <c r="V18" s="58" t="n">
        <f aca="false">$AJ18</f>
        <v>0</v>
      </c>
      <c r="W18" s="59" t="n">
        <f aca="false">IF($Q18&gt;=55,ROUND($Q18*$Q$3+$R18*$R$3+$S18*$S$3+$T18*$T$3+$U18*$U$3,0),$Q18)</f>
        <v>0</v>
      </c>
      <c r="X18" s="57" t="n">
        <v>0</v>
      </c>
      <c r="Y18" s="60" t="n">
        <v>0</v>
      </c>
      <c r="Z18" s="60" t="n">
        <v>0</v>
      </c>
      <c r="AA18" s="60" t="n">
        <v>0</v>
      </c>
      <c r="AB18" s="61" t="n">
        <f aca="false">IFERROR(X18+Y18+Z18*AA18/100,0)</f>
        <v>0</v>
      </c>
      <c r="AC18" s="60" t="n">
        <v>0</v>
      </c>
      <c r="AD18" s="60" t="n">
        <v>0</v>
      </c>
      <c r="AE18" s="57" t="n">
        <v>0</v>
      </c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2" t="n">
        <v>25</v>
      </c>
      <c r="AP18" s="62" t="n">
        <v>80</v>
      </c>
      <c r="AQ18" s="62" t="n">
        <v>80</v>
      </c>
      <c r="AR18" s="62" t="n">
        <v>33</v>
      </c>
      <c r="AS18" s="62" t="n">
        <v>100</v>
      </c>
      <c r="AT18" s="62" t="n">
        <v>0</v>
      </c>
      <c r="AU18" s="62"/>
      <c r="AV18" s="66" t="n">
        <f aca="false">IFERROR(AVERAGE(AK18:AU18),0)</f>
        <v>71.8</v>
      </c>
      <c r="AW18" s="54" t="n">
        <v>100</v>
      </c>
      <c r="AX18" s="65" t="n">
        <v>100</v>
      </c>
      <c r="AY18" s="62" t="n">
        <v>100</v>
      </c>
      <c r="AZ18" s="62" t="n">
        <v>100</v>
      </c>
      <c r="BA18" s="62" t="n">
        <v>100</v>
      </c>
      <c r="BB18" s="62" t="n">
        <v>0</v>
      </c>
      <c r="BC18" s="62" t="n">
        <v>100</v>
      </c>
      <c r="BD18" s="62" t="n">
        <v>90.91</v>
      </c>
      <c r="BE18" s="62" t="n">
        <v>0</v>
      </c>
      <c r="BF18" s="62" t="n">
        <v>0</v>
      </c>
      <c r="BG18" s="62"/>
      <c r="BH18" s="62"/>
      <c r="BI18" s="61" t="n">
        <f aca="false">IFERROR(AVERAGE(AW18:BH18),0)</f>
        <v>69.091</v>
      </c>
      <c r="BJ18" s="62" t="n">
        <v>90</v>
      </c>
      <c r="BK18" s="62" t="n">
        <v>100</v>
      </c>
      <c r="BL18" s="62" t="n">
        <v>95</v>
      </c>
      <c r="BM18" s="62" t="n">
        <v>0</v>
      </c>
      <c r="BN18" s="62" t="n">
        <v>0</v>
      </c>
      <c r="BO18" s="62" t="n">
        <v>0</v>
      </c>
      <c r="BP18" s="62" t="n">
        <v>0</v>
      </c>
      <c r="BQ18" s="62" t="n">
        <v>0</v>
      </c>
      <c r="BR18" s="62" t="n">
        <v>0</v>
      </c>
      <c r="BS18" s="62" t="n">
        <v>0</v>
      </c>
      <c r="BT18" s="61" t="n">
        <f aca="false">IFERROR(AVERAGE(BJ18:BS18),0)</f>
        <v>28.5</v>
      </c>
      <c r="BU18" s="63" t="n">
        <v>0</v>
      </c>
      <c r="BV18" s="63" t="n">
        <v>0</v>
      </c>
      <c r="BW18" s="63" t="n">
        <v>0</v>
      </c>
      <c r="BX18" s="62" t="n">
        <v>0</v>
      </c>
      <c r="BY18" s="62" t="n">
        <v>0</v>
      </c>
      <c r="BZ18" s="62" t="n">
        <v>0</v>
      </c>
      <c r="CA18" s="62" t="n">
        <v>0</v>
      </c>
      <c r="CB18" s="62" t="n">
        <v>0</v>
      </c>
      <c r="CC18" s="62"/>
      <c r="CD18" s="61" t="n">
        <f aca="false">IFERROR(AVERAGE(BU18:CC18),0)</f>
        <v>0</v>
      </c>
    </row>
    <row r="19" customFormat="false" ht="15.75" hidden="false" customHeight="true" outlineLevel="0" collapsed="false">
      <c r="A19" s="13" t="str">
        <f aca="false">$E19&amp;"-"&amp;$F19</f>
        <v>202004033-8</v>
      </c>
      <c r="B19" s="18" t="n">
        <f aca="false">$W19</f>
        <v>82</v>
      </c>
      <c r="C19" s="13"/>
      <c r="D19" s="68" t="n">
        <v>15</v>
      </c>
      <c r="E19" s="56" t="s">
        <v>643</v>
      </c>
      <c r="F19" s="56" t="s">
        <v>89</v>
      </c>
      <c r="G19" s="56" t="s">
        <v>644</v>
      </c>
      <c r="H19" s="56" t="s">
        <v>140</v>
      </c>
      <c r="I19" s="56" t="s">
        <v>645</v>
      </c>
      <c r="J19" s="56" t="s">
        <v>646</v>
      </c>
      <c r="K19" s="56" t="s">
        <v>647</v>
      </c>
      <c r="L19" s="56" t="s">
        <v>64</v>
      </c>
      <c r="M19" s="56" t="s">
        <v>276</v>
      </c>
      <c r="N19" s="56" t="s">
        <v>648</v>
      </c>
      <c r="O19" s="57" t="n">
        <f aca="false">$AB19</f>
        <v>100</v>
      </c>
      <c r="P19" s="57" t="n">
        <f aca="false">$AF19</f>
        <v>46</v>
      </c>
      <c r="Q19" s="57" t="n">
        <f aca="false">IFERROR(IF($V19&lt;&gt;0,ROUND((MAX(O19:P19)*0.5+$V19*0.5),0),ROUND(($O19*0.5+$P19*0.5),0)),)</f>
        <v>73</v>
      </c>
      <c r="R19" s="57" t="n">
        <f aca="false">$AV19</f>
        <v>90</v>
      </c>
      <c r="S19" s="57" t="n">
        <f aca="false">$BI19</f>
        <v>99.091</v>
      </c>
      <c r="T19" s="57" t="n">
        <f aca="false">$BT19</f>
        <v>85.5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82</v>
      </c>
      <c r="X19" s="57" t="n">
        <v>20</v>
      </c>
      <c r="Y19" s="60" t="n">
        <v>30</v>
      </c>
      <c r="Z19" s="60" t="n">
        <v>50</v>
      </c>
      <c r="AA19" s="60" t="n">
        <v>100</v>
      </c>
      <c r="AB19" s="61" t="n">
        <f aca="false">IFERROR(X19+Y19+Z19*AA19/100,0)</f>
        <v>100</v>
      </c>
      <c r="AC19" s="60" t="n">
        <v>25</v>
      </c>
      <c r="AD19" s="60" t="n">
        <v>70</v>
      </c>
      <c r="AE19" s="57" t="n">
        <v>30</v>
      </c>
      <c r="AF19" s="61" t="n">
        <f aca="false">IFERROR(AC19+AD19*AE19/100,0)</f>
        <v>46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100</v>
      </c>
      <c r="AO19" s="62" t="n">
        <v>100</v>
      </c>
      <c r="AP19" s="62" t="n">
        <v>100</v>
      </c>
      <c r="AQ19" s="62" t="n">
        <v>0</v>
      </c>
      <c r="AR19" s="62" t="n">
        <v>100</v>
      </c>
      <c r="AS19" s="62" t="n">
        <v>100</v>
      </c>
      <c r="AT19" s="62" t="n">
        <v>100</v>
      </c>
      <c r="AU19" s="62"/>
      <c r="AV19" s="66" t="n">
        <f aca="false">IFERROR(AVERAGE(AK19:AU19),0)</f>
        <v>90</v>
      </c>
      <c r="AW19" s="54" t="n">
        <v>100</v>
      </c>
      <c r="AX19" s="65" t="n">
        <v>100</v>
      </c>
      <c r="AY19" s="62" t="n">
        <v>100</v>
      </c>
      <c r="AZ19" s="62" t="n">
        <v>100</v>
      </c>
      <c r="BA19" s="62" t="n">
        <v>100</v>
      </c>
      <c r="BB19" s="62" t="n">
        <v>100</v>
      </c>
      <c r="BC19" s="62" t="n">
        <v>100</v>
      </c>
      <c r="BD19" s="62" t="n">
        <v>90.91</v>
      </c>
      <c r="BE19" s="62" t="n">
        <v>100</v>
      </c>
      <c r="BF19" s="62" t="n">
        <v>100</v>
      </c>
      <c r="BG19" s="62"/>
      <c r="BH19" s="62"/>
      <c r="BI19" s="61" t="n">
        <f aca="false">IFERROR(AVERAGE(AW19:BH19),0)</f>
        <v>99.091</v>
      </c>
      <c r="BJ19" s="62" t="n">
        <v>100</v>
      </c>
      <c r="BK19" s="62" t="n">
        <v>100</v>
      </c>
      <c r="BL19" s="62" t="n">
        <v>100</v>
      </c>
      <c r="BM19" s="62" t="n">
        <v>60</v>
      </c>
      <c r="BN19" s="62" t="n">
        <v>75</v>
      </c>
      <c r="BO19" s="62" t="n">
        <v>100</v>
      </c>
      <c r="BP19" s="62" t="n">
        <v>90</v>
      </c>
      <c r="BQ19" s="62" t="n">
        <v>100</v>
      </c>
      <c r="BR19" s="62" t="n">
        <v>90</v>
      </c>
      <c r="BS19" s="62" t="n">
        <v>40</v>
      </c>
      <c r="BT19" s="61" t="n">
        <f aca="false">IFERROR(AVERAGE(BJ19:BS19),0)</f>
        <v>85.5</v>
      </c>
      <c r="BU19" s="63" t="n">
        <v>100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100</v>
      </c>
    </row>
    <row r="20" customFormat="false" ht="15.75" hidden="false" customHeight="true" outlineLevel="0" collapsed="false">
      <c r="A20" s="13" t="str">
        <f aca="false">$E20&amp;"-"&amp;$F20</f>
        <v>202004032-k</v>
      </c>
      <c r="B20" s="18" t="n">
        <f aca="false">$W20</f>
        <v>46</v>
      </c>
      <c r="C20" s="13"/>
      <c r="D20" s="54" t="n">
        <f aca="false">D19+1</f>
        <v>16</v>
      </c>
      <c r="E20" s="56" t="s">
        <v>649</v>
      </c>
      <c r="F20" s="56" t="s">
        <v>76</v>
      </c>
      <c r="G20" s="56" t="s">
        <v>650</v>
      </c>
      <c r="H20" s="56" t="s">
        <v>140</v>
      </c>
      <c r="I20" s="56" t="s">
        <v>651</v>
      </c>
      <c r="J20" s="56" t="s">
        <v>79</v>
      </c>
      <c r="K20" s="56" t="s">
        <v>652</v>
      </c>
      <c r="L20" s="56" t="s">
        <v>64</v>
      </c>
      <c r="M20" s="56" t="s">
        <v>276</v>
      </c>
      <c r="N20" s="56" t="s">
        <v>653</v>
      </c>
      <c r="O20" s="57" t="n">
        <f aca="false">$AB20</f>
        <v>30</v>
      </c>
      <c r="P20" s="57" t="n">
        <f aca="false">$AF20</f>
        <v>25</v>
      </c>
      <c r="Q20" s="57" t="n">
        <f aca="false">IFERROR(IF($V20&lt;&gt;0,ROUND((MAX(O20:P20)*0.5+$V20*0.5),0),ROUND(($O20*0.5+$P20*0.5),0)),)</f>
        <v>46</v>
      </c>
      <c r="R20" s="57" t="n">
        <f aca="false">$AV20</f>
        <v>100</v>
      </c>
      <c r="S20" s="57" t="n">
        <f aca="false">$BI20</f>
        <v>99.091</v>
      </c>
      <c r="T20" s="57" t="n">
        <f aca="false">$BT20</f>
        <v>76</v>
      </c>
      <c r="U20" s="57" t="n">
        <f aca="false">$CD20</f>
        <v>100</v>
      </c>
      <c r="V20" s="58" t="n">
        <f aca="false">$AJ20</f>
        <v>62</v>
      </c>
      <c r="W20" s="59" t="n">
        <f aca="false">IF($Q20&gt;=55,ROUND($Q20*$Q$3+$R20*$R$3+$S20*$S$3+$T20*$T$3+$U20*$U$3,0),$Q20)</f>
        <v>46</v>
      </c>
      <c r="X20" s="57" t="n">
        <v>15</v>
      </c>
      <c r="Y20" s="60" t="n">
        <v>0</v>
      </c>
      <c r="Z20" s="60" t="n">
        <v>15</v>
      </c>
      <c r="AA20" s="60" t="n">
        <v>100</v>
      </c>
      <c r="AB20" s="61" t="n">
        <f aca="false">IFERROR(X20+Y20+Z20*AA20/100,0)</f>
        <v>30</v>
      </c>
      <c r="AC20" s="60" t="n">
        <v>0</v>
      </c>
      <c r="AD20" s="60" t="n">
        <v>25</v>
      </c>
      <c r="AE20" s="57" t="n">
        <v>100</v>
      </c>
      <c r="AF20" s="61" t="n">
        <f aca="false">IFERROR(AC20+AD20*AE20/100,0)</f>
        <v>25</v>
      </c>
      <c r="AG20" s="60" t="n">
        <v>27</v>
      </c>
      <c r="AH20" s="60" t="n">
        <v>50</v>
      </c>
      <c r="AI20" s="57" t="n">
        <v>70</v>
      </c>
      <c r="AJ20" s="61" t="n">
        <f aca="false">IFERROR(AG20+AH20*AI20/100,0)</f>
        <v>62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100</v>
      </c>
      <c r="AR20" s="62" t="n">
        <v>100</v>
      </c>
      <c r="AS20" s="62" t="n">
        <v>100</v>
      </c>
      <c r="AT20" s="62" t="n">
        <v>100</v>
      </c>
      <c r="AU20" s="62"/>
      <c r="AV20" s="66" t="n">
        <f aca="false">IFERROR(AVERAGE(AK20:AU20),0)</f>
        <v>100</v>
      </c>
      <c r="AW20" s="54" t="n">
        <v>100</v>
      </c>
      <c r="AX20" s="65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90.91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99.091</v>
      </c>
      <c r="BJ20" s="62" t="n">
        <v>100</v>
      </c>
      <c r="BK20" s="62" t="n">
        <v>100</v>
      </c>
      <c r="BL20" s="62" t="n">
        <v>100</v>
      </c>
      <c r="BM20" s="62" t="n">
        <v>75</v>
      </c>
      <c r="BN20" s="62" t="n">
        <v>90</v>
      </c>
      <c r="BO20" s="62" t="n">
        <v>20</v>
      </c>
      <c r="BP20" s="62" t="n">
        <v>90</v>
      </c>
      <c r="BQ20" s="62" t="n">
        <v>30</v>
      </c>
      <c r="BR20" s="62" t="n">
        <v>90</v>
      </c>
      <c r="BS20" s="62" t="n">
        <v>65</v>
      </c>
      <c r="BT20" s="61" t="n">
        <f aca="false">IFERROR(AVERAGE(BJ20:BS20),0)</f>
        <v>76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202004008-7</v>
      </c>
      <c r="B21" s="18" t="n">
        <f aca="false">$W21</f>
        <v>49</v>
      </c>
      <c r="C21" s="13"/>
      <c r="D21" s="54" t="n">
        <f aca="false">D20+1</f>
        <v>17</v>
      </c>
      <c r="E21" s="56" t="s">
        <v>654</v>
      </c>
      <c r="F21" s="56" t="s">
        <v>121</v>
      </c>
      <c r="G21" s="56" t="s">
        <v>655</v>
      </c>
      <c r="H21" s="56" t="s">
        <v>89</v>
      </c>
      <c r="I21" s="56" t="s">
        <v>656</v>
      </c>
      <c r="J21" s="56" t="s">
        <v>657</v>
      </c>
      <c r="K21" s="56" t="s">
        <v>658</v>
      </c>
      <c r="L21" s="56" t="s">
        <v>64</v>
      </c>
      <c r="M21" s="56" t="s">
        <v>276</v>
      </c>
      <c r="N21" s="56" t="s">
        <v>659</v>
      </c>
      <c r="O21" s="57" t="n">
        <f aca="false">$AB21</f>
        <v>47.5</v>
      </c>
      <c r="P21" s="57" t="n">
        <f aca="false">$AF21</f>
        <v>50</v>
      </c>
      <c r="Q21" s="57" t="n">
        <f aca="false">IFERROR(IF($V21&lt;&gt;0,ROUND((MAX(O21:P21)*0.5+$V21*0.5),0),ROUND(($O21*0.5+$P21*0.5),0)),)</f>
        <v>49</v>
      </c>
      <c r="R21" s="57" t="n">
        <f aca="false">$AV21</f>
        <v>91.3</v>
      </c>
      <c r="S21" s="57" t="n">
        <f aca="false">$BI21</f>
        <v>90</v>
      </c>
      <c r="T21" s="57" t="n">
        <f aca="false">$BT21</f>
        <v>63</v>
      </c>
      <c r="U21" s="57" t="n">
        <f aca="false">$CD21</f>
        <v>87.5</v>
      </c>
      <c r="V21" s="58" t="n">
        <f aca="false">$AJ21</f>
        <v>0</v>
      </c>
      <c r="W21" s="59" t="n">
        <f aca="false">IF($Q21&gt;=55,ROUND($Q21*$Q$3+$R21*$R$3+$S21*$S$3+$T21*$T$3+$U21*$U$3,0),$Q21)</f>
        <v>49</v>
      </c>
      <c r="X21" s="57" t="n">
        <v>10</v>
      </c>
      <c r="Y21" s="60" t="n">
        <v>20</v>
      </c>
      <c r="Z21" s="60" t="n">
        <v>25</v>
      </c>
      <c r="AA21" s="60" t="n">
        <v>70</v>
      </c>
      <c r="AB21" s="61" t="n">
        <f aca="false">IFERROR(X21+Y21+Z21*AA21/100,0)</f>
        <v>47.5</v>
      </c>
      <c r="AC21" s="60" t="n">
        <v>15</v>
      </c>
      <c r="AD21" s="60" t="n">
        <v>35</v>
      </c>
      <c r="AE21" s="57" t="n">
        <v>100</v>
      </c>
      <c r="AF21" s="61" t="n">
        <f aca="false">IFERROR(AC21+AD21*AE21/100,0)</f>
        <v>50</v>
      </c>
      <c r="AG21" s="60"/>
      <c r="AH21" s="60"/>
      <c r="AI21" s="57"/>
      <c r="AJ21" s="61" t="n">
        <f aca="false">IFERROR(AG21+AH21*AI21/100,0)</f>
        <v>0</v>
      </c>
      <c r="AK21" s="62" t="n">
        <v>83</v>
      </c>
      <c r="AL21" s="63" t="n">
        <v>100</v>
      </c>
      <c r="AM21" s="62" t="n">
        <v>100</v>
      </c>
      <c r="AN21" s="62" t="n">
        <v>100</v>
      </c>
      <c r="AO21" s="62" t="n">
        <v>50</v>
      </c>
      <c r="AP21" s="62" t="n">
        <v>100</v>
      </c>
      <c r="AQ21" s="62" t="n">
        <v>80</v>
      </c>
      <c r="AR21" s="62" t="n">
        <v>100</v>
      </c>
      <c r="AS21" s="62" t="n">
        <v>100</v>
      </c>
      <c r="AT21" s="62" t="n">
        <v>100</v>
      </c>
      <c r="AU21" s="62"/>
      <c r="AV21" s="66" t="n">
        <f aca="false">IFERROR(AVERAGE(AK21:AU21),0)</f>
        <v>91.3</v>
      </c>
      <c r="AW21" s="54" t="n">
        <v>100</v>
      </c>
      <c r="AX21" s="65" t="n">
        <v>100</v>
      </c>
      <c r="AY21" s="62" t="n">
        <v>100</v>
      </c>
      <c r="AZ21" s="62" t="n">
        <v>100</v>
      </c>
      <c r="BA21" s="62" t="n">
        <v>100</v>
      </c>
      <c r="BB21" s="62" t="n">
        <v>100</v>
      </c>
      <c r="BC21" s="62" t="n">
        <v>100</v>
      </c>
      <c r="BD21" s="62" t="n">
        <v>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90</v>
      </c>
      <c r="BJ21" s="62" t="n">
        <v>90</v>
      </c>
      <c r="BK21" s="62" t="n">
        <v>100</v>
      </c>
      <c r="BL21" s="62" t="n">
        <v>95</v>
      </c>
      <c r="BM21" s="62" t="n">
        <v>95</v>
      </c>
      <c r="BN21" s="62" t="n">
        <v>70</v>
      </c>
      <c r="BO21" s="62" t="n">
        <v>65</v>
      </c>
      <c r="BP21" s="62" t="n">
        <v>50</v>
      </c>
      <c r="BQ21" s="62" t="n">
        <v>65</v>
      </c>
      <c r="BR21" s="62" t="n">
        <v>0</v>
      </c>
      <c r="BS21" s="62" t="n">
        <v>0</v>
      </c>
      <c r="BT21" s="61" t="n">
        <f aca="false">IFERROR(AVERAGE(BJ21:BS21),0)</f>
        <v>63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0</v>
      </c>
      <c r="CC21" s="62"/>
      <c r="CD21" s="61" t="n">
        <f aca="false">IFERROR(AVERAGE(BU21:CC21),0)</f>
        <v>87.5</v>
      </c>
    </row>
    <row r="22" customFormat="false" ht="15.75" hidden="false" customHeight="true" outlineLevel="0" collapsed="false">
      <c r="A22" s="13" t="str">
        <f aca="false">$E22&amp;"-"&amp;$F22</f>
        <v>201944008-K</v>
      </c>
      <c r="B22" s="18" t="n">
        <f aca="false">$W22</f>
        <v>57</v>
      </c>
      <c r="C22" s="13"/>
      <c r="D22" s="54" t="n">
        <f aca="false">D21+1</f>
        <v>18</v>
      </c>
      <c r="E22" s="56" t="s">
        <v>660</v>
      </c>
      <c r="F22" s="56" t="s">
        <v>60</v>
      </c>
      <c r="G22" s="56" t="s">
        <v>661</v>
      </c>
      <c r="H22" s="56" t="s">
        <v>89</v>
      </c>
      <c r="I22" s="56" t="s">
        <v>662</v>
      </c>
      <c r="J22" s="56" t="s">
        <v>663</v>
      </c>
      <c r="K22" s="56" t="s">
        <v>664</v>
      </c>
      <c r="L22" s="56" t="s">
        <v>58</v>
      </c>
      <c r="M22" s="56" t="s">
        <v>439</v>
      </c>
      <c r="N22" s="56" t="s">
        <v>665</v>
      </c>
      <c r="O22" s="57" t="n">
        <f aca="false">$AB22</f>
        <v>69.5</v>
      </c>
      <c r="P22" s="57" t="n">
        <f aca="false">$AF22</f>
        <v>35</v>
      </c>
      <c r="Q22" s="57" t="n">
        <f aca="false">IFERROR(IF($V22&lt;&gt;0,ROUND((MAX(O22:P22)*0.5+$V22*0.5),0),ROUND(($O22*0.5+$P22*0.5),0)),)</f>
        <v>56</v>
      </c>
      <c r="R22" s="57" t="n">
        <f aca="false">$AV22</f>
        <v>64.2</v>
      </c>
      <c r="S22" s="57" t="n">
        <f aca="false">$BI22</f>
        <v>36.7</v>
      </c>
      <c r="T22" s="57" t="n">
        <f aca="false">$BT22</f>
        <v>60.5</v>
      </c>
      <c r="U22" s="57" t="n">
        <f aca="false">$CD22</f>
        <v>37.5</v>
      </c>
      <c r="V22" s="58" t="n">
        <f aca="false">$AJ22</f>
        <v>41.5</v>
      </c>
      <c r="W22" s="59" t="n">
        <f aca="false">IF($Q22&gt;=55,ROUND($Q22*$Q$3+$R22*$R$3+$S22*$S$3+$T22*$T$3+$U22*$U$3,0),$Q22)</f>
        <v>57</v>
      </c>
      <c r="X22" s="57" t="n">
        <v>20</v>
      </c>
      <c r="Y22" s="60" t="n">
        <v>25</v>
      </c>
      <c r="Z22" s="60" t="n">
        <v>35</v>
      </c>
      <c r="AA22" s="60" t="n">
        <v>70</v>
      </c>
      <c r="AB22" s="61" t="n">
        <f aca="false">IFERROR(X22+Y22+Z22*AA22/100,0)</f>
        <v>69.5</v>
      </c>
      <c r="AC22" s="60" t="n">
        <v>0</v>
      </c>
      <c r="AD22" s="60" t="n">
        <v>35</v>
      </c>
      <c r="AE22" s="57" t="n">
        <v>100</v>
      </c>
      <c r="AF22" s="61" t="n">
        <f aca="false">IFERROR(AC22+AD22*AE22/100,0)</f>
        <v>35</v>
      </c>
      <c r="AG22" s="60" t="n">
        <v>17</v>
      </c>
      <c r="AH22" s="60" t="n">
        <v>35</v>
      </c>
      <c r="AI22" s="57" t="n">
        <v>70</v>
      </c>
      <c r="AJ22" s="61" t="n">
        <f aca="false">IFERROR(AG22+AH22*AI22/100,0)</f>
        <v>41.5</v>
      </c>
      <c r="AK22" s="62" t="n">
        <v>100</v>
      </c>
      <c r="AL22" s="63" t="n">
        <v>100</v>
      </c>
      <c r="AM22" s="62" t="n">
        <v>100</v>
      </c>
      <c r="AN22" s="62" t="n">
        <v>0</v>
      </c>
      <c r="AO22" s="62" t="n">
        <v>25</v>
      </c>
      <c r="AP22" s="62" t="n">
        <v>100</v>
      </c>
      <c r="AQ22" s="62" t="n">
        <v>100</v>
      </c>
      <c r="AR22" s="62" t="n">
        <v>17</v>
      </c>
      <c r="AS22" s="62" t="n">
        <v>0</v>
      </c>
      <c r="AT22" s="62" t="n">
        <v>100</v>
      </c>
      <c r="AU22" s="62"/>
      <c r="AV22" s="66" t="n">
        <f aca="false">IFERROR(AVERAGE(AK22:AU22),0)</f>
        <v>64.2</v>
      </c>
      <c r="AW22" s="54" t="n">
        <v>0</v>
      </c>
      <c r="AX22" s="65" t="n">
        <v>0</v>
      </c>
      <c r="AY22" s="62" t="n">
        <v>100</v>
      </c>
      <c r="AZ22" s="62" t="n">
        <v>0</v>
      </c>
      <c r="BA22" s="62" t="n">
        <v>98</v>
      </c>
      <c r="BB22" s="62" t="n">
        <v>86</v>
      </c>
      <c r="BC22" s="62" t="n">
        <v>83</v>
      </c>
      <c r="BD22" s="62" t="n">
        <v>0</v>
      </c>
      <c r="BE22" s="62" t="n">
        <v>0</v>
      </c>
      <c r="BF22" s="62" t="n">
        <v>0</v>
      </c>
      <c r="BG22" s="62"/>
      <c r="BH22" s="62"/>
      <c r="BI22" s="61" t="n">
        <f aca="false">IFERROR(AVERAGE(AW22:BH22),0)</f>
        <v>36.7</v>
      </c>
      <c r="BJ22" s="62" t="n">
        <v>70</v>
      </c>
      <c r="BK22" s="62" t="n">
        <v>100</v>
      </c>
      <c r="BL22" s="62" t="n">
        <v>95</v>
      </c>
      <c r="BM22" s="62" t="n">
        <v>95</v>
      </c>
      <c r="BN22" s="62" t="n">
        <v>0</v>
      </c>
      <c r="BO22" s="62" t="n">
        <v>80</v>
      </c>
      <c r="BP22" s="62" t="n">
        <v>0</v>
      </c>
      <c r="BQ22" s="62" t="n">
        <v>100</v>
      </c>
      <c r="BR22" s="62" t="n">
        <v>0</v>
      </c>
      <c r="BS22" s="62" t="n">
        <v>65</v>
      </c>
      <c r="BT22" s="61" t="n">
        <f aca="false">IFERROR(AVERAGE(BJ22:BS22),0)</f>
        <v>60.5</v>
      </c>
      <c r="BU22" s="63" t="n">
        <v>100</v>
      </c>
      <c r="BV22" s="63" t="n">
        <v>100</v>
      </c>
      <c r="BW22" s="63" t="n">
        <v>0</v>
      </c>
      <c r="BX22" s="62" t="n">
        <v>0</v>
      </c>
      <c r="BY22" s="62" t="n">
        <v>0</v>
      </c>
      <c r="BZ22" s="62" t="n">
        <v>0</v>
      </c>
      <c r="CA22" s="62" t="n">
        <v>100</v>
      </c>
      <c r="CB22" s="62" t="n">
        <v>0</v>
      </c>
      <c r="CC22" s="62"/>
      <c r="CD22" s="61" t="n">
        <f aca="false">IFERROR(AVERAGE(BU22:CC22),0)</f>
        <v>37.5</v>
      </c>
    </row>
    <row r="23" customFormat="false" ht="15.75" hidden="false" customHeight="true" outlineLevel="0" collapsed="false">
      <c r="A23" s="13" t="str">
        <f aca="false">$E23&amp;"-"&amp;$F23</f>
        <v>201903012-4</v>
      </c>
      <c r="B23" s="18" t="n">
        <f aca="false">$W23</f>
        <v>23</v>
      </c>
      <c r="C23" s="13"/>
      <c r="D23" s="54" t="n">
        <f aca="false">D22+1</f>
        <v>19</v>
      </c>
      <c r="E23" s="56" t="s">
        <v>666</v>
      </c>
      <c r="F23" s="56" t="s">
        <v>178</v>
      </c>
      <c r="G23" s="56" t="s">
        <v>667</v>
      </c>
      <c r="H23" s="56" t="s">
        <v>70</v>
      </c>
      <c r="I23" s="56" t="s">
        <v>668</v>
      </c>
      <c r="J23" s="56" t="s">
        <v>167</v>
      </c>
      <c r="K23" s="56" t="s">
        <v>669</v>
      </c>
      <c r="L23" s="56" t="s">
        <v>64</v>
      </c>
      <c r="M23" s="56" t="s">
        <v>276</v>
      </c>
      <c r="N23" s="56" t="s">
        <v>670</v>
      </c>
      <c r="O23" s="57" t="n">
        <f aca="false">$AB23</f>
        <v>40</v>
      </c>
      <c r="P23" s="57" t="n">
        <f aca="false">$AF23</f>
        <v>0</v>
      </c>
      <c r="Q23" s="57" t="n">
        <f aca="false">IFERROR(IF($V23&lt;&gt;0,ROUND((O23+P23+V23)/3,0),ROUND(($O23*0.5+$P23*0.5),0)),)</f>
        <v>23</v>
      </c>
      <c r="R23" s="57" t="n">
        <f aca="false">$AV23</f>
        <v>90</v>
      </c>
      <c r="S23" s="57" t="n">
        <f aca="false">$BI23</f>
        <v>85.691</v>
      </c>
      <c r="T23" s="57" t="n">
        <f aca="false">$BT23</f>
        <v>59</v>
      </c>
      <c r="U23" s="57" t="n">
        <f aca="false">$CD23</f>
        <v>37.5</v>
      </c>
      <c r="V23" s="58" t="n">
        <f aca="false">$AJ23</f>
        <v>30</v>
      </c>
      <c r="W23" s="59" t="n">
        <f aca="false">IF($Q23&gt;=55,ROUND($Q23*$Q$3+$R23*$R$3+$S23*$S$3+$T23*$T$3+$U23*$U$3,0),$Q23)</f>
        <v>23</v>
      </c>
      <c r="X23" s="57" t="n">
        <v>20</v>
      </c>
      <c r="Y23" s="60" t="n">
        <v>20</v>
      </c>
      <c r="Z23" s="60" t="n">
        <v>0</v>
      </c>
      <c r="AA23" s="60" t="n">
        <v>0</v>
      </c>
      <c r="AB23" s="61" t="n">
        <f aca="false">IFERROR(X23+Y23+Z23*AA23/100,0)</f>
        <v>40</v>
      </c>
      <c r="AC23" s="60" t="n">
        <v>0</v>
      </c>
      <c r="AD23" s="60" t="n">
        <v>0</v>
      </c>
      <c r="AE23" s="57" t="n">
        <v>0</v>
      </c>
      <c r="AF23" s="61" t="n">
        <f aca="false">IFERROR(AC23+AD23*AE23/100,0)</f>
        <v>0</v>
      </c>
      <c r="AG23" s="60" t="n">
        <v>30</v>
      </c>
      <c r="AH23" s="60" t="n">
        <v>0</v>
      </c>
      <c r="AI23" s="57" t="n">
        <v>0</v>
      </c>
      <c r="AJ23" s="61" t="n">
        <f aca="false">IFERROR(AG23+AH23*AI23/100,0)</f>
        <v>30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2" t="n">
        <v>0</v>
      </c>
      <c r="AP23" s="62" t="n">
        <v>100</v>
      </c>
      <c r="AQ23" s="62" t="n">
        <v>100</v>
      </c>
      <c r="AR23" s="62" t="n">
        <v>100</v>
      </c>
      <c r="AS23" s="62" t="n">
        <v>100</v>
      </c>
      <c r="AT23" s="62" t="n">
        <v>100</v>
      </c>
      <c r="AU23" s="62"/>
      <c r="AV23" s="66" t="n">
        <f aca="false">IFERROR(AVERAGE(AK23:AU23),0)</f>
        <v>90</v>
      </c>
      <c r="AW23" s="54" t="n">
        <v>0</v>
      </c>
      <c r="AX23" s="65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74</v>
      </c>
      <c r="BD23" s="62" t="n">
        <v>90.91</v>
      </c>
      <c r="BE23" s="62" t="n">
        <v>100</v>
      </c>
      <c r="BF23" s="62" t="n">
        <v>92</v>
      </c>
      <c r="BG23" s="62"/>
      <c r="BH23" s="62"/>
      <c r="BI23" s="61" t="n">
        <f aca="false">IFERROR(AVERAGE(AW23:BH23),0)</f>
        <v>85.691</v>
      </c>
      <c r="BJ23" s="62" t="n">
        <v>90</v>
      </c>
      <c r="BK23" s="62" t="n">
        <v>100</v>
      </c>
      <c r="BL23" s="62" t="n">
        <v>100</v>
      </c>
      <c r="BM23" s="62" t="n">
        <v>20</v>
      </c>
      <c r="BN23" s="62" t="n">
        <v>70</v>
      </c>
      <c r="BO23" s="62" t="n">
        <v>0</v>
      </c>
      <c r="BP23" s="62" t="n">
        <v>100</v>
      </c>
      <c r="BQ23" s="62" t="n">
        <v>15</v>
      </c>
      <c r="BR23" s="62" t="n">
        <v>0</v>
      </c>
      <c r="BS23" s="62" t="n">
        <v>95</v>
      </c>
      <c r="BT23" s="61" t="n">
        <f aca="false">IFERROR(AVERAGE(BJ23:BS23),0)</f>
        <v>59</v>
      </c>
      <c r="BU23" s="63" t="n">
        <v>0</v>
      </c>
      <c r="BV23" s="63" t="n">
        <v>0</v>
      </c>
      <c r="BW23" s="63" t="n">
        <v>0</v>
      </c>
      <c r="BX23" s="62" t="n">
        <v>100</v>
      </c>
      <c r="BY23" s="62" t="n">
        <v>0</v>
      </c>
      <c r="BZ23" s="62" t="n">
        <v>100</v>
      </c>
      <c r="CA23" s="62" t="n">
        <v>0</v>
      </c>
      <c r="CB23" s="62" t="n">
        <v>100</v>
      </c>
      <c r="CC23" s="62"/>
      <c r="CD23" s="61" t="n">
        <f aca="false">IFERROR(AVERAGE(BU23:CC23),0)</f>
        <v>37.5</v>
      </c>
    </row>
    <row r="24" customFormat="false" ht="15.75" hidden="false" customHeight="true" outlineLevel="0" collapsed="false">
      <c r="A24" s="13" t="str">
        <f aca="false">$E24&amp;"-"&amp;$F24</f>
        <v>202004070-2</v>
      </c>
      <c r="B24" s="18" t="n">
        <f aca="false">$W24</f>
        <v>91</v>
      </c>
      <c r="C24" s="13"/>
      <c r="D24" s="54" t="n">
        <f aca="false">D23+1</f>
        <v>20</v>
      </c>
      <c r="E24" s="56" t="s">
        <v>671</v>
      </c>
      <c r="F24" s="56" t="s">
        <v>58</v>
      </c>
      <c r="G24" s="56" t="s">
        <v>672</v>
      </c>
      <c r="H24" s="56" t="s">
        <v>64</v>
      </c>
      <c r="I24" s="56" t="s">
        <v>385</v>
      </c>
      <c r="J24" s="56" t="s">
        <v>673</v>
      </c>
      <c r="K24" s="56" t="s">
        <v>674</v>
      </c>
      <c r="L24" s="56" t="s">
        <v>64</v>
      </c>
      <c r="M24" s="56" t="s">
        <v>276</v>
      </c>
      <c r="N24" s="56" t="s">
        <v>675</v>
      </c>
      <c r="O24" s="57" t="n">
        <f aca="false">$AB24</f>
        <v>100</v>
      </c>
      <c r="P24" s="57" t="n">
        <f aca="false">$AF24</f>
        <v>90</v>
      </c>
      <c r="Q24" s="57" t="n">
        <f aca="false">IFERROR(IF($V24&lt;&gt;0,ROUND((MAX(O24:P24)*0.5+$V24*0.5),0),ROUND(($O24*0.5+$P24*0.5),0)),)</f>
        <v>95</v>
      </c>
      <c r="R24" s="57" t="n">
        <f aca="false">$AV24</f>
        <v>83.3</v>
      </c>
      <c r="S24" s="57" t="n">
        <f aca="false">$BI24</f>
        <v>97.1</v>
      </c>
      <c r="T24" s="57" t="n">
        <f aca="false">$BT24</f>
        <v>89.5</v>
      </c>
      <c r="U24" s="57" t="n">
        <f aca="false">$CD24</f>
        <v>87.5</v>
      </c>
      <c r="V24" s="58" t="n">
        <f aca="false">$AJ24</f>
        <v>0</v>
      </c>
      <c r="W24" s="59" t="n">
        <f aca="false">IF($Q24&gt;=55,ROUND($Q24*$Q$3+$R24*$R$3+$S24*$S$3+$T24*$T$3+$U24*$U$3,0),$Q24)</f>
        <v>91</v>
      </c>
      <c r="X24" s="57" t="n">
        <v>20</v>
      </c>
      <c r="Y24" s="60" t="n">
        <v>30</v>
      </c>
      <c r="Z24" s="60" t="n">
        <v>50</v>
      </c>
      <c r="AA24" s="60" t="n">
        <v>100</v>
      </c>
      <c r="AB24" s="61" t="n">
        <f aca="false">IFERROR(X24+Y24+Z24*AA24/100,0)</f>
        <v>100</v>
      </c>
      <c r="AC24" s="60" t="n">
        <v>20</v>
      </c>
      <c r="AD24" s="60" t="n">
        <v>70</v>
      </c>
      <c r="AE24" s="57" t="n">
        <v>100</v>
      </c>
      <c r="AF24" s="61" t="n">
        <f aca="false">IFERROR(AC24+AD24*AE24/100,0)</f>
        <v>90</v>
      </c>
      <c r="AG24" s="60"/>
      <c r="AH24" s="60"/>
      <c r="AI24" s="57"/>
      <c r="AJ24" s="61" t="n">
        <f aca="false">IFERROR(AG24+AH24*AI24/100,0)</f>
        <v>0</v>
      </c>
      <c r="AK24" s="62" t="n">
        <v>83</v>
      </c>
      <c r="AL24" s="63" t="n">
        <v>100</v>
      </c>
      <c r="AM24" s="62" t="n">
        <v>100</v>
      </c>
      <c r="AN24" s="62" t="n">
        <v>100</v>
      </c>
      <c r="AO24" s="62" t="n">
        <v>100</v>
      </c>
      <c r="AP24" s="62" t="n">
        <v>80</v>
      </c>
      <c r="AQ24" s="62" t="n">
        <v>100</v>
      </c>
      <c r="AR24" s="62" t="n">
        <v>50</v>
      </c>
      <c r="AS24" s="62" t="n">
        <v>20</v>
      </c>
      <c r="AT24" s="62" t="n">
        <v>100</v>
      </c>
      <c r="AU24" s="62"/>
      <c r="AV24" s="66" t="n">
        <f aca="false">IFERROR(AVERAGE(AK24:AU24),0)</f>
        <v>83.3</v>
      </c>
      <c r="AW24" s="54" t="n">
        <v>100</v>
      </c>
      <c r="AX24" s="65" t="n">
        <v>100</v>
      </c>
      <c r="AY24" s="62" t="n">
        <v>100</v>
      </c>
      <c r="AZ24" s="62" t="n">
        <v>100</v>
      </c>
      <c r="BA24" s="62" t="n">
        <v>99</v>
      </c>
      <c r="BB24" s="62" t="n">
        <v>100</v>
      </c>
      <c r="BC24" s="62" t="n">
        <v>93</v>
      </c>
      <c r="BD24" s="62" t="n">
        <v>100</v>
      </c>
      <c r="BE24" s="62" t="n">
        <v>94</v>
      </c>
      <c r="BF24" s="62" t="n">
        <v>85</v>
      </c>
      <c r="BG24" s="62"/>
      <c r="BH24" s="62"/>
      <c r="BI24" s="61" t="n">
        <f aca="false">IFERROR(AVERAGE(AW24:BH24),0)</f>
        <v>97.1</v>
      </c>
      <c r="BJ24" s="62" t="n">
        <v>100</v>
      </c>
      <c r="BK24" s="62" t="n">
        <v>100</v>
      </c>
      <c r="BL24" s="62" t="n">
        <v>100</v>
      </c>
      <c r="BM24" s="62" t="n">
        <v>100</v>
      </c>
      <c r="BN24" s="62" t="n">
        <v>95</v>
      </c>
      <c r="BO24" s="62" t="n">
        <v>0</v>
      </c>
      <c r="BP24" s="62" t="n">
        <v>100</v>
      </c>
      <c r="BQ24" s="62" t="n">
        <v>100</v>
      </c>
      <c r="BR24" s="62" t="n">
        <v>100</v>
      </c>
      <c r="BS24" s="62" t="n">
        <v>100</v>
      </c>
      <c r="BT24" s="61" t="n">
        <f aca="false">IFERROR(AVERAGE(BJ24:BS24),0)</f>
        <v>89.5</v>
      </c>
      <c r="BU24" s="63" t="n">
        <v>100</v>
      </c>
      <c r="BV24" s="63" t="n">
        <v>100</v>
      </c>
      <c r="BW24" s="63" t="n">
        <v>100</v>
      </c>
      <c r="BX24" s="62" t="n">
        <v>100</v>
      </c>
      <c r="BY24" s="62" t="n">
        <v>100</v>
      </c>
      <c r="BZ24" s="62" t="n">
        <v>100</v>
      </c>
      <c r="CA24" s="62" t="n">
        <v>100</v>
      </c>
      <c r="CB24" s="62" t="n">
        <v>0</v>
      </c>
      <c r="CC24" s="62"/>
      <c r="CD24" s="61" t="n">
        <f aca="false">IFERROR(AVERAGE(BU24:CC24),0)</f>
        <v>87.5</v>
      </c>
    </row>
    <row r="25" customFormat="false" ht="15.75" hidden="false" customHeight="true" outlineLevel="0" collapsed="false">
      <c r="A25" s="13" t="str">
        <f aca="false">$E25&amp;"-"&amp;$F25</f>
        <v>202004027-3</v>
      </c>
      <c r="B25" s="18" t="n">
        <f aca="false">$W25</f>
        <v>19</v>
      </c>
      <c r="C25" s="13"/>
      <c r="D25" s="54" t="n">
        <f aca="false">D24+1</f>
        <v>21</v>
      </c>
      <c r="E25" s="56" t="s">
        <v>676</v>
      </c>
      <c r="F25" s="56" t="s">
        <v>159</v>
      </c>
      <c r="G25" s="56" t="s">
        <v>677</v>
      </c>
      <c r="H25" s="56" t="s">
        <v>140</v>
      </c>
      <c r="I25" s="56" t="s">
        <v>72</v>
      </c>
      <c r="J25" s="56" t="s">
        <v>678</v>
      </c>
      <c r="K25" s="56" t="s">
        <v>679</v>
      </c>
      <c r="L25" s="56" t="s">
        <v>64</v>
      </c>
      <c r="M25" s="56" t="s">
        <v>276</v>
      </c>
      <c r="N25" s="56" t="s">
        <v>680</v>
      </c>
      <c r="O25" s="57" t="n">
        <f aca="false">$AB25</f>
        <v>30</v>
      </c>
      <c r="P25" s="57" t="n">
        <f aca="false">$AF25</f>
        <v>0</v>
      </c>
      <c r="Q25" s="57" t="n">
        <f aca="false">IFERROR(IF($V25&lt;&gt;0,ROUND((MAX(O25:P25)*0.5+$V25*0.5),0),ROUND(($O25*0.5+$P25*0.5),0)),)</f>
        <v>19</v>
      </c>
      <c r="R25" s="57" t="n">
        <f aca="false">$AV25</f>
        <v>96.7</v>
      </c>
      <c r="S25" s="57" t="n">
        <f aca="false">$BI25</f>
        <v>100</v>
      </c>
      <c r="T25" s="57" t="n">
        <f aca="false">$BT25</f>
        <v>99.5</v>
      </c>
      <c r="U25" s="57" t="n">
        <f aca="false">$CD25</f>
        <v>100</v>
      </c>
      <c r="V25" s="58" t="n">
        <f aca="false">$AJ25</f>
        <v>7</v>
      </c>
      <c r="W25" s="59" t="n">
        <f aca="false">IF($Q25&gt;=55,ROUND($Q25*$Q$3+$R25*$R$3+$S25*$S$3+$T25*$T$3+$U25*$U$3,0),$Q25)</f>
        <v>19</v>
      </c>
      <c r="X25" s="57" t="n">
        <v>20</v>
      </c>
      <c r="Y25" s="60" t="n">
        <v>10</v>
      </c>
      <c r="Z25" s="60" t="n">
        <v>0</v>
      </c>
      <c r="AA25" s="60" t="n">
        <v>0</v>
      </c>
      <c r="AB25" s="61" t="n">
        <f aca="false">IFERROR(X25+Y25+Z25*AA25/100,0)</f>
        <v>30</v>
      </c>
      <c r="AC25" s="60" t="n">
        <v>0</v>
      </c>
      <c r="AD25" s="60" t="n">
        <v>0</v>
      </c>
      <c r="AE25" s="57" t="n">
        <v>0</v>
      </c>
      <c r="AF25" s="61" t="n">
        <f aca="false">IFERROR(AC25+AD25*AE25/100,0)</f>
        <v>0</v>
      </c>
      <c r="AG25" s="60" t="n">
        <v>7</v>
      </c>
      <c r="AH25" s="60" t="n">
        <v>0</v>
      </c>
      <c r="AI25" s="57" t="n">
        <v>0</v>
      </c>
      <c r="AJ25" s="61" t="n">
        <f aca="false">IFERROR(AG25+AH25*AI25/100,0)</f>
        <v>7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100</v>
      </c>
      <c r="AP25" s="62" t="n">
        <v>100</v>
      </c>
      <c r="AQ25" s="62" t="n">
        <v>100</v>
      </c>
      <c r="AR25" s="62" t="n">
        <v>67</v>
      </c>
      <c r="AS25" s="62" t="n">
        <v>100</v>
      </c>
      <c r="AT25" s="62" t="n">
        <v>100</v>
      </c>
      <c r="AU25" s="62"/>
      <c r="AV25" s="66" t="n">
        <f aca="false">IFERROR(AVERAGE(AK25:AU25),0)</f>
        <v>96.7</v>
      </c>
      <c r="AW25" s="54" t="n">
        <v>100</v>
      </c>
      <c r="AX25" s="65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 t="n">
        <v>100</v>
      </c>
      <c r="BG25" s="62"/>
      <c r="BH25" s="62"/>
      <c r="BI25" s="61" t="n">
        <f aca="false">IFERROR(AVERAGE(AW25:BH25),0)</f>
        <v>100</v>
      </c>
      <c r="BJ25" s="62" t="n">
        <v>100</v>
      </c>
      <c r="BK25" s="62" t="n">
        <v>100</v>
      </c>
      <c r="BL25" s="62" t="n">
        <v>100</v>
      </c>
      <c r="BM25" s="62" t="n">
        <v>100</v>
      </c>
      <c r="BN25" s="62" t="n">
        <v>95</v>
      </c>
      <c r="BO25" s="62" t="n">
        <v>100</v>
      </c>
      <c r="BP25" s="62" t="n">
        <v>100</v>
      </c>
      <c r="BQ25" s="62" t="n">
        <v>100</v>
      </c>
      <c r="BR25" s="62" t="n">
        <v>100</v>
      </c>
      <c r="BS25" s="62" t="n">
        <v>100</v>
      </c>
      <c r="BT25" s="61" t="n">
        <f aca="false">IFERROR(AVERAGE(BJ25:BS25),0)</f>
        <v>99.5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100</v>
      </c>
      <c r="CC25" s="62"/>
      <c r="CD25" s="61" t="n">
        <f aca="false">IFERROR(AVERAGE(BU25:CC25),0)</f>
        <v>100</v>
      </c>
    </row>
    <row r="26" customFormat="false" ht="15.75" hidden="false" customHeight="true" outlineLevel="0" collapsed="false">
      <c r="A26" s="13" t="str">
        <f aca="false">$E26&amp;"-"&amp;$F26</f>
        <v>202004098-2</v>
      </c>
      <c r="B26" s="18" t="s">
        <v>681</v>
      </c>
      <c r="C26" s="13" t="s">
        <v>682</v>
      </c>
      <c r="D26" s="54" t="n">
        <f aca="false">D25+1</f>
        <v>22</v>
      </c>
      <c r="E26" s="56" t="s">
        <v>683</v>
      </c>
      <c r="F26" s="56" t="s">
        <v>58</v>
      </c>
      <c r="G26" s="56" t="s">
        <v>684</v>
      </c>
      <c r="H26" s="56" t="s">
        <v>121</v>
      </c>
      <c r="I26" s="56" t="s">
        <v>238</v>
      </c>
      <c r="J26" s="56" t="s">
        <v>450</v>
      </c>
      <c r="K26" s="56" t="s">
        <v>685</v>
      </c>
      <c r="L26" s="56" t="s">
        <v>64</v>
      </c>
      <c r="M26" s="56" t="s">
        <v>276</v>
      </c>
      <c r="N26" s="56" t="s">
        <v>686</v>
      </c>
      <c r="O26" s="57" t="n">
        <f aca="false">$AB26</f>
        <v>69.5</v>
      </c>
      <c r="P26" s="57" t="n">
        <f aca="false">$AF26</f>
        <v>0</v>
      </c>
      <c r="Q26" s="57" t="n">
        <f aca="false">IFERROR(IF($V26&lt;&gt;0,ROUND((O26+P26+V26)/3,0),ROUND(($O26*0.5+$P26*0.5),0)),)</f>
        <v>44</v>
      </c>
      <c r="R26" s="57" t="n">
        <f aca="false">$AV26</f>
        <v>96.7</v>
      </c>
      <c r="S26" s="57" t="n">
        <f aca="false">$BI26</f>
        <v>89.091</v>
      </c>
      <c r="T26" s="57" t="n">
        <f aca="false">$BT26</f>
        <v>76.5</v>
      </c>
      <c r="U26" s="57" t="n">
        <f aca="false">$CD26</f>
        <v>100</v>
      </c>
      <c r="V26" s="58" t="n">
        <f aca="false">$AJ26</f>
        <v>62</v>
      </c>
      <c r="W26" s="59" t="n">
        <f aca="false">IF($Q26&gt;=55,ROUND($Q26*$Q$3+$R26*$R$3+$S26*$S$3+$T26*$T$3+$U26*$U$3,0),$Q26)</f>
        <v>44</v>
      </c>
      <c r="X26" s="57" t="n">
        <v>20</v>
      </c>
      <c r="Y26" s="60" t="n">
        <v>25</v>
      </c>
      <c r="Z26" s="60" t="n">
        <v>35</v>
      </c>
      <c r="AA26" s="60" t="n">
        <v>70</v>
      </c>
      <c r="AB26" s="61" t="n">
        <f aca="false">IFERROR(X26+Y26+Z26*AA26/100,0)</f>
        <v>69.5</v>
      </c>
      <c r="AC26" s="60" t="n">
        <v>0</v>
      </c>
      <c r="AD26" s="60" t="n">
        <v>0</v>
      </c>
      <c r="AE26" s="57" t="n">
        <v>0</v>
      </c>
      <c r="AF26" s="61" t="n">
        <f aca="false">IFERROR(AC26+AD26*AE26/100,0)</f>
        <v>0</v>
      </c>
      <c r="AG26" s="60" t="n">
        <v>27</v>
      </c>
      <c r="AH26" s="60" t="n">
        <v>50</v>
      </c>
      <c r="AI26" s="57" t="n">
        <v>70</v>
      </c>
      <c r="AJ26" s="61" t="n">
        <f aca="false">IFERROR(AG26+AH26*AI26/100,0)</f>
        <v>62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100</v>
      </c>
      <c r="AQ26" s="62" t="n">
        <v>100</v>
      </c>
      <c r="AR26" s="62" t="n">
        <v>67</v>
      </c>
      <c r="AS26" s="62" t="n">
        <v>100</v>
      </c>
      <c r="AT26" s="62" t="n">
        <v>100</v>
      </c>
      <c r="AU26" s="62"/>
      <c r="AV26" s="66" t="n">
        <f aca="false">IFERROR(AVERAGE(AK26:AU26),0)</f>
        <v>96.7</v>
      </c>
      <c r="AW26" s="54" t="n">
        <v>0</v>
      </c>
      <c r="AX26" s="65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90.91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89.091</v>
      </c>
      <c r="BJ26" s="62" t="n">
        <v>90</v>
      </c>
      <c r="BK26" s="62" t="n">
        <v>100</v>
      </c>
      <c r="BL26" s="62" t="n">
        <v>100</v>
      </c>
      <c r="BM26" s="62" t="n">
        <v>100</v>
      </c>
      <c r="BN26" s="62" t="n">
        <v>75</v>
      </c>
      <c r="BO26" s="62" t="n">
        <v>0</v>
      </c>
      <c r="BP26" s="62" t="n">
        <v>100</v>
      </c>
      <c r="BQ26" s="62" t="n">
        <v>100</v>
      </c>
      <c r="BR26" s="62" t="n">
        <v>100</v>
      </c>
      <c r="BS26" s="62" t="n">
        <v>0</v>
      </c>
      <c r="BT26" s="61" t="n">
        <f aca="false">IFERROR(AVERAGE(BJ26:BS26),0)</f>
        <v>76.5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202004096-6</v>
      </c>
      <c r="B27" s="18" t="n">
        <f aca="false">$W27</f>
        <v>93</v>
      </c>
      <c r="C27" s="13"/>
      <c r="D27" s="54" t="n">
        <f aca="false">D26+1</f>
        <v>23</v>
      </c>
      <c r="E27" s="56" t="s">
        <v>687</v>
      </c>
      <c r="F27" s="56" t="s">
        <v>140</v>
      </c>
      <c r="G27" s="56" t="s">
        <v>688</v>
      </c>
      <c r="H27" s="56" t="s">
        <v>121</v>
      </c>
      <c r="I27" s="56" t="s">
        <v>498</v>
      </c>
      <c r="J27" s="56" t="s">
        <v>689</v>
      </c>
      <c r="K27" s="56" t="s">
        <v>641</v>
      </c>
      <c r="L27" s="56" t="s">
        <v>64</v>
      </c>
      <c r="M27" s="56" t="s">
        <v>276</v>
      </c>
      <c r="N27" s="56" t="s">
        <v>690</v>
      </c>
      <c r="O27" s="57" t="n">
        <f aca="false">$AB27</f>
        <v>100</v>
      </c>
      <c r="P27" s="57" t="n">
        <f aca="false">$AF27</f>
        <v>79</v>
      </c>
      <c r="Q27" s="57" t="n">
        <f aca="false">IFERROR(IF($V27&lt;&gt;0,ROUND((MAX(O27:P27)*0.5+$V27*0.5),0),ROUND(($O27*0.5+$P27*0.5),0)),)</f>
        <v>90</v>
      </c>
      <c r="R27" s="57" t="n">
        <f aca="false">$AV27</f>
        <v>91</v>
      </c>
      <c r="S27" s="57" t="n">
        <f aca="false">$BI27</f>
        <v>100</v>
      </c>
      <c r="T27" s="57" t="n">
        <f aca="false">$BT27</f>
        <v>99.5</v>
      </c>
      <c r="U27" s="57" t="n">
        <f aca="false">$CD27</f>
        <v>100</v>
      </c>
      <c r="V27" s="58" t="n">
        <f aca="false">$AJ27</f>
        <v>0</v>
      </c>
      <c r="W27" s="59" t="n">
        <f aca="false">IF($Q27&gt;=55,ROUND($Q27*$Q$3+$R27*$R$3+$S27*$S$3+$T27*$T$3+$U27*$U$3,0),$Q27)</f>
        <v>93</v>
      </c>
      <c r="X27" s="57" t="n">
        <v>20</v>
      </c>
      <c r="Y27" s="60" t="n">
        <v>30</v>
      </c>
      <c r="Z27" s="60" t="n">
        <v>50</v>
      </c>
      <c r="AA27" s="60" t="n">
        <v>100</v>
      </c>
      <c r="AB27" s="61" t="n">
        <f aca="false">IFERROR(X27+Y27+Z27*AA27/100,0)</f>
        <v>100</v>
      </c>
      <c r="AC27" s="60" t="n">
        <v>30</v>
      </c>
      <c r="AD27" s="60" t="n">
        <v>70</v>
      </c>
      <c r="AE27" s="57" t="n">
        <v>70</v>
      </c>
      <c r="AF27" s="61" t="n">
        <f aca="false">IFERROR(AC27+AD27*AE27/100,0)</f>
        <v>79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50</v>
      </c>
      <c r="AP27" s="62" t="n">
        <v>60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2"/>
      <c r="AV27" s="66" t="n">
        <f aca="false">IFERROR(AVERAGE(AK27:AU27),0)</f>
        <v>91</v>
      </c>
      <c r="AW27" s="54" t="n">
        <v>100</v>
      </c>
      <c r="AX27" s="65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100</v>
      </c>
      <c r="BJ27" s="62" t="n">
        <v>100</v>
      </c>
      <c r="BK27" s="62" t="n">
        <v>100</v>
      </c>
      <c r="BL27" s="62" t="n">
        <v>100</v>
      </c>
      <c r="BM27" s="62" t="n">
        <v>100</v>
      </c>
      <c r="BN27" s="62" t="n">
        <v>95</v>
      </c>
      <c r="BO27" s="62" t="n">
        <v>100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99.5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202004059-1</v>
      </c>
      <c r="B28" s="18" t="n">
        <f aca="false">$W28</f>
        <v>68</v>
      </c>
      <c r="C28" s="13"/>
      <c r="D28" s="54" t="n">
        <f aca="false">D27+1</f>
        <v>24</v>
      </c>
      <c r="E28" s="56" t="s">
        <v>691</v>
      </c>
      <c r="F28" s="56" t="s">
        <v>64</v>
      </c>
      <c r="G28" s="56" t="s">
        <v>692</v>
      </c>
      <c r="H28" s="56" t="s">
        <v>58</v>
      </c>
      <c r="I28" s="56" t="s">
        <v>693</v>
      </c>
      <c r="J28" s="56" t="s">
        <v>694</v>
      </c>
      <c r="K28" s="56" t="s">
        <v>695</v>
      </c>
      <c r="L28" s="56" t="s">
        <v>64</v>
      </c>
      <c r="M28" s="56" t="s">
        <v>276</v>
      </c>
      <c r="N28" s="56" t="s">
        <v>696</v>
      </c>
      <c r="O28" s="57" t="n">
        <f aca="false">$AB28</f>
        <v>40</v>
      </c>
      <c r="P28" s="57" t="n">
        <f aca="false">$AF28</f>
        <v>37.5</v>
      </c>
      <c r="Q28" s="57" t="n">
        <f aca="false">IFERROR(IF($V28&lt;&gt;0,ROUND((MAX(O28:P28)*0.5+$V28*0.5),0),ROUND(($O28*0.5+$P28*0.5),0)),)</f>
        <v>64</v>
      </c>
      <c r="R28" s="57" t="n">
        <f aca="false">$AV28</f>
        <v>80.8</v>
      </c>
      <c r="S28" s="57" t="n">
        <f aca="false">$BI28</f>
        <v>61.1</v>
      </c>
      <c r="T28" s="57" t="n">
        <f aca="false">$BT28</f>
        <v>70</v>
      </c>
      <c r="U28" s="57" t="n">
        <f aca="false">$CD28</f>
        <v>63.75</v>
      </c>
      <c r="V28" s="58" t="n">
        <f aca="false">$AJ28</f>
        <v>87</v>
      </c>
      <c r="W28" s="59" t="n">
        <f aca="false">IF($Q28&gt;=55,ROUND($Q28*$Q$3+$R28*$R$3+$S28*$S$3+$T28*$T$3+$U28*$U$3,0),$Q28)</f>
        <v>68</v>
      </c>
      <c r="X28" s="57" t="n">
        <v>15</v>
      </c>
      <c r="Y28" s="60" t="n">
        <v>25</v>
      </c>
      <c r="Z28" s="60" t="n">
        <v>5</v>
      </c>
      <c r="AA28" s="60" t="n">
        <v>0</v>
      </c>
      <c r="AB28" s="61" t="n">
        <f aca="false">IFERROR(X28+Y28+Z28*AA28/100,0)</f>
        <v>40</v>
      </c>
      <c r="AC28" s="60" t="n">
        <v>30</v>
      </c>
      <c r="AD28" s="60" t="n">
        <v>25</v>
      </c>
      <c r="AE28" s="57" t="n">
        <v>30</v>
      </c>
      <c r="AF28" s="61" t="n">
        <f aca="false">IFERROR(AC28+AD28*AE28/100,0)</f>
        <v>37.5</v>
      </c>
      <c r="AG28" s="60" t="n">
        <v>27</v>
      </c>
      <c r="AH28" s="60" t="n">
        <v>60</v>
      </c>
      <c r="AI28" s="57" t="n">
        <v>100</v>
      </c>
      <c r="AJ28" s="61" t="n">
        <f aca="false">IFERROR(AG28+AH28*AI28/100,0)</f>
        <v>87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75</v>
      </c>
      <c r="AP28" s="62" t="n">
        <v>80</v>
      </c>
      <c r="AQ28" s="62" t="n">
        <v>60</v>
      </c>
      <c r="AR28" s="62" t="n">
        <v>33</v>
      </c>
      <c r="AS28" s="62" t="n">
        <v>60</v>
      </c>
      <c r="AT28" s="62" t="n">
        <v>100</v>
      </c>
      <c r="AU28" s="62"/>
      <c r="AV28" s="66" t="n">
        <f aca="false">IFERROR(AVERAGE(AK28:AU28),0)</f>
        <v>80.8</v>
      </c>
      <c r="AW28" s="54" t="n">
        <v>78</v>
      </c>
      <c r="AX28" s="65" t="n">
        <v>100</v>
      </c>
      <c r="AY28" s="62" t="n">
        <v>95</v>
      </c>
      <c r="AZ28" s="62" t="n">
        <v>34</v>
      </c>
      <c r="BA28" s="62" t="n">
        <v>0</v>
      </c>
      <c r="BB28" s="62" t="n">
        <v>0</v>
      </c>
      <c r="BC28" s="62" t="n">
        <v>30</v>
      </c>
      <c r="BD28" s="62" t="n">
        <v>100</v>
      </c>
      <c r="BE28" s="62" t="n">
        <v>74</v>
      </c>
      <c r="BF28" s="62" t="n">
        <v>100</v>
      </c>
      <c r="BG28" s="62"/>
      <c r="BH28" s="62"/>
      <c r="BI28" s="61" t="n">
        <f aca="false">IFERROR(AVERAGE(AW28:BH28),0)</f>
        <v>61.1</v>
      </c>
      <c r="BJ28" s="62" t="n">
        <v>100</v>
      </c>
      <c r="BK28" s="62" t="n">
        <v>100</v>
      </c>
      <c r="BL28" s="62" t="n">
        <v>80</v>
      </c>
      <c r="BM28" s="62" t="n">
        <v>100</v>
      </c>
      <c r="BN28" s="62" t="n">
        <v>0</v>
      </c>
      <c r="BO28" s="62" t="n">
        <v>0</v>
      </c>
      <c r="BP28" s="62" t="n">
        <v>40</v>
      </c>
      <c r="BQ28" s="62" t="n">
        <v>100</v>
      </c>
      <c r="BR28" s="62" t="n">
        <v>90</v>
      </c>
      <c r="BS28" s="62" t="n">
        <v>90</v>
      </c>
      <c r="BT28" s="61" t="n">
        <f aca="false">IFERROR(AVERAGE(BJ28:BS28),0)</f>
        <v>70</v>
      </c>
      <c r="BU28" s="63" t="n">
        <v>100</v>
      </c>
      <c r="BV28" s="63" t="n">
        <v>10</v>
      </c>
      <c r="BW28" s="63" t="n">
        <v>100</v>
      </c>
      <c r="BX28" s="62" t="n">
        <v>100</v>
      </c>
      <c r="BY28" s="62" t="n">
        <v>0</v>
      </c>
      <c r="BZ28" s="62" t="n">
        <v>100</v>
      </c>
      <c r="CA28" s="62" t="n">
        <v>100</v>
      </c>
      <c r="CB28" s="62" t="n">
        <v>0</v>
      </c>
      <c r="CC28" s="62"/>
      <c r="CD28" s="61" t="n">
        <f aca="false">IFERROR(AVERAGE(BU28:CC28),0)</f>
        <v>63.75</v>
      </c>
    </row>
    <row r="29" customFormat="false" ht="15.75" hidden="false" customHeight="true" outlineLevel="0" collapsed="false">
      <c r="A29" s="13" t="str">
        <f aca="false">$E29&amp;"-"&amp;$F29</f>
        <v>202011021-2</v>
      </c>
      <c r="B29" s="18" t="n">
        <f aca="false">$W29</f>
        <v>0</v>
      </c>
      <c r="C29" s="13"/>
      <c r="D29" s="54" t="n">
        <f aca="false">D28+1</f>
        <v>25</v>
      </c>
      <c r="E29" s="56" t="s">
        <v>697</v>
      </c>
      <c r="F29" s="56" t="s">
        <v>58</v>
      </c>
      <c r="G29" s="56" t="s">
        <v>698</v>
      </c>
      <c r="H29" s="56" t="s">
        <v>159</v>
      </c>
      <c r="I29" s="56" t="s">
        <v>693</v>
      </c>
      <c r="J29" s="56" t="s">
        <v>693</v>
      </c>
      <c r="K29" s="56" t="s">
        <v>699</v>
      </c>
      <c r="L29" s="56" t="s">
        <v>64</v>
      </c>
      <c r="M29" s="56" t="s">
        <v>630</v>
      </c>
      <c r="N29" s="56" t="s">
        <v>700</v>
      </c>
      <c r="O29" s="57" t="n">
        <f aca="false">$AB29</f>
        <v>0</v>
      </c>
      <c r="P29" s="57" t="n">
        <f aca="false">$AF29</f>
        <v>0</v>
      </c>
      <c r="Q29" s="57" t="n">
        <f aca="false">IFERROR(IF($V29&lt;&gt;0,ROUND((MAX(O29:P29)*0.5+$V29*0.5),0),ROUND(($O29*0.5+$P29*0.5),0)),)</f>
        <v>0</v>
      </c>
      <c r="R29" s="57" t="n">
        <f aca="false">$AV29</f>
        <v>49.2</v>
      </c>
      <c r="S29" s="57" t="n">
        <f aca="false">$BI29</f>
        <v>50</v>
      </c>
      <c r="T29" s="57" t="n">
        <f aca="false">$BT29</f>
        <v>22</v>
      </c>
      <c r="U29" s="57" t="n">
        <f aca="false">$CD29</f>
        <v>2.5</v>
      </c>
      <c r="V29" s="58" t="n">
        <f aca="false">$AJ29</f>
        <v>0</v>
      </c>
      <c r="W29" s="59" t="n">
        <f aca="false">IF($Q29&gt;=55,ROUND($Q29*$Q$3+$R29*$R$3+$S29*$S$3+$T29*$T$3+$U29*$U$3,0),$Q29)</f>
        <v>0</v>
      </c>
      <c r="X29" s="57" t="n">
        <v>0</v>
      </c>
      <c r="Y29" s="60" t="n">
        <v>0</v>
      </c>
      <c r="Z29" s="60" t="n">
        <v>0</v>
      </c>
      <c r="AA29" s="60" t="n">
        <v>0</v>
      </c>
      <c r="AB29" s="61" t="n">
        <f aca="false">IFERROR(X29+Y29+Z29*AA29/100,0)</f>
        <v>0</v>
      </c>
      <c r="AC29" s="60" t="n">
        <v>0</v>
      </c>
      <c r="AD29" s="60" t="n">
        <v>0</v>
      </c>
      <c r="AE29" s="57" t="n">
        <v>0</v>
      </c>
      <c r="AF29" s="61" t="n">
        <f aca="false">IFERROR(AC29+AD29*AE29/100,0)</f>
        <v>0</v>
      </c>
      <c r="AG29" s="60"/>
      <c r="AH29" s="60"/>
      <c r="AI29" s="57"/>
      <c r="AJ29" s="61" t="n">
        <f aca="false">IFERROR(AG29+AH29*AI29/100,0)</f>
        <v>0</v>
      </c>
      <c r="AK29" s="62" t="n">
        <v>80</v>
      </c>
      <c r="AL29" s="63" t="n">
        <v>100</v>
      </c>
      <c r="AM29" s="62" t="n">
        <v>20</v>
      </c>
      <c r="AN29" s="62" t="n">
        <v>75</v>
      </c>
      <c r="AO29" s="62" t="n">
        <v>0</v>
      </c>
      <c r="AP29" s="62" t="n">
        <v>60</v>
      </c>
      <c r="AQ29" s="62" t="n">
        <v>20</v>
      </c>
      <c r="AR29" s="62" t="n">
        <v>17</v>
      </c>
      <c r="AS29" s="62" t="n">
        <v>20</v>
      </c>
      <c r="AT29" s="62" t="n">
        <v>100</v>
      </c>
      <c r="AU29" s="62"/>
      <c r="AV29" s="66" t="n">
        <f aca="false">IFERROR(AVERAGE(AK29:AU29),0)</f>
        <v>49.2</v>
      </c>
      <c r="AW29" s="54" t="n">
        <v>0</v>
      </c>
      <c r="AX29" s="65" t="n">
        <v>0</v>
      </c>
      <c r="AY29" s="62" t="n">
        <v>100</v>
      </c>
      <c r="AZ29" s="62" t="n">
        <v>77</v>
      </c>
      <c r="BA29" s="62" t="n">
        <v>0</v>
      </c>
      <c r="BB29" s="62" t="n">
        <v>89</v>
      </c>
      <c r="BC29" s="62" t="n">
        <v>83</v>
      </c>
      <c r="BD29" s="62" t="n">
        <v>0</v>
      </c>
      <c r="BE29" s="62" t="n">
        <v>53</v>
      </c>
      <c r="BF29" s="62" t="n">
        <v>98</v>
      </c>
      <c r="BG29" s="62"/>
      <c r="BH29" s="62"/>
      <c r="BI29" s="61" t="n">
        <f aca="false">IFERROR(AVERAGE(AW29:BH29),0)</f>
        <v>50</v>
      </c>
      <c r="BJ29" s="62" t="n">
        <v>60</v>
      </c>
      <c r="BK29" s="62" t="n">
        <v>95</v>
      </c>
      <c r="BL29" s="62" t="n">
        <v>35</v>
      </c>
      <c r="BM29" s="62" t="n">
        <v>0</v>
      </c>
      <c r="BN29" s="62" t="n">
        <v>15</v>
      </c>
      <c r="BO29" s="62" t="n">
        <v>15</v>
      </c>
      <c r="BP29" s="62" t="n">
        <v>0</v>
      </c>
      <c r="BQ29" s="62" t="n">
        <v>0</v>
      </c>
      <c r="BR29" s="62" t="n">
        <v>0</v>
      </c>
      <c r="BS29" s="62" t="n">
        <v>0</v>
      </c>
      <c r="BT29" s="61" t="n">
        <f aca="false">IFERROR(AVERAGE(BJ29:BS29),0)</f>
        <v>22</v>
      </c>
      <c r="BU29" s="63" t="n">
        <v>0</v>
      </c>
      <c r="BV29" s="63" t="n">
        <v>0</v>
      </c>
      <c r="BW29" s="63" t="n">
        <v>20</v>
      </c>
      <c r="BX29" s="62" t="n">
        <v>0</v>
      </c>
      <c r="BY29" s="62" t="n">
        <v>0</v>
      </c>
      <c r="BZ29" s="62" t="n">
        <v>0</v>
      </c>
      <c r="CA29" s="62" t="n">
        <v>0</v>
      </c>
      <c r="CB29" s="62" t="n">
        <v>0</v>
      </c>
      <c r="CC29" s="62"/>
      <c r="CD29" s="61" t="n">
        <f aca="false">IFERROR(AVERAGE(BU29:CC29),0)</f>
        <v>2.5</v>
      </c>
    </row>
    <row r="30" customFormat="false" ht="15.75" hidden="false" customHeight="true" outlineLevel="0" collapsed="false">
      <c r="A30" s="13" t="str">
        <f aca="false">$E30&amp;"-"&amp;$F30</f>
        <v>202004068-0</v>
      </c>
      <c r="B30" s="18" t="n">
        <f aca="false">$W30</f>
        <v>96</v>
      </c>
      <c r="C30" s="13"/>
      <c r="D30" s="54" t="n">
        <f aca="false">D29+1</f>
        <v>26</v>
      </c>
      <c r="E30" s="56" t="s">
        <v>701</v>
      </c>
      <c r="F30" s="56" t="s">
        <v>68</v>
      </c>
      <c r="G30" s="56" t="s">
        <v>702</v>
      </c>
      <c r="H30" s="56" t="s">
        <v>70</v>
      </c>
      <c r="I30" s="56" t="s">
        <v>703</v>
      </c>
      <c r="J30" s="56" t="s">
        <v>704</v>
      </c>
      <c r="K30" s="56" t="s">
        <v>705</v>
      </c>
      <c r="L30" s="56" t="s">
        <v>64</v>
      </c>
      <c r="M30" s="56" t="s">
        <v>276</v>
      </c>
      <c r="N30" s="56" t="s">
        <v>706</v>
      </c>
      <c r="O30" s="57" t="n">
        <f aca="false">$AB30</f>
        <v>95</v>
      </c>
      <c r="P30" s="57" t="n">
        <f aca="false">$AF30</f>
        <v>95</v>
      </c>
      <c r="Q30" s="57" t="n">
        <f aca="false">IFERROR(IF($V30&lt;&gt;0,ROUND((MAX(O30:P30)*0.5+$V30*0.5),0),ROUND(($O30*0.5+$P30*0.5),0)),)</f>
        <v>95</v>
      </c>
      <c r="R30" s="57" t="n">
        <f aca="false">$AV30</f>
        <v>94</v>
      </c>
      <c r="S30" s="57" t="n">
        <f aca="false">$BI30</f>
        <v>100</v>
      </c>
      <c r="T30" s="57" t="n">
        <f aca="false">$BT30</f>
        <v>97.5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96</v>
      </c>
      <c r="X30" s="57" t="n">
        <v>20</v>
      </c>
      <c r="Y30" s="60" t="n">
        <v>30</v>
      </c>
      <c r="Z30" s="60" t="n">
        <v>45</v>
      </c>
      <c r="AA30" s="60" t="n">
        <v>100</v>
      </c>
      <c r="AB30" s="61" t="n">
        <f aca="false">IFERROR(X30+Y30+Z30*AA30/100,0)</f>
        <v>95</v>
      </c>
      <c r="AC30" s="60" t="n">
        <v>30</v>
      </c>
      <c r="AD30" s="60" t="n">
        <v>65</v>
      </c>
      <c r="AE30" s="57" t="n">
        <v>100</v>
      </c>
      <c r="AF30" s="61" t="n">
        <f aca="false">IFERROR(AC30+AD30*AE30/100,0)</f>
        <v>95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60</v>
      </c>
      <c r="AQ30" s="62" t="n">
        <v>100</v>
      </c>
      <c r="AR30" s="62" t="n">
        <v>100</v>
      </c>
      <c r="AS30" s="62" t="n">
        <v>80</v>
      </c>
      <c r="AT30" s="62" t="n">
        <v>100</v>
      </c>
      <c r="AU30" s="62"/>
      <c r="AV30" s="66" t="n">
        <f aca="false">IFERROR(AVERAGE(AK30:AU30),0)</f>
        <v>94</v>
      </c>
      <c r="AW30" s="54" t="n">
        <v>100</v>
      </c>
      <c r="AX30" s="65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100</v>
      </c>
      <c r="BJ30" s="62" t="n">
        <v>100</v>
      </c>
      <c r="BK30" s="62" t="n">
        <v>100</v>
      </c>
      <c r="BL30" s="62" t="n">
        <v>80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95</v>
      </c>
      <c r="BS30" s="62" t="n">
        <v>100</v>
      </c>
      <c r="BT30" s="61" t="n">
        <f aca="false">IFERROR(AVERAGE(BJ30:BS30),0)</f>
        <v>97.5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202004045-1</v>
      </c>
      <c r="B31" s="18" t="n">
        <f aca="false">$W31</f>
        <v>97</v>
      </c>
      <c r="C31" s="13"/>
      <c r="D31" s="54" t="n">
        <v>27</v>
      </c>
      <c r="E31" s="56" t="s">
        <v>707</v>
      </c>
      <c r="F31" s="56" t="s">
        <v>64</v>
      </c>
      <c r="G31" s="56" t="s">
        <v>708</v>
      </c>
      <c r="H31" s="56" t="s">
        <v>58</v>
      </c>
      <c r="I31" s="56" t="s">
        <v>709</v>
      </c>
      <c r="J31" s="56" t="s">
        <v>710</v>
      </c>
      <c r="K31" s="56" t="s">
        <v>711</v>
      </c>
      <c r="L31" s="56" t="s">
        <v>64</v>
      </c>
      <c r="M31" s="56" t="s">
        <v>276</v>
      </c>
      <c r="N31" s="56" t="s">
        <v>712</v>
      </c>
      <c r="O31" s="57" t="n">
        <f aca="false">$AB31</f>
        <v>100</v>
      </c>
      <c r="P31" s="57" t="n">
        <f aca="false">$AF31</f>
        <v>95</v>
      </c>
      <c r="Q31" s="57" t="n">
        <f aca="false">IFERROR(IF($V31&lt;&gt;0,ROUND((MAX(O31:P31)*0.5+$V31*0.5),0),ROUND(($O31*0.5+$P31*0.5),0)),)</f>
        <v>98</v>
      </c>
      <c r="R31" s="57" t="n">
        <f aca="false">$AV31</f>
        <v>93</v>
      </c>
      <c r="S31" s="57" t="n">
        <f aca="false">$BI31</f>
        <v>97.691</v>
      </c>
      <c r="T31" s="57" t="n">
        <f aca="false">$BT31</f>
        <v>97.5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97</v>
      </c>
      <c r="X31" s="57" t="n">
        <v>20</v>
      </c>
      <c r="Y31" s="60" t="n">
        <v>30</v>
      </c>
      <c r="Z31" s="60" t="n">
        <v>50</v>
      </c>
      <c r="AA31" s="60" t="n">
        <v>100</v>
      </c>
      <c r="AB31" s="61" t="n">
        <f aca="false">IFERROR(X31+Y31+Z31*AA31/100,0)</f>
        <v>100</v>
      </c>
      <c r="AC31" s="60" t="n">
        <v>25</v>
      </c>
      <c r="AD31" s="60" t="n">
        <v>70</v>
      </c>
      <c r="AE31" s="57" t="n">
        <v>100</v>
      </c>
      <c r="AF31" s="61" t="n">
        <f aca="false">IFERROR(AC31+AD31*AE31/100,0)</f>
        <v>95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30</v>
      </c>
      <c r="AN31" s="62" t="n">
        <v>100</v>
      </c>
      <c r="AO31" s="62" t="n">
        <v>100</v>
      </c>
      <c r="AP31" s="62" t="n">
        <v>100</v>
      </c>
      <c r="AQ31" s="62" t="n">
        <v>100</v>
      </c>
      <c r="AR31" s="62" t="n">
        <v>100</v>
      </c>
      <c r="AS31" s="62" t="n">
        <v>100</v>
      </c>
      <c r="AT31" s="62" t="n">
        <v>100</v>
      </c>
      <c r="AU31" s="62"/>
      <c r="AV31" s="66" t="n">
        <f aca="false">IFERROR(AVERAGE(AK31:AU31),0)</f>
        <v>93</v>
      </c>
      <c r="AW31" s="54" t="n">
        <v>86</v>
      </c>
      <c r="AX31" s="65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90.91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97.691</v>
      </c>
      <c r="BJ31" s="62" t="n">
        <v>100</v>
      </c>
      <c r="BK31" s="62" t="n">
        <v>100</v>
      </c>
      <c r="BL31" s="62" t="n">
        <v>90</v>
      </c>
      <c r="BM31" s="62" t="n">
        <v>100</v>
      </c>
      <c r="BN31" s="62" t="n">
        <v>100</v>
      </c>
      <c r="BO31" s="62" t="n">
        <v>100</v>
      </c>
      <c r="BP31" s="62" t="n">
        <v>90</v>
      </c>
      <c r="BQ31" s="62" t="n">
        <v>100</v>
      </c>
      <c r="BR31" s="62" t="n">
        <v>100</v>
      </c>
      <c r="BS31" s="62" t="n">
        <v>95</v>
      </c>
      <c r="BT31" s="61" t="n">
        <f aca="false">IFERROR(AVERAGE(BJ31:BS31),0)</f>
        <v>97.5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201903018-3</v>
      </c>
      <c r="B32" s="18" t="n">
        <f aca="false">$W32</f>
        <v>31</v>
      </c>
      <c r="C32" s="13"/>
      <c r="D32" s="54" t="n">
        <v>28</v>
      </c>
      <c r="E32" s="56" t="s">
        <v>713</v>
      </c>
      <c r="F32" s="56" t="s">
        <v>159</v>
      </c>
      <c r="G32" s="56" t="s">
        <v>714</v>
      </c>
      <c r="H32" s="56" t="s">
        <v>58</v>
      </c>
      <c r="I32" s="56" t="s">
        <v>280</v>
      </c>
      <c r="J32" s="56" t="s">
        <v>715</v>
      </c>
      <c r="K32" s="56" t="s">
        <v>716</v>
      </c>
      <c r="L32" s="56" t="s">
        <v>64</v>
      </c>
      <c r="M32" s="56" t="s">
        <v>276</v>
      </c>
      <c r="N32" s="56" t="s">
        <v>717</v>
      </c>
      <c r="O32" s="57" t="n">
        <f aca="false">$AB32</f>
        <v>57.5</v>
      </c>
      <c r="P32" s="57" t="n">
        <f aca="false">$AF32</f>
        <v>5</v>
      </c>
      <c r="Q32" s="57" t="n">
        <f aca="false">IFERROR(IF($V32&lt;&gt;0,ROUND((MAX(O32:P32)*0.5+$V32*0.5),0),ROUND(($O32*0.5+$P32*0.5),0)),)</f>
        <v>31</v>
      </c>
      <c r="R32" s="57" t="n">
        <f aca="false">$AV32</f>
        <v>90.7</v>
      </c>
      <c r="S32" s="57" t="n">
        <f aca="false">$BI32</f>
        <v>89.091</v>
      </c>
      <c r="T32" s="57" t="n">
        <f aca="false">$BT32</f>
        <v>55</v>
      </c>
      <c r="U32" s="57" t="n">
        <f aca="false">$CD32</f>
        <v>75</v>
      </c>
      <c r="V32" s="58" t="n">
        <f aca="false">$AJ32</f>
        <v>0</v>
      </c>
      <c r="W32" s="59" t="n">
        <f aca="false">IF($Q32&gt;=55,ROUND($Q32*$Q$3+$R32*$R$3+$S32*$S$3+$T32*$T$3+$U32*$U$3,0),$Q32)</f>
        <v>31</v>
      </c>
      <c r="X32" s="57" t="n">
        <v>15</v>
      </c>
      <c r="Y32" s="60" t="n">
        <v>25</v>
      </c>
      <c r="Z32" s="60" t="n">
        <v>25</v>
      </c>
      <c r="AA32" s="60" t="n">
        <v>70</v>
      </c>
      <c r="AB32" s="61" t="n">
        <f aca="false">IFERROR(X32+Y32+Z32*AA32/100,0)</f>
        <v>57.5</v>
      </c>
      <c r="AC32" s="60" t="n">
        <v>5</v>
      </c>
      <c r="AD32" s="60" t="n">
        <v>0</v>
      </c>
      <c r="AE32" s="57" t="n">
        <v>0</v>
      </c>
      <c r="AF32" s="61" t="n">
        <f aca="false">IFERROR(AC32+AD32*AE32/100,0)</f>
        <v>5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100</v>
      </c>
      <c r="AP32" s="62" t="n">
        <v>80</v>
      </c>
      <c r="AQ32" s="62" t="n">
        <v>80</v>
      </c>
      <c r="AR32" s="62" t="n">
        <v>67</v>
      </c>
      <c r="AS32" s="62" t="n">
        <v>80</v>
      </c>
      <c r="AT32" s="62" t="n">
        <v>100</v>
      </c>
      <c r="AU32" s="62"/>
      <c r="AV32" s="66" t="n">
        <f aca="false">IFERROR(AVERAGE(AK32:AU32),0)</f>
        <v>90.7</v>
      </c>
      <c r="AW32" s="54" t="n">
        <v>100</v>
      </c>
      <c r="AX32" s="65" t="n">
        <v>100</v>
      </c>
      <c r="AY32" s="62" t="n">
        <v>100</v>
      </c>
      <c r="AZ32" s="62" t="n">
        <v>100</v>
      </c>
      <c r="BA32" s="62" t="n">
        <v>0</v>
      </c>
      <c r="BB32" s="62" t="n">
        <v>100</v>
      </c>
      <c r="BC32" s="62" t="n">
        <v>100</v>
      </c>
      <c r="BD32" s="62" t="n">
        <v>90.91</v>
      </c>
      <c r="BE32" s="62" t="n">
        <v>100</v>
      </c>
      <c r="BF32" s="62" t="n">
        <v>100</v>
      </c>
      <c r="BG32" s="62"/>
      <c r="BH32" s="62"/>
      <c r="BI32" s="61" t="n">
        <f aca="false">IFERROR(AVERAGE(AW32:BH32),0)</f>
        <v>89.091</v>
      </c>
      <c r="BJ32" s="62" t="n">
        <v>100</v>
      </c>
      <c r="BK32" s="62" t="n">
        <v>100</v>
      </c>
      <c r="BL32" s="62" t="n">
        <v>100</v>
      </c>
      <c r="BM32" s="62" t="n">
        <v>50</v>
      </c>
      <c r="BN32" s="62" t="n">
        <v>85</v>
      </c>
      <c r="BO32" s="62" t="n">
        <v>0</v>
      </c>
      <c r="BP32" s="62" t="n">
        <v>15</v>
      </c>
      <c r="BQ32" s="62" t="n">
        <v>25</v>
      </c>
      <c r="BR32" s="62" t="n">
        <v>75</v>
      </c>
      <c r="BS32" s="62" t="n">
        <v>0</v>
      </c>
      <c r="BT32" s="61" t="n">
        <f aca="false">IFERROR(AVERAGE(BJ32:BS32),0)</f>
        <v>55</v>
      </c>
      <c r="BU32" s="63" t="n">
        <v>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0</v>
      </c>
      <c r="CA32" s="62" t="n">
        <v>100</v>
      </c>
      <c r="CB32" s="62" t="n">
        <v>100</v>
      </c>
      <c r="CC32" s="62"/>
      <c r="CD32" s="61" t="n">
        <f aca="false">IFERROR(AVERAGE(BU32:CC32),0)</f>
        <v>75</v>
      </c>
    </row>
    <row r="33" customFormat="false" ht="15.75" hidden="false" customHeight="true" outlineLevel="0" collapsed="false">
      <c r="A33" s="13" t="str">
        <f aca="false">$E33&amp;"-"&amp;$F33</f>
        <v>202004129-6</v>
      </c>
      <c r="B33" s="18" t="n">
        <f aca="false">$W33</f>
        <v>66</v>
      </c>
      <c r="C33" s="13"/>
      <c r="D33" s="54" t="n">
        <v>29</v>
      </c>
      <c r="E33" s="56" t="s">
        <v>718</v>
      </c>
      <c r="F33" s="56" t="s">
        <v>140</v>
      </c>
      <c r="G33" s="56" t="s">
        <v>719</v>
      </c>
      <c r="H33" s="56" t="s">
        <v>178</v>
      </c>
      <c r="I33" s="56" t="s">
        <v>105</v>
      </c>
      <c r="J33" s="56" t="s">
        <v>720</v>
      </c>
      <c r="K33" s="56" t="s">
        <v>721</v>
      </c>
      <c r="L33" s="56" t="s">
        <v>64</v>
      </c>
      <c r="M33" s="56" t="s">
        <v>276</v>
      </c>
      <c r="N33" s="56" t="s">
        <v>722</v>
      </c>
      <c r="O33" s="57" t="n">
        <f aca="false">$AB33</f>
        <v>46</v>
      </c>
      <c r="P33" s="57" t="n">
        <f aca="false">$AF33</f>
        <v>69</v>
      </c>
      <c r="Q33" s="57" t="n">
        <f aca="false">IFERROR(IF($V33&lt;&gt;0,ROUND((MAX(O33:P33)*0.5+$V33*0.5),0),ROUND(($O33*0.5+$P33*0.5),0)),)</f>
        <v>58</v>
      </c>
      <c r="R33" s="57" t="n">
        <f aca="false">$AV33</f>
        <v>93</v>
      </c>
      <c r="S33" s="57" t="n">
        <f aca="false">$BI33</f>
        <v>69.891</v>
      </c>
      <c r="T33" s="57" t="n">
        <f aca="false">$BT33</f>
        <v>62.5</v>
      </c>
      <c r="U33" s="57" t="n">
        <f aca="false">$CD33</f>
        <v>50</v>
      </c>
      <c r="V33" s="58" t="n">
        <f aca="false">$AJ33</f>
        <v>0</v>
      </c>
      <c r="W33" s="59" t="n">
        <f aca="false">IF($Q33&gt;=55,ROUND($Q33*$Q$3+$R33*$R$3+$S33*$S$3+$T33*$T$3+$U33*$U$3,0),$Q33)</f>
        <v>66</v>
      </c>
      <c r="X33" s="57" t="n">
        <v>15</v>
      </c>
      <c r="Y33" s="60" t="n">
        <v>25</v>
      </c>
      <c r="Z33" s="60" t="n">
        <v>20</v>
      </c>
      <c r="AA33" s="60" t="n">
        <v>30</v>
      </c>
      <c r="AB33" s="61" t="n">
        <f aca="false">IFERROR(X33+Y33+Z33*AA33/100,0)</f>
        <v>46</v>
      </c>
      <c r="AC33" s="60" t="n">
        <v>20</v>
      </c>
      <c r="AD33" s="60" t="n">
        <v>70</v>
      </c>
      <c r="AE33" s="57" t="n">
        <v>70</v>
      </c>
      <c r="AF33" s="61" t="n">
        <f aca="false">IFERROR(AC33+AD33*AE33/100,0)</f>
        <v>69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50</v>
      </c>
      <c r="AP33" s="62" t="n">
        <v>80</v>
      </c>
      <c r="AQ33" s="62" t="n">
        <v>100</v>
      </c>
      <c r="AR33" s="62" t="n">
        <v>100</v>
      </c>
      <c r="AS33" s="62" t="n">
        <v>100</v>
      </c>
      <c r="AT33" s="62" t="n">
        <v>100</v>
      </c>
      <c r="AU33" s="62"/>
      <c r="AV33" s="66" t="n">
        <f aca="false">IFERROR(AVERAGE(AK33:AU33),0)</f>
        <v>93</v>
      </c>
      <c r="AW33" s="54" t="n">
        <v>0</v>
      </c>
      <c r="AX33" s="65" t="n">
        <v>95</v>
      </c>
      <c r="AY33" s="62" t="n">
        <v>57</v>
      </c>
      <c r="AZ33" s="62" t="n">
        <v>40</v>
      </c>
      <c r="BA33" s="62" t="n">
        <v>30</v>
      </c>
      <c r="BB33" s="62" t="n">
        <v>100</v>
      </c>
      <c r="BC33" s="62" t="n">
        <v>98</v>
      </c>
      <c r="BD33" s="62" t="n">
        <v>90.91</v>
      </c>
      <c r="BE33" s="62" t="n">
        <v>96</v>
      </c>
      <c r="BF33" s="62" t="n">
        <v>92</v>
      </c>
      <c r="BG33" s="62"/>
      <c r="BH33" s="62"/>
      <c r="BI33" s="61" t="n">
        <f aca="false">IFERROR(AVERAGE(AW33:BH33),0)</f>
        <v>69.891</v>
      </c>
      <c r="BJ33" s="62" t="n">
        <v>100</v>
      </c>
      <c r="BK33" s="62" t="n">
        <v>100</v>
      </c>
      <c r="BL33" s="62" t="n">
        <v>100</v>
      </c>
      <c r="BM33" s="62" t="n">
        <v>30</v>
      </c>
      <c r="BN33" s="62" t="n">
        <v>95</v>
      </c>
      <c r="BO33" s="62" t="n">
        <v>0</v>
      </c>
      <c r="BP33" s="62" t="n">
        <v>100</v>
      </c>
      <c r="BQ33" s="62" t="n">
        <v>0</v>
      </c>
      <c r="BR33" s="62" t="n">
        <v>100</v>
      </c>
      <c r="BS33" s="62" t="n">
        <v>0</v>
      </c>
      <c r="BT33" s="61" t="n">
        <f aca="false">IFERROR(AVERAGE(BJ33:BS33),0)</f>
        <v>62.5</v>
      </c>
      <c r="BU33" s="63" t="n">
        <v>0</v>
      </c>
      <c r="BV33" s="63" t="n">
        <v>0</v>
      </c>
      <c r="BW33" s="63" t="n">
        <v>100</v>
      </c>
      <c r="BX33" s="62" t="n">
        <v>0</v>
      </c>
      <c r="BY33" s="62" t="n">
        <v>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50</v>
      </c>
    </row>
    <row r="34" customFormat="false" ht="15.75" hidden="false" customHeight="true" outlineLevel="0" collapsed="false">
      <c r="A34" s="13" t="str">
        <f aca="false">$E34&amp;"-"&amp;$F34</f>
        <v>202004117-2</v>
      </c>
      <c r="B34" s="18" t="n">
        <f aca="false">$W34</f>
        <v>92</v>
      </c>
      <c r="C34" s="13"/>
      <c r="D34" s="54" t="n">
        <v>30</v>
      </c>
      <c r="E34" s="56" t="s">
        <v>723</v>
      </c>
      <c r="F34" s="56" t="s">
        <v>58</v>
      </c>
      <c r="G34" s="56" t="s">
        <v>724</v>
      </c>
      <c r="H34" s="56" t="s">
        <v>178</v>
      </c>
      <c r="I34" s="56" t="s">
        <v>725</v>
      </c>
      <c r="J34" s="56" t="s">
        <v>340</v>
      </c>
      <c r="K34" s="56" t="s">
        <v>726</v>
      </c>
      <c r="L34" s="56" t="s">
        <v>64</v>
      </c>
      <c r="M34" s="56" t="s">
        <v>276</v>
      </c>
      <c r="N34" s="56" t="s">
        <v>727</v>
      </c>
      <c r="O34" s="57" t="n">
        <f aca="false">$AB34</f>
        <v>85</v>
      </c>
      <c r="P34" s="57" t="n">
        <f aca="false">$AF34</f>
        <v>100</v>
      </c>
      <c r="Q34" s="57" t="n">
        <f aca="false">IFERROR(IF($V34&lt;&gt;0,ROUND((MAX(O34:P34)*0.5+$V34*0.5),0),ROUND(($O34*0.5+$P34*0.5),0)),)</f>
        <v>93</v>
      </c>
      <c r="R34" s="57" t="n">
        <f aca="false">$AV34</f>
        <v>86.7</v>
      </c>
      <c r="S34" s="57" t="n">
        <f aca="false">$BI34</f>
        <v>78.9</v>
      </c>
      <c r="T34" s="57" t="n">
        <f aca="false">$BT34</f>
        <v>99.5</v>
      </c>
      <c r="U34" s="57" t="n">
        <f aca="false">$CD34</f>
        <v>87.5</v>
      </c>
      <c r="V34" s="58" t="n">
        <f aca="false">$AJ34</f>
        <v>0</v>
      </c>
      <c r="W34" s="59" t="n">
        <f aca="false">IF($Q34&gt;=55,ROUND($Q34*$Q$3+$R34*$R$3+$S34*$S$3+$T34*$T$3+$U34*$U$3,0),$Q34)</f>
        <v>92</v>
      </c>
      <c r="X34" s="57" t="n">
        <v>20</v>
      </c>
      <c r="Y34" s="60" t="n">
        <v>30</v>
      </c>
      <c r="Z34" s="60" t="n">
        <v>35</v>
      </c>
      <c r="AA34" s="60" t="n">
        <v>100</v>
      </c>
      <c r="AB34" s="61" t="n">
        <f aca="false">IFERROR(X34+Y34+Z34*AA34/100,0)</f>
        <v>85</v>
      </c>
      <c r="AC34" s="60" t="n">
        <v>30</v>
      </c>
      <c r="AD34" s="60" t="n">
        <v>70</v>
      </c>
      <c r="AE34" s="57" t="n">
        <v>100</v>
      </c>
      <c r="AF34" s="61" t="n">
        <f aca="false">IFERROR(AC34+AD34*AE34/100,0)</f>
        <v>100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0</v>
      </c>
      <c r="AO34" s="62" t="n">
        <v>100</v>
      </c>
      <c r="AP34" s="62" t="n">
        <v>100</v>
      </c>
      <c r="AQ34" s="62" t="n">
        <v>100</v>
      </c>
      <c r="AR34" s="62" t="n">
        <v>67</v>
      </c>
      <c r="AS34" s="62" t="n">
        <v>100</v>
      </c>
      <c r="AT34" s="62" t="n">
        <v>100</v>
      </c>
      <c r="AU34" s="62"/>
      <c r="AV34" s="66" t="n">
        <f aca="false">IFERROR(AVERAGE(AK34:AU34),0)</f>
        <v>86.7</v>
      </c>
      <c r="AW34" s="54" t="n">
        <v>100</v>
      </c>
      <c r="AX34" s="65" t="n">
        <v>0</v>
      </c>
      <c r="AY34" s="62" t="n">
        <v>100</v>
      </c>
      <c r="AZ34" s="62" t="n">
        <v>97</v>
      </c>
      <c r="BA34" s="62" t="n">
        <v>98</v>
      </c>
      <c r="BB34" s="62" t="n">
        <v>0</v>
      </c>
      <c r="BC34" s="62" t="n">
        <v>95</v>
      </c>
      <c r="BD34" s="62" t="n">
        <v>100</v>
      </c>
      <c r="BE34" s="62" t="n">
        <v>99</v>
      </c>
      <c r="BF34" s="62" t="n">
        <v>100</v>
      </c>
      <c r="BG34" s="62"/>
      <c r="BH34" s="62"/>
      <c r="BI34" s="61" t="n">
        <f aca="false">IFERROR(AVERAGE(AW34:BH34),0)</f>
        <v>78.9</v>
      </c>
      <c r="BJ34" s="62" t="n">
        <v>100</v>
      </c>
      <c r="BK34" s="62" t="n">
        <v>100</v>
      </c>
      <c r="BL34" s="62" t="n">
        <v>100</v>
      </c>
      <c r="BM34" s="62" t="n">
        <v>100</v>
      </c>
      <c r="BN34" s="62" t="n">
        <v>95</v>
      </c>
      <c r="BO34" s="62" t="n">
        <v>100</v>
      </c>
      <c r="BP34" s="62" t="n">
        <v>100</v>
      </c>
      <c r="BQ34" s="62" t="n">
        <v>100</v>
      </c>
      <c r="BR34" s="62" t="n">
        <v>100</v>
      </c>
      <c r="BS34" s="62" t="n">
        <v>100</v>
      </c>
      <c r="BT34" s="61" t="n">
        <f aca="false">IFERROR(AVERAGE(BJ34:BS34),0)</f>
        <v>99.5</v>
      </c>
      <c r="BU34" s="63" t="n">
        <v>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2"/>
      <c r="CD34" s="61" t="n">
        <f aca="false">IFERROR(AVERAGE(BU34:CC34),0)</f>
        <v>87.5</v>
      </c>
    </row>
    <row r="35" customFormat="false" ht="15.75" hidden="false" customHeight="true" outlineLevel="0" collapsed="false">
      <c r="A35" s="13" t="str">
        <f aca="false">$E35&amp;"-"&amp;$F35</f>
        <v>202004026-5</v>
      </c>
      <c r="B35" s="18" t="n">
        <f aca="false">$W35</f>
        <v>67</v>
      </c>
      <c r="C35" s="13"/>
      <c r="D35" s="54" t="n">
        <v>31</v>
      </c>
      <c r="E35" s="56" t="s">
        <v>728</v>
      </c>
      <c r="F35" s="56" t="s">
        <v>70</v>
      </c>
      <c r="G35" s="56" t="s">
        <v>729</v>
      </c>
      <c r="H35" s="56" t="s">
        <v>70</v>
      </c>
      <c r="I35" s="56" t="s">
        <v>730</v>
      </c>
      <c r="J35" s="56" t="s">
        <v>731</v>
      </c>
      <c r="K35" s="56" t="s">
        <v>732</v>
      </c>
      <c r="L35" s="56" t="s">
        <v>64</v>
      </c>
      <c r="M35" s="56" t="s">
        <v>276</v>
      </c>
      <c r="N35" s="56" t="s">
        <v>733</v>
      </c>
      <c r="O35" s="57" t="n">
        <f aca="false">$AB35</f>
        <v>73</v>
      </c>
      <c r="P35" s="57" t="n">
        <f aca="false">$AF35</f>
        <v>0</v>
      </c>
      <c r="Q35" s="57" t="n">
        <f aca="false">IFERROR(IF($V35&lt;&gt;0,ROUND((O35+P35+V35)/3,0),ROUND(($O35*0.5+$P35*0.5),0)),)</f>
        <v>56</v>
      </c>
      <c r="R35" s="57" t="n">
        <f aca="false">$AV35</f>
        <v>80.3</v>
      </c>
      <c r="S35" s="57" t="n">
        <f aca="false">$BI35</f>
        <v>69.3</v>
      </c>
      <c r="T35" s="57" t="n">
        <f aca="false">$BT35</f>
        <v>95</v>
      </c>
      <c r="U35" s="57" t="n">
        <f aca="false">$CD35</f>
        <v>15.5</v>
      </c>
      <c r="V35" s="58" t="n">
        <f aca="false">$AJ35</f>
        <v>95</v>
      </c>
      <c r="W35" s="59" t="n">
        <f aca="false">IF($Q35&gt;=55,ROUND($Q35*$Q$3+$R35*$R$3+$S35*$S$3+$T35*$T$3+$U35*$U$3,0),$Q35)</f>
        <v>67</v>
      </c>
      <c r="X35" s="57" t="n">
        <v>20</v>
      </c>
      <c r="Y35" s="60" t="n">
        <v>25</v>
      </c>
      <c r="Z35" s="60" t="n">
        <v>40</v>
      </c>
      <c r="AA35" s="60" t="n">
        <v>70</v>
      </c>
      <c r="AB35" s="61" t="n">
        <f aca="false">IFERROR(X35+Y35+Z35*AA35/100,0)</f>
        <v>73</v>
      </c>
      <c r="AC35" s="60" t="n">
        <v>0</v>
      </c>
      <c r="AD35" s="60" t="n">
        <v>0</v>
      </c>
      <c r="AE35" s="57" t="n">
        <v>0</v>
      </c>
      <c r="AF35" s="61" t="n">
        <f aca="false">IFERROR(AC35+AD35*AE35/100,0)</f>
        <v>0</v>
      </c>
      <c r="AG35" s="60" t="n">
        <v>30</v>
      </c>
      <c r="AH35" s="60" t="n">
        <v>65</v>
      </c>
      <c r="AI35" s="57" t="n">
        <v>100</v>
      </c>
      <c r="AJ35" s="61" t="n">
        <f aca="false">IFERROR(AG35+AH35*AI35/100,0)</f>
        <v>95</v>
      </c>
      <c r="AK35" s="62" t="n">
        <v>80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60</v>
      </c>
      <c r="AQ35" s="62" t="n">
        <v>80</v>
      </c>
      <c r="AR35" s="62" t="n">
        <v>83</v>
      </c>
      <c r="AS35" s="62" t="n">
        <v>40</v>
      </c>
      <c r="AT35" s="62" t="n">
        <v>60</v>
      </c>
      <c r="AU35" s="62"/>
      <c r="AV35" s="66" t="n">
        <f aca="false">IFERROR(AVERAGE(AK35:AU35),0)</f>
        <v>80.3</v>
      </c>
      <c r="AW35" s="54" t="n">
        <v>77</v>
      </c>
      <c r="AX35" s="65" t="n">
        <v>80</v>
      </c>
      <c r="AY35" s="62" t="n">
        <v>73</v>
      </c>
      <c r="AZ35" s="62" t="n">
        <v>55</v>
      </c>
      <c r="BA35" s="62" t="n">
        <v>60</v>
      </c>
      <c r="BB35" s="62" t="n">
        <v>37</v>
      </c>
      <c r="BC35" s="62" t="n">
        <v>58</v>
      </c>
      <c r="BD35" s="62" t="n">
        <v>100</v>
      </c>
      <c r="BE35" s="62" t="n">
        <v>88</v>
      </c>
      <c r="BF35" s="62" t="n">
        <v>65</v>
      </c>
      <c r="BG35" s="62"/>
      <c r="BH35" s="62"/>
      <c r="BI35" s="61" t="n">
        <f aca="false">IFERROR(AVERAGE(AW35:BH35),0)</f>
        <v>69.3</v>
      </c>
      <c r="BJ35" s="62" t="n">
        <v>100</v>
      </c>
      <c r="BK35" s="62" t="n">
        <v>100</v>
      </c>
      <c r="BL35" s="62" t="n">
        <v>100</v>
      </c>
      <c r="BM35" s="62" t="n">
        <v>80</v>
      </c>
      <c r="BN35" s="62" t="n">
        <v>95</v>
      </c>
      <c r="BO35" s="62" t="n">
        <v>100</v>
      </c>
      <c r="BP35" s="62" t="n">
        <v>80</v>
      </c>
      <c r="BQ35" s="62" t="n">
        <v>100</v>
      </c>
      <c r="BR35" s="62" t="n">
        <v>100</v>
      </c>
      <c r="BS35" s="62" t="n">
        <v>95</v>
      </c>
      <c r="BT35" s="61" t="n">
        <f aca="false">IFERROR(AVERAGE(BJ35:BS35),0)</f>
        <v>95</v>
      </c>
      <c r="BU35" s="63" t="n">
        <v>0</v>
      </c>
      <c r="BV35" s="63" t="n">
        <v>0</v>
      </c>
      <c r="BW35" s="63" t="n">
        <v>100</v>
      </c>
      <c r="BX35" s="62" t="n">
        <v>24</v>
      </c>
      <c r="BY35" s="62" t="n">
        <v>0</v>
      </c>
      <c r="BZ35" s="62" t="n">
        <v>0</v>
      </c>
      <c r="CA35" s="62" t="n">
        <v>0</v>
      </c>
      <c r="CB35" s="62" t="n">
        <v>0</v>
      </c>
      <c r="CC35" s="62"/>
      <c r="CD35" s="61" t="n">
        <f aca="false">IFERROR(AVERAGE(BU35:CC35),0)</f>
        <v>15.5</v>
      </c>
    </row>
    <row r="36" customFormat="false" ht="15.75" hidden="false" customHeight="true" outlineLevel="0" collapsed="false">
      <c r="A36" s="13" t="str">
        <f aca="false">$E36&amp;"-"&amp;$F36</f>
        <v>202004074-5</v>
      </c>
      <c r="B36" s="18" t="n">
        <f aca="false">$W36</f>
        <v>75</v>
      </c>
      <c r="C36" s="13"/>
      <c r="D36" s="54" t="n">
        <v>32</v>
      </c>
      <c r="E36" s="56" t="s">
        <v>734</v>
      </c>
      <c r="F36" s="56" t="s">
        <v>70</v>
      </c>
      <c r="G36" s="56" t="s">
        <v>735</v>
      </c>
      <c r="H36" s="56" t="s">
        <v>89</v>
      </c>
      <c r="I36" s="56" t="s">
        <v>736</v>
      </c>
      <c r="J36" s="56" t="s">
        <v>78</v>
      </c>
      <c r="K36" s="56" t="s">
        <v>737</v>
      </c>
      <c r="L36" s="56" t="s">
        <v>64</v>
      </c>
      <c r="M36" s="56" t="s">
        <v>276</v>
      </c>
      <c r="N36" s="56" t="s">
        <v>738</v>
      </c>
      <c r="O36" s="57" t="n">
        <f aca="false">$AB36</f>
        <v>73</v>
      </c>
      <c r="P36" s="57" t="n">
        <f aca="false">$AF36</f>
        <v>65</v>
      </c>
      <c r="Q36" s="57" t="n">
        <f aca="false">IFERROR(IF($V36&lt;&gt;0,ROUND((MAX(O36:P36)*0.5+$V36*0.5),0),ROUND(($O36*0.5+$P36*0.5),0)),)</f>
        <v>69</v>
      </c>
      <c r="R36" s="57" t="n">
        <f aca="false">$AV36</f>
        <v>88</v>
      </c>
      <c r="S36" s="57" t="n">
        <f aca="false">$BI36</f>
        <v>69.8</v>
      </c>
      <c r="T36" s="57" t="n">
        <f aca="false">$BT36</f>
        <v>77</v>
      </c>
      <c r="U36" s="57" t="n">
        <f aca="false">$CD36</f>
        <v>75</v>
      </c>
      <c r="V36" s="58" t="n">
        <f aca="false">$AJ36</f>
        <v>0</v>
      </c>
      <c r="W36" s="59" t="n">
        <f aca="false">IF($Q36&gt;=55,ROUND($Q36*$Q$3+$R36*$R$3+$S36*$S$3+$T36*$T$3+$U36*$U$3,0),$Q36)</f>
        <v>75</v>
      </c>
      <c r="X36" s="57" t="n">
        <v>20</v>
      </c>
      <c r="Y36" s="60" t="n">
        <v>25</v>
      </c>
      <c r="Z36" s="60" t="n">
        <v>40</v>
      </c>
      <c r="AA36" s="60" t="n">
        <v>70</v>
      </c>
      <c r="AB36" s="61" t="n">
        <f aca="false">IFERROR(X36+Y36+Z36*AA36/100,0)</f>
        <v>73</v>
      </c>
      <c r="AC36" s="60" t="n">
        <v>30</v>
      </c>
      <c r="AD36" s="60" t="n">
        <v>35</v>
      </c>
      <c r="AE36" s="57" t="n">
        <v>100</v>
      </c>
      <c r="AF36" s="61" t="n">
        <f aca="false">IFERROR(AC36+AD36*AE36/100,0)</f>
        <v>65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80</v>
      </c>
      <c r="AQ36" s="62" t="n">
        <v>100</v>
      </c>
      <c r="AR36" s="62" t="n">
        <v>0</v>
      </c>
      <c r="AS36" s="62" t="n">
        <v>100</v>
      </c>
      <c r="AT36" s="62" t="n">
        <v>100</v>
      </c>
      <c r="AU36" s="62"/>
      <c r="AV36" s="66" t="n">
        <f aca="false">IFERROR(AVERAGE(AK36:AU36),0)</f>
        <v>88</v>
      </c>
      <c r="AW36" s="54" t="n">
        <v>100</v>
      </c>
      <c r="AX36" s="65" t="n">
        <v>0</v>
      </c>
      <c r="AY36" s="62" t="n">
        <v>0</v>
      </c>
      <c r="AZ36" s="62" t="n">
        <v>98</v>
      </c>
      <c r="BA36" s="62" t="n">
        <v>100</v>
      </c>
      <c r="BB36" s="62" t="n">
        <v>100</v>
      </c>
      <c r="BC36" s="62" t="n">
        <v>0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69.8</v>
      </c>
      <c r="BJ36" s="62" t="n">
        <v>100</v>
      </c>
      <c r="BK36" s="62" t="n">
        <v>95</v>
      </c>
      <c r="BL36" s="62" t="n">
        <v>95</v>
      </c>
      <c r="BM36" s="62" t="n">
        <v>100</v>
      </c>
      <c r="BN36" s="62" t="n">
        <v>90</v>
      </c>
      <c r="BO36" s="62" t="n">
        <v>0</v>
      </c>
      <c r="BP36" s="62" t="n">
        <v>100</v>
      </c>
      <c r="BQ36" s="62" t="n">
        <v>100</v>
      </c>
      <c r="BR36" s="62" t="n">
        <v>90</v>
      </c>
      <c r="BS36" s="62" t="n">
        <v>0</v>
      </c>
      <c r="BT36" s="61" t="n">
        <f aca="false">IFERROR(AVERAGE(BJ36:BS36),0)</f>
        <v>77</v>
      </c>
      <c r="BU36" s="63" t="n">
        <v>0</v>
      </c>
      <c r="BV36" s="63" t="n">
        <v>100</v>
      </c>
      <c r="BW36" s="63" t="n">
        <v>100</v>
      </c>
      <c r="BX36" s="62" t="n">
        <v>100</v>
      </c>
      <c r="BY36" s="62" t="n">
        <v>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75</v>
      </c>
    </row>
    <row r="37" customFormat="false" ht="15.75" hidden="false" customHeight="true" outlineLevel="0" collapsed="false">
      <c r="A37" s="13" t="str">
        <f aca="false">$E37&amp;"-"&amp;$F37</f>
        <v>202004031-1</v>
      </c>
      <c r="B37" s="18" t="s">
        <v>681</v>
      </c>
      <c r="C37" s="13" t="s">
        <v>682</v>
      </c>
      <c r="D37" s="54" t="n">
        <v>33</v>
      </c>
      <c r="E37" s="56" t="s">
        <v>739</v>
      </c>
      <c r="F37" s="56" t="s">
        <v>64</v>
      </c>
      <c r="G37" s="56" t="s">
        <v>740</v>
      </c>
      <c r="H37" s="56" t="s">
        <v>58</v>
      </c>
      <c r="I37" s="56" t="s">
        <v>736</v>
      </c>
      <c r="J37" s="56" t="s">
        <v>741</v>
      </c>
      <c r="K37" s="56" t="s">
        <v>742</v>
      </c>
      <c r="L37" s="56" t="s">
        <v>64</v>
      </c>
      <c r="M37" s="56" t="s">
        <v>276</v>
      </c>
      <c r="N37" s="56" t="s">
        <v>743</v>
      </c>
      <c r="O37" s="57" t="n">
        <f aca="false">$AB37</f>
        <v>66</v>
      </c>
      <c r="P37" s="57" t="n">
        <f aca="false">$AF37</f>
        <v>0</v>
      </c>
      <c r="Q37" s="57" t="n">
        <f aca="false">IFERROR(IF($V37&lt;&gt;0,ROUND((O37+P37+V37)/3,0),ROUND(($O37*0.5+$P37*0.5),0)),)</f>
        <v>42</v>
      </c>
      <c r="R37" s="57" t="n">
        <f aca="false">$AV37</f>
        <v>98.3</v>
      </c>
      <c r="S37" s="57" t="n">
        <f aca="false">$BI37</f>
        <v>100</v>
      </c>
      <c r="T37" s="57" t="n">
        <f aca="false">$BT37</f>
        <v>86</v>
      </c>
      <c r="U37" s="57" t="n">
        <f aca="false">$CD37</f>
        <v>100</v>
      </c>
      <c r="V37" s="58" t="n">
        <f aca="false">$AJ37</f>
        <v>58.5</v>
      </c>
      <c r="W37" s="59" t="n">
        <f aca="false">IF($Q37&gt;=55,ROUND($Q37*$Q$3+$R37*$R$3+$S37*$S$3+$T37*$T$3+$U37*$U$3,0),$Q37)</f>
        <v>42</v>
      </c>
      <c r="X37" s="57" t="n">
        <v>20</v>
      </c>
      <c r="Y37" s="60" t="n">
        <v>25</v>
      </c>
      <c r="Z37" s="60" t="n">
        <v>30</v>
      </c>
      <c r="AA37" s="60" t="n">
        <v>70</v>
      </c>
      <c r="AB37" s="61" t="n">
        <f aca="false">IFERROR(X37+Y37+Z37*AA37/100,0)</f>
        <v>66</v>
      </c>
      <c r="AC37" s="60" t="n">
        <v>0</v>
      </c>
      <c r="AD37" s="60" t="n">
        <v>0</v>
      </c>
      <c r="AE37" s="57" t="n">
        <v>0</v>
      </c>
      <c r="AF37" s="61" t="n">
        <f aca="false">IFERROR(AC37+AD37*AE37/100,0)</f>
        <v>0</v>
      </c>
      <c r="AG37" s="60" t="n">
        <v>27</v>
      </c>
      <c r="AH37" s="60" t="n">
        <v>45</v>
      </c>
      <c r="AI37" s="57" t="n">
        <v>70</v>
      </c>
      <c r="AJ37" s="61" t="n">
        <f aca="false">IFERROR(AG37+AH37*AI37/100,0)</f>
        <v>58.5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100</v>
      </c>
      <c r="AQ37" s="62" t="n">
        <v>100</v>
      </c>
      <c r="AR37" s="62" t="n">
        <v>83</v>
      </c>
      <c r="AS37" s="62" t="n">
        <v>100</v>
      </c>
      <c r="AT37" s="62" t="n">
        <v>100</v>
      </c>
      <c r="AU37" s="62"/>
      <c r="AV37" s="66" t="n">
        <f aca="false">IFERROR(AVERAGE(AK37:AU37),0)</f>
        <v>98.3</v>
      </c>
      <c r="AW37" s="54" t="n">
        <v>100</v>
      </c>
      <c r="AX37" s="65" t="n">
        <v>100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100</v>
      </c>
      <c r="BJ37" s="62" t="n">
        <v>90</v>
      </c>
      <c r="BK37" s="62" t="n">
        <v>100</v>
      </c>
      <c r="BL37" s="62" t="n">
        <v>100</v>
      </c>
      <c r="BM37" s="62" t="n">
        <v>100</v>
      </c>
      <c r="BN37" s="62" t="n">
        <v>100</v>
      </c>
      <c r="BO37" s="62" t="n">
        <v>95</v>
      </c>
      <c r="BP37" s="62" t="n">
        <v>100</v>
      </c>
      <c r="BQ37" s="62" t="n">
        <v>75</v>
      </c>
      <c r="BR37" s="62" t="n">
        <v>100</v>
      </c>
      <c r="BS37" s="62" t="n">
        <v>0</v>
      </c>
      <c r="BT37" s="61" t="n">
        <f aca="false">IFERROR(AVERAGE(BJ37:BS37),0)</f>
        <v>86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100</v>
      </c>
      <c r="CB37" s="62" t="n">
        <v>100</v>
      </c>
      <c r="CC37" s="62"/>
      <c r="CD37" s="61" t="n">
        <f aca="false">IFERROR(AVERAGE(BU37:CC37),0)</f>
        <v>100</v>
      </c>
    </row>
    <row r="38" customFormat="false" ht="15.75" hidden="false" customHeight="true" outlineLevel="0" collapsed="false">
      <c r="A38" s="13" t="str">
        <f aca="false">$E38&amp;"-"&amp;$F38</f>
        <v>202004028-1</v>
      </c>
      <c r="B38" s="18" t="n">
        <f aca="false">$W38</f>
        <v>13</v>
      </c>
      <c r="C38" s="13"/>
      <c r="D38" s="54" t="n">
        <v>34</v>
      </c>
      <c r="E38" s="56" t="s">
        <v>744</v>
      </c>
      <c r="F38" s="56" t="s">
        <v>64</v>
      </c>
      <c r="G38" s="56" t="s">
        <v>745</v>
      </c>
      <c r="H38" s="56" t="s">
        <v>68</v>
      </c>
      <c r="I38" s="56" t="s">
        <v>509</v>
      </c>
      <c r="J38" s="56" t="s">
        <v>746</v>
      </c>
      <c r="K38" s="56" t="s">
        <v>747</v>
      </c>
      <c r="L38" s="56" t="s">
        <v>64</v>
      </c>
      <c r="M38" s="56" t="s">
        <v>276</v>
      </c>
      <c r="N38" s="56" t="s">
        <v>748</v>
      </c>
      <c r="O38" s="57" t="n">
        <f aca="false">$AB38</f>
        <v>25</v>
      </c>
      <c r="P38" s="57" t="n">
        <f aca="false">$AF38</f>
        <v>0</v>
      </c>
      <c r="Q38" s="57" t="n">
        <f aca="false">IFERROR(IF($V38&lt;&gt;0,ROUND((MAX(O38:P38)*0.5+$V38*0.5),0),ROUND(($O38*0.5+$P38*0.5),0)),)</f>
        <v>13</v>
      </c>
      <c r="R38" s="57" t="n">
        <f aca="false">$AV38</f>
        <v>84</v>
      </c>
      <c r="S38" s="57" t="n">
        <f aca="false">$BI38</f>
        <v>77.191</v>
      </c>
      <c r="T38" s="57" t="n">
        <f aca="false">$BT38</f>
        <v>79</v>
      </c>
      <c r="U38" s="57" t="n">
        <f aca="false">$CD38</f>
        <v>87.5</v>
      </c>
      <c r="V38" s="58" t="n">
        <f aca="false">$AJ38</f>
        <v>0</v>
      </c>
      <c r="W38" s="59" t="n">
        <f aca="false">IF($Q38&gt;=55,ROUND($Q38*$Q$3+$R38*$R$3+$S38*$S$3+$T38*$T$3+$U38*$U$3,0),$Q38)</f>
        <v>13</v>
      </c>
      <c r="X38" s="57" t="n">
        <v>15</v>
      </c>
      <c r="Y38" s="60" t="n">
        <v>10</v>
      </c>
      <c r="Z38" s="60" t="n">
        <v>0</v>
      </c>
      <c r="AA38" s="60" t="n">
        <v>30</v>
      </c>
      <c r="AB38" s="61" t="n">
        <f aca="false">IFERROR(X38+Y38+Z38*AA38/100,0)</f>
        <v>25</v>
      </c>
      <c r="AC38" s="60" t="n">
        <v>0</v>
      </c>
      <c r="AD38" s="60" t="n">
        <v>0</v>
      </c>
      <c r="AE38" s="57" t="n">
        <v>0</v>
      </c>
      <c r="AF38" s="61" t="n">
        <f aca="false">IFERROR(AC38+AD38*AE38/100,0)</f>
        <v>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60</v>
      </c>
      <c r="AM38" s="62" t="n">
        <v>100</v>
      </c>
      <c r="AN38" s="62" t="n">
        <v>100</v>
      </c>
      <c r="AO38" s="62" t="n">
        <v>100</v>
      </c>
      <c r="AP38" s="62" t="n">
        <v>80</v>
      </c>
      <c r="AQ38" s="62" t="n">
        <v>100</v>
      </c>
      <c r="AR38" s="62" t="n">
        <v>0</v>
      </c>
      <c r="AS38" s="62" t="n">
        <v>100</v>
      </c>
      <c r="AT38" s="62" t="n">
        <v>100</v>
      </c>
      <c r="AU38" s="62"/>
      <c r="AV38" s="66" t="n">
        <f aca="false">IFERROR(AVERAGE(AK38:AU38),0)</f>
        <v>84</v>
      </c>
      <c r="AW38" s="54" t="n">
        <v>81</v>
      </c>
      <c r="AX38" s="65" t="n">
        <v>100</v>
      </c>
      <c r="AY38" s="62" t="n">
        <v>100</v>
      </c>
      <c r="AZ38" s="62" t="n">
        <v>0</v>
      </c>
      <c r="BA38" s="62" t="n">
        <v>100</v>
      </c>
      <c r="BB38" s="62" t="n">
        <v>100</v>
      </c>
      <c r="BC38" s="62" t="n">
        <v>100</v>
      </c>
      <c r="BD38" s="62" t="n">
        <v>90.91</v>
      </c>
      <c r="BE38" s="62" t="n">
        <v>0</v>
      </c>
      <c r="BF38" s="62" t="n">
        <v>100</v>
      </c>
      <c r="BG38" s="62"/>
      <c r="BH38" s="62"/>
      <c r="BI38" s="61" t="n">
        <f aca="false">IFERROR(AVERAGE(AW38:BH38),0)</f>
        <v>77.191</v>
      </c>
      <c r="BJ38" s="62" t="n">
        <v>90</v>
      </c>
      <c r="BK38" s="62" t="n">
        <v>95</v>
      </c>
      <c r="BL38" s="62" t="n">
        <v>100</v>
      </c>
      <c r="BM38" s="62" t="n">
        <v>100</v>
      </c>
      <c r="BN38" s="62" t="n">
        <v>90</v>
      </c>
      <c r="BO38" s="62" t="n">
        <v>55</v>
      </c>
      <c r="BP38" s="62" t="n">
        <v>70</v>
      </c>
      <c r="BQ38" s="62" t="n">
        <v>100</v>
      </c>
      <c r="BR38" s="62" t="n">
        <v>90</v>
      </c>
      <c r="BS38" s="62" t="n">
        <v>0</v>
      </c>
      <c r="BT38" s="61" t="n">
        <f aca="false">IFERROR(AVERAGE(BJ38:BS38),0)</f>
        <v>79</v>
      </c>
      <c r="BU38" s="63" t="n">
        <v>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87.5</v>
      </c>
    </row>
    <row r="39" customFormat="false" ht="15.75" hidden="false" customHeight="true" outlineLevel="0" collapsed="false">
      <c r="A39" s="13" t="str">
        <f aca="false">$E39&amp;"-"&amp;$F39</f>
        <v>202004104-0</v>
      </c>
      <c r="B39" s="18" t="n">
        <f aca="false">$W39</f>
        <v>80</v>
      </c>
      <c r="C39" s="13"/>
      <c r="D39" s="54" t="n">
        <v>35</v>
      </c>
      <c r="E39" s="56" t="s">
        <v>749</v>
      </c>
      <c r="F39" s="56" t="s">
        <v>68</v>
      </c>
      <c r="G39" s="56" t="s">
        <v>750</v>
      </c>
      <c r="H39" s="56" t="s">
        <v>102</v>
      </c>
      <c r="I39" s="56" t="s">
        <v>582</v>
      </c>
      <c r="J39" s="56" t="s">
        <v>79</v>
      </c>
      <c r="K39" s="56" t="s">
        <v>751</v>
      </c>
      <c r="L39" s="56" t="s">
        <v>64</v>
      </c>
      <c r="M39" s="56" t="s">
        <v>276</v>
      </c>
      <c r="N39" s="56" t="s">
        <v>752</v>
      </c>
      <c r="O39" s="57" t="n">
        <f aca="false">$AB39</f>
        <v>85</v>
      </c>
      <c r="P39" s="57" t="n">
        <f aca="false">$AF39</f>
        <v>45</v>
      </c>
      <c r="Q39" s="57" t="n">
        <f aca="false">IFERROR(IF($V39&lt;&gt;0,ROUND((MAX(O39:P39)*0.5+$V39*0.5),0),ROUND(($O39*0.5+$P39*0.5),0)),)</f>
        <v>65</v>
      </c>
      <c r="R39" s="57" t="n">
        <f aca="false">$AV39</f>
        <v>94.3</v>
      </c>
      <c r="S39" s="57" t="n">
        <f aca="false">$BI39</f>
        <v>100</v>
      </c>
      <c r="T39" s="57" t="n">
        <f aca="false">$BT39</f>
        <v>98.3333333333333</v>
      </c>
      <c r="U39" s="57" t="n">
        <f aca="false">$CD39</f>
        <v>87.5</v>
      </c>
      <c r="V39" s="58" t="n">
        <f aca="false">$AJ39</f>
        <v>0</v>
      </c>
      <c r="W39" s="59" t="n">
        <f aca="false">IF($Q39&gt;=55,ROUND($Q39*$Q$3+$R39*$R$3+$S39*$S$3+$T39*$T$3+$U39*$U$3,0),$Q39)</f>
        <v>80</v>
      </c>
      <c r="X39" s="57" t="n">
        <v>15</v>
      </c>
      <c r="Y39" s="60" t="n">
        <v>30</v>
      </c>
      <c r="Z39" s="60" t="n">
        <v>40</v>
      </c>
      <c r="AA39" s="60" t="n">
        <v>100</v>
      </c>
      <c r="AB39" s="61" t="n">
        <f aca="false">IFERROR(X39+Y39+Z39*AA39/100,0)</f>
        <v>85</v>
      </c>
      <c r="AC39" s="60" t="n">
        <v>30</v>
      </c>
      <c r="AD39" s="60" t="n">
        <v>15</v>
      </c>
      <c r="AE39" s="57" t="n">
        <v>100</v>
      </c>
      <c r="AF39" s="61" t="n">
        <f aca="false">IFERROR(AC39+AD39*AE39/100,0)</f>
        <v>45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60</v>
      </c>
      <c r="AQ39" s="62" t="n">
        <v>100</v>
      </c>
      <c r="AR39" s="62" t="n">
        <v>83</v>
      </c>
      <c r="AS39" s="62" t="n">
        <v>100</v>
      </c>
      <c r="AT39" s="62" t="n">
        <v>100</v>
      </c>
      <c r="AU39" s="62"/>
      <c r="AV39" s="66" t="n">
        <f aca="false">IFERROR(AVERAGE(AK39:AU39),0)</f>
        <v>94.3</v>
      </c>
      <c r="AW39" s="54" t="n">
        <v>100</v>
      </c>
      <c r="AX39" s="65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s">
        <v>145</v>
      </c>
      <c r="BL39" s="62" t="n">
        <v>95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90</v>
      </c>
      <c r="BS39" s="62" t="n">
        <v>100</v>
      </c>
      <c r="BT39" s="61" t="n">
        <f aca="false">IFERROR(AVERAGE(BJ39:BS39),0)</f>
        <v>98.3333333333333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0</v>
      </c>
      <c r="CB39" s="62" t="n">
        <v>100</v>
      </c>
      <c r="CC39" s="62"/>
      <c r="CD39" s="61" t="n">
        <f aca="false">IFERROR(AVERAGE(BU39:CC39),0)</f>
        <v>87.5</v>
      </c>
    </row>
    <row r="40" customFormat="false" ht="15.75" hidden="false" customHeight="true" outlineLevel="0" collapsed="false">
      <c r="A40" s="13" t="str">
        <f aca="false">$E40&amp;"-"&amp;$F40</f>
        <v>202004018-4</v>
      </c>
      <c r="B40" s="18" t="n">
        <f aca="false">$W40</f>
        <v>42</v>
      </c>
      <c r="C40" s="13"/>
      <c r="D40" s="54" t="n">
        <v>36</v>
      </c>
      <c r="E40" s="56" t="s">
        <v>753</v>
      </c>
      <c r="F40" s="56" t="s">
        <v>178</v>
      </c>
      <c r="G40" s="56" t="s">
        <v>754</v>
      </c>
      <c r="H40" s="56" t="s">
        <v>178</v>
      </c>
      <c r="I40" s="56" t="s">
        <v>582</v>
      </c>
      <c r="J40" s="56" t="s">
        <v>755</v>
      </c>
      <c r="K40" s="56" t="s">
        <v>594</v>
      </c>
      <c r="L40" s="56" t="s">
        <v>64</v>
      </c>
      <c r="M40" s="56" t="s">
        <v>276</v>
      </c>
      <c r="N40" s="56" t="s">
        <v>756</v>
      </c>
      <c r="O40" s="57" t="n">
        <f aca="false">$AB40</f>
        <v>66</v>
      </c>
      <c r="P40" s="57" t="n">
        <f aca="false">$AF40</f>
        <v>13.5</v>
      </c>
      <c r="Q40" s="57" t="n">
        <f aca="false">IFERROR(IF($V40&lt;&gt;0,ROUND((MAX(O40:P40)*0.5+$V40*0.5),0),ROUND(($O40*0.5+$P40*0.5),0)),)</f>
        <v>42</v>
      </c>
      <c r="R40" s="57" t="n">
        <f aca="false">$AV40</f>
        <v>90</v>
      </c>
      <c r="S40" s="57" t="n">
        <f aca="false">$BI40</f>
        <v>78.8</v>
      </c>
      <c r="T40" s="57" t="n">
        <f aca="false">$BT40</f>
        <v>44.5</v>
      </c>
      <c r="U40" s="57" t="n">
        <f aca="false">$CD40</f>
        <v>50</v>
      </c>
      <c r="V40" s="58" t="n">
        <f aca="false">$AJ40</f>
        <v>17.5</v>
      </c>
      <c r="W40" s="59" t="n">
        <f aca="false">IF($Q40&gt;=55,ROUND($Q40*$Q$3+$R40*$R$3+$S40*$S$3+$T40*$T$3+$U40*$U$3,0),$Q40)</f>
        <v>42</v>
      </c>
      <c r="X40" s="57" t="n">
        <v>15</v>
      </c>
      <c r="Y40" s="60" t="n">
        <v>30</v>
      </c>
      <c r="Z40" s="60" t="n">
        <v>30</v>
      </c>
      <c r="AA40" s="60" t="n">
        <v>70</v>
      </c>
      <c r="AB40" s="61" t="n">
        <f aca="false">IFERROR(X40+Y40+Z40*AA40/100,0)</f>
        <v>66</v>
      </c>
      <c r="AC40" s="60" t="n">
        <v>10</v>
      </c>
      <c r="AD40" s="60" t="n">
        <v>5</v>
      </c>
      <c r="AE40" s="57" t="n">
        <v>70</v>
      </c>
      <c r="AF40" s="61" t="n">
        <f aca="false">IFERROR(AC40+AD40*AE40/100,0)</f>
        <v>13.5</v>
      </c>
      <c r="AG40" s="60" t="n">
        <v>13</v>
      </c>
      <c r="AH40" s="60" t="n">
        <v>15</v>
      </c>
      <c r="AI40" s="57" t="n">
        <v>30</v>
      </c>
      <c r="AJ40" s="61" t="n">
        <f aca="false">IFERROR(AG40+AH40*AI40/100,0)</f>
        <v>17.5</v>
      </c>
      <c r="AK40" s="62" t="n">
        <v>100</v>
      </c>
      <c r="AL40" s="63" t="n">
        <v>40</v>
      </c>
      <c r="AM40" s="62" t="n">
        <v>100</v>
      </c>
      <c r="AN40" s="62" t="n">
        <v>100</v>
      </c>
      <c r="AO40" s="62" t="n">
        <v>100</v>
      </c>
      <c r="AP40" s="62" t="n">
        <v>80</v>
      </c>
      <c r="AQ40" s="62" t="n">
        <v>80</v>
      </c>
      <c r="AR40" s="62" t="n">
        <v>100</v>
      </c>
      <c r="AS40" s="62" t="n">
        <v>100</v>
      </c>
      <c r="AT40" s="62" t="n">
        <v>100</v>
      </c>
      <c r="AU40" s="62"/>
      <c r="AV40" s="66" t="n">
        <f aca="false">IFERROR(AVERAGE(AK40:AU40),0)</f>
        <v>90</v>
      </c>
      <c r="AW40" s="54" t="n">
        <v>96</v>
      </c>
      <c r="AX40" s="65" t="n">
        <v>0</v>
      </c>
      <c r="AY40" s="62" t="n">
        <v>100</v>
      </c>
      <c r="AZ40" s="62" t="n">
        <v>100</v>
      </c>
      <c r="BA40" s="62" t="n">
        <v>100</v>
      </c>
      <c r="BB40" s="62" t="n">
        <v>97</v>
      </c>
      <c r="BC40" s="62" t="n">
        <v>100</v>
      </c>
      <c r="BD40" s="62" t="n">
        <v>0</v>
      </c>
      <c r="BE40" s="62" t="n">
        <v>95</v>
      </c>
      <c r="BF40" s="62" t="n">
        <v>100</v>
      </c>
      <c r="BG40" s="62"/>
      <c r="BH40" s="62"/>
      <c r="BI40" s="61" t="n">
        <f aca="false">IFERROR(AVERAGE(AW40:BH40),0)</f>
        <v>78.8</v>
      </c>
      <c r="BJ40" s="62" t="n">
        <v>100</v>
      </c>
      <c r="BK40" s="62" t="n">
        <v>95</v>
      </c>
      <c r="BL40" s="62" t="n">
        <v>80</v>
      </c>
      <c r="BM40" s="62" t="n">
        <v>0</v>
      </c>
      <c r="BN40" s="62" t="n">
        <v>45</v>
      </c>
      <c r="BO40" s="62" t="n">
        <v>0</v>
      </c>
      <c r="BP40" s="62" t="n">
        <v>35</v>
      </c>
      <c r="BQ40" s="62" t="n">
        <v>40</v>
      </c>
      <c r="BR40" s="62" t="n">
        <v>50</v>
      </c>
      <c r="BS40" s="62" t="n">
        <v>0</v>
      </c>
      <c r="BT40" s="61" t="n">
        <f aca="false">IFERROR(AVERAGE(BJ40:BS40),0)</f>
        <v>44.5</v>
      </c>
      <c r="BU40" s="63" t="n">
        <v>0</v>
      </c>
      <c r="BV40" s="63" t="n">
        <v>100</v>
      </c>
      <c r="BW40" s="63" t="n">
        <v>0</v>
      </c>
      <c r="BX40" s="62" t="n">
        <v>0</v>
      </c>
      <c r="BY40" s="62" t="n">
        <v>100</v>
      </c>
      <c r="BZ40" s="62" t="n">
        <v>100</v>
      </c>
      <c r="CA40" s="62" t="n">
        <v>100</v>
      </c>
      <c r="CB40" s="62" t="n">
        <v>0</v>
      </c>
      <c r="CC40" s="62"/>
      <c r="CD40" s="61" t="n">
        <f aca="false">IFERROR(AVERAGE(BU40:CC40),0)</f>
        <v>50</v>
      </c>
    </row>
    <row r="41" customFormat="false" ht="15.75" hidden="false" customHeight="true" outlineLevel="0" collapsed="false">
      <c r="A41" s="13" t="str">
        <f aca="false">$E41&amp;"-"&amp;$F41</f>
        <v>202004126-1</v>
      </c>
      <c r="B41" s="18" t="n">
        <f aca="false">$W41</f>
        <v>54</v>
      </c>
      <c r="C41" s="13"/>
      <c r="D41" s="54" t="n">
        <v>37</v>
      </c>
      <c r="E41" s="56" t="s">
        <v>757</v>
      </c>
      <c r="F41" s="56" t="s">
        <v>64</v>
      </c>
      <c r="G41" s="56" t="s">
        <v>758</v>
      </c>
      <c r="H41" s="56" t="s">
        <v>58</v>
      </c>
      <c r="I41" s="56" t="s">
        <v>759</v>
      </c>
      <c r="J41" s="56" t="s">
        <v>760</v>
      </c>
      <c r="K41" s="56" t="s">
        <v>761</v>
      </c>
      <c r="L41" s="56" t="s">
        <v>64</v>
      </c>
      <c r="M41" s="56" t="s">
        <v>276</v>
      </c>
      <c r="N41" s="56" t="s">
        <v>762</v>
      </c>
      <c r="O41" s="57" t="n">
        <f aca="false">$AB41</f>
        <v>31.5</v>
      </c>
      <c r="P41" s="57" t="n">
        <f aca="false">$AF41</f>
        <v>55</v>
      </c>
      <c r="Q41" s="57" t="n">
        <f aca="false">IFERROR(IF($V41&lt;&gt;0,ROUND((MAX(O41:P41)*0.5+$V41*0.5),0),ROUND(($O41*0.5+$P41*0.5),0)),)</f>
        <v>54</v>
      </c>
      <c r="R41" s="57" t="n">
        <f aca="false">$AV41</f>
        <v>74.5</v>
      </c>
      <c r="S41" s="57" t="n">
        <f aca="false">$BI41</f>
        <v>91.591</v>
      </c>
      <c r="T41" s="57" t="n">
        <f aca="false">$BT41</f>
        <v>94.5</v>
      </c>
      <c r="U41" s="57" t="n">
        <f aca="false">$CD41</f>
        <v>75</v>
      </c>
      <c r="V41" s="58" t="n">
        <f aca="false">$AJ41</f>
        <v>52</v>
      </c>
      <c r="W41" s="59" t="n">
        <f aca="false">IF($Q41&gt;=55,ROUND($Q41*$Q$3+$R41*$R$3+$S41*$S$3+$T41*$T$3+$U41*$U$3,0),$Q41)</f>
        <v>54</v>
      </c>
      <c r="X41" s="57" t="n">
        <v>20</v>
      </c>
      <c r="Y41" s="60" t="n">
        <v>10</v>
      </c>
      <c r="Z41" s="60" t="n">
        <v>5</v>
      </c>
      <c r="AA41" s="60" t="n">
        <v>30</v>
      </c>
      <c r="AB41" s="61" t="n">
        <f aca="false">IFERROR(X41+Y41+Z41*AA41/100,0)</f>
        <v>31.5</v>
      </c>
      <c r="AC41" s="60" t="n">
        <v>20</v>
      </c>
      <c r="AD41" s="60" t="n">
        <v>50</v>
      </c>
      <c r="AE41" s="57" t="n">
        <v>70</v>
      </c>
      <c r="AF41" s="61" t="n">
        <f aca="false">IFERROR(AC41+AD41*AE41/100,0)</f>
        <v>55</v>
      </c>
      <c r="AG41" s="60" t="n">
        <v>27</v>
      </c>
      <c r="AH41" s="60" t="n">
        <v>25</v>
      </c>
      <c r="AI41" s="57" t="n">
        <v>100</v>
      </c>
      <c r="AJ41" s="61" t="n">
        <f aca="false">IFERROR(AG41+AH41*AI41/100,0)</f>
        <v>52</v>
      </c>
      <c r="AK41" s="62" t="n">
        <v>100</v>
      </c>
      <c r="AL41" s="63" t="n">
        <v>100</v>
      </c>
      <c r="AM41" s="62" t="n">
        <v>90</v>
      </c>
      <c r="AN41" s="62" t="n">
        <v>100</v>
      </c>
      <c r="AO41" s="62" t="n">
        <v>25</v>
      </c>
      <c r="AP41" s="62" t="n">
        <v>60</v>
      </c>
      <c r="AQ41" s="62" t="n">
        <v>60</v>
      </c>
      <c r="AR41" s="62" t="n">
        <v>50</v>
      </c>
      <c r="AS41" s="62" t="n">
        <v>60</v>
      </c>
      <c r="AT41" s="62" t="n">
        <v>100</v>
      </c>
      <c r="AU41" s="62"/>
      <c r="AV41" s="66" t="n">
        <f aca="false">IFERROR(AVERAGE(AK41:AU41),0)</f>
        <v>74.5</v>
      </c>
      <c r="AW41" s="54" t="n">
        <v>100</v>
      </c>
      <c r="AX41" s="65" t="n">
        <v>100</v>
      </c>
      <c r="AY41" s="62" t="n">
        <v>100</v>
      </c>
      <c r="AZ41" s="62" t="n">
        <v>87</v>
      </c>
      <c r="BA41" s="62" t="n">
        <v>87</v>
      </c>
      <c r="BB41" s="62" t="n">
        <v>94</v>
      </c>
      <c r="BC41" s="62" t="n">
        <v>65</v>
      </c>
      <c r="BD41" s="62" t="n">
        <v>90.91</v>
      </c>
      <c r="BE41" s="62" t="n">
        <v>94</v>
      </c>
      <c r="BF41" s="62" t="n">
        <v>98</v>
      </c>
      <c r="BG41" s="62"/>
      <c r="BH41" s="62"/>
      <c r="BI41" s="61" t="n">
        <f aca="false">IFERROR(AVERAGE(AW41:BH41),0)</f>
        <v>91.591</v>
      </c>
      <c r="BJ41" s="62" t="n">
        <v>100</v>
      </c>
      <c r="BK41" s="62" t="n">
        <v>100</v>
      </c>
      <c r="BL41" s="62" t="n">
        <v>100</v>
      </c>
      <c r="BM41" s="62" t="n">
        <v>100</v>
      </c>
      <c r="BN41" s="62" t="n">
        <v>90</v>
      </c>
      <c r="BO41" s="62" t="n">
        <v>100</v>
      </c>
      <c r="BP41" s="62" t="n">
        <v>65</v>
      </c>
      <c r="BQ41" s="62" t="n">
        <v>100</v>
      </c>
      <c r="BR41" s="62" t="n">
        <v>90</v>
      </c>
      <c r="BS41" s="62" t="n">
        <v>100</v>
      </c>
      <c r="BT41" s="61" t="n">
        <f aca="false">IFERROR(AVERAGE(BJ41:BS41),0)</f>
        <v>94.5</v>
      </c>
      <c r="BU41" s="63" t="n">
        <v>100</v>
      </c>
      <c r="BV41" s="63" t="n">
        <v>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0</v>
      </c>
      <c r="CC41" s="62"/>
      <c r="CD41" s="61" t="n">
        <f aca="false">IFERROR(AVERAGE(BU41:CC41),0)</f>
        <v>75</v>
      </c>
    </row>
    <row r="42" customFormat="false" ht="15.75" hidden="false" customHeight="true" outlineLevel="0" collapsed="false">
      <c r="A42" s="13" t="str">
        <f aca="false">$E42&amp;"-"&amp;$F42</f>
        <v>202004108-3</v>
      </c>
      <c r="B42" s="18" t="n">
        <f aca="false">$W42</f>
        <v>45</v>
      </c>
      <c r="C42" s="13"/>
      <c r="D42" s="54" t="n">
        <v>38</v>
      </c>
      <c r="E42" s="56" t="s">
        <v>763</v>
      </c>
      <c r="F42" s="56" t="s">
        <v>159</v>
      </c>
      <c r="G42" s="56" t="s">
        <v>764</v>
      </c>
      <c r="H42" s="56" t="s">
        <v>70</v>
      </c>
      <c r="I42" s="56" t="s">
        <v>765</v>
      </c>
      <c r="J42" s="56" t="s">
        <v>426</v>
      </c>
      <c r="K42" s="56" t="s">
        <v>766</v>
      </c>
      <c r="L42" s="56" t="s">
        <v>64</v>
      </c>
      <c r="M42" s="56" t="s">
        <v>276</v>
      </c>
      <c r="N42" s="56" t="s">
        <v>767</v>
      </c>
      <c r="O42" s="57" t="n">
        <f aca="false">$AB42</f>
        <v>21</v>
      </c>
      <c r="P42" s="57" t="n">
        <f aca="false">$AF42</f>
        <v>0</v>
      </c>
      <c r="Q42" s="57" t="n">
        <f aca="false">IFERROR(IF($V42&lt;&gt;0,ROUND((MAX(O42:P42)*0.5+$V42*0.5),0),ROUND(($O42*0.5+$P42*0.5),0)),)</f>
        <v>45</v>
      </c>
      <c r="R42" s="57" t="n">
        <f aca="false">$AV42</f>
        <v>97.5</v>
      </c>
      <c r="S42" s="57" t="n">
        <f aca="false">$BI42</f>
        <v>59.091</v>
      </c>
      <c r="T42" s="57" t="n">
        <f aca="false">$BT42</f>
        <v>41</v>
      </c>
      <c r="U42" s="57" t="n">
        <f aca="false">$CD42</f>
        <v>48.75</v>
      </c>
      <c r="V42" s="58" t="n">
        <f aca="false">$AJ42</f>
        <v>68.5</v>
      </c>
      <c r="W42" s="59" t="n">
        <f aca="false">IF($Q42&gt;=55,ROUND($Q42*$Q$3+$R42*$R$3+$S42*$S$3+$T42*$T$3+$U42*$U$3,0),$Q42)</f>
        <v>45</v>
      </c>
      <c r="X42" s="57" t="n">
        <v>10</v>
      </c>
      <c r="Y42" s="60" t="n">
        <v>5</v>
      </c>
      <c r="Z42" s="60" t="n">
        <v>20</v>
      </c>
      <c r="AA42" s="60" t="n">
        <v>30</v>
      </c>
      <c r="AB42" s="61" t="n">
        <f aca="false">IFERROR(X42+Y42+Z42*AA42/100,0)</f>
        <v>21</v>
      </c>
      <c r="AC42" s="60" t="n">
        <v>0</v>
      </c>
      <c r="AD42" s="60" t="n">
        <v>15</v>
      </c>
      <c r="AE42" s="57" t="n">
        <v>0</v>
      </c>
      <c r="AF42" s="61" t="n">
        <f aca="false">IFERROR(AC42+AD42*AE42/100,0)</f>
        <v>0</v>
      </c>
      <c r="AG42" s="60" t="n">
        <v>30</v>
      </c>
      <c r="AH42" s="60" t="n">
        <v>55</v>
      </c>
      <c r="AI42" s="57" t="n">
        <v>70</v>
      </c>
      <c r="AJ42" s="61" t="n">
        <f aca="false">IFERROR(AG42+AH42*AI42/100,0)</f>
        <v>68.5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75</v>
      </c>
      <c r="AP42" s="62" t="n">
        <v>100</v>
      </c>
      <c r="AQ42" s="62" t="n">
        <v>100</v>
      </c>
      <c r="AR42" s="62" t="n">
        <v>100</v>
      </c>
      <c r="AS42" s="62" t="n">
        <v>100</v>
      </c>
      <c r="AT42" s="62" t="n">
        <v>100</v>
      </c>
      <c r="AU42" s="62"/>
      <c r="AV42" s="66" t="n">
        <f aca="false">IFERROR(AVERAGE(AK42:AU42),0)</f>
        <v>97.5</v>
      </c>
      <c r="AW42" s="54" t="n">
        <v>0</v>
      </c>
      <c r="AX42" s="65" t="n">
        <v>100</v>
      </c>
      <c r="AY42" s="62" t="n">
        <v>100</v>
      </c>
      <c r="AZ42" s="62" t="n">
        <v>100</v>
      </c>
      <c r="BA42" s="62" t="n">
        <v>100</v>
      </c>
      <c r="BB42" s="62" t="n">
        <v>0</v>
      </c>
      <c r="BC42" s="62" t="n">
        <v>100</v>
      </c>
      <c r="BD42" s="62" t="n">
        <v>90.91</v>
      </c>
      <c r="BE42" s="62" t="n">
        <v>0</v>
      </c>
      <c r="BF42" s="62" t="n">
        <v>0</v>
      </c>
      <c r="BG42" s="62"/>
      <c r="BH42" s="62"/>
      <c r="BI42" s="61" t="n">
        <f aca="false">IFERROR(AVERAGE(AW42:BH42),0)</f>
        <v>59.091</v>
      </c>
      <c r="BJ42" s="62" t="n">
        <v>60</v>
      </c>
      <c r="BK42" s="62" t="n">
        <v>100</v>
      </c>
      <c r="BL42" s="62" t="n">
        <v>95</v>
      </c>
      <c r="BM42" s="62" t="n">
        <v>10</v>
      </c>
      <c r="BN42" s="62" t="n">
        <v>45</v>
      </c>
      <c r="BO42" s="62" t="n">
        <v>0</v>
      </c>
      <c r="BP42" s="62" t="n">
        <v>0</v>
      </c>
      <c r="BQ42" s="62" t="n">
        <v>100</v>
      </c>
      <c r="BR42" s="62" t="n">
        <v>0</v>
      </c>
      <c r="BS42" s="62" t="n">
        <v>0</v>
      </c>
      <c r="BT42" s="61" t="n">
        <f aca="false">IFERROR(AVERAGE(BJ42:BS42),0)</f>
        <v>41</v>
      </c>
      <c r="BU42" s="63" t="n">
        <v>0</v>
      </c>
      <c r="BV42" s="63" t="n">
        <v>59</v>
      </c>
      <c r="BW42" s="63" t="n">
        <v>0</v>
      </c>
      <c r="BX42" s="62" t="n">
        <v>0</v>
      </c>
      <c r="BY42" s="62" t="n">
        <v>31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48.75</v>
      </c>
    </row>
    <row r="43" customFormat="false" ht="15.75" hidden="false" customHeight="true" outlineLevel="0" collapsed="false">
      <c r="A43" s="13" t="str">
        <f aca="false">$E43&amp;"-"&amp;$F43</f>
        <v>202004061-3</v>
      </c>
      <c r="B43" s="18" t="n">
        <f aca="false">$W43</f>
        <v>0</v>
      </c>
      <c r="C43" s="13"/>
      <c r="D43" s="54" t="n">
        <v>39</v>
      </c>
      <c r="E43" s="56" t="s">
        <v>768</v>
      </c>
      <c r="F43" s="56" t="s">
        <v>159</v>
      </c>
      <c r="G43" s="56" t="s">
        <v>769</v>
      </c>
      <c r="H43" s="56" t="s">
        <v>58</v>
      </c>
      <c r="I43" s="56" t="s">
        <v>770</v>
      </c>
      <c r="J43" s="56" t="s">
        <v>771</v>
      </c>
      <c r="K43" s="56" t="s">
        <v>772</v>
      </c>
      <c r="L43" s="56" t="s">
        <v>64</v>
      </c>
      <c r="M43" s="56" t="s">
        <v>276</v>
      </c>
      <c r="N43" s="56" t="s">
        <v>773</v>
      </c>
      <c r="O43" s="57" t="n">
        <f aca="false">$AB43</f>
        <v>0</v>
      </c>
      <c r="P43" s="57" t="n">
        <f aca="false">$AF43</f>
        <v>0</v>
      </c>
      <c r="Q43" s="57" t="n">
        <f aca="false">IFERROR(IF($V43&lt;&gt;0,ROUND((MAX(O43:P43)*0.5+$V43*0.5),0),ROUND(($O43*0.5+$P43*0.5),0)),)</f>
        <v>0</v>
      </c>
      <c r="R43" s="57" t="n">
        <f aca="false">$AV43</f>
        <v>3</v>
      </c>
      <c r="S43" s="57" t="n">
        <f aca="false">$BI43</f>
        <v>3.6</v>
      </c>
      <c r="T43" s="57" t="n">
        <f aca="false">$BT43</f>
        <v>0</v>
      </c>
      <c r="U43" s="57" t="n">
        <f aca="false">$CD43</f>
        <v>0</v>
      </c>
      <c r="V43" s="58" t="n">
        <f aca="false">$AJ43</f>
        <v>0</v>
      </c>
      <c r="W43" s="59" t="n">
        <f aca="false">IF($Q43&gt;=55,ROUND($Q43*$Q$3+$R43*$R$3+$S43*$S$3+$T43*$T$3+$U43*$U$3,0),$Q43)</f>
        <v>0</v>
      </c>
      <c r="X43" s="57" t="n">
        <v>0</v>
      </c>
      <c r="Y43" s="60" t="n">
        <v>0</v>
      </c>
      <c r="Z43" s="60" t="n">
        <v>0</v>
      </c>
      <c r="AA43" s="60" t="n">
        <v>0</v>
      </c>
      <c r="AB43" s="61" t="n">
        <f aca="false">IFERROR(X43+Y43+Z43*AA43/100,0)</f>
        <v>0</v>
      </c>
      <c r="AC43" s="60" t="n">
        <v>0</v>
      </c>
      <c r="AD43" s="60" t="n">
        <v>0</v>
      </c>
      <c r="AE43" s="57" t="n">
        <v>0</v>
      </c>
      <c r="AF43" s="61" t="n">
        <f aca="false">IFERROR(AC43+AD43*AE43/100,0)</f>
        <v>0</v>
      </c>
      <c r="AG43" s="60"/>
      <c r="AH43" s="60"/>
      <c r="AI43" s="57"/>
      <c r="AJ43" s="61" t="n">
        <f aca="false">IFERROR(AG43+AH43*AI43/100,0)</f>
        <v>0</v>
      </c>
      <c r="AK43" s="62" t="n">
        <v>0</v>
      </c>
      <c r="AL43" s="63" t="n">
        <v>0</v>
      </c>
      <c r="AM43" s="62" t="n">
        <v>30</v>
      </c>
      <c r="AN43" s="62" t="n">
        <v>0</v>
      </c>
      <c r="AO43" s="62" t="n">
        <v>0</v>
      </c>
      <c r="AP43" s="62" t="n">
        <v>0</v>
      </c>
      <c r="AQ43" s="62" t="n">
        <v>0</v>
      </c>
      <c r="AR43" s="62" t="n">
        <v>0</v>
      </c>
      <c r="AS43" s="62" t="n">
        <v>0</v>
      </c>
      <c r="AT43" s="62" t="n">
        <v>0</v>
      </c>
      <c r="AU43" s="62"/>
      <c r="AV43" s="66" t="n">
        <f aca="false">IFERROR(AVERAGE(AK43:AU43),0)</f>
        <v>3</v>
      </c>
      <c r="AW43" s="54" t="n">
        <v>0</v>
      </c>
      <c r="AX43" s="65" t="n">
        <v>0</v>
      </c>
      <c r="AY43" s="62" t="n">
        <v>36</v>
      </c>
      <c r="AZ43" s="62" t="n">
        <v>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0</v>
      </c>
      <c r="BG43" s="62"/>
      <c r="BH43" s="62"/>
      <c r="BI43" s="61" t="n">
        <f aca="false">IFERROR(AVERAGE(AW43:BH43),0)</f>
        <v>3.6</v>
      </c>
      <c r="BJ43" s="62" t="s">
        <v>145</v>
      </c>
      <c r="BK43" s="62" t="n">
        <v>0</v>
      </c>
      <c r="BL43" s="62" t="n">
        <v>0</v>
      </c>
      <c r="BM43" s="62" t="n">
        <v>0</v>
      </c>
      <c r="BN43" s="62" t="n">
        <v>0</v>
      </c>
      <c r="BO43" s="62" t="n">
        <v>0</v>
      </c>
      <c r="BP43" s="62" t="n">
        <v>0</v>
      </c>
      <c r="BQ43" s="62" t="n">
        <v>0</v>
      </c>
      <c r="BR43" s="62" t="n">
        <v>0</v>
      </c>
      <c r="BS43" s="62" t="n">
        <v>0</v>
      </c>
      <c r="BT43" s="61" t="n">
        <f aca="false">IFERROR(AVERAGE(BJ43:BS43),0)</f>
        <v>0</v>
      </c>
      <c r="BU43" s="63" t="n">
        <v>0</v>
      </c>
      <c r="BV43" s="63" t="n">
        <v>0</v>
      </c>
      <c r="BW43" s="63" t="n">
        <v>0</v>
      </c>
      <c r="BX43" s="62" t="n">
        <v>0</v>
      </c>
      <c r="BY43" s="62" t="n">
        <v>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0</v>
      </c>
    </row>
    <row r="44" customFormat="false" ht="15.75" hidden="false" customHeight="true" outlineLevel="0" collapsed="false">
      <c r="A44" s="13" t="str">
        <f aca="false">$E44&amp;"-"&amp;$F44</f>
        <v>201921009-2</v>
      </c>
      <c r="B44" s="18" t="n">
        <f aca="false">$W44</f>
        <v>80</v>
      </c>
      <c r="C44" s="13"/>
      <c r="D44" s="54" t="n">
        <v>40</v>
      </c>
      <c r="E44" s="56" t="s">
        <v>774</v>
      </c>
      <c r="F44" s="56" t="s">
        <v>58</v>
      </c>
      <c r="G44" s="56" t="s">
        <v>775</v>
      </c>
      <c r="H44" s="56" t="s">
        <v>89</v>
      </c>
      <c r="I44" s="56" t="s">
        <v>609</v>
      </c>
      <c r="J44" s="56" t="s">
        <v>776</v>
      </c>
      <c r="K44" s="56" t="s">
        <v>777</v>
      </c>
      <c r="L44" s="56" t="s">
        <v>64</v>
      </c>
      <c r="M44" s="56" t="s">
        <v>572</v>
      </c>
      <c r="N44" s="56" t="s">
        <v>778</v>
      </c>
      <c r="O44" s="57" t="n">
        <f aca="false">$AB44</f>
        <v>100</v>
      </c>
      <c r="P44" s="57" t="n">
        <f aca="false">$AF44</f>
        <v>72</v>
      </c>
      <c r="Q44" s="57" t="n">
        <f aca="false">IFERROR(IF($V44&lt;&gt;0,ROUND((MAX(O44:P44)*0.5+$V44*0.5),0),ROUND(($O44*0.5+$P44*0.5),0)),)</f>
        <v>86</v>
      </c>
      <c r="R44" s="57" t="n">
        <f aca="false">$AV44</f>
        <v>67.3</v>
      </c>
      <c r="S44" s="57" t="n">
        <f aca="false">$BI44</f>
        <v>50</v>
      </c>
      <c r="T44" s="57" t="n">
        <f aca="false">$BT44</f>
        <v>88.5</v>
      </c>
      <c r="U44" s="57" t="n">
        <f aca="false">$CD44</f>
        <v>75</v>
      </c>
      <c r="V44" s="58" t="n">
        <f aca="false">$AJ44</f>
        <v>0</v>
      </c>
      <c r="W44" s="59" t="n">
        <f aca="false">IF($Q44&gt;=55,ROUND($Q44*$Q$3+$R44*$R$3+$S44*$S$3+$T44*$T$3+$U44*$U$3,0),$Q44)</f>
        <v>80</v>
      </c>
      <c r="X44" s="57" t="n">
        <v>20</v>
      </c>
      <c r="Y44" s="60" t="n">
        <v>30</v>
      </c>
      <c r="Z44" s="60" t="n">
        <v>50</v>
      </c>
      <c r="AA44" s="60" t="n">
        <v>100</v>
      </c>
      <c r="AB44" s="61" t="n">
        <f aca="false">IFERROR(X44+Y44+Z44*AA44/100,0)</f>
        <v>100</v>
      </c>
      <c r="AC44" s="60" t="n">
        <v>30</v>
      </c>
      <c r="AD44" s="60" t="n">
        <v>60</v>
      </c>
      <c r="AE44" s="57" t="n">
        <v>70</v>
      </c>
      <c r="AF44" s="61" t="n">
        <f aca="false">IFERROR(AC44+AD44*AE44/100,0)</f>
        <v>72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75</v>
      </c>
      <c r="AO44" s="62" t="n">
        <v>75</v>
      </c>
      <c r="AP44" s="62" t="n">
        <v>0</v>
      </c>
      <c r="AQ44" s="62" t="n">
        <v>100</v>
      </c>
      <c r="AR44" s="62" t="n">
        <v>83</v>
      </c>
      <c r="AS44" s="62" t="n">
        <v>40</v>
      </c>
      <c r="AT44" s="62" t="n">
        <v>0</v>
      </c>
      <c r="AU44" s="62"/>
      <c r="AV44" s="66" t="n">
        <f aca="false">IFERROR(AVERAGE(AK44:AU44),0)</f>
        <v>67.3</v>
      </c>
      <c r="AW44" s="54" t="n">
        <v>0</v>
      </c>
      <c r="AX44" s="65" t="n">
        <v>100</v>
      </c>
      <c r="AY44" s="62" t="n">
        <v>100</v>
      </c>
      <c r="AZ44" s="62" t="n">
        <v>100</v>
      </c>
      <c r="BA44" s="62" t="n">
        <v>0</v>
      </c>
      <c r="BB44" s="62" t="n">
        <v>100</v>
      </c>
      <c r="BC44" s="62" t="n">
        <v>0</v>
      </c>
      <c r="BD44" s="62" t="n">
        <v>0</v>
      </c>
      <c r="BE44" s="62" t="n">
        <v>0</v>
      </c>
      <c r="BF44" s="62" t="n">
        <v>100</v>
      </c>
      <c r="BG44" s="62"/>
      <c r="BH44" s="62"/>
      <c r="BI44" s="61" t="n">
        <f aca="false">IFERROR(AVERAGE(AW44:BH44),0)</f>
        <v>50</v>
      </c>
      <c r="BJ44" s="62" t="n">
        <v>90</v>
      </c>
      <c r="BK44" s="62" t="n">
        <v>100</v>
      </c>
      <c r="BL44" s="62" t="n">
        <v>100</v>
      </c>
      <c r="BM44" s="62" t="n">
        <v>95</v>
      </c>
      <c r="BN44" s="62" t="n">
        <v>100</v>
      </c>
      <c r="BO44" s="62" t="n">
        <v>100</v>
      </c>
      <c r="BP44" s="62" t="n">
        <v>100</v>
      </c>
      <c r="BQ44" s="62" t="n">
        <v>0</v>
      </c>
      <c r="BR44" s="62" t="n">
        <v>100</v>
      </c>
      <c r="BS44" s="62" t="n">
        <v>100</v>
      </c>
      <c r="BT44" s="61" t="n">
        <f aca="false">IFERROR(AVERAGE(BJ44:BS44),0)</f>
        <v>88.5</v>
      </c>
      <c r="BU44" s="63" t="n">
        <v>100</v>
      </c>
      <c r="BV44" s="63" t="n">
        <v>100</v>
      </c>
      <c r="BW44" s="63" t="n">
        <v>0</v>
      </c>
      <c r="BX44" s="62" t="n">
        <v>100</v>
      </c>
      <c r="BY44" s="62" t="n">
        <v>100</v>
      </c>
      <c r="BZ44" s="62" t="n">
        <v>100</v>
      </c>
      <c r="CA44" s="62" t="n">
        <v>0</v>
      </c>
      <c r="CB44" s="62" t="n">
        <v>100</v>
      </c>
      <c r="CC44" s="62"/>
      <c r="CD44" s="61" t="n">
        <f aca="false">IFERROR(AVERAGE(BU44:CC44),0)</f>
        <v>75</v>
      </c>
    </row>
    <row r="45" customFormat="false" ht="15.75" hidden="false" customHeight="true" outlineLevel="0" collapsed="false">
      <c r="A45" s="13" t="str">
        <f aca="false">$E45&amp;"-"&amp;$F45</f>
        <v>202004094-k</v>
      </c>
      <c r="B45" s="18" t="n">
        <f aca="false">$W45</f>
        <v>45</v>
      </c>
      <c r="C45" s="13"/>
      <c r="D45" s="54" t="n">
        <v>41</v>
      </c>
      <c r="E45" s="56" t="s">
        <v>779</v>
      </c>
      <c r="F45" s="56" t="s">
        <v>76</v>
      </c>
      <c r="G45" s="56" t="s">
        <v>780</v>
      </c>
      <c r="H45" s="56" t="s">
        <v>68</v>
      </c>
      <c r="I45" s="56" t="s">
        <v>781</v>
      </c>
      <c r="J45" s="56" t="s">
        <v>782</v>
      </c>
      <c r="K45" s="56" t="s">
        <v>783</v>
      </c>
      <c r="L45" s="100" t="s">
        <v>64</v>
      </c>
      <c r="M45" s="100" t="s">
        <v>276</v>
      </c>
      <c r="N45" s="100" t="s">
        <v>784</v>
      </c>
      <c r="O45" s="57" t="n">
        <f aca="false">$AB45</f>
        <v>59</v>
      </c>
      <c r="P45" s="57" t="n">
        <f aca="false">$AF45</f>
        <v>30</v>
      </c>
      <c r="Q45" s="57" t="n">
        <f aca="false">IFERROR(IF($V45&lt;&gt;0,ROUND((MAX(O45:P45)*0.5+$V45*0.5),0),ROUND(($O45*0.5+$P45*0.5),0)),)</f>
        <v>45</v>
      </c>
      <c r="R45" s="57" t="n">
        <f aca="false">$AV45</f>
        <v>64</v>
      </c>
      <c r="S45" s="57" t="n">
        <f aca="false">$BI45</f>
        <v>10</v>
      </c>
      <c r="T45" s="57" t="n">
        <f aca="false">$BT45</f>
        <v>0</v>
      </c>
      <c r="U45" s="57" t="n">
        <f aca="false">$CD45</f>
        <v>0</v>
      </c>
      <c r="V45" s="58" t="n">
        <f aca="false">$AJ45</f>
        <v>0</v>
      </c>
      <c r="W45" s="59" t="n">
        <f aca="false">IF($Q45&gt;=55,ROUND($Q45*$Q$3+$R45*$R$3+$S45*$S$3+$T45*$T$3+$U45*$U$3,0),$Q45)</f>
        <v>45</v>
      </c>
      <c r="X45" s="57" t="n">
        <v>20</v>
      </c>
      <c r="Y45" s="60" t="n">
        <v>30</v>
      </c>
      <c r="Z45" s="60" t="n">
        <v>30</v>
      </c>
      <c r="AA45" s="60" t="n">
        <v>30</v>
      </c>
      <c r="AB45" s="61" t="n">
        <f aca="false">IFERROR(X45+Y45+Z45*AA45/100,0)</f>
        <v>59</v>
      </c>
      <c r="AC45" s="60" t="n">
        <v>30</v>
      </c>
      <c r="AD45" s="60" t="n">
        <v>0</v>
      </c>
      <c r="AE45" s="57" t="n">
        <v>0</v>
      </c>
      <c r="AF45" s="61" t="n">
        <f aca="false">IFERROR(AC45+AD45*AE45/100,0)</f>
        <v>30</v>
      </c>
      <c r="AG45" s="60"/>
      <c r="AH45" s="60"/>
      <c r="AI45" s="57"/>
      <c r="AJ45" s="61" t="n">
        <f aca="false">IFERROR(AG45+AH45*AI45/100,0)</f>
        <v>0</v>
      </c>
      <c r="AK45" s="62" t="n">
        <v>100</v>
      </c>
      <c r="AL45" s="63" t="n">
        <v>100</v>
      </c>
      <c r="AM45" s="62" t="n">
        <v>90</v>
      </c>
      <c r="AN45" s="62" t="n">
        <v>100</v>
      </c>
      <c r="AO45" s="62" t="n">
        <v>50</v>
      </c>
      <c r="AP45" s="62" t="n">
        <v>0</v>
      </c>
      <c r="AQ45" s="62" t="n">
        <v>100</v>
      </c>
      <c r="AR45" s="62" t="n">
        <v>0</v>
      </c>
      <c r="AS45" s="62" t="n">
        <v>0</v>
      </c>
      <c r="AT45" s="62" t="n">
        <v>100</v>
      </c>
      <c r="AU45" s="62"/>
      <c r="AV45" s="66" t="n">
        <f aca="false">IFERROR(AVERAGE(AK45:AU45),0)</f>
        <v>64</v>
      </c>
      <c r="AW45" s="54" t="n">
        <v>0</v>
      </c>
      <c r="AX45" s="65" t="n">
        <v>0</v>
      </c>
      <c r="AY45" s="62" t="n">
        <v>0</v>
      </c>
      <c r="AZ45" s="62" t="n">
        <v>0</v>
      </c>
      <c r="BA45" s="62" t="n">
        <v>0</v>
      </c>
      <c r="BB45" s="62" t="n">
        <v>100</v>
      </c>
      <c r="BC45" s="62" t="n">
        <v>0</v>
      </c>
      <c r="BD45" s="62" t="n">
        <v>0</v>
      </c>
      <c r="BE45" s="62" t="n">
        <v>0</v>
      </c>
      <c r="BF45" s="62" t="n">
        <v>0</v>
      </c>
      <c r="BG45" s="62"/>
      <c r="BH45" s="62"/>
      <c r="BI45" s="61" t="n">
        <f aca="false">IFERROR(AVERAGE(AW45:BH45),0)</f>
        <v>10</v>
      </c>
      <c r="BJ45" s="62" t="n">
        <v>0</v>
      </c>
      <c r="BK45" s="62" t="n">
        <v>0</v>
      </c>
      <c r="BL45" s="62" t="n">
        <v>0</v>
      </c>
      <c r="BM45" s="62" t="n">
        <v>0</v>
      </c>
      <c r="BN45" s="62" t="n">
        <v>0</v>
      </c>
      <c r="BO45" s="62" t="n">
        <v>0</v>
      </c>
      <c r="BP45" s="62" t="n">
        <v>0</v>
      </c>
      <c r="BQ45" s="62" t="n">
        <v>0</v>
      </c>
      <c r="BR45" s="62" t="n">
        <v>0</v>
      </c>
      <c r="BS45" s="62" t="n">
        <v>0</v>
      </c>
      <c r="BT45" s="61" t="n">
        <f aca="false">IFERROR(AVERAGE(BJ45:BS45),0)</f>
        <v>0</v>
      </c>
      <c r="BU45" s="63" t="n">
        <v>0</v>
      </c>
      <c r="BV45" s="63" t="n">
        <v>0</v>
      </c>
      <c r="BW45" s="63" t="n">
        <v>0</v>
      </c>
      <c r="BX45" s="62" t="n">
        <v>0</v>
      </c>
      <c r="BY45" s="62" t="n">
        <v>0</v>
      </c>
      <c r="BZ45" s="62" t="n">
        <v>0</v>
      </c>
      <c r="CA45" s="62" t="n">
        <v>0</v>
      </c>
      <c r="CB45" s="62" t="n">
        <v>0</v>
      </c>
      <c r="CC45" s="62"/>
      <c r="CD45" s="61" t="n">
        <f aca="false">IFERROR(AVERAGE(BU45:CC45),0)</f>
        <v>0</v>
      </c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101"/>
      <c r="L46" s="54"/>
      <c r="M46" s="54"/>
      <c r="N46" s="54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7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102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/>
      <c r="L48" s="13"/>
      <c r="M48" s="13"/>
      <c r="N48" s="13"/>
      <c r="O48" s="77"/>
      <c r="P48" s="77"/>
      <c r="Q48" s="77"/>
      <c r="R48" s="77"/>
      <c r="S48" s="77"/>
      <c r="T48" s="77"/>
      <c r="U48" s="77"/>
      <c r="V48" s="77"/>
      <c r="W48" s="77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/>
      <c r="L49" s="13"/>
      <c r="M49" s="13"/>
      <c r="N49" s="13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80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80"/>
      <c r="BU49" s="78"/>
      <c r="BV49" s="78"/>
      <c r="BW49" s="78"/>
      <c r="BX49" s="78"/>
      <c r="BY49" s="78"/>
      <c r="BZ49" s="78"/>
      <c r="CA49" s="78"/>
      <c r="CB49" s="78"/>
      <c r="CC49" s="78"/>
      <c r="CD49" s="80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/>
      <c r="L50" s="13"/>
      <c r="M50" s="13"/>
      <c r="N50" s="13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80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80"/>
      <c r="BU50" s="78"/>
      <c r="BV50" s="78"/>
      <c r="BW50" s="78"/>
      <c r="BX50" s="78"/>
      <c r="BY50" s="78"/>
      <c r="BZ50" s="78"/>
      <c r="CA50" s="78"/>
      <c r="CB50" s="78"/>
      <c r="CC50" s="78"/>
      <c r="CD50" s="80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"/>
      <c r="L51" s="13"/>
      <c r="M51" s="13"/>
      <c r="N51" s="13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78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0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0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2"/>
      <c r="L52" s="13"/>
      <c r="M52" s="13"/>
      <c r="N52" s="13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78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0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0"/>
    </row>
    <row r="53" customFormat="false" ht="15.75" hidden="false" customHeight="true" outlineLevel="0" collapsed="false">
      <c r="D53" s="13"/>
      <c r="J53" s="13"/>
      <c r="K53" s="13"/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46:BT47 BT52:CD52">
    <cfRule type="cellIs" priority="2" operator="lessThan" aboveAverage="0" equalAverage="0" bottom="0" percent="0" rank="0" text="" dxfId="1">
      <formula>54.5</formula>
    </cfRule>
  </conditionalFormatting>
  <conditionalFormatting sqref="AB46:AB47 BU46:CC47 AF46:AF47 AJ46:BS47">
    <cfRule type="containsText" priority="3" operator="containsText" aboveAverage="0" equalAverage="0" bottom="0" percent="0" rank="0" text="A" dxfId="2">
      <formula>NOT(ISERROR(SEARCH("A",AB46)))</formula>
    </cfRule>
  </conditionalFormatting>
  <conditionalFormatting sqref="O5:V45 AB5:AB45 AJ5:AJ45 AV5:BH45 BT5:CD45">
    <cfRule type="cellIs" priority="4" operator="lessThan" aboveAverage="0" equalAverage="0" bottom="0" percent="0" rank="0" text="" dxfId="1">
      <formula>54.5</formula>
    </cfRule>
  </conditionalFormatting>
  <conditionalFormatting sqref="AB5:AB45 AJ5:BH45 BJ5:BS45 BU5:CC45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5">
    <cfRule type="cellIs" priority="6" operator="lessThan" aboveAverage="0" equalAverage="0" bottom="0" percent="0" rank="0" text="" dxfId="1">
      <formula>54.5</formula>
    </cfRule>
  </conditionalFormatting>
  <conditionalFormatting sqref="BI5:BI45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5 AJ5:AJ45">
    <cfRule type="cellIs" priority="8" operator="lessThan" aboveAverage="0" equalAverage="0" bottom="0" percent="0" rank="0" text="" dxfId="1">
      <formula>54.5</formula>
    </cfRule>
  </conditionalFormatting>
  <conditionalFormatting sqref="AF5:AF45 AJ5:AJ45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1.71"/>
    <col collapsed="false" customWidth="true" hidden="false" outlineLevel="0" max="11" min="11" style="0" width="22.7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3.98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202004047-8</v>
      </c>
      <c r="B5" s="18" t="n">
        <f aca="false">$W5</f>
        <v>20</v>
      </c>
      <c r="C5" s="13"/>
      <c r="D5" s="56" t="n">
        <v>1</v>
      </c>
      <c r="E5" s="56" t="s">
        <v>785</v>
      </c>
      <c r="F5" s="56" t="s">
        <v>89</v>
      </c>
      <c r="G5" s="56" t="s">
        <v>786</v>
      </c>
      <c r="H5" s="56" t="s">
        <v>64</v>
      </c>
      <c r="I5" s="56" t="s">
        <v>78</v>
      </c>
      <c r="J5" s="56" t="s">
        <v>787</v>
      </c>
      <c r="K5" s="56" t="s">
        <v>788</v>
      </c>
      <c r="L5" s="56" t="s">
        <v>64</v>
      </c>
      <c r="M5" s="56" t="s">
        <v>276</v>
      </c>
      <c r="N5" s="56" t="s">
        <v>789</v>
      </c>
      <c r="O5" s="57" t="n">
        <f aca="false">$AB5</f>
        <v>40</v>
      </c>
      <c r="P5" s="57" t="n">
        <f aca="false">$AF5</f>
        <v>0</v>
      </c>
      <c r="Q5" s="57" t="n">
        <f aca="false">IFERROR(IF($V5&lt;&gt;0,ROUND((MAX(O5:P5)*0.5+$V5*0.5),0),ROUND(($O5*0.5+$P5*0.5),0)),)</f>
        <v>20</v>
      </c>
      <c r="R5" s="57" t="n">
        <f aca="false">$AV5</f>
        <v>71.8</v>
      </c>
      <c r="S5" s="57" t="n">
        <f aca="false">$BI5</f>
        <v>100</v>
      </c>
      <c r="T5" s="57" t="n">
        <f aca="false">$BT5</f>
        <v>14.5</v>
      </c>
      <c r="U5" s="57" t="n">
        <f aca="false">$CD5</f>
        <v>91.25</v>
      </c>
      <c r="V5" s="58" t="n">
        <f aca="false">$AJ5</f>
        <v>0</v>
      </c>
      <c r="W5" s="59" t="n">
        <f aca="false">IF($Q5&gt;=55,ROUND($Q5*$Q$3+$R5*$R$3+$S5*$S$3+$T5*$T$3+$U5*$U$3,0),$Q5)</f>
        <v>20</v>
      </c>
      <c r="X5" s="57" t="n">
        <v>20</v>
      </c>
      <c r="Y5" s="60" t="n">
        <v>20</v>
      </c>
      <c r="Z5" s="60" t="n">
        <v>0</v>
      </c>
      <c r="AA5" s="60" t="n">
        <v>0</v>
      </c>
      <c r="AB5" s="66" t="n">
        <f aca="false">IFERROR(X5+Y5+Z5*AA5/100,0)</f>
        <v>40</v>
      </c>
      <c r="AC5" s="60" t="n">
        <v>0</v>
      </c>
      <c r="AD5" s="60" t="n">
        <v>0</v>
      </c>
      <c r="AE5" s="57" t="n">
        <v>0</v>
      </c>
      <c r="AF5" s="89" t="n">
        <f aca="false">IFERROR(AC5+AD5*AE5/100,0)</f>
        <v>0</v>
      </c>
      <c r="AG5" s="60"/>
      <c r="AH5" s="60"/>
      <c r="AI5" s="57"/>
      <c r="AJ5" s="89" t="n">
        <f aca="false">IFERROR(AG5+AH5*AI5/100,0)</f>
        <v>0</v>
      </c>
      <c r="AK5" s="62" t="n">
        <v>100</v>
      </c>
      <c r="AL5" s="63" t="n">
        <v>60</v>
      </c>
      <c r="AM5" s="62" t="n">
        <v>100</v>
      </c>
      <c r="AN5" s="62" t="n">
        <v>100</v>
      </c>
      <c r="AO5" s="62" t="n">
        <v>25</v>
      </c>
      <c r="AP5" s="62" t="n">
        <v>40</v>
      </c>
      <c r="AQ5" s="62" t="n">
        <v>100</v>
      </c>
      <c r="AR5" s="62" t="n">
        <v>33</v>
      </c>
      <c r="AS5" s="62" t="n">
        <v>60</v>
      </c>
      <c r="AT5" s="62" t="n">
        <v>100</v>
      </c>
      <c r="AU5" s="62"/>
      <c r="AV5" s="61" t="n">
        <f aca="false">IFERROR(AVERAGE(AK5:AU5),0)</f>
        <v>71.8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100</v>
      </c>
      <c r="BJ5" s="62" t="n">
        <v>0</v>
      </c>
      <c r="BK5" s="62" t="n">
        <v>100</v>
      </c>
      <c r="BL5" s="62" t="n">
        <v>45</v>
      </c>
      <c r="BM5" s="62" t="n">
        <v>0</v>
      </c>
      <c r="BN5" s="62" t="n">
        <v>0</v>
      </c>
      <c r="BO5" s="62" t="n">
        <v>0</v>
      </c>
      <c r="BP5" s="62" t="n">
        <v>0</v>
      </c>
      <c r="BQ5" s="62" t="n">
        <v>0</v>
      </c>
      <c r="BR5" s="62" t="n">
        <v>0</v>
      </c>
      <c r="BS5" s="62" t="n">
        <v>0</v>
      </c>
      <c r="BT5" s="61" t="n">
        <f aca="false">IFERROR(AVERAGE(BJ5:BS5),0)</f>
        <v>14.5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30</v>
      </c>
      <c r="CA5" s="62" t="n">
        <v>100</v>
      </c>
      <c r="CB5" s="62" t="n">
        <v>100</v>
      </c>
      <c r="CC5" s="67"/>
      <c r="CD5" s="61" t="n">
        <f aca="false">IFERROR(AVERAGE(BU5:CC5),0)</f>
        <v>91.25</v>
      </c>
    </row>
    <row r="6" customFormat="false" ht="15.75" hidden="false" customHeight="true" outlineLevel="0" collapsed="false">
      <c r="A6" s="13" t="str">
        <f aca="false">$E6&amp;"-"&amp;$F6</f>
        <v>202004011-7</v>
      </c>
      <c r="B6" s="18" t="n">
        <f aca="false">$W6</f>
        <v>6</v>
      </c>
      <c r="C6" s="13"/>
      <c r="D6" s="68" t="n">
        <v>2</v>
      </c>
      <c r="E6" s="56" t="s">
        <v>790</v>
      </c>
      <c r="F6" s="56" t="s">
        <v>121</v>
      </c>
      <c r="G6" s="56" t="s">
        <v>791</v>
      </c>
      <c r="H6" s="56" t="s">
        <v>140</v>
      </c>
      <c r="I6" s="56" t="s">
        <v>78</v>
      </c>
      <c r="J6" s="56" t="s">
        <v>609</v>
      </c>
      <c r="K6" s="56" t="s">
        <v>792</v>
      </c>
      <c r="L6" s="56" t="s">
        <v>64</v>
      </c>
      <c r="M6" s="56" t="s">
        <v>276</v>
      </c>
      <c r="N6" s="56" t="s">
        <v>793</v>
      </c>
      <c r="O6" s="57" t="n">
        <f aca="false">$AB6</f>
        <v>11</v>
      </c>
      <c r="P6" s="57" t="n">
        <f aca="false">$AF6</f>
        <v>0</v>
      </c>
      <c r="Q6" s="57" t="n">
        <f aca="false">IFERROR(IF($V6&lt;&gt;0,ROUND((MAX(O6:P6)*0.5+$V6*0.5),0),ROUND(($O6*0.5+$P6*0.5),0)),)</f>
        <v>6</v>
      </c>
      <c r="R6" s="57" t="n">
        <f aca="false">$AV6</f>
        <v>47.5</v>
      </c>
      <c r="S6" s="57" t="n">
        <f aca="false">$BI6</f>
        <v>49.1</v>
      </c>
      <c r="T6" s="57" t="n">
        <f aca="false">$BT6</f>
        <v>30</v>
      </c>
      <c r="U6" s="57" t="n">
        <f aca="false">$CD6</f>
        <v>37.5</v>
      </c>
      <c r="V6" s="58" t="n">
        <f aca="false">$AJ6</f>
        <v>0</v>
      </c>
      <c r="W6" s="59" t="n">
        <f aca="false">IF($Q6&gt;=55,ROUND($Q6*$Q$3+$R6*$R$3+$S6*$S$3+$T6*$T$3+$U6*$U$3,0),$Q6)</f>
        <v>6</v>
      </c>
      <c r="X6" s="83" t="n">
        <v>5</v>
      </c>
      <c r="Y6" s="84" t="n">
        <v>0</v>
      </c>
      <c r="Z6" s="84" t="n">
        <v>20</v>
      </c>
      <c r="AA6" s="84" t="n">
        <v>30</v>
      </c>
      <c r="AB6" s="66" t="n">
        <f aca="false">IFERROR(X6+Y6+Z6*AA6/100,0)</f>
        <v>11</v>
      </c>
      <c r="AC6" s="60" t="n">
        <v>0</v>
      </c>
      <c r="AD6" s="60" t="n">
        <v>0</v>
      </c>
      <c r="AE6" s="57" t="n">
        <v>0</v>
      </c>
      <c r="AF6" s="89" t="n">
        <f aca="false">IFERROR(AC6+AD6*AE6/100,0)</f>
        <v>0</v>
      </c>
      <c r="AG6" s="60"/>
      <c r="AH6" s="60"/>
      <c r="AI6" s="57"/>
      <c r="AJ6" s="89" t="n">
        <f aca="false">IFERROR(AG6+AH6*AI6/100,0)</f>
        <v>0</v>
      </c>
      <c r="AK6" s="62" t="n">
        <v>0</v>
      </c>
      <c r="AL6" s="63" t="n">
        <v>100</v>
      </c>
      <c r="AM6" s="62" t="n">
        <v>100</v>
      </c>
      <c r="AN6" s="62" t="n">
        <v>100</v>
      </c>
      <c r="AO6" s="62" t="n">
        <v>75</v>
      </c>
      <c r="AP6" s="62" t="n">
        <v>0</v>
      </c>
      <c r="AQ6" s="62" t="n">
        <v>100</v>
      </c>
      <c r="AR6" s="62" t="n">
        <v>0</v>
      </c>
      <c r="AS6" s="62" t="n">
        <v>0</v>
      </c>
      <c r="AT6" s="62" t="n">
        <v>0</v>
      </c>
      <c r="AU6" s="62"/>
      <c r="AV6" s="61" t="n">
        <f aca="false">IFERROR(AVERAGE(AK6:AU6),0)</f>
        <v>47.5</v>
      </c>
      <c r="AW6" s="62" t="n">
        <v>91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0</v>
      </c>
      <c r="BC6" s="90" t="n">
        <v>0</v>
      </c>
      <c r="BD6" s="62" t="n">
        <v>0</v>
      </c>
      <c r="BE6" s="62" t="n">
        <v>0</v>
      </c>
      <c r="BF6" s="62" t="n">
        <v>0</v>
      </c>
      <c r="BG6" s="62"/>
      <c r="BH6" s="62"/>
      <c r="BI6" s="61" t="n">
        <f aca="false">IFERROR(AVERAGE(AW6:BH6),0)</f>
        <v>49.1</v>
      </c>
      <c r="BJ6" s="62" t="n">
        <v>100</v>
      </c>
      <c r="BK6" s="62" t="n">
        <v>100</v>
      </c>
      <c r="BL6" s="62" t="n">
        <v>100</v>
      </c>
      <c r="BM6" s="85" t="n">
        <v>0</v>
      </c>
      <c r="BN6" s="85" t="n">
        <v>0</v>
      </c>
      <c r="BO6" s="85" t="n">
        <v>0</v>
      </c>
      <c r="BP6" s="62" t="n">
        <v>0</v>
      </c>
      <c r="BQ6" s="62" t="n">
        <v>0</v>
      </c>
      <c r="BR6" s="62" t="n">
        <v>0</v>
      </c>
      <c r="BS6" s="62" t="n">
        <v>0</v>
      </c>
      <c r="BT6" s="61" t="n">
        <f aca="false">IFERROR(AVERAGE(BJ6:BS6),0)</f>
        <v>30</v>
      </c>
      <c r="BU6" s="63" t="n">
        <v>100</v>
      </c>
      <c r="BV6" s="63" t="n">
        <v>100</v>
      </c>
      <c r="BW6" s="63" t="n">
        <v>100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37.5</v>
      </c>
    </row>
    <row r="7" customFormat="false" ht="15.75" hidden="false" customHeight="true" outlineLevel="0" collapsed="false">
      <c r="A7" s="13" t="str">
        <f aca="false">$E7&amp;"-"&amp;$F7</f>
        <v>202004127-k</v>
      </c>
      <c r="B7" s="18" t="n">
        <f aca="false">$W7</f>
        <v>0</v>
      </c>
      <c r="C7" s="13"/>
      <c r="D7" s="68" t="n">
        <v>3</v>
      </c>
      <c r="E7" s="56" t="s">
        <v>794</v>
      </c>
      <c r="F7" s="56" t="s">
        <v>76</v>
      </c>
      <c r="G7" s="56" t="s">
        <v>795</v>
      </c>
      <c r="H7" s="56" t="s">
        <v>159</v>
      </c>
      <c r="I7" s="73" t="s">
        <v>796</v>
      </c>
      <c r="J7" s="56" t="s">
        <v>797</v>
      </c>
      <c r="K7" s="56" t="s">
        <v>798</v>
      </c>
      <c r="L7" s="56" t="s">
        <v>64</v>
      </c>
      <c r="M7" s="56" t="s">
        <v>276</v>
      </c>
      <c r="N7" s="56" t="s">
        <v>799</v>
      </c>
      <c r="O7" s="57" t="n">
        <f aca="false">$AB7</f>
        <v>0</v>
      </c>
      <c r="P7" s="57" t="n">
        <f aca="false">$AF7</f>
        <v>0</v>
      </c>
      <c r="Q7" s="57" t="n">
        <f aca="false">IFERROR(IF($V7&lt;&gt;0,ROUND((MAX(O7:P7)*0.5+$V7*0.5),0),ROUND(($O7*0.5+$P7*0.5),0)),)</f>
        <v>0</v>
      </c>
      <c r="R7" s="57" t="n">
        <f aca="false">$AV7</f>
        <v>15.2</v>
      </c>
      <c r="S7" s="57" t="n">
        <f aca="false">$BI7</f>
        <v>19.1</v>
      </c>
      <c r="T7" s="57" t="n">
        <f aca="false">$BT7</f>
        <v>15</v>
      </c>
      <c r="U7" s="57" t="n">
        <f aca="false">$CD7</f>
        <v>0</v>
      </c>
      <c r="V7" s="58" t="n">
        <f aca="false">$AJ7</f>
        <v>0</v>
      </c>
      <c r="W7" s="88" t="n">
        <f aca="false">IF($Q7&gt;=55,ROUND($Q7*$Q$3+$R7*$R$3+$S7*$S$3+$T7*$T$3+$U7*$U$3,0),$Q7)</f>
        <v>0</v>
      </c>
      <c r="X7" s="54"/>
      <c r="Y7" s="54"/>
      <c r="Z7" s="54"/>
      <c r="AA7" s="54"/>
      <c r="AB7" s="61" t="n">
        <f aca="false">IFERROR(X7+Y7+Z7*AA7/100,0)</f>
        <v>0</v>
      </c>
      <c r="AC7" s="60"/>
      <c r="AD7" s="60"/>
      <c r="AE7" s="57"/>
      <c r="AF7" s="89" t="n">
        <f aca="false">IFERROR(AC7+AD7*AE7/100,0)</f>
        <v>0</v>
      </c>
      <c r="AG7" s="60"/>
      <c r="AH7" s="60"/>
      <c r="AI7" s="57"/>
      <c r="AJ7" s="89" t="n">
        <f aca="false">IFERROR(AG7+AH7*AI7/100,0)</f>
        <v>0</v>
      </c>
      <c r="AK7" s="62" t="n">
        <v>17</v>
      </c>
      <c r="AL7" s="63" t="n">
        <v>60</v>
      </c>
      <c r="AM7" s="62" t="n">
        <v>0</v>
      </c>
      <c r="AN7" s="62" t="n">
        <v>75</v>
      </c>
      <c r="AO7" s="62" t="n">
        <v>0</v>
      </c>
      <c r="AP7" s="90" t="n">
        <v>0</v>
      </c>
      <c r="AQ7" s="90" t="n">
        <v>0</v>
      </c>
      <c r="AR7" s="90" t="n">
        <v>0</v>
      </c>
      <c r="AS7" s="90" t="n">
        <v>0</v>
      </c>
      <c r="AT7" s="90" t="n">
        <v>0</v>
      </c>
      <c r="AU7" s="62"/>
      <c r="AV7" s="61" t="n">
        <f aca="false">IFERROR(AVERAGE(AK7:AU7),0)</f>
        <v>15.2</v>
      </c>
      <c r="AW7" s="62" t="n">
        <v>0</v>
      </c>
      <c r="AX7" s="62" t="n">
        <v>100</v>
      </c>
      <c r="AY7" s="62" t="n">
        <v>91</v>
      </c>
      <c r="AZ7" s="62" t="n">
        <v>0</v>
      </c>
      <c r="BA7" s="62" t="n">
        <v>0</v>
      </c>
      <c r="BB7" s="90" t="n">
        <v>0</v>
      </c>
      <c r="BC7" s="90" t="n">
        <v>0</v>
      </c>
      <c r="BD7" s="90" t="n">
        <v>0</v>
      </c>
      <c r="BE7" s="90" t="n">
        <v>0</v>
      </c>
      <c r="BF7" s="90" t="n">
        <v>0</v>
      </c>
      <c r="BG7" s="62"/>
      <c r="BH7" s="62"/>
      <c r="BI7" s="61" t="n">
        <f aca="false">IFERROR(AVERAGE(AW7:BH7),0)</f>
        <v>19.1</v>
      </c>
      <c r="BJ7" s="62" t="n">
        <v>90</v>
      </c>
      <c r="BK7" s="62" t="n">
        <v>60</v>
      </c>
      <c r="BL7" s="64" t="n">
        <v>0</v>
      </c>
      <c r="BM7" s="54" t="n">
        <v>0</v>
      </c>
      <c r="BN7" s="54" t="n">
        <v>0</v>
      </c>
      <c r="BO7" s="54" t="n">
        <v>0</v>
      </c>
      <c r="BP7" s="65" t="n">
        <v>0</v>
      </c>
      <c r="BQ7" s="62" t="n">
        <v>0</v>
      </c>
      <c r="BR7" s="62" t="n">
        <v>0</v>
      </c>
      <c r="BS7" s="62" t="n">
        <v>0</v>
      </c>
      <c r="BT7" s="61" t="n">
        <f aca="false">IFERROR(AVERAGE(BJ7:BS7),0)</f>
        <v>15</v>
      </c>
      <c r="BU7" s="63" t="n">
        <v>0</v>
      </c>
      <c r="BV7" s="63" t="n">
        <v>0</v>
      </c>
      <c r="BW7" s="63" t="n">
        <v>0</v>
      </c>
      <c r="BX7" s="62" t="n">
        <v>0</v>
      </c>
      <c r="BY7" s="62" t="n">
        <v>0</v>
      </c>
      <c r="BZ7" s="62" t="n">
        <v>0</v>
      </c>
      <c r="CA7" s="62" t="n">
        <v>0</v>
      </c>
      <c r="CB7" s="62" t="n">
        <v>0</v>
      </c>
      <c r="CC7" s="62"/>
      <c r="CD7" s="61" t="n">
        <f aca="false">IFERROR(AVERAGE(BU7:CC7),0)</f>
        <v>0</v>
      </c>
    </row>
    <row r="8" customFormat="false" ht="15.75" hidden="false" customHeight="true" outlineLevel="0" collapsed="false">
      <c r="A8" s="13" t="str">
        <f aca="false">$E8&amp;"-"&amp;$F8</f>
        <v>202004112-1</v>
      </c>
      <c r="B8" s="18" t="n">
        <f aca="false">$W8</f>
        <v>95</v>
      </c>
      <c r="C8" s="13"/>
      <c r="D8" s="68" t="n">
        <v>4</v>
      </c>
      <c r="E8" s="56" t="s">
        <v>800</v>
      </c>
      <c r="F8" s="56" t="s">
        <v>64</v>
      </c>
      <c r="G8" s="56" t="s">
        <v>801</v>
      </c>
      <c r="H8" s="56" t="s">
        <v>70</v>
      </c>
      <c r="I8" s="56" t="s">
        <v>802</v>
      </c>
      <c r="J8" s="56" t="s">
        <v>803</v>
      </c>
      <c r="K8" s="56" t="s">
        <v>804</v>
      </c>
      <c r="L8" s="56" t="s">
        <v>64</v>
      </c>
      <c r="M8" s="56" t="s">
        <v>276</v>
      </c>
      <c r="N8" s="56" t="s">
        <v>805</v>
      </c>
      <c r="O8" s="57" t="n">
        <f aca="false">$AB8</f>
        <v>100</v>
      </c>
      <c r="P8" s="57" t="n">
        <f aca="false">$AF8</f>
        <v>100</v>
      </c>
      <c r="Q8" s="57" t="n">
        <f aca="false">IFERROR(IF($V8&lt;&gt;0,ROUND((MAX(O8:P8)*0.5+$V8*0.5),0),ROUND(($O8*0.5+$P8*0.5),0)),)</f>
        <v>100</v>
      </c>
      <c r="R8" s="57" t="n">
        <f aca="false">$AV8</f>
        <v>94.3</v>
      </c>
      <c r="S8" s="57" t="n">
        <f aca="false">$BI8</f>
        <v>93.9</v>
      </c>
      <c r="T8" s="57" t="n">
        <f aca="false">$BT8</f>
        <v>86</v>
      </c>
      <c r="U8" s="57" t="n">
        <f aca="false">$CD8</f>
        <v>87.5</v>
      </c>
      <c r="V8" s="58" t="n">
        <f aca="false">$AJ8</f>
        <v>0</v>
      </c>
      <c r="W8" s="88" t="n">
        <f aca="false">IF($Q8&gt;=55,ROUND($Q8*$Q$3+$R8*$R$3+$S8*$S$3+$T8*$T$3+$U8*$U$3,0),$Q8)</f>
        <v>95</v>
      </c>
      <c r="X8" s="57" t="n">
        <v>20</v>
      </c>
      <c r="Y8" s="60" t="n">
        <v>30</v>
      </c>
      <c r="Z8" s="60" t="n">
        <v>50</v>
      </c>
      <c r="AA8" s="60" t="n">
        <v>100</v>
      </c>
      <c r="AB8" s="61" t="n">
        <f aca="false">IFERROR(X8+Y8+Z8*AA8/100,0)</f>
        <v>100</v>
      </c>
      <c r="AC8" s="60" t="n">
        <v>30</v>
      </c>
      <c r="AD8" s="60" t="n">
        <v>70</v>
      </c>
      <c r="AE8" s="57" t="n">
        <v>100</v>
      </c>
      <c r="AF8" s="89" t="n">
        <f aca="false">IFERROR(AC8+AD8*AE8/100,0)</f>
        <v>100</v>
      </c>
      <c r="AG8" s="60"/>
      <c r="AH8" s="60"/>
      <c r="AI8" s="57"/>
      <c r="AJ8" s="89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60</v>
      </c>
      <c r="AQ8" s="62" t="n">
        <v>100</v>
      </c>
      <c r="AR8" s="62" t="n">
        <v>83</v>
      </c>
      <c r="AS8" s="62" t="n">
        <v>100</v>
      </c>
      <c r="AT8" s="62" t="n">
        <v>100</v>
      </c>
      <c r="AU8" s="62"/>
      <c r="AV8" s="61" t="n">
        <f aca="false">IFERROR(AVERAGE(AK8:AU8),0)</f>
        <v>94.3</v>
      </c>
      <c r="AW8" s="62" t="n">
        <v>100</v>
      </c>
      <c r="AX8" s="62" t="n">
        <v>98</v>
      </c>
      <c r="AY8" s="62" t="n">
        <v>95</v>
      </c>
      <c r="AZ8" s="62" t="n">
        <v>92</v>
      </c>
      <c r="BA8" s="62" t="n">
        <v>100</v>
      </c>
      <c r="BB8" s="62" t="n">
        <v>100</v>
      </c>
      <c r="BC8" s="90" t="n">
        <v>73</v>
      </c>
      <c r="BD8" s="62" t="n">
        <v>100</v>
      </c>
      <c r="BE8" s="62" t="n">
        <v>91</v>
      </c>
      <c r="BF8" s="62" t="n">
        <v>90</v>
      </c>
      <c r="BG8" s="62"/>
      <c r="BH8" s="62"/>
      <c r="BI8" s="61" t="n">
        <f aca="false">IFERROR(AVERAGE(AW8:BH8),0)</f>
        <v>93.9</v>
      </c>
      <c r="BJ8" s="62" t="n">
        <v>100</v>
      </c>
      <c r="BK8" s="62" t="n">
        <v>0</v>
      </c>
      <c r="BL8" s="62" t="n">
        <v>75</v>
      </c>
      <c r="BM8" s="67" t="n">
        <v>90</v>
      </c>
      <c r="BN8" s="67" t="n">
        <v>100</v>
      </c>
      <c r="BO8" s="67" t="n">
        <v>100</v>
      </c>
      <c r="BP8" s="62" t="n">
        <v>95</v>
      </c>
      <c r="BQ8" s="62" t="n">
        <v>100</v>
      </c>
      <c r="BR8" s="62" t="n">
        <v>100</v>
      </c>
      <c r="BS8" s="62" t="n">
        <v>100</v>
      </c>
      <c r="BT8" s="61" t="n">
        <f aca="false">IFERROR(AVERAGE(BJ8:BS8),0)</f>
        <v>86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0</v>
      </c>
      <c r="CC8" s="62"/>
      <c r="CD8" s="61" t="n">
        <f aca="false">IFERROR(AVERAGE(BU8:CC8),0)</f>
        <v>87.5</v>
      </c>
    </row>
    <row r="9" customFormat="false" ht="15.75" hidden="false" customHeight="true" outlineLevel="0" collapsed="false">
      <c r="A9" s="13" t="str">
        <f aca="false">$E9&amp;"-"&amp;$F9</f>
        <v>202004076-1</v>
      </c>
      <c r="B9" s="18" t="n">
        <f aca="false">$W9</f>
        <v>0</v>
      </c>
      <c r="C9" s="13"/>
      <c r="D9" s="68" t="n">
        <v>5</v>
      </c>
      <c r="E9" s="56" t="s">
        <v>806</v>
      </c>
      <c r="F9" s="56" t="s">
        <v>64</v>
      </c>
      <c r="G9" s="56" t="s">
        <v>807</v>
      </c>
      <c r="H9" s="56" t="s">
        <v>121</v>
      </c>
      <c r="I9" s="73" t="s">
        <v>808</v>
      </c>
      <c r="J9" s="56" t="s">
        <v>809</v>
      </c>
      <c r="K9" s="56" t="s">
        <v>810</v>
      </c>
      <c r="L9" s="56" t="s">
        <v>64</v>
      </c>
      <c r="M9" s="56" t="s">
        <v>276</v>
      </c>
      <c r="N9" s="56" t="s">
        <v>811</v>
      </c>
      <c r="O9" s="57" t="n">
        <f aca="false">$AB9</f>
        <v>0</v>
      </c>
      <c r="P9" s="57" t="n">
        <f aca="false">$AF9</f>
        <v>0</v>
      </c>
      <c r="Q9" s="57" t="n">
        <f aca="false">IFERROR(IF($V9&lt;&gt;0,ROUND((MAX(O9:P9)*0.5+$V9*0.5),0),ROUND(($O9*0.5+$P9*0.5),0)),)</f>
        <v>0</v>
      </c>
      <c r="R9" s="57" t="n">
        <f aca="false">$AV9</f>
        <v>30</v>
      </c>
      <c r="S9" s="57" t="n">
        <f aca="false">$BI9</f>
        <v>20</v>
      </c>
      <c r="T9" s="57" t="n">
        <f aca="false">$BT9</f>
        <v>43.5</v>
      </c>
      <c r="U9" s="57" t="n">
        <f aca="false">$CD9</f>
        <v>12.5</v>
      </c>
      <c r="V9" s="58" t="n">
        <f aca="false">$AJ9</f>
        <v>0</v>
      </c>
      <c r="W9" s="88" t="n">
        <f aca="false">IF($Q9&gt;=55,ROUND($Q9*$Q$3+$R9*$R$3+$S9*$S$3+$T9*$T$3+$U9*$U$3,0),$Q9)</f>
        <v>0</v>
      </c>
      <c r="X9" s="54"/>
      <c r="Y9" s="54"/>
      <c r="Z9" s="54"/>
      <c r="AA9" s="54"/>
      <c r="AB9" s="61" t="n">
        <f aca="false">IFERROR(X9+Y9+Z9*AA9/100,0)</f>
        <v>0</v>
      </c>
      <c r="AC9" s="60"/>
      <c r="AD9" s="60"/>
      <c r="AE9" s="57"/>
      <c r="AF9" s="89" t="n">
        <f aca="false">IFERROR(AC9+AD9*AE9/100,0)</f>
        <v>0</v>
      </c>
      <c r="AG9" s="60"/>
      <c r="AH9" s="60"/>
      <c r="AI9" s="57"/>
      <c r="AJ9" s="89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0</v>
      </c>
      <c r="AO9" s="62" t="n">
        <v>0</v>
      </c>
      <c r="AP9" s="90" t="n">
        <v>0</v>
      </c>
      <c r="AQ9" s="90" t="n">
        <v>0</v>
      </c>
      <c r="AR9" s="90" t="n">
        <v>0</v>
      </c>
      <c r="AS9" s="90" t="n">
        <v>0</v>
      </c>
      <c r="AT9" s="90" t="n">
        <v>0</v>
      </c>
      <c r="AU9" s="62"/>
      <c r="AV9" s="61" t="n">
        <f aca="false">IFERROR(AVERAGE(AK9:AU9),0)</f>
        <v>30</v>
      </c>
      <c r="AW9" s="62" t="n">
        <v>100</v>
      </c>
      <c r="AX9" s="62" t="n">
        <v>0</v>
      </c>
      <c r="AY9" s="62" t="n">
        <v>100</v>
      </c>
      <c r="AZ9" s="62" t="n">
        <v>0</v>
      </c>
      <c r="BA9" s="62" t="n">
        <v>0</v>
      </c>
      <c r="BB9" s="90" t="n">
        <v>0</v>
      </c>
      <c r="BC9" s="90" t="n">
        <v>0</v>
      </c>
      <c r="BD9" s="90" t="n">
        <v>0</v>
      </c>
      <c r="BE9" s="90" t="n">
        <v>0</v>
      </c>
      <c r="BF9" s="90" t="n">
        <v>0</v>
      </c>
      <c r="BG9" s="62"/>
      <c r="BH9" s="62"/>
      <c r="BI9" s="61" t="n">
        <f aca="false">IFERROR(AVERAGE(AW9:BH9),0)</f>
        <v>20</v>
      </c>
      <c r="BJ9" s="62" t="n">
        <v>100</v>
      </c>
      <c r="BK9" s="62" t="n">
        <v>85</v>
      </c>
      <c r="BL9" s="62" t="n">
        <v>0</v>
      </c>
      <c r="BM9" s="85" t="n">
        <v>80</v>
      </c>
      <c r="BN9" s="85" t="n">
        <v>100</v>
      </c>
      <c r="BO9" s="85" t="n">
        <v>70</v>
      </c>
      <c r="BP9" s="62" t="n">
        <v>0</v>
      </c>
      <c r="BQ9" s="62" t="n">
        <v>0</v>
      </c>
      <c r="BR9" s="62" t="n">
        <v>0</v>
      </c>
      <c r="BS9" s="62" t="n">
        <v>0</v>
      </c>
      <c r="BT9" s="61" t="n">
        <f aca="false">IFERROR(AVERAGE(BJ9:BS9),0)</f>
        <v>43.5</v>
      </c>
      <c r="BU9" s="63" t="n">
        <v>100</v>
      </c>
      <c r="BV9" s="63" t="n">
        <v>0</v>
      </c>
      <c r="BW9" s="63" t="n">
        <v>0</v>
      </c>
      <c r="BX9" s="62" t="n">
        <v>0</v>
      </c>
      <c r="BY9" s="62" t="n">
        <v>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12.5</v>
      </c>
    </row>
    <row r="10" customFormat="false" ht="15.75" hidden="false" customHeight="true" outlineLevel="0" collapsed="false">
      <c r="A10" s="13" t="str">
        <f aca="false">$E10&amp;"-"&amp;$F10</f>
        <v>202004072-9</v>
      </c>
      <c r="B10" s="18" t="n">
        <f aca="false">$W10</f>
        <v>70</v>
      </c>
      <c r="C10" s="13"/>
      <c r="D10" s="68" t="n">
        <v>6</v>
      </c>
      <c r="E10" s="56" t="s">
        <v>812</v>
      </c>
      <c r="F10" s="56" t="s">
        <v>102</v>
      </c>
      <c r="G10" s="56" t="s">
        <v>813</v>
      </c>
      <c r="H10" s="56" t="s">
        <v>121</v>
      </c>
      <c r="I10" s="56" t="s">
        <v>814</v>
      </c>
      <c r="J10" s="56" t="s">
        <v>815</v>
      </c>
      <c r="K10" s="56" t="s">
        <v>816</v>
      </c>
      <c r="L10" s="56" t="s">
        <v>64</v>
      </c>
      <c r="M10" s="56" t="s">
        <v>276</v>
      </c>
      <c r="N10" s="56" t="s">
        <v>817</v>
      </c>
      <c r="O10" s="57" t="n">
        <f aca="false">$AB10</f>
        <v>90</v>
      </c>
      <c r="P10" s="57" t="n">
        <f aca="false">$AF10</f>
        <v>0</v>
      </c>
      <c r="Q10" s="57" t="n">
        <f aca="false">IFERROR(IF($V10&lt;&gt;0,ROUND((O10+P10+V10)/3,0),ROUND(($O10*0.5+$P10*0.5),0)),)</f>
        <v>63</v>
      </c>
      <c r="R10" s="57" t="n">
        <f aca="false">$AV10</f>
        <v>95.8888888888889</v>
      </c>
      <c r="S10" s="57" t="n">
        <f aca="false">$BI10</f>
        <v>66.8</v>
      </c>
      <c r="T10" s="57" t="n">
        <f aca="false">$BT10</f>
        <v>77.5</v>
      </c>
      <c r="U10" s="57" t="n">
        <f aca="false">$CD10</f>
        <v>5</v>
      </c>
      <c r="V10" s="58" t="n">
        <f aca="false">$AJ10</f>
        <v>100</v>
      </c>
      <c r="W10" s="59" t="n">
        <f aca="false">IF($Q10&gt;=55,ROUND($Q10*$Q$3+$R10*$R$3+$S10*$S$3+$T10*$T$3+$U10*$U$3,0),$Q10)</f>
        <v>70</v>
      </c>
      <c r="X10" s="94" t="n">
        <v>20</v>
      </c>
      <c r="Y10" s="95" t="n">
        <v>30</v>
      </c>
      <c r="Z10" s="95" t="n">
        <v>40</v>
      </c>
      <c r="AA10" s="95" t="n">
        <v>100</v>
      </c>
      <c r="AB10" s="61" t="n">
        <f aca="false">IFERROR(X10+Y10+Z10*AA10/100,0)</f>
        <v>90</v>
      </c>
      <c r="AC10" s="60" t="n">
        <v>0</v>
      </c>
      <c r="AD10" s="60" t="n">
        <v>0</v>
      </c>
      <c r="AE10" s="57" t="n">
        <v>0</v>
      </c>
      <c r="AF10" s="89" t="n">
        <f aca="false">IFERROR(AC10+AD10*AE10/100,0)</f>
        <v>0</v>
      </c>
      <c r="AG10" s="60" t="n">
        <v>30</v>
      </c>
      <c r="AH10" s="60" t="n">
        <v>70</v>
      </c>
      <c r="AI10" s="57" t="n">
        <v>100</v>
      </c>
      <c r="AJ10" s="89" t="n">
        <f aca="false">IFERROR(AG10+AH10*AI10/100,0)</f>
        <v>100</v>
      </c>
      <c r="AK10" s="62" t="s">
        <v>145</v>
      </c>
      <c r="AL10" s="63" t="n">
        <v>100</v>
      </c>
      <c r="AM10" s="62" t="n">
        <v>100</v>
      </c>
      <c r="AN10" s="62" t="n">
        <v>100</v>
      </c>
      <c r="AO10" s="62" t="n">
        <v>100</v>
      </c>
      <c r="AP10" s="62" t="n">
        <v>80</v>
      </c>
      <c r="AQ10" s="62" t="n">
        <v>100</v>
      </c>
      <c r="AR10" s="62" t="n">
        <v>83</v>
      </c>
      <c r="AS10" s="62" t="n">
        <v>100</v>
      </c>
      <c r="AT10" s="62" t="n">
        <v>100</v>
      </c>
      <c r="AU10" s="62"/>
      <c r="AV10" s="61" t="n">
        <f aca="false">IFERROR(AVERAGE(AK10:AU10),0)</f>
        <v>95.8888888888889</v>
      </c>
      <c r="AW10" s="62" t="n">
        <v>0</v>
      </c>
      <c r="AX10" s="62" t="n">
        <v>96</v>
      </c>
      <c r="AY10" s="62" t="n">
        <v>100</v>
      </c>
      <c r="AZ10" s="62" t="n">
        <v>100</v>
      </c>
      <c r="BA10" s="62" t="n">
        <v>100</v>
      </c>
      <c r="BB10" s="62" t="n">
        <v>84</v>
      </c>
      <c r="BC10" s="62" t="n">
        <v>94</v>
      </c>
      <c r="BD10" s="62" t="n">
        <v>0</v>
      </c>
      <c r="BE10" s="62" t="n">
        <v>94</v>
      </c>
      <c r="BF10" s="62" t="n">
        <v>0</v>
      </c>
      <c r="BG10" s="62"/>
      <c r="BH10" s="62"/>
      <c r="BI10" s="61" t="n">
        <f aca="false">IFERROR(AVERAGE(AW10:BH10),0)</f>
        <v>66.8</v>
      </c>
      <c r="BJ10" s="62" t="n">
        <v>100</v>
      </c>
      <c r="BK10" s="62" t="n">
        <v>100</v>
      </c>
      <c r="BL10" s="64" t="n">
        <v>100</v>
      </c>
      <c r="BM10" s="54" t="n">
        <v>80</v>
      </c>
      <c r="BN10" s="54" t="n">
        <v>100</v>
      </c>
      <c r="BO10" s="54" t="n">
        <v>70</v>
      </c>
      <c r="BP10" s="65" t="n">
        <v>0</v>
      </c>
      <c r="BQ10" s="62" t="n">
        <v>55</v>
      </c>
      <c r="BR10" s="62" t="n">
        <v>70</v>
      </c>
      <c r="BS10" s="62" t="n">
        <v>100</v>
      </c>
      <c r="BT10" s="61" t="n">
        <f aca="false">IFERROR(AVERAGE(BJ10:BS10),0)</f>
        <v>77.5</v>
      </c>
      <c r="BU10" s="63" t="n">
        <v>0</v>
      </c>
      <c r="BV10" s="63" t="n">
        <v>0</v>
      </c>
      <c r="BW10" s="63" t="n">
        <v>40</v>
      </c>
      <c r="BX10" s="62" t="n">
        <v>0</v>
      </c>
      <c r="BY10" s="62" t="n">
        <v>0</v>
      </c>
      <c r="BZ10" s="62" t="n">
        <v>0</v>
      </c>
      <c r="CA10" s="62" t="n">
        <v>0</v>
      </c>
      <c r="CB10" s="62" t="n">
        <v>0</v>
      </c>
      <c r="CC10" s="62"/>
      <c r="CD10" s="61" t="n">
        <f aca="false">IFERROR(AVERAGE(BU10:CC10),0)</f>
        <v>5</v>
      </c>
    </row>
    <row r="11" customFormat="false" ht="15.75" hidden="false" customHeight="true" outlineLevel="0" collapsed="false">
      <c r="A11" s="13" t="str">
        <f aca="false">$E11&amp;"-"&amp;$F11</f>
        <v>202004056-7</v>
      </c>
      <c r="B11" s="18" t="n">
        <f aca="false">$W11</f>
        <v>83</v>
      </c>
      <c r="C11" s="13"/>
      <c r="D11" s="68" t="n">
        <v>7</v>
      </c>
      <c r="E11" s="56" t="s">
        <v>818</v>
      </c>
      <c r="F11" s="56" t="s">
        <v>121</v>
      </c>
      <c r="G11" s="56" t="s">
        <v>819</v>
      </c>
      <c r="H11" s="56" t="s">
        <v>70</v>
      </c>
      <c r="I11" s="56" t="s">
        <v>820</v>
      </c>
      <c r="J11" s="56" t="s">
        <v>161</v>
      </c>
      <c r="K11" s="56" t="s">
        <v>821</v>
      </c>
      <c r="L11" s="56" t="s">
        <v>64</v>
      </c>
      <c r="M11" s="56" t="s">
        <v>276</v>
      </c>
      <c r="N11" s="56" t="s">
        <v>822</v>
      </c>
      <c r="O11" s="57" t="n">
        <f aca="false">$AB11</f>
        <v>50</v>
      </c>
      <c r="P11" s="57" t="n">
        <f aca="false">$AF11</f>
        <v>100</v>
      </c>
      <c r="Q11" s="57" t="n">
        <f aca="false">IFERROR(IF($V11&lt;&gt;0,ROUND((MAX(O11:P11)*0.5+$V11*0.5),0),ROUND(($O11*0.5+$P11*0.5),0)),)</f>
        <v>75</v>
      </c>
      <c r="R11" s="57" t="n">
        <f aca="false">$AV11</f>
        <v>87.3</v>
      </c>
      <c r="S11" s="57" t="n">
        <f aca="false">$BI11</f>
        <v>95.5</v>
      </c>
      <c r="T11" s="57" t="n">
        <f aca="false">$BT11</f>
        <v>93.5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83</v>
      </c>
      <c r="X11" s="57" t="n">
        <v>20</v>
      </c>
      <c r="Y11" s="60" t="n">
        <v>0</v>
      </c>
      <c r="Z11" s="60" t="n">
        <v>30</v>
      </c>
      <c r="AA11" s="60" t="n">
        <v>100</v>
      </c>
      <c r="AB11" s="61" t="n">
        <f aca="false">IFERROR(X11+Y11+Z11*AA11/100,0)</f>
        <v>50</v>
      </c>
      <c r="AC11" s="60" t="n">
        <v>30</v>
      </c>
      <c r="AD11" s="60" t="n">
        <v>70</v>
      </c>
      <c r="AE11" s="57" t="n">
        <v>100</v>
      </c>
      <c r="AF11" s="89" t="n">
        <f aca="false">IFERROR(AC11+AD11*AE11/100,0)</f>
        <v>100</v>
      </c>
      <c r="AG11" s="60"/>
      <c r="AH11" s="60"/>
      <c r="AI11" s="57"/>
      <c r="AJ11" s="89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100</v>
      </c>
      <c r="AQ11" s="62" t="n">
        <v>80</v>
      </c>
      <c r="AR11" s="62" t="n">
        <v>33</v>
      </c>
      <c r="AS11" s="62" t="n">
        <v>60</v>
      </c>
      <c r="AT11" s="62" t="n">
        <v>100</v>
      </c>
      <c r="AU11" s="62"/>
      <c r="AV11" s="61" t="n">
        <f aca="false">IFERROR(AVERAGE(AK11:AU11),0)</f>
        <v>87.3</v>
      </c>
      <c r="AW11" s="62" t="n">
        <v>85</v>
      </c>
      <c r="AX11" s="62" t="n">
        <v>100</v>
      </c>
      <c r="AY11" s="62" t="n">
        <v>95</v>
      </c>
      <c r="AZ11" s="62" t="n">
        <v>88</v>
      </c>
      <c r="BA11" s="62" t="n">
        <v>100</v>
      </c>
      <c r="BB11" s="62" t="n">
        <v>100</v>
      </c>
      <c r="BC11" s="90" t="n">
        <v>97</v>
      </c>
      <c r="BD11" s="62" t="n">
        <v>100</v>
      </c>
      <c r="BE11" s="62" t="n">
        <v>94</v>
      </c>
      <c r="BF11" s="62" t="n">
        <v>96</v>
      </c>
      <c r="BG11" s="62"/>
      <c r="BH11" s="62"/>
      <c r="BI11" s="61" t="n">
        <f aca="false">IFERROR(AVERAGE(AW11:BH11),0)</f>
        <v>95.5</v>
      </c>
      <c r="BJ11" s="62" t="n">
        <v>100</v>
      </c>
      <c r="BK11" s="62" t="n">
        <v>100</v>
      </c>
      <c r="BL11" s="62" t="n">
        <v>70</v>
      </c>
      <c r="BM11" s="67" t="n">
        <v>65</v>
      </c>
      <c r="BN11" s="67" t="n">
        <v>100</v>
      </c>
      <c r="BO11" s="67" t="n">
        <v>100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93.5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202004136-9</v>
      </c>
      <c r="B12" s="18" t="n">
        <f aca="false">$W12</f>
        <v>76</v>
      </c>
      <c r="C12" s="13"/>
      <c r="D12" s="68" t="n">
        <v>8</v>
      </c>
      <c r="E12" s="56" t="s">
        <v>823</v>
      </c>
      <c r="F12" s="56" t="s">
        <v>102</v>
      </c>
      <c r="G12" s="56" t="s">
        <v>824</v>
      </c>
      <c r="H12" s="56" t="s">
        <v>60</v>
      </c>
      <c r="I12" s="56" t="s">
        <v>593</v>
      </c>
      <c r="J12" s="56" t="s">
        <v>362</v>
      </c>
      <c r="K12" s="56" t="s">
        <v>825</v>
      </c>
      <c r="L12" s="56" t="s">
        <v>64</v>
      </c>
      <c r="M12" s="56" t="s">
        <v>276</v>
      </c>
      <c r="N12" s="56" t="s">
        <v>826</v>
      </c>
      <c r="O12" s="57" t="n">
        <f aca="false">$AB12</f>
        <v>80</v>
      </c>
      <c r="P12" s="57" t="n">
        <f aca="false">$AF12</f>
        <v>75</v>
      </c>
      <c r="Q12" s="57" t="n">
        <f aca="false">IFERROR(IF($V12&lt;&gt;0,ROUND((MAX(O12:P12)*0.5+$V12*0.5),0),ROUND(($O12*0.5+$P12*0.5),0)),)</f>
        <v>78</v>
      </c>
      <c r="R12" s="57" t="n">
        <f aca="false">$AV12</f>
        <v>73.5</v>
      </c>
      <c r="S12" s="57" t="n">
        <f aca="false">$BI12</f>
        <v>74.1</v>
      </c>
      <c r="T12" s="57" t="n">
        <f aca="false">$BT12</f>
        <v>69</v>
      </c>
      <c r="U12" s="57" t="n">
        <f aca="false">$CD12</f>
        <v>100</v>
      </c>
      <c r="V12" s="58" t="n">
        <f aca="false">$AJ12</f>
        <v>0</v>
      </c>
      <c r="W12" s="59" t="n">
        <f aca="false">IF($Q12&gt;=55,ROUND($Q12*$Q$3+$R12*$R$3+$S12*$S$3+$T12*$T$3+$U12*$U$3,0),$Q12)</f>
        <v>76</v>
      </c>
      <c r="X12" s="57" t="n">
        <v>15</v>
      </c>
      <c r="Y12" s="60" t="n">
        <v>30</v>
      </c>
      <c r="Z12" s="60" t="n">
        <v>35</v>
      </c>
      <c r="AA12" s="60" t="n">
        <v>100</v>
      </c>
      <c r="AB12" s="61" t="n">
        <f aca="false">IFERROR(X12+Y12+Z12*AA12/100,0)</f>
        <v>80</v>
      </c>
      <c r="AC12" s="60" t="n">
        <v>25</v>
      </c>
      <c r="AD12" s="60" t="n">
        <v>50</v>
      </c>
      <c r="AE12" s="57" t="n">
        <v>100</v>
      </c>
      <c r="AF12" s="89" t="n">
        <f aca="false">IFERROR(AC12+AD12*AE12/100,0)</f>
        <v>75</v>
      </c>
      <c r="AG12" s="60"/>
      <c r="AH12" s="60"/>
      <c r="AI12" s="57"/>
      <c r="AJ12" s="89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0</v>
      </c>
      <c r="AO12" s="62" t="n">
        <v>75</v>
      </c>
      <c r="AP12" s="62" t="n">
        <v>80</v>
      </c>
      <c r="AQ12" s="62" t="n">
        <v>60</v>
      </c>
      <c r="AR12" s="62" t="n">
        <v>100</v>
      </c>
      <c r="AS12" s="62" t="n">
        <v>20</v>
      </c>
      <c r="AT12" s="62" t="n">
        <v>100</v>
      </c>
      <c r="AU12" s="62"/>
      <c r="AV12" s="61" t="n">
        <f aca="false">IFERROR(AVERAGE(AK12:AU12),0)</f>
        <v>73.5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89</v>
      </c>
      <c r="BB12" s="62" t="n">
        <v>0</v>
      </c>
      <c r="BC12" s="62" t="n">
        <v>60</v>
      </c>
      <c r="BD12" s="62" t="n">
        <v>0</v>
      </c>
      <c r="BE12" s="62" t="n">
        <v>94</v>
      </c>
      <c r="BF12" s="62" t="n">
        <v>98</v>
      </c>
      <c r="BG12" s="62"/>
      <c r="BH12" s="62"/>
      <c r="BI12" s="61" t="n">
        <f aca="false">IFERROR(AVERAGE(AW12:BH12),0)</f>
        <v>74.1</v>
      </c>
      <c r="BJ12" s="62" t="n">
        <v>100</v>
      </c>
      <c r="BK12" s="62" t="n">
        <v>80</v>
      </c>
      <c r="BL12" s="62" t="n">
        <v>0</v>
      </c>
      <c r="BM12" s="62" t="n">
        <v>0</v>
      </c>
      <c r="BN12" s="62" t="n">
        <v>100</v>
      </c>
      <c r="BO12" s="62" t="n">
        <v>55</v>
      </c>
      <c r="BP12" s="62" t="n">
        <v>55</v>
      </c>
      <c r="BQ12" s="62" t="n">
        <v>100</v>
      </c>
      <c r="BR12" s="62" t="n">
        <v>100</v>
      </c>
      <c r="BS12" s="62" t="n">
        <v>100</v>
      </c>
      <c r="BT12" s="61" t="n">
        <f aca="false">IFERROR(AVERAGE(BJ12:BS12),0)</f>
        <v>69</v>
      </c>
      <c r="BU12" s="63" t="n">
        <v>100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100</v>
      </c>
    </row>
    <row r="13" customFormat="false" ht="15.75" hidden="false" customHeight="true" outlineLevel="0" collapsed="false">
      <c r="A13" s="13" t="str">
        <f aca="false">$E13&amp;"-"&amp;$F13</f>
        <v>202004085-0</v>
      </c>
      <c r="B13" s="18" t="n">
        <f aca="false">$W13</f>
        <v>75</v>
      </c>
      <c r="C13" s="13"/>
      <c r="D13" s="68" t="n">
        <v>9</v>
      </c>
      <c r="E13" s="56" t="s">
        <v>827</v>
      </c>
      <c r="F13" s="56" t="s">
        <v>68</v>
      </c>
      <c r="G13" s="56" t="s">
        <v>828</v>
      </c>
      <c r="H13" s="56" t="s">
        <v>70</v>
      </c>
      <c r="I13" s="56" t="s">
        <v>117</v>
      </c>
      <c r="J13" s="56" t="s">
        <v>829</v>
      </c>
      <c r="K13" s="56" t="s">
        <v>788</v>
      </c>
      <c r="L13" s="56" t="s">
        <v>64</v>
      </c>
      <c r="M13" s="56" t="s">
        <v>276</v>
      </c>
      <c r="N13" s="56" t="s">
        <v>830</v>
      </c>
      <c r="O13" s="57" t="n">
        <f aca="false">$AB13</f>
        <v>85</v>
      </c>
      <c r="P13" s="57" t="n">
        <f aca="false">$AF13</f>
        <v>0</v>
      </c>
      <c r="Q13" s="57" t="n">
        <f aca="false">IFERROR(IF($V13&lt;&gt;0,ROUND((O13+P13+V13)/3,0),ROUND(($O13*0.5+$P13*0.5),0)),)</f>
        <v>60</v>
      </c>
      <c r="R13" s="57" t="n">
        <f aca="false">$AV13</f>
        <v>88.7</v>
      </c>
      <c r="S13" s="57" t="n">
        <f aca="false">$BI13</f>
        <v>94.2</v>
      </c>
      <c r="T13" s="57" t="n">
        <f aca="false">$BT13</f>
        <v>85.5</v>
      </c>
      <c r="U13" s="57" t="n">
        <f aca="false">$CD13</f>
        <v>100</v>
      </c>
      <c r="V13" s="58" t="n">
        <f aca="false">$AJ13</f>
        <v>95</v>
      </c>
      <c r="W13" s="59" t="n">
        <f aca="false">IF($Q13&gt;=55,ROUND($Q13*$Q$3+$R13*$R$3+$S13*$S$3+$T13*$T$3+$U13*$U$3,0),$Q13)</f>
        <v>75</v>
      </c>
      <c r="X13" s="57" t="n">
        <v>20</v>
      </c>
      <c r="Y13" s="60" t="n">
        <v>30</v>
      </c>
      <c r="Z13" s="60" t="n">
        <v>35</v>
      </c>
      <c r="AA13" s="60" t="n">
        <v>100</v>
      </c>
      <c r="AB13" s="61" t="n">
        <f aca="false">IFERROR(X13+Y13+Z13*AA13/100,0)</f>
        <v>85</v>
      </c>
      <c r="AC13" s="60" t="n">
        <v>0</v>
      </c>
      <c r="AD13" s="60" t="n">
        <v>0</v>
      </c>
      <c r="AE13" s="57" t="n">
        <v>0</v>
      </c>
      <c r="AF13" s="89" t="n">
        <f aca="false">IFERROR(AC13+AD13*AE13/100,0)</f>
        <v>0</v>
      </c>
      <c r="AG13" s="60" t="n">
        <v>25</v>
      </c>
      <c r="AH13" s="60" t="n">
        <v>70</v>
      </c>
      <c r="AI13" s="57" t="n">
        <v>100</v>
      </c>
      <c r="AJ13" s="89" t="n">
        <f aca="false">IFERROR(AG13+AH13*AI13/100,0)</f>
        <v>95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60</v>
      </c>
      <c r="AQ13" s="62" t="n">
        <v>100</v>
      </c>
      <c r="AR13" s="62" t="n">
        <v>67</v>
      </c>
      <c r="AS13" s="62" t="n">
        <v>60</v>
      </c>
      <c r="AT13" s="62" t="n">
        <v>100</v>
      </c>
      <c r="AU13" s="62"/>
      <c r="AV13" s="61" t="n">
        <f aca="false">IFERROR(AVERAGE(AK13:AU13),0)</f>
        <v>88.7</v>
      </c>
      <c r="AW13" s="62" t="n">
        <v>81</v>
      </c>
      <c r="AX13" s="62" t="n">
        <v>100</v>
      </c>
      <c r="AY13" s="62" t="n">
        <v>100</v>
      </c>
      <c r="AZ13" s="62" t="n">
        <v>87</v>
      </c>
      <c r="BA13" s="62" t="n">
        <v>100</v>
      </c>
      <c r="BB13" s="62" t="n">
        <v>100</v>
      </c>
      <c r="BC13" s="62" t="n">
        <v>74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94.2</v>
      </c>
      <c r="BJ13" s="62" t="n">
        <v>100</v>
      </c>
      <c r="BK13" s="62" t="n">
        <v>80</v>
      </c>
      <c r="BL13" s="62" t="n">
        <v>85</v>
      </c>
      <c r="BM13" s="62" t="n">
        <v>90</v>
      </c>
      <c r="BN13" s="62" t="n">
        <v>100</v>
      </c>
      <c r="BO13" s="62" t="n">
        <v>100</v>
      </c>
      <c r="BP13" s="62" t="n">
        <v>0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85.5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202004016-8</v>
      </c>
      <c r="B14" s="18" t="n">
        <f aca="false">$W14</f>
        <v>0</v>
      </c>
      <c r="C14" s="13"/>
      <c r="D14" s="68" t="n">
        <v>10</v>
      </c>
      <c r="E14" s="56" t="s">
        <v>831</v>
      </c>
      <c r="F14" s="56" t="s">
        <v>89</v>
      </c>
      <c r="G14" s="56" t="s">
        <v>832</v>
      </c>
      <c r="H14" s="56" t="s">
        <v>178</v>
      </c>
      <c r="I14" s="56" t="s">
        <v>833</v>
      </c>
      <c r="J14" s="56" t="s">
        <v>582</v>
      </c>
      <c r="K14" s="56" t="s">
        <v>834</v>
      </c>
      <c r="L14" s="56" t="s">
        <v>64</v>
      </c>
      <c r="M14" s="56" t="s">
        <v>276</v>
      </c>
      <c r="N14" s="56" t="s">
        <v>835</v>
      </c>
      <c r="O14" s="57" t="n">
        <f aca="false">$AB14</f>
        <v>0</v>
      </c>
      <c r="P14" s="57" t="n">
        <f aca="false">$AF14</f>
        <v>0</v>
      </c>
      <c r="Q14" s="57" t="n">
        <f aca="false">IFERROR(IF($V14&lt;&gt;0,ROUND((MAX(O14:P14)*0.5+$V14*0.5),0),ROUND(($O14*0.5+$P14*0.5),0)),)</f>
        <v>0</v>
      </c>
      <c r="R14" s="57" t="n">
        <f aca="false">$AV14</f>
        <v>48</v>
      </c>
      <c r="S14" s="57" t="n">
        <f aca="false">$BI14</f>
        <v>40</v>
      </c>
      <c r="T14" s="57" t="n">
        <f aca="false">$BT14</f>
        <v>61</v>
      </c>
      <c r="U14" s="57" t="n">
        <f aca="false">$CD14</f>
        <v>75</v>
      </c>
      <c r="V14" s="58" t="n">
        <f aca="false">$AJ14</f>
        <v>0</v>
      </c>
      <c r="W14" s="59" t="n">
        <f aca="false">IF($Q14&gt;=55,ROUND($Q14*$Q$3+$R14*$R$3+$S14*$S$3+$T14*$T$3+$U14*$U$3,0),$Q14)</f>
        <v>0</v>
      </c>
      <c r="X14" s="57" t="n">
        <v>0</v>
      </c>
      <c r="Y14" s="60" t="n">
        <v>0</v>
      </c>
      <c r="Z14" s="60" t="n">
        <v>0</v>
      </c>
      <c r="AA14" s="60" t="n">
        <v>100</v>
      </c>
      <c r="AB14" s="61" t="n">
        <f aca="false">IFERROR(X14+Y14+Z14*AA14/100,0)</f>
        <v>0</v>
      </c>
      <c r="AC14" s="60" t="n">
        <v>0</v>
      </c>
      <c r="AD14" s="60" t="n">
        <v>0</v>
      </c>
      <c r="AE14" s="57" t="n">
        <v>0</v>
      </c>
      <c r="AF14" s="89" t="n">
        <f aca="false">IFERROR(AC14+AD14*AE14/100,0)</f>
        <v>0</v>
      </c>
      <c r="AG14" s="60"/>
      <c r="AH14" s="60"/>
      <c r="AI14" s="57"/>
      <c r="AJ14" s="89" t="n">
        <f aca="false">IFERROR(AG14+AH14*AI14/100,0)</f>
        <v>0</v>
      </c>
      <c r="AK14" s="62" t="n">
        <v>100</v>
      </c>
      <c r="AL14" s="63" t="n">
        <v>0</v>
      </c>
      <c r="AM14" s="62" t="n">
        <v>100</v>
      </c>
      <c r="AN14" s="62" t="n">
        <v>100</v>
      </c>
      <c r="AO14" s="62" t="n">
        <v>0</v>
      </c>
      <c r="AP14" s="62" t="n">
        <v>80</v>
      </c>
      <c r="AQ14" s="62" t="n">
        <v>100</v>
      </c>
      <c r="AR14" s="62" t="n">
        <v>0</v>
      </c>
      <c r="AS14" s="62" t="n">
        <v>0</v>
      </c>
      <c r="AT14" s="62" t="n">
        <v>0</v>
      </c>
      <c r="AU14" s="62"/>
      <c r="AV14" s="61" t="n">
        <f aca="false">IFERROR(AVERAGE(AK14:AU14),0)</f>
        <v>48</v>
      </c>
      <c r="AW14" s="62" t="n">
        <v>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0</v>
      </c>
      <c r="BC14" s="90" t="n">
        <v>0</v>
      </c>
      <c r="BD14" s="62" t="n">
        <v>0</v>
      </c>
      <c r="BE14" s="62" t="n">
        <v>0</v>
      </c>
      <c r="BF14" s="62" t="n">
        <v>0</v>
      </c>
      <c r="BG14" s="62"/>
      <c r="BH14" s="62"/>
      <c r="BI14" s="61" t="n">
        <f aca="false">IFERROR(AVERAGE(AW14:BH14),0)</f>
        <v>40</v>
      </c>
      <c r="BJ14" s="62" t="n">
        <v>70</v>
      </c>
      <c r="BK14" s="62" t="n">
        <v>75</v>
      </c>
      <c r="BL14" s="62" t="n">
        <v>100</v>
      </c>
      <c r="BM14" s="62" t="n">
        <v>100</v>
      </c>
      <c r="BN14" s="62" t="n">
        <v>70</v>
      </c>
      <c r="BO14" s="62" t="n">
        <v>95</v>
      </c>
      <c r="BP14" s="62" t="n">
        <v>60</v>
      </c>
      <c r="BQ14" s="62" t="n">
        <v>40</v>
      </c>
      <c r="BR14" s="62" t="n">
        <v>0</v>
      </c>
      <c r="BS14" s="62" t="n">
        <v>0</v>
      </c>
      <c r="BT14" s="61" t="n">
        <f aca="false">IFERROR(AVERAGE(BJ14:BS14),0)</f>
        <v>61</v>
      </c>
      <c r="BU14" s="63" t="n">
        <v>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0</v>
      </c>
      <c r="CC14" s="62"/>
      <c r="CD14" s="61" t="n">
        <f aca="false">IFERROR(AVERAGE(BU14:CC14),0)</f>
        <v>75</v>
      </c>
    </row>
    <row r="15" customFormat="false" ht="15.75" hidden="false" customHeight="true" outlineLevel="0" collapsed="false">
      <c r="A15" s="13" t="str">
        <f aca="false">$E15&amp;"-"&amp;$F15</f>
        <v>202004064-8</v>
      </c>
      <c r="B15" s="18" t="n">
        <f aca="false">$W15</f>
        <v>71</v>
      </c>
      <c r="C15" s="13"/>
      <c r="D15" s="68" t="n">
        <v>11</v>
      </c>
      <c r="E15" s="56" t="s">
        <v>836</v>
      </c>
      <c r="F15" s="56" t="s">
        <v>89</v>
      </c>
      <c r="G15" s="56" t="s">
        <v>837</v>
      </c>
      <c r="H15" s="56" t="s">
        <v>89</v>
      </c>
      <c r="I15" s="56" t="s">
        <v>838</v>
      </c>
      <c r="J15" s="56" t="s">
        <v>839</v>
      </c>
      <c r="K15" s="56" t="s">
        <v>840</v>
      </c>
      <c r="L15" s="56" t="s">
        <v>64</v>
      </c>
      <c r="M15" s="56" t="s">
        <v>276</v>
      </c>
      <c r="N15" s="56" t="s">
        <v>841</v>
      </c>
      <c r="O15" s="57" t="n">
        <f aca="false">$AB15</f>
        <v>70</v>
      </c>
      <c r="P15" s="57" t="n">
        <f aca="false">$AF15</f>
        <v>60</v>
      </c>
      <c r="Q15" s="57" t="n">
        <f aca="false">IFERROR(IF($V15&lt;&gt;0,ROUND((MAX(O15:P15)*0.5+$V15*0.5),0),ROUND(($O15*0.5+$P15*0.5),0)),)</f>
        <v>65</v>
      </c>
      <c r="R15" s="57" t="n">
        <f aca="false">$AV15</f>
        <v>85.5</v>
      </c>
      <c r="S15" s="57" t="n">
        <f aca="false">$BI15</f>
        <v>100</v>
      </c>
      <c r="T15" s="57" t="n">
        <f aca="false">$BT15</f>
        <v>60.5</v>
      </c>
      <c r="U15" s="57" t="n">
        <f aca="false">$CD15</f>
        <v>95</v>
      </c>
      <c r="V15" s="58" t="n">
        <f aca="false">$AJ15</f>
        <v>0</v>
      </c>
      <c r="W15" s="59" t="n">
        <f aca="false">IF($Q15&gt;=55,ROUND($Q15*$Q$3+$R15*$R$3+$S15*$S$3+$T15*$T$3+$U15*$U$3,0),$Q15)</f>
        <v>71</v>
      </c>
      <c r="X15" s="57" t="n">
        <v>15</v>
      </c>
      <c r="Y15" s="60" t="n">
        <v>25</v>
      </c>
      <c r="Z15" s="60" t="n">
        <v>30</v>
      </c>
      <c r="AA15" s="60" t="n">
        <v>100</v>
      </c>
      <c r="AB15" s="61" t="n">
        <f aca="false">IFERROR(X15+Y15+Z15*AA15/100,0)</f>
        <v>70</v>
      </c>
      <c r="AC15" s="60" t="n">
        <v>20</v>
      </c>
      <c r="AD15" s="60" t="n">
        <v>40</v>
      </c>
      <c r="AE15" s="57" t="n">
        <v>100</v>
      </c>
      <c r="AF15" s="89" t="n">
        <f aca="false">IFERROR(AC15+AD15*AE15/100,0)</f>
        <v>60</v>
      </c>
      <c r="AG15" s="60"/>
      <c r="AH15" s="60"/>
      <c r="AI15" s="57"/>
      <c r="AJ15" s="89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75</v>
      </c>
      <c r="AP15" s="62" t="n">
        <v>60</v>
      </c>
      <c r="AQ15" s="62" t="n">
        <v>60</v>
      </c>
      <c r="AR15" s="62" t="n">
        <v>100</v>
      </c>
      <c r="AS15" s="62" t="n">
        <v>100</v>
      </c>
      <c r="AT15" s="62" t="n">
        <v>60</v>
      </c>
      <c r="AU15" s="62"/>
      <c r="AV15" s="61" t="n">
        <f aca="false">IFERROR(AVERAGE(AK15:AU15),0)</f>
        <v>85.5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100</v>
      </c>
      <c r="BJ15" s="62" t="n">
        <v>100</v>
      </c>
      <c r="BK15" s="62" t="n">
        <v>70</v>
      </c>
      <c r="BL15" s="62" t="n">
        <v>100</v>
      </c>
      <c r="BM15" s="62" t="n">
        <v>50</v>
      </c>
      <c r="BN15" s="62" t="n">
        <v>85</v>
      </c>
      <c r="BO15" s="62" t="n">
        <v>0</v>
      </c>
      <c r="BP15" s="62" t="n">
        <v>50</v>
      </c>
      <c r="BQ15" s="62" t="n">
        <v>85</v>
      </c>
      <c r="BR15" s="62" t="n">
        <v>0</v>
      </c>
      <c r="BS15" s="62" t="n">
        <v>65</v>
      </c>
      <c r="BT15" s="61" t="n">
        <f aca="false">IFERROR(AVERAGE(BJ15:BS15),0)</f>
        <v>60.5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60</v>
      </c>
      <c r="CC15" s="62"/>
      <c r="CD15" s="61" t="n">
        <f aca="false">IFERROR(AVERAGE(BU15:CC15),0)</f>
        <v>95</v>
      </c>
    </row>
    <row r="16" customFormat="false" ht="15.75" hidden="false" customHeight="true" outlineLevel="0" collapsed="false">
      <c r="A16" s="13" t="str">
        <f aca="false">$E16&amp;"-"&amp;$F16</f>
        <v>202004100-8</v>
      </c>
      <c r="B16" s="18" t="n">
        <f aca="false">$W16</f>
        <v>0</v>
      </c>
      <c r="C16" s="13"/>
      <c r="D16" s="68" t="n">
        <v>12</v>
      </c>
      <c r="E16" s="56" t="s">
        <v>842</v>
      </c>
      <c r="F16" s="56" t="s">
        <v>89</v>
      </c>
      <c r="G16" s="56" t="s">
        <v>843</v>
      </c>
      <c r="H16" s="56" t="s">
        <v>60</v>
      </c>
      <c r="I16" s="56" t="s">
        <v>844</v>
      </c>
      <c r="J16" s="56" t="s">
        <v>845</v>
      </c>
      <c r="K16" s="56" t="s">
        <v>846</v>
      </c>
      <c r="L16" s="56" t="s">
        <v>64</v>
      </c>
      <c r="M16" s="56" t="s">
        <v>276</v>
      </c>
      <c r="N16" s="56" t="s">
        <v>847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31.7</v>
      </c>
      <c r="S16" s="57" t="n">
        <f aca="false">$BI16</f>
        <v>28.5</v>
      </c>
      <c r="T16" s="57" t="n">
        <f aca="false">$BT16</f>
        <v>24</v>
      </c>
      <c r="U16" s="57" t="n">
        <f aca="false">$CD16</f>
        <v>0</v>
      </c>
      <c r="V16" s="58" t="n">
        <f aca="false">$AJ16</f>
        <v>0</v>
      </c>
      <c r="W16" s="59" t="n">
        <f aca="false">IF($Q16&gt;=55,ROUND($Q16*$Q$3+$R16*$R$3+$S16*$S$3+$T16*$T$3+$U16*$U$3,0),$Q16)</f>
        <v>0</v>
      </c>
      <c r="X16" s="57" t="n">
        <v>0</v>
      </c>
      <c r="Y16" s="60" t="n">
        <v>0</v>
      </c>
      <c r="Z16" s="60" t="n">
        <v>0</v>
      </c>
      <c r="AA16" s="60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89" t="n">
        <f aca="false">IFERROR(AC16+AD16*AE16/100,0)</f>
        <v>0</v>
      </c>
      <c r="AG16" s="60"/>
      <c r="AH16" s="60"/>
      <c r="AI16" s="57"/>
      <c r="AJ16" s="89" t="n">
        <f aca="false">IFERROR(AG16+AH16*AI16/100,0)</f>
        <v>0</v>
      </c>
      <c r="AK16" s="62" t="n">
        <v>17</v>
      </c>
      <c r="AL16" s="63" t="n">
        <v>100</v>
      </c>
      <c r="AM16" s="62" t="n">
        <v>100</v>
      </c>
      <c r="AN16" s="62" t="n">
        <v>100</v>
      </c>
      <c r="AO16" s="62" t="n">
        <v>0</v>
      </c>
      <c r="AP16" s="62" t="n">
        <v>0</v>
      </c>
      <c r="AQ16" s="62" t="n">
        <v>0</v>
      </c>
      <c r="AR16" s="62" t="n">
        <v>0</v>
      </c>
      <c r="AS16" s="62" t="n">
        <v>0</v>
      </c>
      <c r="AT16" s="62" t="n">
        <v>0</v>
      </c>
      <c r="AU16" s="62"/>
      <c r="AV16" s="61" t="n">
        <f aca="false">IFERROR(AVERAGE(AK16:AU16),0)</f>
        <v>31.7</v>
      </c>
      <c r="AW16" s="62" t="n">
        <v>100</v>
      </c>
      <c r="AX16" s="62" t="n">
        <v>100</v>
      </c>
      <c r="AY16" s="62" t="n">
        <v>85</v>
      </c>
      <c r="AZ16" s="62" t="n">
        <v>0</v>
      </c>
      <c r="BA16" s="62" t="n">
        <v>0</v>
      </c>
      <c r="BB16" s="62" t="n">
        <v>0</v>
      </c>
      <c r="BC16" s="90" t="n">
        <v>0</v>
      </c>
      <c r="BD16" s="62" t="n">
        <v>0</v>
      </c>
      <c r="BE16" s="62" t="n">
        <v>0</v>
      </c>
      <c r="BF16" s="62" t="n">
        <v>0</v>
      </c>
      <c r="BG16" s="62"/>
      <c r="BH16" s="62"/>
      <c r="BI16" s="61" t="n">
        <f aca="false">IFERROR(AVERAGE(AW16:BH16),0)</f>
        <v>28.5</v>
      </c>
      <c r="BJ16" s="62" t="n">
        <v>40</v>
      </c>
      <c r="BK16" s="62" t="n">
        <v>0</v>
      </c>
      <c r="BL16" s="62" t="n">
        <v>0</v>
      </c>
      <c r="BM16" s="62" t="n">
        <v>0</v>
      </c>
      <c r="BN16" s="62" t="n">
        <v>100</v>
      </c>
      <c r="BO16" s="62" t="n">
        <v>100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24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0</v>
      </c>
    </row>
    <row r="17" customFormat="false" ht="15.75" hidden="false" customHeight="true" outlineLevel="0" collapsed="false">
      <c r="A17" s="13" t="str">
        <f aca="false">$E17&amp;"-"&amp;$F17</f>
        <v>202004092-3</v>
      </c>
      <c r="B17" s="18" t="n">
        <f aca="false">$W17</f>
        <v>71</v>
      </c>
      <c r="C17" s="13"/>
      <c r="D17" s="68" t="n">
        <v>13</v>
      </c>
      <c r="E17" s="56" t="s">
        <v>848</v>
      </c>
      <c r="F17" s="56" t="s">
        <v>159</v>
      </c>
      <c r="G17" s="56" t="s">
        <v>849</v>
      </c>
      <c r="H17" s="56" t="s">
        <v>121</v>
      </c>
      <c r="I17" s="56" t="s">
        <v>850</v>
      </c>
      <c r="J17" s="56" t="s">
        <v>340</v>
      </c>
      <c r="K17" s="56" t="s">
        <v>851</v>
      </c>
      <c r="L17" s="56" t="s">
        <v>64</v>
      </c>
      <c r="M17" s="56" t="s">
        <v>276</v>
      </c>
      <c r="N17" s="56" t="s">
        <v>852</v>
      </c>
      <c r="O17" s="57" t="n">
        <f aca="false">$AB17</f>
        <v>90</v>
      </c>
      <c r="P17" s="57" t="n">
        <f aca="false">$AF17</f>
        <v>0</v>
      </c>
      <c r="Q17" s="57" t="n">
        <f aca="false">IFERROR(IF($V17&lt;&gt;0,ROUND((O17+P17+V17)/3,0),ROUND(($O17*0.5+$P17*0.5),0)),)</f>
        <v>55</v>
      </c>
      <c r="R17" s="57" t="n">
        <f aca="false">$AV17</f>
        <v>85.3</v>
      </c>
      <c r="S17" s="57" t="n">
        <f aca="false">$BI17</f>
        <v>100</v>
      </c>
      <c r="T17" s="57" t="n">
        <f aca="false">$BT17</f>
        <v>83</v>
      </c>
      <c r="U17" s="57" t="n">
        <f aca="false">$CD17</f>
        <v>100</v>
      </c>
      <c r="V17" s="58" t="n">
        <f aca="false">$AJ17</f>
        <v>75.5</v>
      </c>
      <c r="W17" s="59" t="n">
        <f aca="false">IF($Q17&gt;=55,ROUND($Q17*$Q$3+$R17*$R$3+$S17*$S$3+$T17*$T$3+$U17*$U$3,0),$Q17)</f>
        <v>71</v>
      </c>
      <c r="X17" s="57" t="n">
        <v>15</v>
      </c>
      <c r="Y17" s="60" t="n">
        <v>25</v>
      </c>
      <c r="Z17" s="60" t="n">
        <v>50</v>
      </c>
      <c r="AA17" s="60" t="n">
        <v>100</v>
      </c>
      <c r="AB17" s="61" t="n">
        <f aca="false">IFERROR(X17+Y17+Z17*AA17/100,0)</f>
        <v>90</v>
      </c>
      <c r="AC17" s="60" t="n">
        <v>0</v>
      </c>
      <c r="AD17" s="60" t="n">
        <v>0</v>
      </c>
      <c r="AE17" s="57" t="n">
        <v>100</v>
      </c>
      <c r="AF17" s="89" t="n">
        <f aca="false">IFERROR(AC17+AD17*AE17/100,0)</f>
        <v>0</v>
      </c>
      <c r="AG17" s="60" t="n">
        <v>30</v>
      </c>
      <c r="AH17" s="60" t="n">
        <v>65</v>
      </c>
      <c r="AI17" s="57" t="n">
        <v>70</v>
      </c>
      <c r="AJ17" s="89" t="n">
        <f aca="false">IFERROR(AG17+AH17*AI17/100,0)</f>
        <v>75.5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50</v>
      </c>
      <c r="AP17" s="62" t="n">
        <v>60</v>
      </c>
      <c r="AQ17" s="62" t="n">
        <v>60</v>
      </c>
      <c r="AR17" s="62" t="n">
        <v>83</v>
      </c>
      <c r="AS17" s="62" t="n">
        <v>100</v>
      </c>
      <c r="AT17" s="62" t="n">
        <v>100</v>
      </c>
      <c r="AU17" s="62"/>
      <c r="AV17" s="61" t="n">
        <f aca="false">IFERROR(AVERAGE(AK17:AU17),0)</f>
        <v>85.3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100</v>
      </c>
      <c r="BJ17" s="62" t="n">
        <v>100</v>
      </c>
      <c r="BK17" s="62" t="n">
        <v>70</v>
      </c>
      <c r="BL17" s="62" t="n">
        <v>65</v>
      </c>
      <c r="BM17" s="62" t="n">
        <v>70</v>
      </c>
      <c r="BN17" s="62" t="n">
        <v>85</v>
      </c>
      <c r="BO17" s="62" t="n">
        <v>100</v>
      </c>
      <c r="BP17" s="62" t="n">
        <v>40</v>
      </c>
      <c r="BQ17" s="62" t="n">
        <v>100</v>
      </c>
      <c r="BR17" s="62" t="n">
        <v>100</v>
      </c>
      <c r="BS17" s="62" t="n">
        <v>100</v>
      </c>
      <c r="BT17" s="61" t="n">
        <f aca="false">IFERROR(AVERAGE(BJ17:BS17),0)</f>
        <v>83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100</v>
      </c>
      <c r="BZ17" s="62" t="n">
        <v>100</v>
      </c>
      <c r="CA17" s="62" t="n">
        <v>100</v>
      </c>
      <c r="CB17" s="62" t="n">
        <v>100</v>
      </c>
      <c r="CC17" s="62"/>
      <c r="CD17" s="61" t="n">
        <f aca="false">IFERROR(AVERAGE(BU17:CC17),0)</f>
        <v>100</v>
      </c>
    </row>
    <row r="18" customFormat="false" ht="15.75" hidden="false" customHeight="true" outlineLevel="0" collapsed="false">
      <c r="A18" s="13" t="str">
        <f aca="false">$E18&amp;"-"&amp;$F18</f>
        <v>202004083-4</v>
      </c>
      <c r="B18" s="18" t="n">
        <f aca="false">$W18</f>
        <v>30</v>
      </c>
      <c r="C18" s="13"/>
      <c r="D18" s="68" t="n">
        <v>14</v>
      </c>
      <c r="E18" s="56" t="s">
        <v>853</v>
      </c>
      <c r="F18" s="56" t="s">
        <v>178</v>
      </c>
      <c r="G18" s="56" t="s">
        <v>854</v>
      </c>
      <c r="H18" s="56" t="s">
        <v>70</v>
      </c>
      <c r="I18" s="56" t="s">
        <v>855</v>
      </c>
      <c r="J18" s="56" t="s">
        <v>856</v>
      </c>
      <c r="K18" s="56" t="s">
        <v>857</v>
      </c>
      <c r="L18" s="56" t="s">
        <v>64</v>
      </c>
      <c r="M18" s="56" t="s">
        <v>276</v>
      </c>
      <c r="N18" s="56" t="s">
        <v>858</v>
      </c>
      <c r="O18" s="57" t="n">
        <f aca="false">$AB18</f>
        <v>0</v>
      </c>
      <c r="P18" s="57" t="n">
        <f aca="false">$AF18</f>
        <v>60</v>
      </c>
      <c r="Q18" s="57" t="n">
        <f aca="false">IFERROR(IF($V18&lt;&gt;0,ROUND((MAX(O18:P18)*0.5+$V18*0.5),0),ROUND(($O18*0.5+$P18*0.5),0)),)</f>
        <v>30</v>
      </c>
      <c r="R18" s="57" t="n">
        <f aca="false">$AV18</f>
        <v>74.8</v>
      </c>
      <c r="S18" s="57" t="n">
        <f aca="false">$BI18</f>
        <v>99.7</v>
      </c>
      <c r="T18" s="57" t="n">
        <f aca="false">$BT18</f>
        <v>49.5</v>
      </c>
      <c r="U18" s="57" t="n">
        <f aca="false">$CD18</f>
        <v>87.5</v>
      </c>
      <c r="V18" s="58" t="n">
        <f aca="false">$AJ18</f>
        <v>0</v>
      </c>
      <c r="W18" s="59" t="n">
        <f aca="false">IF($Q18&gt;=55,ROUND($Q18*$Q$3+$R18*$R$3+$S18*$S$3+$T18*$T$3+$U18*$U$3,0),$Q18)</f>
        <v>30</v>
      </c>
      <c r="X18" s="57" t="n">
        <v>0</v>
      </c>
      <c r="Y18" s="60" t="n">
        <v>0</v>
      </c>
      <c r="Z18" s="60" t="n">
        <v>0</v>
      </c>
      <c r="AA18" s="60" t="n">
        <v>100</v>
      </c>
      <c r="AB18" s="61" t="n">
        <f aca="false">IFERROR(X18+Y18+Z18*AA18/100,0)</f>
        <v>0</v>
      </c>
      <c r="AC18" s="60" t="n">
        <v>15</v>
      </c>
      <c r="AD18" s="60" t="n">
        <v>45</v>
      </c>
      <c r="AE18" s="57" t="n">
        <v>100</v>
      </c>
      <c r="AF18" s="89" t="n">
        <f aca="false">IFERROR(AC18+AD18*AE18/100,0)</f>
        <v>60</v>
      </c>
      <c r="AG18" s="60"/>
      <c r="AH18" s="60"/>
      <c r="AI18" s="57"/>
      <c r="AJ18" s="89" t="n">
        <f aca="false">IFERROR(AG18+AH18*AI18/100,0)</f>
        <v>0</v>
      </c>
      <c r="AK18" s="62" t="n">
        <v>100</v>
      </c>
      <c r="AL18" s="63" t="n">
        <v>100</v>
      </c>
      <c r="AM18" s="62" t="n">
        <v>90</v>
      </c>
      <c r="AN18" s="62" t="n">
        <v>75</v>
      </c>
      <c r="AO18" s="62" t="n">
        <v>100</v>
      </c>
      <c r="AP18" s="62" t="n">
        <v>60</v>
      </c>
      <c r="AQ18" s="62" t="n">
        <v>0</v>
      </c>
      <c r="AR18" s="62" t="n">
        <v>83</v>
      </c>
      <c r="AS18" s="62" t="n">
        <v>80</v>
      </c>
      <c r="AT18" s="62" t="n">
        <v>60</v>
      </c>
      <c r="AU18" s="62"/>
      <c r="AV18" s="61" t="n">
        <f aca="false">IFERROR(AVERAGE(AK18:AU18),0)</f>
        <v>74.8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99</v>
      </c>
      <c r="BB18" s="62" t="n">
        <v>100</v>
      </c>
      <c r="BC18" s="62" t="n">
        <v>98</v>
      </c>
      <c r="BD18" s="62" t="n">
        <v>100</v>
      </c>
      <c r="BE18" s="62" t="n">
        <v>100</v>
      </c>
      <c r="BF18" s="62" t="n">
        <v>100</v>
      </c>
      <c r="BG18" s="62"/>
      <c r="BH18" s="62"/>
      <c r="BI18" s="61" t="n">
        <f aca="false">IFERROR(AVERAGE(AW18:BH18),0)</f>
        <v>99.7</v>
      </c>
      <c r="BJ18" s="62" t="n">
        <v>90</v>
      </c>
      <c r="BK18" s="62" t="n">
        <v>55</v>
      </c>
      <c r="BL18" s="62" t="n">
        <v>80</v>
      </c>
      <c r="BM18" s="62" t="n">
        <v>0</v>
      </c>
      <c r="BN18" s="62" t="n">
        <v>100</v>
      </c>
      <c r="BO18" s="62" t="n">
        <v>0</v>
      </c>
      <c r="BP18" s="62" t="n">
        <v>0</v>
      </c>
      <c r="BQ18" s="62" t="n">
        <v>100</v>
      </c>
      <c r="BR18" s="62" t="n">
        <v>70</v>
      </c>
      <c r="BS18" s="62" t="n">
        <v>0</v>
      </c>
      <c r="BT18" s="61" t="n">
        <f aca="false">IFERROR(AVERAGE(BJ18:BS18),0)</f>
        <v>49.5</v>
      </c>
      <c r="BU18" s="63" t="n">
        <v>100</v>
      </c>
      <c r="BV18" s="63" t="n">
        <v>100</v>
      </c>
      <c r="BW18" s="63" t="n">
        <v>100</v>
      </c>
      <c r="BX18" s="62" t="n">
        <v>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87.5</v>
      </c>
    </row>
    <row r="19" customFormat="false" ht="15.75" hidden="false" customHeight="true" outlineLevel="0" collapsed="false">
      <c r="A19" s="13" t="str">
        <f aca="false">$E19&amp;"-"&amp;$F19</f>
        <v>202004102-4</v>
      </c>
      <c r="B19" s="18" t="n">
        <f aca="false">$W19</f>
        <v>13</v>
      </c>
      <c r="C19" s="13"/>
      <c r="D19" s="68" t="n">
        <v>15</v>
      </c>
      <c r="E19" s="56" t="s">
        <v>859</v>
      </c>
      <c r="F19" s="56" t="s">
        <v>178</v>
      </c>
      <c r="G19" s="56" t="s">
        <v>860</v>
      </c>
      <c r="H19" s="56" t="s">
        <v>68</v>
      </c>
      <c r="I19" s="56" t="s">
        <v>483</v>
      </c>
      <c r="J19" s="56" t="s">
        <v>861</v>
      </c>
      <c r="K19" s="56" t="s">
        <v>862</v>
      </c>
      <c r="L19" s="56" t="s">
        <v>64</v>
      </c>
      <c r="M19" s="56" t="s">
        <v>276</v>
      </c>
      <c r="N19" s="56" t="s">
        <v>863</v>
      </c>
      <c r="O19" s="57" t="n">
        <f aca="false">$AB19</f>
        <v>0</v>
      </c>
      <c r="P19" s="57" t="n">
        <f aca="false">$AF19</f>
        <v>25</v>
      </c>
      <c r="Q19" s="57" t="n">
        <f aca="false">IFERROR(IF($V19&lt;&gt;0,ROUND((MAX(O19:P19)*0.5+$V19*0.5),0),ROUND(($O19*0.5+$P19*0.5),0)),)</f>
        <v>13</v>
      </c>
      <c r="R19" s="57" t="n">
        <f aca="false">$AV19</f>
        <v>76.3</v>
      </c>
      <c r="S19" s="57" t="n">
        <f aca="false">$BI19</f>
        <v>87.791</v>
      </c>
      <c r="T19" s="57" t="n">
        <f aca="false">$BT19</f>
        <v>44.5</v>
      </c>
      <c r="U19" s="57" t="n">
        <f aca="false">$CD19</f>
        <v>96.25</v>
      </c>
      <c r="V19" s="58" t="n">
        <f aca="false">$AJ19</f>
        <v>0</v>
      </c>
      <c r="W19" s="59" t="n">
        <f aca="false">IF($Q19&gt;=55,ROUND($Q19*$Q$3+$R19*$R$3+$S19*$S$3+$T19*$T$3+$U19*$U$3,0),$Q19)</f>
        <v>13</v>
      </c>
      <c r="X19" s="57" t="n">
        <v>0</v>
      </c>
      <c r="Y19" s="60" t="n">
        <v>0</v>
      </c>
      <c r="Z19" s="60" t="n">
        <v>0</v>
      </c>
      <c r="AA19" s="60" t="n">
        <v>100</v>
      </c>
      <c r="AB19" s="61" t="n">
        <f aca="false">IFERROR(X19+Y19+Z19*AA19/100,0)</f>
        <v>0</v>
      </c>
      <c r="AC19" s="60" t="n">
        <v>0</v>
      </c>
      <c r="AD19" s="60" t="n">
        <v>25</v>
      </c>
      <c r="AE19" s="57" t="n">
        <v>100</v>
      </c>
      <c r="AF19" s="89" t="n">
        <f aca="false">IFERROR(AC19+AD19*AE19/100,0)</f>
        <v>25</v>
      </c>
      <c r="AG19" s="60"/>
      <c r="AH19" s="60"/>
      <c r="AI19" s="57"/>
      <c r="AJ19" s="89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75</v>
      </c>
      <c r="AO19" s="62" t="n">
        <v>75</v>
      </c>
      <c r="AP19" s="62" t="n">
        <v>20</v>
      </c>
      <c r="AQ19" s="62" t="n">
        <v>100</v>
      </c>
      <c r="AR19" s="62" t="n">
        <v>33</v>
      </c>
      <c r="AS19" s="62" t="n">
        <v>60</v>
      </c>
      <c r="AT19" s="62" t="n">
        <v>100</v>
      </c>
      <c r="AU19" s="62"/>
      <c r="AV19" s="61" t="n">
        <f aca="false">IFERROR(AVERAGE(AK19:AU19),0)</f>
        <v>76.3</v>
      </c>
      <c r="AW19" s="62" t="n">
        <v>100</v>
      </c>
      <c r="AX19" s="62" t="n">
        <v>100</v>
      </c>
      <c r="AY19" s="62" t="n">
        <v>100</v>
      </c>
      <c r="AZ19" s="62" t="n">
        <v>95</v>
      </c>
      <c r="BA19" s="62" t="n">
        <v>100</v>
      </c>
      <c r="BB19" s="62" t="n">
        <v>0</v>
      </c>
      <c r="BC19" s="62" t="n">
        <v>92</v>
      </c>
      <c r="BD19" s="62" t="n">
        <v>90.91</v>
      </c>
      <c r="BE19" s="62" t="n">
        <v>100</v>
      </c>
      <c r="BF19" s="62" t="n">
        <v>100</v>
      </c>
      <c r="BG19" s="62"/>
      <c r="BH19" s="62"/>
      <c r="BI19" s="61" t="n">
        <f aca="false">IFERROR(AVERAGE(AW19:BH19),0)</f>
        <v>87.791</v>
      </c>
      <c r="BJ19" s="62" t="n">
        <v>80</v>
      </c>
      <c r="BK19" s="62" t="n">
        <v>85</v>
      </c>
      <c r="BL19" s="62" t="n">
        <v>70</v>
      </c>
      <c r="BM19" s="62" t="n">
        <v>0</v>
      </c>
      <c r="BN19" s="62" t="n">
        <v>35</v>
      </c>
      <c r="BO19" s="62" t="n">
        <v>20</v>
      </c>
      <c r="BP19" s="62" t="n">
        <v>0</v>
      </c>
      <c r="BQ19" s="62" t="n">
        <v>100</v>
      </c>
      <c r="BR19" s="62" t="n">
        <v>55</v>
      </c>
      <c r="BS19" s="62" t="n">
        <v>0</v>
      </c>
      <c r="BT19" s="61" t="n">
        <f aca="false">IFERROR(AVERAGE(BJ19:BS19),0)</f>
        <v>44.5</v>
      </c>
      <c r="BU19" s="63" t="n">
        <v>70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96.25</v>
      </c>
    </row>
    <row r="20" customFormat="false" ht="15.75" hidden="false" customHeight="true" outlineLevel="0" collapsed="false">
      <c r="A20" s="13" t="str">
        <f aca="false">$E20&amp;"-"&amp;$F20</f>
        <v>202004077-k</v>
      </c>
      <c r="B20" s="18" t="n">
        <f aca="false">$W20</f>
        <v>96</v>
      </c>
      <c r="C20" s="13"/>
      <c r="D20" s="68" t="n">
        <v>16</v>
      </c>
      <c r="E20" s="56" t="s">
        <v>864</v>
      </c>
      <c r="F20" s="56" t="s">
        <v>76</v>
      </c>
      <c r="G20" s="56" t="s">
        <v>865</v>
      </c>
      <c r="H20" s="56" t="s">
        <v>140</v>
      </c>
      <c r="I20" s="56" t="s">
        <v>866</v>
      </c>
      <c r="J20" s="56" t="s">
        <v>483</v>
      </c>
      <c r="K20" s="56" t="s">
        <v>867</v>
      </c>
      <c r="L20" s="56" t="s">
        <v>64</v>
      </c>
      <c r="M20" s="56" t="s">
        <v>276</v>
      </c>
      <c r="N20" s="56" t="s">
        <v>868</v>
      </c>
      <c r="O20" s="57" t="n">
        <f aca="false">$AB20</f>
        <v>100</v>
      </c>
      <c r="P20" s="57" t="n">
        <f aca="false">$AF20</f>
        <v>100</v>
      </c>
      <c r="Q20" s="57" t="n">
        <f aca="false">IFERROR(IF($V20&lt;&gt;0,ROUND((MAX(O20:P20)*0.5+$V20*0.5),0),ROUND(($O20*0.5+$P20*0.5),0)),)</f>
        <v>100</v>
      </c>
      <c r="R20" s="57" t="n">
        <f aca="false">$AV20</f>
        <v>94</v>
      </c>
      <c r="S20" s="57" t="n">
        <f aca="false">$BI20</f>
        <v>98</v>
      </c>
      <c r="T20" s="57" t="n">
        <f aca="false">$BT20</f>
        <v>86.5</v>
      </c>
      <c r="U20" s="57" t="n">
        <f aca="false">$CD20</f>
        <v>100</v>
      </c>
      <c r="V20" s="58" t="n">
        <f aca="false">$AJ20</f>
        <v>0</v>
      </c>
      <c r="W20" s="59" t="n">
        <f aca="false">IF($Q20&gt;=55,ROUND($Q20*$Q$3+$R20*$R$3+$S20*$S$3+$T20*$T$3+$U20*$U$3,0),$Q20)</f>
        <v>96</v>
      </c>
      <c r="X20" s="57" t="n">
        <v>20</v>
      </c>
      <c r="Y20" s="60" t="n">
        <v>30</v>
      </c>
      <c r="Z20" s="60" t="n">
        <v>50</v>
      </c>
      <c r="AA20" s="60" t="n">
        <v>100</v>
      </c>
      <c r="AB20" s="61" t="n">
        <f aca="false">IFERROR(X20+Y20+Z20*AA20/100,0)</f>
        <v>100</v>
      </c>
      <c r="AC20" s="60" t="n">
        <v>30</v>
      </c>
      <c r="AD20" s="60" t="n">
        <v>70</v>
      </c>
      <c r="AE20" s="57" t="n">
        <v>100</v>
      </c>
      <c r="AF20" s="89" t="n">
        <f aca="false">IFERROR(AC20+AD20*AE20/100,0)</f>
        <v>100</v>
      </c>
      <c r="AG20" s="60"/>
      <c r="AH20" s="60"/>
      <c r="AI20" s="57"/>
      <c r="AJ20" s="89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80</v>
      </c>
      <c r="AR20" s="62" t="n">
        <v>100</v>
      </c>
      <c r="AS20" s="62" t="n">
        <v>60</v>
      </c>
      <c r="AT20" s="62" t="n">
        <v>100</v>
      </c>
      <c r="AU20" s="62"/>
      <c r="AV20" s="61" t="n">
        <f aca="false">IFERROR(AVERAGE(AK20:AU20),0)</f>
        <v>94</v>
      </c>
      <c r="AW20" s="62" t="n">
        <v>96</v>
      </c>
      <c r="AX20" s="62" t="n">
        <v>98</v>
      </c>
      <c r="AY20" s="62" t="n">
        <v>100</v>
      </c>
      <c r="AZ20" s="62" t="n">
        <v>92</v>
      </c>
      <c r="BA20" s="62" t="n">
        <v>100</v>
      </c>
      <c r="BB20" s="62" t="n">
        <v>100</v>
      </c>
      <c r="BC20" s="62" t="n">
        <v>94</v>
      </c>
      <c r="BD20" s="62" t="n">
        <v>100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98</v>
      </c>
      <c r="BJ20" s="62" t="n">
        <v>100</v>
      </c>
      <c r="BK20" s="62" t="n">
        <v>80</v>
      </c>
      <c r="BL20" s="62" t="n">
        <v>100</v>
      </c>
      <c r="BM20" s="62" t="n">
        <v>100</v>
      </c>
      <c r="BN20" s="62" t="n">
        <v>100</v>
      </c>
      <c r="BO20" s="62" t="n">
        <v>100</v>
      </c>
      <c r="BP20" s="62" t="n">
        <v>100</v>
      </c>
      <c r="BQ20" s="62" t="n">
        <v>0</v>
      </c>
      <c r="BR20" s="62" t="n">
        <v>100</v>
      </c>
      <c r="BS20" s="62" t="n">
        <v>85</v>
      </c>
      <c r="BT20" s="61" t="n">
        <f aca="false">IFERROR(AVERAGE(BJ20:BS20),0)</f>
        <v>86.5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202004067-2</v>
      </c>
      <c r="B21" s="18" t="n">
        <f aca="false">$W21</f>
        <v>48</v>
      </c>
      <c r="C21" s="13"/>
      <c r="D21" s="68" t="n">
        <v>17</v>
      </c>
      <c r="E21" s="56" t="s">
        <v>869</v>
      </c>
      <c r="F21" s="56" t="s">
        <v>58</v>
      </c>
      <c r="G21" s="56" t="s">
        <v>870</v>
      </c>
      <c r="H21" s="56" t="s">
        <v>60</v>
      </c>
      <c r="I21" s="56" t="s">
        <v>866</v>
      </c>
      <c r="J21" s="56" t="s">
        <v>871</v>
      </c>
      <c r="K21" s="56" t="s">
        <v>872</v>
      </c>
      <c r="L21" s="56" t="s">
        <v>64</v>
      </c>
      <c r="M21" s="56" t="s">
        <v>276</v>
      </c>
      <c r="N21" s="56" t="s">
        <v>873</v>
      </c>
      <c r="O21" s="57" t="n">
        <f aca="false">$AB21</f>
        <v>0</v>
      </c>
      <c r="P21" s="57" t="n">
        <f aca="false">$AF21</f>
        <v>95</v>
      </c>
      <c r="Q21" s="57" t="n">
        <f aca="false">IFERROR(IF($V21&lt;&gt;0,ROUND((MAX(O21:P21)*0.5+$V21*0.5),0),ROUND(($O21*0.5+$P21*0.5),0)),)</f>
        <v>48</v>
      </c>
      <c r="R21" s="57" t="n">
        <f aca="false">$AV21</f>
        <v>64.8</v>
      </c>
      <c r="S21" s="57" t="n">
        <f aca="false">$BI21</f>
        <v>96</v>
      </c>
      <c r="T21" s="57" t="n">
        <f aca="false">$BT21</f>
        <v>83.5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48</v>
      </c>
      <c r="X21" s="57" t="n">
        <v>0</v>
      </c>
      <c r="Y21" s="60" t="n">
        <v>0</v>
      </c>
      <c r="Z21" s="60" t="n">
        <v>0</v>
      </c>
      <c r="AA21" s="60" t="n">
        <v>100</v>
      </c>
      <c r="AB21" s="61" t="n">
        <f aca="false">IFERROR(X21+Y21+Z21*AA21/100,0)</f>
        <v>0</v>
      </c>
      <c r="AC21" s="60" t="n">
        <v>30</v>
      </c>
      <c r="AD21" s="60" t="n">
        <v>65</v>
      </c>
      <c r="AE21" s="57" t="n">
        <v>100</v>
      </c>
      <c r="AF21" s="89" t="n">
        <f aca="false">IFERROR(AC21+AD21*AE21/100,0)</f>
        <v>95</v>
      </c>
      <c r="AG21" s="60"/>
      <c r="AH21" s="60"/>
      <c r="AI21" s="57"/>
      <c r="AJ21" s="89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0</v>
      </c>
      <c r="AO21" s="62" t="n">
        <v>75</v>
      </c>
      <c r="AP21" s="62" t="n">
        <v>60</v>
      </c>
      <c r="AQ21" s="62" t="n">
        <v>80</v>
      </c>
      <c r="AR21" s="62" t="n">
        <v>33</v>
      </c>
      <c r="AS21" s="62" t="n">
        <v>100</v>
      </c>
      <c r="AT21" s="62" t="n">
        <v>0</v>
      </c>
      <c r="AU21" s="62"/>
      <c r="AV21" s="61" t="n">
        <f aca="false">IFERROR(AVERAGE(AK21:AU21),0)</f>
        <v>64.8</v>
      </c>
      <c r="AW21" s="62" t="n">
        <v>62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98</v>
      </c>
      <c r="BC21" s="62" t="n">
        <v>100</v>
      </c>
      <c r="BD21" s="62" t="n">
        <v>100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96</v>
      </c>
      <c r="BJ21" s="62" t="n">
        <v>100</v>
      </c>
      <c r="BK21" s="62" t="n">
        <v>80</v>
      </c>
      <c r="BL21" s="62" t="n">
        <v>100</v>
      </c>
      <c r="BM21" s="62" t="n">
        <v>0</v>
      </c>
      <c r="BN21" s="62" t="n">
        <v>100</v>
      </c>
      <c r="BO21" s="62" t="n">
        <v>100</v>
      </c>
      <c r="BP21" s="62" t="n">
        <v>55</v>
      </c>
      <c r="BQ21" s="62" t="n">
        <v>100</v>
      </c>
      <c r="BR21" s="62" t="n">
        <v>100</v>
      </c>
      <c r="BS21" s="62" t="n">
        <v>100</v>
      </c>
      <c r="BT21" s="61" t="n">
        <f aca="false">IFERROR(AVERAGE(BJ21:BS21),0)</f>
        <v>83.5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202004022-2</v>
      </c>
      <c r="B22" s="18" t="n">
        <f aca="false">$W22</f>
        <v>23</v>
      </c>
      <c r="C22" s="13"/>
      <c r="D22" s="54" t="n">
        <f aca="false">D21+1</f>
        <v>18</v>
      </c>
      <c r="E22" s="56" t="s">
        <v>874</v>
      </c>
      <c r="F22" s="56" t="s">
        <v>58</v>
      </c>
      <c r="G22" s="56" t="s">
        <v>875</v>
      </c>
      <c r="H22" s="56" t="s">
        <v>159</v>
      </c>
      <c r="I22" s="56" t="s">
        <v>876</v>
      </c>
      <c r="J22" s="56" t="s">
        <v>759</v>
      </c>
      <c r="K22" s="56" t="s">
        <v>877</v>
      </c>
      <c r="L22" s="56" t="s">
        <v>64</v>
      </c>
      <c r="M22" s="56" t="s">
        <v>276</v>
      </c>
      <c r="N22" s="56" t="s">
        <v>878</v>
      </c>
      <c r="O22" s="57" t="n">
        <f aca="false">$AB22</f>
        <v>45</v>
      </c>
      <c r="P22" s="57" t="n">
        <f aca="false">$AF22</f>
        <v>0</v>
      </c>
      <c r="Q22" s="57" t="n">
        <f aca="false">IFERROR(IF($V22&lt;&gt;0,ROUND((MAX(O22:P22)*0.5+$V22*0.5),0),ROUND(($O22*0.5+$P22*0.5),0)),)</f>
        <v>23</v>
      </c>
      <c r="R22" s="57" t="n">
        <f aca="false">$AV22</f>
        <v>78.2</v>
      </c>
      <c r="S22" s="57" t="n">
        <f aca="false">$BI22</f>
        <v>81.7</v>
      </c>
      <c r="T22" s="57" t="n">
        <f aca="false">$BT22</f>
        <v>80.5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23</v>
      </c>
      <c r="X22" s="57" t="n">
        <v>15</v>
      </c>
      <c r="Y22" s="60" t="n">
        <v>30</v>
      </c>
      <c r="Z22" s="60" t="n">
        <v>0</v>
      </c>
      <c r="AA22" s="60" t="n">
        <v>0</v>
      </c>
      <c r="AB22" s="61" t="n">
        <f aca="false">IFERROR(X22+Y22+Z22*AA22/100,0)</f>
        <v>45</v>
      </c>
      <c r="AC22" s="60" t="n">
        <v>0</v>
      </c>
      <c r="AD22" s="60" t="n">
        <v>0</v>
      </c>
      <c r="AE22" s="57" t="n">
        <v>0</v>
      </c>
      <c r="AF22" s="89" t="n">
        <f aca="false">IFERROR(AC22+AD22*AE22/100,0)</f>
        <v>0</v>
      </c>
      <c r="AG22" s="60"/>
      <c r="AH22" s="60"/>
      <c r="AI22" s="57"/>
      <c r="AJ22" s="89" t="n">
        <f aca="false">IFERROR(AG22+AH22*AI22/100,0)</f>
        <v>0</v>
      </c>
      <c r="AK22" s="62" t="n">
        <v>100</v>
      </c>
      <c r="AL22" s="63" t="n">
        <v>60</v>
      </c>
      <c r="AM22" s="62" t="n">
        <v>100</v>
      </c>
      <c r="AN22" s="62" t="n">
        <v>100</v>
      </c>
      <c r="AO22" s="62" t="n">
        <v>75</v>
      </c>
      <c r="AP22" s="62" t="n">
        <v>20</v>
      </c>
      <c r="AQ22" s="62" t="n">
        <v>100</v>
      </c>
      <c r="AR22" s="62" t="n">
        <v>67</v>
      </c>
      <c r="AS22" s="62" t="n">
        <v>60</v>
      </c>
      <c r="AT22" s="62" t="n">
        <v>100</v>
      </c>
      <c r="AU22" s="62"/>
      <c r="AV22" s="61" t="n">
        <f aca="false">IFERROR(AVERAGE(AK22:AU22),0)</f>
        <v>78.2</v>
      </c>
      <c r="AW22" s="62" t="n">
        <v>91</v>
      </c>
      <c r="AX22" s="62" t="n">
        <v>80</v>
      </c>
      <c r="AY22" s="62" t="n">
        <v>91</v>
      </c>
      <c r="AZ22" s="62" t="n">
        <v>91</v>
      </c>
      <c r="BA22" s="62" t="n">
        <v>93</v>
      </c>
      <c r="BB22" s="62" t="n">
        <v>0</v>
      </c>
      <c r="BC22" s="62" t="n">
        <v>71</v>
      </c>
      <c r="BD22" s="62" t="n">
        <v>100</v>
      </c>
      <c r="BE22" s="62" t="n">
        <v>100</v>
      </c>
      <c r="BF22" s="62" t="n">
        <v>100</v>
      </c>
      <c r="BG22" s="62"/>
      <c r="BH22" s="62"/>
      <c r="BI22" s="61" t="n">
        <f aca="false">IFERROR(AVERAGE(AW22:BH22),0)</f>
        <v>81.7</v>
      </c>
      <c r="BJ22" s="62" t="n">
        <v>90</v>
      </c>
      <c r="BK22" s="62" t="n">
        <v>80</v>
      </c>
      <c r="BL22" s="62" t="n">
        <v>0</v>
      </c>
      <c r="BM22" s="62" t="n">
        <v>85</v>
      </c>
      <c r="BN22" s="62" t="n">
        <v>80</v>
      </c>
      <c r="BO22" s="62" t="n">
        <v>100</v>
      </c>
      <c r="BP22" s="62" t="n">
        <v>70</v>
      </c>
      <c r="BQ22" s="62" t="n">
        <v>100</v>
      </c>
      <c r="BR22" s="62" t="n">
        <v>100</v>
      </c>
      <c r="BS22" s="62" t="n">
        <v>100</v>
      </c>
      <c r="BT22" s="61" t="n">
        <f aca="false">IFERROR(AVERAGE(BJ22:BS22),0)</f>
        <v>80.5</v>
      </c>
      <c r="BU22" s="63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202004014-1</v>
      </c>
      <c r="B23" s="18" t="n">
        <f aca="false">$W23</f>
        <v>40</v>
      </c>
      <c r="C23" s="13"/>
      <c r="D23" s="54" t="n">
        <f aca="false">D22+1</f>
        <v>19</v>
      </c>
      <c r="E23" s="56" t="s">
        <v>879</v>
      </c>
      <c r="F23" s="56" t="s">
        <v>64</v>
      </c>
      <c r="G23" s="56" t="s">
        <v>880</v>
      </c>
      <c r="H23" s="56" t="s">
        <v>178</v>
      </c>
      <c r="I23" s="56" t="s">
        <v>881</v>
      </c>
      <c r="J23" s="56" t="s">
        <v>882</v>
      </c>
      <c r="K23" s="56" t="s">
        <v>883</v>
      </c>
      <c r="L23" s="56" t="s">
        <v>64</v>
      </c>
      <c r="M23" s="56" t="s">
        <v>276</v>
      </c>
      <c r="N23" s="56" t="s">
        <v>884</v>
      </c>
      <c r="O23" s="57" t="n">
        <f aca="false">$AB23</f>
        <v>10</v>
      </c>
      <c r="P23" s="57" t="n">
        <f aca="false">$AF23</f>
        <v>40</v>
      </c>
      <c r="Q23" s="57" t="n">
        <f aca="false">IFERROR(IF($V23&lt;&gt;0,ROUND((MAX(O23:P23)*0.5+$V23*0.5),0),ROUND(($O23*0.5+$P23*0.5),0)),)</f>
        <v>40</v>
      </c>
      <c r="R23" s="57" t="n">
        <f aca="false">$AV23</f>
        <v>37.4</v>
      </c>
      <c r="S23" s="57" t="n">
        <f aca="false">$BI23</f>
        <v>20</v>
      </c>
      <c r="T23" s="57" t="n">
        <f aca="false">$BT23</f>
        <v>53</v>
      </c>
      <c r="U23" s="57" t="n">
        <f aca="false">$CD23</f>
        <v>0</v>
      </c>
      <c r="V23" s="58" t="n">
        <f aca="false">$AJ23</f>
        <v>40</v>
      </c>
      <c r="W23" s="59" t="n">
        <f aca="false">IF($Q23&gt;=55,ROUND($Q23*$Q$3+$R23*$R$3+$S23*$S$3+$T23*$T$3+$U23*$U$3,0),$Q23)</f>
        <v>40</v>
      </c>
      <c r="X23" s="57" t="n">
        <v>10</v>
      </c>
      <c r="Y23" s="60" t="n">
        <v>0</v>
      </c>
      <c r="Z23" s="60" t="n">
        <v>0</v>
      </c>
      <c r="AA23" s="60" t="n">
        <v>0</v>
      </c>
      <c r="AB23" s="61" t="n">
        <f aca="false">IFERROR(X23+Y23+Z23*AA23/100,0)</f>
        <v>10</v>
      </c>
      <c r="AC23" s="60" t="n">
        <v>0</v>
      </c>
      <c r="AD23" s="60" t="n">
        <v>40</v>
      </c>
      <c r="AE23" s="57" t="n">
        <v>100</v>
      </c>
      <c r="AF23" s="89" t="n">
        <f aca="false">IFERROR(AC23+AD23*AE23/100,0)</f>
        <v>40</v>
      </c>
      <c r="AG23" s="60" t="n">
        <v>10</v>
      </c>
      <c r="AH23" s="60" t="n">
        <v>30</v>
      </c>
      <c r="AI23" s="57" t="n">
        <v>100</v>
      </c>
      <c r="AJ23" s="89" t="n">
        <f aca="false">IFERROR(AG23+AH23*AI23/100,0)</f>
        <v>40</v>
      </c>
      <c r="AK23" s="62" t="n">
        <v>100</v>
      </c>
      <c r="AL23" s="63" t="n">
        <v>40</v>
      </c>
      <c r="AM23" s="62" t="n">
        <v>20</v>
      </c>
      <c r="AN23" s="62" t="n">
        <v>25</v>
      </c>
      <c r="AO23" s="62" t="n">
        <v>25</v>
      </c>
      <c r="AP23" s="62" t="n">
        <v>40</v>
      </c>
      <c r="AQ23" s="62" t="n">
        <v>0</v>
      </c>
      <c r="AR23" s="62" t="n">
        <v>17</v>
      </c>
      <c r="AS23" s="62" t="n">
        <v>40</v>
      </c>
      <c r="AT23" s="62" t="n">
        <v>67</v>
      </c>
      <c r="AU23" s="62"/>
      <c r="AV23" s="61" t="n">
        <f aca="false">IFERROR(AVERAGE(AK23:AU23),0)</f>
        <v>37.4</v>
      </c>
      <c r="AW23" s="62" t="n">
        <v>0</v>
      </c>
      <c r="AX23" s="62" t="n">
        <v>0</v>
      </c>
      <c r="AY23" s="62" t="n">
        <v>0</v>
      </c>
      <c r="AZ23" s="62" t="n">
        <v>0</v>
      </c>
      <c r="BA23" s="62" t="n">
        <v>0</v>
      </c>
      <c r="BB23" s="62" t="n">
        <v>100</v>
      </c>
      <c r="BC23" s="90" t="n">
        <v>0</v>
      </c>
      <c r="BD23" s="62" t="n">
        <v>0</v>
      </c>
      <c r="BE23" s="62" t="n">
        <v>100</v>
      </c>
      <c r="BF23" s="62" t="n">
        <v>0</v>
      </c>
      <c r="BG23" s="62"/>
      <c r="BH23" s="62"/>
      <c r="BI23" s="61" t="n">
        <f aca="false">IFERROR(AVERAGE(AW23:BH23),0)</f>
        <v>20</v>
      </c>
      <c r="BJ23" s="62" t="n">
        <v>100</v>
      </c>
      <c r="BK23" s="62" t="n">
        <v>40</v>
      </c>
      <c r="BL23" s="62" t="n">
        <v>80</v>
      </c>
      <c r="BM23" s="62" t="n">
        <v>35</v>
      </c>
      <c r="BN23" s="62" t="n">
        <v>0</v>
      </c>
      <c r="BO23" s="62" t="n">
        <v>0</v>
      </c>
      <c r="BP23" s="62" t="n">
        <v>0</v>
      </c>
      <c r="BQ23" s="62" t="n">
        <v>100</v>
      </c>
      <c r="BR23" s="62" t="n">
        <v>100</v>
      </c>
      <c r="BS23" s="62" t="n">
        <v>75</v>
      </c>
      <c r="BT23" s="61" t="n">
        <f aca="false">IFERROR(AVERAGE(BJ23:BS23),0)</f>
        <v>53</v>
      </c>
      <c r="BU23" s="63" t="n">
        <v>0</v>
      </c>
      <c r="BV23" s="63" t="n">
        <v>0</v>
      </c>
      <c r="BW23" s="63" t="n">
        <v>0</v>
      </c>
      <c r="BX23" s="62" t="n">
        <v>0</v>
      </c>
      <c r="BY23" s="62" t="n">
        <v>0</v>
      </c>
      <c r="BZ23" s="62" t="n">
        <v>0</v>
      </c>
      <c r="CA23" s="62" t="n">
        <v>0</v>
      </c>
      <c r="CB23" s="62" t="n">
        <v>0</v>
      </c>
      <c r="CC23" s="62"/>
      <c r="CD23" s="61" t="n">
        <f aca="false">IFERROR(AVERAGE(BU23:CC23),0)</f>
        <v>0</v>
      </c>
    </row>
    <row r="24" customFormat="false" ht="15.75" hidden="false" customHeight="true" outlineLevel="0" collapsed="false">
      <c r="A24" s="13" t="str">
        <f aca="false">$E24&amp;"-"&amp;$F24</f>
        <v>202004133-4</v>
      </c>
      <c r="B24" s="18" t="n">
        <f aca="false">$W24</f>
        <v>94</v>
      </c>
      <c r="C24" s="13"/>
      <c r="D24" s="54" t="n">
        <f aca="false">D23+1</f>
        <v>20</v>
      </c>
      <c r="E24" s="56" t="s">
        <v>885</v>
      </c>
      <c r="F24" s="56" t="s">
        <v>178</v>
      </c>
      <c r="G24" s="56" t="s">
        <v>886</v>
      </c>
      <c r="H24" s="56" t="s">
        <v>64</v>
      </c>
      <c r="I24" s="56" t="s">
        <v>887</v>
      </c>
      <c r="J24" s="56" t="s">
        <v>105</v>
      </c>
      <c r="K24" s="56" t="s">
        <v>888</v>
      </c>
      <c r="L24" s="56" t="s">
        <v>64</v>
      </c>
      <c r="M24" s="56" t="s">
        <v>276</v>
      </c>
      <c r="N24" s="56" t="s">
        <v>889</v>
      </c>
      <c r="O24" s="57" t="n">
        <f aca="false">$AB24</f>
        <v>90</v>
      </c>
      <c r="P24" s="57" t="n">
        <f aca="false">$AF24</f>
        <v>100</v>
      </c>
      <c r="Q24" s="57" t="n">
        <f aca="false">IFERROR(IF($V24&lt;&gt;0,ROUND((MAX(O24:P24)*0.5+$V24*0.5),0),ROUND(($O24*0.5+$P24*0.5),0)),)</f>
        <v>95</v>
      </c>
      <c r="R24" s="57" t="n">
        <f aca="false">$AV24</f>
        <v>94.3</v>
      </c>
      <c r="S24" s="57" t="n">
        <f aca="false">$BI24</f>
        <v>100</v>
      </c>
      <c r="T24" s="57" t="n">
        <f aca="false">$BT24</f>
        <v>91</v>
      </c>
      <c r="U24" s="57" t="n">
        <f aca="false">$CD24</f>
        <v>93.25</v>
      </c>
      <c r="V24" s="58" t="n">
        <f aca="false">$AJ24</f>
        <v>0</v>
      </c>
      <c r="W24" s="59" t="n">
        <f aca="false">IF($Q24&gt;=55,ROUND($Q24*$Q$3+$R24*$R$3+$S24*$S$3+$T24*$T$3+$U24*$U$3,0),$Q24)</f>
        <v>94</v>
      </c>
      <c r="X24" s="57" t="n">
        <v>20</v>
      </c>
      <c r="Y24" s="60" t="n">
        <v>30</v>
      </c>
      <c r="Z24" s="60" t="n">
        <v>40</v>
      </c>
      <c r="AA24" s="60" t="n">
        <v>100</v>
      </c>
      <c r="AB24" s="61" t="n">
        <f aca="false">IFERROR(X24+Y24+Z24*AA24/100,0)</f>
        <v>90</v>
      </c>
      <c r="AC24" s="60" t="n">
        <v>30</v>
      </c>
      <c r="AD24" s="60" t="n">
        <v>70</v>
      </c>
      <c r="AE24" s="57" t="n">
        <v>100</v>
      </c>
      <c r="AF24" s="89" t="n">
        <f aca="false">IFERROR(AC24+AD24*AE24/100,0)</f>
        <v>100</v>
      </c>
      <c r="AG24" s="60"/>
      <c r="AH24" s="60"/>
      <c r="AI24" s="57"/>
      <c r="AJ24" s="89" t="n">
        <f aca="false">IFERROR(AG24+AH24*AI24/100,0)</f>
        <v>0</v>
      </c>
      <c r="AK24" s="62" t="n">
        <v>100</v>
      </c>
      <c r="AL24" s="63" t="n">
        <v>100</v>
      </c>
      <c r="AM24" s="62" t="n">
        <v>100</v>
      </c>
      <c r="AN24" s="62" t="n">
        <v>100</v>
      </c>
      <c r="AO24" s="62" t="n">
        <v>100</v>
      </c>
      <c r="AP24" s="62" t="n">
        <v>80</v>
      </c>
      <c r="AQ24" s="62" t="n">
        <v>100</v>
      </c>
      <c r="AR24" s="62" t="n">
        <v>83</v>
      </c>
      <c r="AS24" s="62" t="n">
        <v>80</v>
      </c>
      <c r="AT24" s="62" t="n">
        <v>100</v>
      </c>
      <c r="AU24" s="62"/>
      <c r="AV24" s="61" t="n">
        <f aca="false">IFERROR(AVERAGE(AK24:AU24),0)</f>
        <v>94.3</v>
      </c>
      <c r="AW24" s="62" t="n">
        <v>100</v>
      </c>
      <c r="AX24" s="62" t="n">
        <v>100</v>
      </c>
      <c r="AY24" s="62" t="n">
        <v>100</v>
      </c>
      <c r="AZ24" s="62" t="n">
        <v>100</v>
      </c>
      <c r="BA24" s="62" t="n">
        <v>100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 t="n">
        <v>100</v>
      </c>
      <c r="BG24" s="62"/>
      <c r="BH24" s="62"/>
      <c r="BI24" s="61" t="n">
        <f aca="false">IFERROR(AVERAGE(AW24:BH24),0)</f>
        <v>100</v>
      </c>
      <c r="BJ24" s="62" t="n">
        <v>100</v>
      </c>
      <c r="BK24" s="62" t="n">
        <v>80</v>
      </c>
      <c r="BL24" s="62" t="n">
        <v>100</v>
      </c>
      <c r="BM24" s="62" t="n">
        <v>100</v>
      </c>
      <c r="BN24" s="62" t="n">
        <v>100</v>
      </c>
      <c r="BO24" s="62" t="n">
        <v>95</v>
      </c>
      <c r="BP24" s="62" t="n">
        <v>100</v>
      </c>
      <c r="BQ24" s="62" t="n">
        <v>100</v>
      </c>
      <c r="BR24" s="62" t="n">
        <v>70</v>
      </c>
      <c r="BS24" s="62" t="n">
        <v>65</v>
      </c>
      <c r="BT24" s="61" t="n">
        <f aca="false">IFERROR(AVERAGE(BJ24:BS24),0)</f>
        <v>91</v>
      </c>
      <c r="BU24" s="63" t="n">
        <v>100</v>
      </c>
      <c r="BV24" s="63" t="n">
        <v>100</v>
      </c>
      <c r="BW24" s="63" t="n">
        <v>100</v>
      </c>
      <c r="BX24" s="62" t="n">
        <v>100</v>
      </c>
      <c r="BY24" s="62" t="n">
        <v>100</v>
      </c>
      <c r="BZ24" s="62" t="n">
        <v>46</v>
      </c>
      <c r="CA24" s="62" t="n">
        <v>100</v>
      </c>
      <c r="CB24" s="62" t="n">
        <v>100</v>
      </c>
      <c r="CC24" s="62"/>
      <c r="CD24" s="61" t="n">
        <f aca="false">IFERROR(AVERAGE(BU24:CC24),0)</f>
        <v>93.25</v>
      </c>
    </row>
    <row r="25" customFormat="false" ht="15.75" hidden="false" customHeight="true" outlineLevel="0" collapsed="false">
      <c r="A25" s="13" t="str">
        <f aca="false">$E25&amp;"-"&amp;$F25</f>
        <v>202004060-5</v>
      </c>
      <c r="B25" s="18" t="n">
        <f aca="false">$W25</f>
        <v>99</v>
      </c>
      <c r="C25" s="13"/>
      <c r="D25" s="54" t="n">
        <f aca="false">D24+1</f>
        <v>21</v>
      </c>
      <c r="E25" s="56" t="s">
        <v>890</v>
      </c>
      <c r="F25" s="56" t="s">
        <v>70</v>
      </c>
      <c r="G25" s="56" t="s">
        <v>891</v>
      </c>
      <c r="H25" s="56" t="s">
        <v>58</v>
      </c>
      <c r="I25" s="56" t="s">
        <v>892</v>
      </c>
      <c r="J25" s="56" t="s">
        <v>893</v>
      </c>
      <c r="K25" s="56" t="s">
        <v>894</v>
      </c>
      <c r="L25" s="56" t="s">
        <v>64</v>
      </c>
      <c r="M25" s="56" t="s">
        <v>276</v>
      </c>
      <c r="N25" s="56" t="s">
        <v>895</v>
      </c>
      <c r="O25" s="57" t="n">
        <f aca="false">$AB25</f>
        <v>95</v>
      </c>
      <c r="P25" s="57" t="n">
        <f aca="false">$AF25</f>
        <v>100</v>
      </c>
      <c r="Q25" s="57" t="n">
        <f aca="false">IFERROR(IF($V25&lt;&gt;0,ROUND((MAX(O25:P25)*0.5+$V25*0.5),0),ROUND(($O25*0.5+$P25*0.5),0)),)</f>
        <v>98</v>
      </c>
      <c r="R25" s="57" t="n">
        <f aca="false">$AV25</f>
        <v>100</v>
      </c>
      <c r="S25" s="57" t="n">
        <f aca="false">$BI25</f>
        <v>100</v>
      </c>
      <c r="T25" s="57" t="n">
        <f aca="false">$BT25</f>
        <v>98.5</v>
      </c>
      <c r="U25" s="57" t="n">
        <f aca="false">$CD25</f>
        <v>100</v>
      </c>
      <c r="V25" s="58" t="n">
        <f aca="false">$AJ25</f>
        <v>0</v>
      </c>
      <c r="W25" s="59" t="n">
        <f aca="false">IF($Q25&gt;=55,ROUND($Q25*$Q$3+$R25*$R$3+$S25*$S$3+$T25*$T$3+$U25*$U$3,0),$Q25)</f>
        <v>99</v>
      </c>
      <c r="X25" s="57" t="n">
        <v>20</v>
      </c>
      <c r="Y25" s="60" t="n">
        <v>25</v>
      </c>
      <c r="Z25" s="60" t="n">
        <v>50</v>
      </c>
      <c r="AA25" s="60" t="n">
        <v>100</v>
      </c>
      <c r="AB25" s="61" t="n">
        <f aca="false">IFERROR(X25+Y25+Z25*AA25/100,0)</f>
        <v>95</v>
      </c>
      <c r="AC25" s="60" t="n">
        <v>30</v>
      </c>
      <c r="AD25" s="60" t="n">
        <v>70</v>
      </c>
      <c r="AE25" s="57" t="n">
        <v>100</v>
      </c>
      <c r="AF25" s="89" t="n">
        <f aca="false">IFERROR(AC25+AD25*AE25/100,0)</f>
        <v>100</v>
      </c>
      <c r="AG25" s="60"/>
      <c r="AH25" s="60"/>
      <c r="AI25" s="57"/>
      <c r="AJ25" s="89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100</v>
      </c>
      <c r="AP25" s="62" t="n">
        <v>100</v>
      </c>
      <c r="AQ25" s="62" t="n">
        <v>100</v>
      </c>
      <c r="AR25" s="62" t="n">
        <v>100</v>
      </c>
      <c r="AS25" s="62" t="n">
        <v>100</v>
      </c>
      <c r="AT25" s="62" t="n">
        <v>100</v>
      </c>
      <c r="AU25" s="62"/>
      <c r="AV25" s="61" t="n">
        <f aca="false">IFERROR(AVERAGE(AK25:AU25),0)</f>
        <v>100</v>
      </c>
      <c r="AW25" s="62" t="n">
        <v>100</v>
      </c>
      <c r="AX25" s="62" t="n">
        <v>100</v>
      </c>
      <c r="AY25" s="62" t="n">
        <v>100</v>
      </c>
      <c r="AZ25" s="62" t="n">
        <v>100</v>
      </c>
      <c r="BA25" s="62" t="n">
        <v>100</v>
      </c>
      <c r="BB25" s="62" t="n">
        <v>100</v>
      </c>
      <c r="BC25" s="62" t="n">
        <v>100</v>
      </c>
      <c r="BD25" s="62" t="n">
        <v>100</v>
      </c>
      <c r="BE25" s="62" t="n">
        <v>100</v>
      </c>
      <c r="BF25" s="62" t="n">
        <v>100</v>
      </c>
      <c r="BG25" s="62"/>
      <c r="BH25" s="62"/>
      <c r="BI25" s="61" t="n">
        <f aca="false">IFERROR(AVERAGE(AW25:BH25),0)</f>
        <v>100</v>
      </c>
      <c r="BJ25" s="62" t="n">
        <v>100</v>
      </c>
      <c r="BK25" s="62" t="n">
        <v>90</v>
      </c>
      <c r="BL25" s="62" t="n">
        <v>100</v>
      </c>
      <c r="BM25" s="62" t="n">
        <v>95</v>
      </c>
      <c r="BN25" s="62" t="n">
        <v>100</v>
      </c>
      <c r="BO25" s="62" t="n">
        <v>100</v>
      </c>
      <c r="BP25" s="62" t="n">
        <v>100</v>
      </c>
      <c r="BQ25" s="62" t="n">
        <v>100</v>
      </c>
      <c r="BR25" s="62" t="n">
        <v>100</v>
      </c>
      <c r="BS25" s="62" t="n">
        <v>100</v>
      </c>
      <c r="BT25" s="61" t="n">
        <f aca="false">IFERROR(AVERAGE(BJ25:BS25),0)</f>
        <v>98.5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100</v>
      </c>
      <c r="CC25" s="62"/>
      <c r="CD25" s="61" t="n">
        <f aca="false">IFERROR(AVERAGE(BU25:CC25),0)</f>
        <v>100</v>
      </c>
    </row>
    <row r="26" customFormat="false" ht="15.75" hidden="false" customHeight="true" outlineLevel="0" collapsed="false">
      <c r="A26" s="13" t="str">
        <f aca="false">$E26&amp;"-"&amp;$F26</f>
        <v>202004009-5</v>
      </c>
      <c r="B26" s="18" t="n">
        <f aca="false">$W26</f>
        <v>68</v>
      </c>
      <c r="C26" s="13"/>
      <c r="D26" s="54" t="n">
        <f aca="false">D25+1</f>
        <v>22</v>
      </c>
      <c r="E26" s="56" t="s">
        <v>896</v>
      </c>
      <c r="F26" s="56" t="s">
        <v>70</v>
      </c>
      <c r="G26" s="56" t="s">
        <v>897</v>
      </c>
      <c r="H26" s="56" t="s">
        <v>159</v>
      </c>
      <c r="I26" s="56" t="s">
        <v>173</v>
      </c>
      <c r="J26" s="56" t="s">
        <v>803</v>
      </c>
      <c r="K26" s="56" t="s">
        <v>898</v>
      </c>
      <c r="L26" s="56" t="s">
        <v>64</v>
      </c>
      <c r="M26" s="56" t="s">
        <v>276</v>
      </c>
      <c r="N26" s="56" t="s">
        <v>899</v>
      </c>
      <c r="O26" s="57" t="n">
        <f aca="false">$AB26</f>
        <v>55</v>
      </c>
      <c r="P26" s="57" t="n">
        <f aca="false">$AF26</f>
        <v>0</v>
      </c>
      <c r="Q26" s="57" t="n">
        <f aca="false">AVERAGE(O26,V26)</f>
        <v>62</v>
      </c>
      <c r="R26" s="57" t="n">
        <f aca="false">$AV26</f>
        <v>66.5</v>
      </c>
      <c r="S26" s="57" t="n">
        <f aca="false">$BI26</f>
        <v>99.6</v>
      </c>
      <c r="T26" s="57" t="n">
        <f aca="false">$BT26</f>
        <v>73.5</v>
      </c>
      <c r="U26" s="57" t="n">
        <f aca="false">$CD26</f>
        <v>75</v>
      </c>
      <c r="V26" s="58" t="n">
        <f aca="false">$AJ26</f>
        <v>69</v>
      </c>
      <c r="W26" s="59" t="n">
        <f aca="false">IF($Q26&gt;=55,ROUND($Q26*$Q$3+$R26*$R$3+$S26*$S$3+$T26*$T$3+$U26*$U$3,0),$Q26)</f>
        <v>68</v>
      </c>
      <c r="X26" s="57" t="n">
        <v>10</v>
      </c>
      <c r="Y26" s="60" t="n">
        <v>20</v>
      </c>
      <c r="Z26" s="60" t="n">
        <v>25</v>
      </c>
      <c r="AA26" s="60" t="n">
        <v>100</v>
      </c>
      <c r="AB26" s="61" t="n">
        <f aca="false">IFERROR(X26+Y26+Z26*AA26/100,0)</f>
        <v>55</v>
      </c>
      <c r="AC26" s="60" t="n">
        <v>0</v>
      </c>
      <c r="AD26" s="60" t="n">
        <v>0</v>
      </c>
      <c r="AE26" s="57" t="n">
        <v>0</v>
      </c>
      <c r="AF26" s="89" t="n">
        <f aca="false">IFERROR(AC26+AD26*AE26/100,0)</f>
        <v>0</v>
      </c>
      <c r="AG26" s="60" t="n">
        <v>27</v>
      </c>
      <c r="AH26" s="60" t="n">
        <v>60</v>
      </c>
      <c r="AI26" s="57" t="n">
        <v>70</v>
      </c>
      <c r="AJ26" s="89" t="n">
        <f aca="false">IFERROR(AG26+AH26*AI26/100,0)</f>
        <v>69</v>
      </c>
      <c r="AK26" s="62" t="n">
        <v>100</v>
      </c>
      <c r="AL26" s="63" t="n">
        <v>100</v>
      </c>
      <c r="AM26" s="62" t="n">
        <v>100</v>
      </c>
      <c r="AN26" s="62" t="n">
        <v>75</v>
      </c>
      <c r="AO26" s="62" t="n">
        <v>50</v>
      </c>
      <c r="AP26" s="62" t="n">
        <v>0</v>
      </c>
      <c r="AQ26" s="62" t="n">
        <v>100</v>
      </c>
      <c r="AR26" s="62" t="n">
        <v>0</v>
      </c>
      <c r="AS26" s="62" t="n">
        <v>40</v>
      </c>
      <c r="AT26" s="62" t="n">
        <v>100</v>
      </c>
      <c r="AU26" s="62"/>
      <c r="AV26" s="61" t="n">
        <f aca="false">IFERROR(AVERAGE(AK26:AU26),0)</f>
        <v>66.5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96</v>
      </c>
      <c r="BD26" s="62" t="n">
        <v>100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99.6</v>
      </c>
      <c r="BJ26" s="62" t="n">
        <v>100</v>
      </c>
      <c r="BK26" s="62" t="n">
        <v>90</v>
      </c>
      <c r="BL26" s="62" t="n">
        <v>95</v>
      </c>
      <c r="BM26" s="62" t="n">
        <v>80</v>
      </c>
      <c r="BN26" s="62" t="n">
        <v>100</v>
      </c>
      <c r="BO26" s="62" t="n">
        <v>20</v>
      </c>
      <c r="BP26" s="62" t="n">
        <v>55</v>
      </c>
      <c r="BQ26" s="62" t="n">
        <v>55</v>
      </c>
      <c r="BR26" s="62" t="n">
        <v>100</v>
      </c>
      <c r="BS26" s="62" t="n">
        <v>40</v>
      </c>
      <c r="BT26" s="61" t="n">
        <f aca="false">IFERROR(AVERAGE(BJ26:BS26),0)</f>
        <v>73.5</v>
      </c>
      <c r="BU26" s="63" t="n">
        <v>0</v>
      </c>
      <c r="BV26" s="63" t="n">
        <v>100</v>
      </c>
      <c r="BW26" s="63" t="n">
        <v>100</v>
      </c>
      <c r="BX26" s="62" t="n">
        <v>100</v>
      </c>
      <c r="BY26" s="62" t="n">
        <v>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75</v>
      </c>
    </row>
    <row r="27" customFormat="false" ht="15.75" hidden="false" customHeight="true" outlineLevel="0" collapsed="false">
      <c r="A27" s="13" t="str">
        <f aca="false">$E27&amp;"-"&amp;$F27</f>
        <v>202004030-3</v>
      </c>
      <c r="B27" s="18" t="n">
        <f aca="false">$W27</f>
        <v>68</v>
      </c>
      <c r="C27" s="13"/>
      <c r="D27" s="54" t="n">
        <f aca="false">D26+1</f>
        <v>23</v>
      </c>
      <c r="E27" s="56" t="s">
        <v>900</v>
      </c>
      <c r="F27" s="56" t="s">
        <v>159</v>
      </c>
      <c r="G27" s="56" t="s">
        <v>901</v>
      </c>
      <c r="H27" s="56" t="s">
        <v>89</v>
      </c>
      <c r="I27" s="56" t="s">
        <v>902</v>
      </c>
      <c r="J27" s="56" t="s">
        <v>903</v>
      </c>
      <c r="K27" s="56" t="s">
        <v>904</v>
      </c>
      <c r="L27" s="56" t="s">
        <v>64</v>
      </c>
      <c r="M27" s="56" t="s">
        <v>276</v>
      </c>
      <c r="N27" s="56" t="s">
        <v>905</v>
      </c>
      <c r="O27" s="57" t="n">
        <f aca="false">$AB27</f>
        <v>65</v>
      </c>
      <c r="P27" s="57" t="n">
        <f aca="false">$AF27</f>
        <v>70</v>
      </c>
      <c r="Q27" s="57" t="n">
        <f aca="false">IFERROR(IF($V27&lt;&gt;0,ROUND((MAX(O27:P27)*0.5+$V27*0.5),0),ROUND(($O27*0.5+$P27*0.5),0)),)</f>
        <v>68</v>
      </c>
      <c r="R27" s="57" t="n">
        <f aca="false">$AV27</f>
        <v>76.3</v>
      </c>
      <c r="S27" s="57" t="n">
        <f aca="false">$BI27</f>
        <v>34.7</v>
      </c>
      <c r="T27" s="57" t="n">
        <f aca="false">$BT27</f>
        <v>67.5</v>
      </c>
      <c r="U27" s="57" t="n">
        <f aca="false">$CD27</f>
        <v>67.5</v>
      </c>
      <c r="V27" s="58" t="n">
        <f aca="false">$AJ27</f>
        <v>0</v>
      </c>
      <c r="W27" s="59" t="n">
        <f aca="false">IF($Q27&gt;=55,ROUND($Q27*$Q$3+$R27*$R$3+$S27*$S$3+$T27*$T$3+$U27*$U$3,0),$Q27)</f>
        <v>68</v>
      </c>
      <c r="X27" s="57" t="n">
        <v>20</v>
      </c>
      <c r="Y27" s="60" t="n">
        <v>20</v>
      </c>
      <c r="Z27" s="60" t="n">
        <v>25</v>
      </c>
      <c r="AA27" s="60" t="n">
        <v>100</v>
      </c>
      <c r="AB27" s="61" t="n">
        <f aca="false">IFERROR(X27+Y27+Z27*AA27/100,0)</f>
        <v>65</v>
      </c>
      <c r="AC27" s="60" t="n">
        <v>10</v>
      </c>
      <c r="AD27" s="60" t="n">
        <v>60</v>
      </c>
      <c r="AE27" s="57" t="n">
        <v>100</v>
      </c>
      <c r="AF27" s="89" t="n">
        <f aca="false">IFERROR(AC27+AD27*AE27/100,0)</f>
        <v>70</v>
      </c>
      <c r="AG27" s="60"/>
      <c r="AH27" s="60"/>
      <c r="AI27" s="57"/>
      <c r="AJ27" s="89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0</v>
      </c>
      <c r="AO27" s="62" t="n">
        <v>50</v>
      </c>
      <c r="AP27" s="62" t="n">
        <v>80</v>
      </c>
      <c r="AQ27" s="62" t="n">
        <v>100</v>
      </c>
      <c r="AR27" s="62" t="n">
        <v>33</v>
      </c>
      <c r="AS27" s="62" t="n">
        <v>100</v>
      </c>
      <c r="AT27" s="62" t="n">
        <v>100</v>
      </c>
      <c r="AU27" s="62"/>
      <c r="AV27" s="61" t="n">
        <f aca="false">IFERROR(AVERAGE(AK27:AU27),0)</f>
        <v>76.3</v>
      </c>
      <c r="AW27" s="62" t="n">
        <v>0</v>
      </c>
      <c r="AX27" s="62" t="n">
        <v>70</v>
      </c>
      <c r="AY27" s="62" t="n">
        <v>63</v>
      </c>
      <c r="AZ27" s="62" t="n">
        <v>0</v>
      </c>
      <c r="BA27" s="62" t="n">
        <v>36</v>
      </c>
      <c r="BB27" s="62" t="n">
        <v>0</v>
      </c>
      <c r="BC27" s="62" t="n">
        <v>0</v>
      </c>
      <c r="BD27" s="62" t="n">
        <v>100</v>
      </c>
      <c r="BE27" s="62" t="n">
        <v>78</v>
      </c>
      <c r="BF27" s="62" t="n">
        <v>0</v>
      </c>
      <c r="BG27" s="62"/>
      <c r="BH27" s="62"/>
      <c r="BI27" s="61" t="n">
        <f aca="false">IFERROR(AVERAGE(AW27:BH27),0)</f>
        <v>34.7</v>
      </c>
      <c r="BJ27" s="62" t="n">
        <v>100</v>
      </c>
      <c r="BK27" s="62" t="n">
        <v>55</v>
      </c>
      <c r="BL27" s="62" t="n">
        <v>80</v>
      </c>
      <c r="BM27" s="62" t="n">
        <v>100</v>
      </c>
      <c r="BN27" s="62" t="n">
        <v>100</v>
      </c>
      <c r="BO27" s="62" t="n">
        <v>100</v>
      </c>
      <c r="BP27" s="62" t="n">
        <v>15</v>
      </c>
      <c r="BQ27" s="62" t="n">
        <v>55</v>
      </c>
      <c r="BR27" s="62" t="n">
        <v>70</v>
      </c>
      <c r="BS27" s="62" t="n">
        <v>0</v>
      </c>
      <c r="BT27" s="61" t="n">
        <f aca="false">IFERROR(AVERAGE(BJ27:BS27),0)</f>
        <v>67.5</v>
      </c>
      <c r="BU27" s="63" t="n">
        <v>0</v>
      </c>
      <c r="BV27" s="63" t="n">
        <v>60</v>
      </c>
      <c r="BW27" s="63" t="n">
        <v>80</v>
      </c>
      <c r="BX27" s="62" t="n">
        <v>100</v>
      </c>
      <c r="BY27" s="62" t="n">
        <v>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67.5</v>
      </c>
    </row>
    <row r="28" customFormat="false" ht="15.75" hidden="false" customHeight="true" outlineLevel="0" collapsed="false">
      <c r="A28" s="13" t="str">
        <f aca="false">$E28&amp;"-"&amp;$F28</f>
        <v>202004055-9</v>
      </c>
      <c r="B28" s="18" t="n">
        <f aca="false">$W28</f>
        <v>92</v>
      </c>
      <c r="C28" s="13"/>
      <c r="D28" s="54" t="n">
        <f aca="false">D27+1</f>
        <v>24</v>
      </c>
      <c r="E28" s="56" t="s">
        <v>906</v>
      </c>
      <c r="F28" s="56" t="s">
        <v>102</v>
      </c>
      <c r="G28" s="56" t="s">
        <v>907</v>
      </c>
      <c r="H28" s="56" t="s">
        <v>159</v>
      </c>
      <c r="I28" s="56" t="s">
        <v>85</v>
      </c>
      <c r="J28" s="56" t="s">
        <v>908</v>
      </c>
      <c r="K28" s="56" t="s">
        <v>909</v>
      </c>
      <c r="L28" s="56" t="s">
        <v>64</v>
      </c>
      <c r="M28" s="56" t="s">
        <v>276</v>
      </c>
      <c r="N28" s="56" t="s">
        <v>910</v>
      </c>
      <c r="O28" s="57" t="n">
        <f aca="false">$AB28</f>
        <v>85</v>
      </c>
      <c r="P28" s="57" t="n">
        <f aca="false">$AF28</f>
        <v>95</v>
      </c>
      <c r="Q28" s="57" t="n">
        <f aca="false">IFERROR(IF($V28&lt;&gt;0,ROUND((MAX(O28:P28)*0.5+$V28*0.5),0),ROUND(($O28*0.5+$P28*0.5),0)),)</f>
        <v>90</v>
      </c>
      <c r="R28" s="57" t="n">
        <f aca="false">$AV28</f>
        <v>100</v>
      </c>
      <c r="S28" s="57" t="n">
        <f aca="false">$BI28</f>
        <v>76.7</v>
      </c>
      <c r="T28" s="57" t="n">
        <f aca="false">$BT28</f>
        <v>96</v>
      </c>
      <c r="U28" s="57" t="n">
        <f aca="false">$CD28</f>
        <v>87.5</v>
      </c>
      <c r="V28" s="58" t="n">
        <f aca="false">$AJ28</f>
        <v>0</v>
      </c>
      <c r="W28" s="59" t="n">
        <f aca="false">IF($Q28&gt;=55,ROUND($Q28*$Q$3+$R28*$R$3+$S28*$S$3+$T28*$T$3+$U28*$U$3,0),$Q28)</f>
        <v>92</v>
      </c>
      <c r="X28" s="57" t="n">
        <v>20</v>
      </c>
      <c r="Y28" s="60" t="n">
        <v>25</v>
      </c>
      <c r="Z28" s="60" t="n">
        <v>40</v>
      </c>
      <c r="AA28" s="60" t="n">
        <v>100</v>
      </c>
      <c r="AB28" s="61" t="n">
        <f aca="false">IFERROR(X28+Y28+Z28*AA28/100,0)</f>
        <v>85</v>
      </c>
      <c r="AC28" s="60" t="n">
        <v>30</v>
      </c>
      <c r="AD28" s="60" t="n">
        <v>65</v>
      </c>
      <c r="AE28" s="57" t="n">
        <v>100</v>
      </c>
      <c r="AF28" s="89" t="n">
        <f aca="false">IFERROR(AC28+AD28*AE28/100,0)</f>
        <v>95</v>
      </c>
      <c r="AG28" s="60"/>
      <c r="AH28" s="60"/>
      <c r="AI28" s="57"/>
      <c r="AJ28" s="89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100</v>
      </c>
      <c r="AP28" s="62" t="n">
        <v>100</v>
      </c>
      <c r="AQ28" s="62" t="n">
        <v>100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100</v>
      </c>
      <c r="AW28" s="62" t="n">
        <v>87</v>
      </c>
      <c r="AX28" s="62" t="n">
        <v>94</v>
      </c>
      <c r="AY28" s="62" t="n">
        <v>100</v>
      </c>
      <c r="AZ28" s="62" t="n">
        <v>0</v>
      </c>
      <c r="BA28" s="62" t="n">
        <v>95</v>
      </c>
      <c r="BB28" s="62" t="n">
        <v>100</v>
      </c>
      <c r="BC28" s="62" t="n">
        <v>96</v>
      </c>
      <c r="BD28" s="62" t="n">
        <v>100</v>
      </c>
      <c r="BE28" s="62" t="n">
        <v>95</v>
      </c>
      <c r="BF28" s="62" t="n">
        <v>0</v>
      </c>
      <c r="BG28" s="62"/>
      <c r="BH28" s="62"/>
      <c r="BI28" s="61" t="n">
        <f aca="false">IFERROR(AVERAGE(AW28:BH28),0)</f>
        <v>76.7</v>
      </c>
      <c r="BJ28" s="62" t="n">
        <v>100</v>
      </c>
      <c r="BK28" s="62" t="n">
        <v>80</v>
      </c>
      <c r="BL28" s="62" t="n">
        <v>90</v>
      </c>
      <c r="BM28" s="62" t="n">
        <v>90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100</v>
      </c>
      <c r="BS28" s="62" t="n">
        <v>100</v>
      </c>
      <c r="BT28" s="61" t="n">
        <f aca="false">IFERROR(AVERAGE(BJ28:BS28),0)</f>
        <v>96</v>
      </c>
      <c r="BU28" s="63" t="n">
        <v>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87.5</v>
      </c>
    </row>
    <row r="29" customFormat="false" ht="15.75" hidden="false" customHeight="true" outlineLevel="0" collapsed="false">
      <c r="A29" s="13" t="str">
        <f aca="false">$E29&amp;"-"&amp;$F29</f>
        <v>202004004-4</v>
      </c>
      <c r="B29" s="18" t="n">
        <f aca="false">$W29</f>
        <v>83</v>
      </c>
      <c r="C29" s="13"/>
      <c r="D29" s="54" t="n">
        <f aca="false">D28+1</f>
        <v>25</v>
      </c>
      <c r="E29" s="56" t="s">
        <v>911</v>
      </c>
      <c r="F29" s="56" t="s">
        <v>178</v>
      </c>
      <c r="G29" s="56" t="s">
        <v>912</v>
      </c>
      <c r="H29" s="56" t="s">
        <v>140</v>
      </c>
      <c r="I29" s="56" t="s">
        <v>913</v>
      </c>
      <c r="J29" s="56" t="s">
        <v>186</v>
      </c>
      <c r="K29" s="56" t="s">
        <v>914</v>
      </c>
      <c r="L29" s="56" t="s">
        <v>64</v>
      </c>
      <c r="M29" s="56" t="s">
        <v>276</v>
      </c>
      <c r="N29" s="56" t="s">
        <v>915</v>
      </c>
      <c r="O29" s="57" t="n">
        <f aca="false">$AB29</f>
        <v>85</v>
      </c>
      <c r="P29" s="57" t="n">
        <f aca="false">$AF29</f>
        <v>75</v>
      </c>
      <c r="Q29" s="57" t="n">
        <f aca="false">IFERROR(IF($V29&lt;&gt;0,ROUND((MAX(O29:P29)*0.5+$V29*0.5),0),ROUND(($O29*0.5+$P29*0.5),0)),)</f>
        <v>80</v>
      </c>
      <c r="R29" s="57" t="n">
        <f aca="false">$AV29</f>
        <v>89</v>
      </c>
      <c r="S29" s="57" t="n">
        <f aca="false">$BI29</f>
        <v>98.8</v>
      </c>
      <c r="T29" s="57" t="n">
        <f aca="false">$BT29</f>
        <v>75</v>
      </c>
      <c r="U29" s="57" t="n">
        <f aca="false">$CD29</f>
        <v>100</v>
      </c>
      <c r="V29" s="58" t="n">
        <f aca="false">$AJ29</f>
        <v>0</v>
      </c>
      <c r="W29" s="59" t="n">
        <f aca="false">IF($Q29&gt;=55,ROUND($Q29*$Q$3+$R29*$R$3+$S29*$S$3+$T29*$T$3+$U29*$U$3,0),$Q29)</f>
        <v>83</v>
      </c>
      <c r="X29" s="83" t="n">
        <v>15</v>
      </c>
      <c r="Y29" s="84" t="n">
        <v>20</v>
      </c>
      <c r="Z29" s="84" t="n">
        <v>50</v>
      </c>
      <c r="AA29" s="84" t="n">
        <v>100</v>
      </c>
      <c r="AB29" s="61" t="n">
        <f aca="false">IFERROR(X29+Y29+Z29*AA29/100,0)</f>
        <v>85</v>
      </c>
      <c r="AC29" s="60" t="n">
        <v>25</v>
      </c>
      <c r="AD29" s="60" t="n">
        <v>50</v>
      </c>
      <c r="AE29" s="57" t="n">
        <v>100</v>
      </c>
      <c r="AF29" s="89" t="n">
        <f aca="false">IFERROR(AC29+AD29*AE29/100,0)</f>
        <v>75</v>
      </c>
      <c r="AG29" s="60"/>
      <c r="AH29" s="60"/>
      <c r="AI29" s="57"/>
      <c r="AJ29" s="89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80</v>
      </c>
      <c r="AQ29" s="62" t="n">
        <v>100</v>
      </c>
      <c r="AR29" s="62" t="n">
        <v>50</v>
      </c>
      <c r="AS29" s="62" t="n">
        <v>60</v>
      </c>
      <c r="AT29" s="62" t="n">
        <v>100</v>
      </c>
      <c r="AU29" s="62"/>
      <c r="AV29" s="61" t="n">
        <f aca="false">IFERROR(AVERAGE(AK29:AU29),0)</f>
        <v>89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100</v>
      </c>
      <c r="BC29" s="62" t="n">
        <v>98</v>
      </c>
      <c r="BD29" s="62" t="n">
        <v>100</v>
      </c>
      <c r="BE29" s="62" t="n">
        <v>100</v>
      </c>
      <c r="BF29" s="62" t="n">
        <v>90</v>
      </c>
      <c r="BG29" s="62"/>
      <c r="BH29" s="62"/>
      <c r="BI29" s="61" t="n">
        <f aca="false">IFERROR(AVERAGE(AW29:BH29),0)</f>
        <v>98.8</v>
      </c>
      <c r="BJ29" s="62" t="n">
        <v>100</v>
      </c>
      <c r="BK29" s="62" t="n">
        <v>85</v>
      </c>
      <c r="BL29" s="62" t="n">
        <v>95</v>
      </c>
      <c r="BM29" s="62" t="n">
        <v>0</v>
      </c>
      <c r="BN29" s="62" t="n">
        <v>100</v>
      </c>
      <c r="BO29" s="62" t="n">
        <v>90</v>
      </c>
      <c r="BP29" s="62" t="n">
        <v>0</v>
      </c>
      <c r="BQ29" s="62" t="n">
        <v>80</v>
      </c>
      <c r="BR29" s="62" t="n">
        <v>100</v>
      </c>
      <c r="BS29" s="62" t="n">
        <v>100</v>
      </c>
      <c r="BT29" s="61" t="n">
        <f aca="false">IFERROR(AVERAGE(BJ29:BS29),0)</f>
        <v>75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100</v>
      </c>
    </row>
    <row r="30" customFormat="false" ht="15.75" hidden="false" customHeight="true" outlineLevel="0" collapsed="false">
      <c r="A30" s="13" t="str">
        <f aca="false">$E30&amp;"-"&amp;$F30</f>
        <v>202004088-5</v>
      </c>
      <c r="B30" s="18" t="n">
        <f aca="false">$W30</f>
        <v>0</v>
      </c>
      <c r="C30" s="13"/>
      <c r="D30" s="54" t="n">
        <f aca="false">D29+1</f>
        <v>26</v>
      </c>
      <c r="E30" s="56" t="s">
        <v>916</v>
      </c>
      <c r="F30" s="56" t="s">
        <v>70</v>
      </c>
      <c r="G30" s="56" t="s">
        <v>917</v>
      </c>
      <c r="H30" s="56" t="s">
        <v>64</v>
      </c>
      <c r="I30" s="73" t="s">
        <v>918</v>
      </c>
      <c r="J30" s="56" t="s">
        <v>919</v>
      </c>
      <c r="K30" s="56" t="s">
        <v>920</v>
      </c>
      <c r="L30" s="56" t="s">
        <v>64</v>
      </c>
      <c r="M30" s="56" t="s">
        <v>276</v>
      </c>
      <c r="N30" s="56" t="s">
        <v>921</v>
      </c>
      <c r="O30" s="57" t="n">
        <f aca="false">$AB30</f>
        <v>0</v>
      </c>
      <c r="P30" s="57" t="n">
        <f aca="false">$AF30</f>
        <v>0</v>
      </c>
      <c r="Q30" s="57" t="n">
        <f aca="false">IFERROR(IF($V30&lt;&gt;0,ROUND((MAX(O30:P30)*0.5+$V30*0.5),0),ROUND(($O30*0.5+$P30*0.5),0)),)</f>
        <v>0</v>
      </c>
      <c r="R30" s="57" t="n">
        <f aca="false">$AV30</f>
        <v>48.5</v>
      </c>
      <c r="S30" s="57" t="n">
        <f aca="false">$BI30</f>
        <v>19.5</v>
      </c>
      <c r="T30" s="57" t="n">
        <f aca="false">$BT30</f>
        <v>30</v>
      </c>
      <c r="U30" s="57" t="n">
        <f aca="false">$CD30</f>
        <v>12.5</v>
      </c>
      <c r="V30" s="58" t="n">
        <f aca="false">$AJ30</f>
        <v>0</v>
      </c>
      <c r="W30" s="88" t="n">
        <f aca="false">IF($Q30&gt;=55,ROUND($Q30*$Q$3+$R30*$R$3+$S30*$S$3+$T30*$T$3+$U30*$U$3,0),$Q30)</f>
        <v>0</v>
      </c>
      <c r="X30" s="54"/>
      <c r="Y30" s="54"/>
      <c r="Z30" s="54"/>
      <c r="AA30" s="54"/>
      <c r="AB30" s="61" t="n">
        <f aca="false">IFERROR(X30+Y30+Z30*AA30/100,0)</f>
        <v>0</v>
      </c>
      <c r="AC30" s="60"/>
      <c r="AD30" s="60"/>
      <c r="AE30" s="57"/>
      <c r="AF30" s="89" t="n">
        <f aca="false">IFERROR(AC30+AD30*AE30/100,0)</f>
        <v>0</v>
      </c>
      <c r="AG30" s="60"/>
      <c r="AH30" s="60"/>
      <c r="AI30" s="57"/>
      <c r="AJ30" s="89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75</v>
      </c>
      <c r="AO30" s="62" t="n">
        <v>50</v>
      </c>
      <c r="AP30" s="62" t="n">
        <v>60</v>
      </c>
      <c r="AQ30" s="90" t="n">
        <v>0</v>
      </c>
      <c r="AR30" s="90" t="n">
        <v>0</v>
      </c>
      <c r="AS30" s="90" t="n">
        <v>0</v>
      </c>
      <c r="AT30" s="90" t="n">
        <v>0</v>
      </c>
      <c r="AU30" s="62"/>
      <c r="AV30" s="61" t="n">
        <f aca="false">IFERROR(AVERAGE(AK30:AU30),0)</f>
        <v>48.5</v>
      </c>
      <c r="AW30" s="62" t="n">
        <v>0</v>
      </c>
      <c r="AX30" s="62" t="n">
        <v>100</v>
      </c>
      <c r="AY30" s="62" t="n">
        <v>95</v>
      </c>
      <c r="AZ30" s="62" t="n">
        <v>0</v>
      </c>
      <c r="BA30" s="62" t="n">
        <v>0</v>
      </c>
      <c r="BB30" s="62" t="n">
        <v>0</v>
      </c>
      <c r="BC30" s="90" t="n">
        <v>0</v>
      </c>
      <c r="BD30" s="90" t="n">
        <v>0</v>
      </c>
      <c r="BE30" s="90" t="n">
        <v>0</v>
      </c>
      <c r="BF30" s="90" t="n">
        <v>0</v>
      </c>
      <c r="BG30" s="62"/>
      <c r="BH30" s="62"/>
      <c r="BI30" s="61" t="n">
        <f aca="false">IFERROR(AVERAGE(AW30:BH30),0)</f>
        <v>19.5</v>
      </c>
      <c r="BJ30" s="62" t="n">
        <v>100</v>
      </c>
      <c r="BK30" s="62" t="n">
        <v>75</v>
      </c>
      <c r="BL30" s="62" t="n">
        <v>85</v>
      </c>
      <c r="BM30" s="62" t="n">
        <v>15</v>
      </c>
      <c r="BN30" s="62" t="n">
        <v>25</v>
      </c>
      <c r="BO30" s="62" t="n">
        <v>0</v>
      </c>
      <c r="BP30" s="62" t="n">
        <v>0</v>
      </c>
      <c r="BQ30" s="62" t="n">
        <v>0</v>
      </c>
      <c r="BR30" s="62" t="n">
        <v>0</v>
      </c>
      <c r="BS30" s="62" t="n">
        <v>0</v>
      </c>
      <c r="BT30" s="61" t="n">
        <f aca="false">IFERROR(AVERAGE(BJ30:BS30),0)</f>
        <v>30</v>
      </c>
      <c r="BU30" s="63" t="n">
        <v>100</v>
      </c>
      <c r="BV30" s="63" t="n">
        <v>0</v>
      </c>
      <c r="BW30" s="63" t="n">
        <v>0</v>
      </c>
      <c r="BX30" s="62" t="n">
        <v>0</v>
      </c>
      <c r="BY30" s="62" t="n">
        <v>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12.5</v>
      </c>
    </row>
    <row r="31" customFormat="false" ht="15.75" hidden="false" customHeight="true" outlineLevel="0" collapsed="false">
      <c r="A31" s="13" t="str">
        <f aca="false">$E31&amp;"-"&amp;$F31</f>
        <v>202004043-5</v>
      </c>
      <c r="B31" s="18" t="n">
        <f aca="false">$W31</f>
        <v>87</v>
      </c>
      <c r="C31" s="13"/>
      <c r="D31" s="54" t="n">
        <v>27</v>
      </c>
      <c r="E31" s="56" t="s">
        <v>922</v>
      </c>
      <c r="F31" s="56" t="s">
        <v>70</v>
      </c>
      <c r="G31" s="56" t="s">
        <v>923</v>
      </c>
      <c r="H31" s="56" t="s">
        <v>89</v>
      </c>
      <c r="I31" s="56" t="s">
        <v>924</v>
      </c>
      <c r="J31" s="56" t="s">
        <v>409</v>
      </c>
      <c r="K31" s="56" t="s">
        <v>925</v>
      </c>
      <c r="L31" s="56" t="s">
        <v>64</v>
      </c>
      <c r="M31" s="56" t="s">
        <v>276</v>
      </c>
      <c r="N31" s="56" t="s">
        <v>926</v>
      </c>
      <c r="O31" s="57" t="n">
        <f aca="false">$AB31</f>
        <v>80</v>
      </c>
      <c r="P31" s="57" t="n">
        <f aca="false">$AF31</f>
        <v>79</v>
      </c>
      <c r="Q31" s="57" t="n">
        <f aca="false">IFERROR(IF($V31&lt;&gt;0,ROUND((MAX(O31:P31)*0.5+$V31*0.5),0),ROUND(($O31*0.5+$P31*0.5),0)),)</f>
        <v>80</v>
      </c>
      <c r="R31" s="57" t="n">
        <f aca="false">$AV31</f>
        <v>96</v>
      </c>
      <c r="S31" s="57" t="n">
        <f aca="false">$BI31</f>
        <v>90</v>
      </c>
      <c r="T31" s="57" t="n">
        <f aca="false">$BT31</f>
        <v>92</v>
      </c>
      <c r="U31" s="57" t="n">
        <f aca="false">$CD31</f>
        <v>100</v>
      </c>
      <c r="V31" s="58" t="n">
        <f aca="false">$AJ31</f>
        <v>0</v>
      </c>
      <c r="W31" s="59" t="n">
        <f aca="false">IF($Q31&gt;=55,ROUND($Q31*$Q$3+$R31*$R$3+$S31*$S$3+$T31*$T$3+$U31*$U$3,0),$Q31)</f>
        <v>87</v>
      </c>
      <c r="X31" s="94" t="n">
        <v>20</v>
      </c>
      <c r="Y31" s="95" t="n">
        <v>30</v>
      </c>
      <c r="Z31" s="95" t="n">
        <v>30</v>
      </c>
      <c r="AA31" s="95" t="n">
        <v>100</v>
      </c>
      <c r="AB31" s="61" t="n">
        <f aca="false">IFERROR(X31+Y31+Z31*AA31/100,0)</f>
        <v>80</v>
      </c>
      <c r="AC31" s="60" t="n">
        <v>30</v>
      </c>
      <c r="AD31" s="60" t="n">
        <v>70</v>
      </c>
      <c r="AE31" s="57" t="n">
        <v>70</v>
      </c>
      <c r="AF31" s="89" t="n">
        <f aca="false">IFERROR(AC31+AD31*AE31/100,0)</f>
        <v>79</v>
      </c>
      <c r="AG31" s="60"/>
      <c r="AH31" s="60"/>
      <c r="AI31" s="57"/>
      <c r="AJ31" s="89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100</v>
      </c>
      <c r="AP31" s="62" t="n">
        <v>60</v>
      </c>
      <c r="AQ31" s="62" t="n">
        <v>100</v>
      </c>
      <c r="AR31" s="62" t="n">
        <v>100</v>
      </c>
      <c r="AS31" s="62" t="n">
        <v>100</v>
      </c>
      <c r="AT31" s="62" t="n">
        <v>100</v>
      </c>
      <c r="AU31" s="62"/>
      <c r="AV31" s="61" t="n">
        <f aca="false">IFERROR(AVERAGE(AK31:AU31),0)</f>
        <v>96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0</v>
      </c>
      <c r="BF31" s="62" t="n">
        <v>100</v>
      </c>
      <c r="BG31" s="62"/>
      <c r="BH31" s="62"/>
      <c r="BI31" s="61" t="n">
        <f aca="false">IFERROR(AVERAGE(AW31:BH31),0)</f>
        <v>90</v>
      </c>
      <c r="BJ31" s="62" t="n">
        <v>90</v>
      </c>
      <c r="BK31" s="62" t="n">
        <v>100</v>
      </c>
      <c r="BL31" s="62" t="n">
        <v>100</v>
      </c>
      <c r="BM31" s="62" t="n">
        <v>100</v>
      </c>
      <c r="BN31" s="62" t="n">
        <v>100</v>
      </c>
      <c r="BO31" s="62" t="n">
        <v>60</v>
      </c>
      <c r="BP31" s="62" t="n">
        <v>100</v>
      </c>
      <c r="BQ31" s="62" t="n">
        <v>100</v>
      </c>
      <c r="BR31" s="62" t="n">
        <v>70</v>
      </c>
      <c r="BS31" s="62" t="n">
        <v>100</v>
      </c>
      <c r="BT31" s="61" t="n">
        <f aca="false">IFERROR(AVERAGE(BJ31:BS31),0)</f>
        <v>92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100</v>
      </c>
    </row>
    <row r="32" customFormat="false" ht="15.75" hidden="false" customHeight="true" outlineLevel="0" collapsed="false">
      <c r="A32" s="13" t="str">
        <f aca="false">$E32&amp;"-"&amp;$F32</f>
        <v>202004110-5</v>
      </c>
      <c r="B32" s="18" t="n">
        <f aca="false">$W32</f>
        <v>88</v>
      </c>
      <c r="C32" s="13"/>
      <c r="D32" s="54" t="n">
        <v>28</v>
      </c>
      <c r="E32" s="56" t="s">
        <v>927</v>
      </c>
      <c r="F32" s="56" t="s">
        <v>70</v>
      </c>
      <c r="G32" s="56" t="s">
        <v>928</v>
      </c>
      <c r="H32" s="56" t="s">
        <v>64</v>
      </c>
      <c r="I32" s="56" t="s">
        <v>72</v>
      </c>
      <c r="J32" s="56" t="s">
        <v>84</v>
      </c>
      <c r="K32" s="56" t="s">
        <v>929</v>
      </c>
      <c r="L32" s="56" t="s">
        <v>64</v>
      </c>
      <c r="M32" s="56" t="s">
        <v>276</v>
      </c>
      <c r="N32" s="56" t="s">
        <v>930</v>
      </c>
      <c r="O32" s="57" t="n">
        <f aca="false">$AB32</f>
        <v>90</v>
      </c>
      <c r="P32" s="57" t="n">
        <f aca="false">$AF32</f>
        <v>100</v>
      </c>
      <c r="Q32" s="57" t="n">
        <f aca="false">IFERROR(IF($V32&lt;&gt;0,ROUND((MAX(O32:P32)*0.5+$V32*0.5),0),ROUND(($O32*0.5+$P32*0.5),0)),)</f>
        <v>95</v>
      </c>
      <c r="R32" s="57" t="n">
        <f aca="false">$AV32</f>
        <v>72.2</v>
      </c>
      <c r="S32" s="57" t="n">
        <f aca="false">$BI32</f>
        <v>57.5</v>
      </c>
      <c r="T32" s="57" t="n">
        <f aca="false">$BT32</f>
        <v>96</v>
      </c>
      <c r="U32" s="57" t="n">
        <f aca="false">$CD32</f>
        <v>87.5</v>
      </c>
      <c r="V32" s="58" t="n">
        <f aca="false">$AJ32</f>
        <v>0</v>
      </c>
      <c r="W32" s="59" t="n">
        <f aca="false">IF($Q32&gt;=55,ROUND($Q32*$Q$3+$R32*$R$3+$S32*$S$3+$T32*$T$3+$U32*$U$3,0),$Q32)</f>
        <v>88</v>
      </c>
      <c r="X32" s="57" t="n">
        <v>20</v>
      </c>
      <c r="Y32" s="60" t="n">
        <v>20</v>
      </c>
      <c r="Z32" s="60" t="n">
        <v>50</v>
      </c>
      <c r="AA32" s="60" t="n">
        <v>100</v>
      </c>
      <c r="AB32" s="61" t="n">
        <f aca="false">IFERROR(X32+Y32+Z32*AA32/100,0)</f>
        <v>90</v>
      </c>
      <c r="AC32" s="60" t="n">
        <v>30</v>
      </c>
      <c r="AD32" s="60" t="n">
        <v>70</v>
      </c>
      <c r="AE32" s="57" t="n">
        <v>100</v>
      </c>
      <c r="AF32" s="89" t="n">
        <f aca="false">IFERROR(AC32+AD32*AE32/100,0)</f>
        <v>100</v>
      </c>
      <c r="AG32" s="60"/>
      <c r="AH32" s="60"/>
      <c r="AI32" s="57"/>
      <c r="AJ32" s="89" t="n">
        <f aca="false">IFERROR(AG32+AH32*AI32/100,0)</f>
        <v>0</v>
      </c>
      <c r="AK32" s="62" t="n">
        <v>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40</v>
      </c>
      <c r="AQ32" s="62" t="n">
        <v>80</v>
      </c>
      <c r="AR32" s="62" t="n">
        <v>67</v>
      </c>
      <c r="AS32" s="62" t="n">
        <v>60</v>
      </c>
      <c r="AT32" s="62" t="n">
        <v>100</v>
      </c>
      <c r="AU32" s="62"/>
      <c r="AV32" s="61" t="n">
        <f aca="false">IFERROR(AVERAGE(AK32:AU32),0)</f>
        <v>72.2</v>
      </c>
      <c r="AW32" s="62" t="n">
        <v>75</v>
      </c>
      <c r="AX32" s="62" t="n">
        <v>0</v>
      </c>
      <c r="AY32" s="62" t="n">
        <v>100</v>
      </c>
      <c r="AZ32" s="62" t="n">
        <v>100</v>
      </c>
      <c r="BA32" s="62" t="n">
        <v>0</v>
      </c>
      <c r="BB32" s="62" t="n">
        <v>100</v>
      </c>
      <c r="BC32" s="62" t="n">
        <v>0</v>
      </c>
      <c r="BD32" s="62" t="n">
        <v>100</v>
      </c>
      <c r="BE32" s="62" t="n">
        <v>0</v>
      </c>
      <c r="BF32" s="62" t="n">
        <v>100</v>
      </c>
      <c r="BG32" s="62"/>
      <c r="BH32" s="62"/>
      <c r="BI32" s="61" t="n">
        <f aca="false">IFERROR(AVERAGE(AW32:BH32),0)</f>
        <v>57.5</v>
      </c>
      <c r="BJ32" s="62" t="n">
        <v>100</v>
      </c>
      <c r="BK32" s="62" t="n">
        <v>80</v>
      </c>
      <c r="BL32" s="62" t="n">
        <v>100</v>
      </c>
      <c r="BM32" s="62" t="n">
        <v>80</v>
      </c>
      <c r="BN32" s="62" t="n">
        <v>100</v>
      </c>
      <c r="BO32" s="62" t="n">
        <v>100</v>
      </c>
      <c r="BP32" s="62" t="n">
        <v>100</v>
      </c>
      <c r="BQ32" s="62" t="n">
        <v>100</v>
      </c>
      <c r="BR32" s="62" t="n">
        <v>100</v>
      </c>
      <c r="BS32" s="62" t="n">
        <v>100</v>
      </c>
      <c r="BT32" s="61" t="n">
        <f aca="false">IFERROR(AVERAGE(BJ32:BS32),0)</f>
        <v>96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0</v>
      </c>
      <c r="CC32" s="62"/>
      <c r="CD32" s="61" t="n">
        <f aca="false">IFERROR(AVERAGE(BU32:CC32),0)</f>
        <v>87.5</v>
      </c>
    </row>
    <row r="33" customFormat="false" ht="15.75" hidden="false" customHeight="true" outlineLevel="0" collapsed="false">
      <c r="A33" s="13" t="str">
        <f aca="false">$E33&amp;"-"&amp;$F33</f>
        <v>202004039-7</v>
      </c>
      <c r="B33" s="18" t="n">
        <f aca="false">$W33</f>
        <v>88</v>
      </c>
      <c r="C33" s="13"/>
      <c r="D33" s="54" t="n">
        <v>29</v>
      </c>
      <c r="E33" s="56" t="s">
        <v>931</v>
      </c>
      <c r="F33" s="56" t="s">
        <v>121</v>
      </c>
      <c r="G33" s="56" t="s">
        <v>932</v>
      </c>
      <c r="H33" s="56" t="s">
        <v>58</v>
      </c>
      <c r="I33" s="56" t="s">
        <v>72</v>
      </c>
      <c r="J33" s="56" t="s">
        <v>933</v>
      </c>
      <c r="K33" s="56" t="s">
        <v>934</v>
      </c>
      <c r="L33" s="56" t="s">
        <v>64</v>
      </c>
      <c r="M33" s="56" t="s">
        <v>276</v>
      </c>
      <c r="N33" s="56" t="s">
        <v>935</v>
      </c>
      <c r="O33" s="57" t="n">
        <f aca="false">$AB33</f>
        <v>90</v>
      </c>
      <c r="P33" s="57" t="n">
        <f aca="false">$AF33</f>
        <v>100</v>
      </c>
      <c r="Q33" s="57" t="n">
        <f aca="false">IFERROR(IF($V33&lt;&gt;0,ROUND((MAX(O33:P33)*0.5+$V33*0.5),0),ROUND(($O33*0.5+$P33*0.5),0)),)</f>
        <v>95</v>
      </c>
      <c r="R33" s="57" t="n">
        <f aca="false">$AV33</f>
        <v>70</v>
      </c>
      <c r="S33" s="57" t="n">
        <f aca="false">$BI33</f>
        <v>80.6</v>
      </c>
      <c r="T33" s="57" t="n">
        <f aca="false">$BT33</f>
        <v>94.5</v>
      </c>
      <c r="U33" s="57" t="n">
        <f aca="false">$CD33</f>
        <v>75</v>
      </c>
      <c r="V33" s="58" t="n">
        <f aca="false">$AJ33</f>
        <v>0</v>
      </c>
      <c r="W33" s="59" t="n">
        <f aca="false">IF($Q33&gt;=55,ROUND($Q33*$Q$3+$R33*$R$3+$S33*$S$3+$T33*$T$3+$U33*$U$3,0),$Q33)</f>
        <v>88</v>
      </c>
      <c r="X33" s="57" t="n">
        <v>20</v>
      </c>
      <c r="Y33" s="60" t="n">
        <v>30</v>
      </c>
      <c r="Z33" s="60" t="n">
        <v>40</v>
      </c>
      <c r="AA33" s="60" t="n">
        <v>100</v>
      </c>
      <c r="AB33" s="61" t="n">
        <f aca="false">IFERROR(X33+Y33+Z33*AA33/100,0)</f>
        <v>90</v>
      </c>
      <c r="AC33" s="60" t="n">
        <v>30</v>
      </c>
      <c r="AD33" s="60" t="n">
        <v>70</v>
      </c>
      <c r="AE33" s="57" t="n">
        <v>100</v>
      </c>
      <c r="AF33" s="89" t="n">
        <f aca="false">IFERROR(AC33+AD33*AE33/100,0)</f>
        <v>100</v>
      </c>
      <c r="AG33" s="60"/>
      <c r="AH33" s="60"/>
      <c r="AI33" s="57"/>
      <c r="AJ33" s="89" t="n">
        <f aca="false">IFERROR(AG33+AH33*AI33/100,0)</f>
        <v>0</v>
      </c>
      <c r="AK33" s="62" t="n">
        <v>0</v>
      </c>
      <c r="AL33" s="63" t="n">
        <v>60</v>
      </c>
      <c r="AM33" s="62" t="n">
        <v>100</v>
      </c>
      <c r="AN33" s="62" t="n">
        <v>100</v>
      </c>
      <c r="AO33" s="62" t="n">
        <v>100</v>
      </c>
      <c r="AP33" s="62" t="n">
        <v>60</v>
      </c>
      <c r="AQ33" s="62" t="n">
        <v>100</v>
      </c>
      <c r="AR33" s="62" t="n">
        <v>0</v>
      </c>
      <c r="AS33" s="62" t="n">
        <v>80</v>
      </c>
      <c r="AT33" s="62" t="n">
        <v>100</v>
      </c>
      <c r="AU33" s="62"/>
      <c r="AV33" s="61" t="n">
        <f aca="false">IFERROR(AVERAGE(AK33:AU33),0)</f>
        <v>70</v>
      </c>
      <c r="AW33" s="62" t="n">
        <v>92</v>
      </c>
      <c r="AX33" s="62" t="n">
        <v>80</v>
      </c>
      <c r="AY33" s="62" t="n">
        <v>100</v>
      </c>
      <c r="AZ33" s="62" t="n">
        <v>0</v>
      </c>
      <c r="BA33" s="62" t="n">
        <v>75</v>
      </c>
      <c r="BB33" s="62" t="n">
        <v>89</v>
      </c>
      <c r="BC33" s="90" t="n">
        <v>75</v>
      </c>
      <c r="BD33" s="62" t="n">
        <v>100</v>
      </c>
      <c r="BE33" s="62" t="n">
        <v>97</v>
      </c>
      <c r="BF33" s="62" t="n">
        <v>98</v>
      </c>
      <c r="BG33" s="62"/>
      <c r="BH33" s="62"/>
      <c r="BI33" s="61" t="n">
        <f aca="false">IFERROR(AVERAGE(AW33:BH33),0)</f>
        <v>80.6</v>
      </c>
      <c r="BJ33" s="62" t="n">
        <v>100</v>
      </c>
      <c r="BK33" s="62" t="n">
        <v>100</v>
      </c>
      <c r="BL33" s="62" t="n">
        <v>100</v>
      </c>
      <c r="BM33" s="62" t="n">
        <v>100</v>
      </c>
      <c r="BN33" s="62" t="n">
        <v>100</v>
      </c>
      <c r="BO33" s="62" t="n">
        <v>95</v>
      </c>
      <c r="BP33" s="62" t="n">
        <v>50</v>
      </c>
      <c r="BQ33" s="62" t="n">
        <v>100</v>
      </c>
      <c r="BR33" s="62" t="n">
        <v>100</v>
      </c>
      <c r="BS33" s="62" t="n">
        <v>100</v>
      </c>
      <c r="BT33" s="61" t="n">
        <f aca="false">IFERROR(AVERAGE(BJ33:BS33),0)</f>
        <v>94.5</v>
      </c>
      <c r="BU33" s="63" t="n">
        <v>0</v>
      </c>
      <c r="BV33" s="63" t="n">
        <v>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75</v>
      </c>
    </row>
    <row r="34" customFormat="false" ht="15.75" hidden="false" customHeight="true" outlineLevel="0" collapsed="false">
      <c r="A34" s="13" t="str">
        <f aca="false">$E34&amp;"-"&amp;$F34</f>
        <v>202004073-7</v>
      </c>
      <c r="B34" s="18" t="n">
        <f aca="false">$W34</f>
        <v>85</v>
      </c>
      <c r="C34" s="13"/>
      <c r="D34" s="54" t="n">
        <v>30</v>
      </c>
      <c r="E34" s="56" t="s">
        <v>936</v>
      </c>
      <c r="F34" s="56" t="s">
        <v>121</v>
      </c>
      <c r="G34" s="56" t="s">
        <v>937</v>
      </c>
      <c r="H34" s="56" t="s">
        <v>60</v>
      </c>
      <c r="I34" s="56" t="s">
        <v>238</v>
      </c>
      <c r="J34" s="56" t="s">
        <v>938</v>
      </c>
      <c r="K34" s="56" t="s">
        <v>939</v>
      </c>
      <c r="L34" s="56" t="s">
        <v>64</v>
      </c>
      <c r="M34" s="56" t="s">
        <v>276</v>
      </c>
      <c r="N34" s="56" t="s">
        <v>940</v>
      </c>
      <c r="O34" s="57" t="n">
        <f aca="false">$AB34</f>
        <v>100</v>
      </c>
      <c r="P34" s="57" t="n">
        <f aca="false">$AF34</f>
        <v>55</v>
      </c>
      <c r="Q34" s="57" t="n">
        <f aca="false">IFERROR(IF($V34&lt;&gt;0,ROUND((MAX(O34:P34)*0.5+$V34*0.5),0),ROUND(($O34*0.5+$P34*0.5),0)),)</f>
        <v>78</v>
      </c>
      <c r="R34" s="57" t="n">
        <f aca="false">$AV34</f>
        <v>87.5</v>
      </c>
      <c r="S34" s="57" t="n">
        <f aca="false">$BI34</f>
        <v>100</v>
      </c>
      <c r="T34" s="57" t="n">
        <f aca="false">$BT34</f>
        <v>90</v>
      </c>
      <c r="U34" s="57" t="n">
        <f aca="false">$CD34</f>
        <v>100</v>
      </c>
      <c r="V34" s="58" t="n">
        <f aca="false">$AJ34</f>
        <v>0</v>
      </c>
      <c r="W34" s="59" t="n">
        <f aca="false">IF($Q34&gt;=55,ROUND($Q34*$Q$3+$R34*$R$3+$S34*$S$3+$T34*$T$3+$U34*$U$3,0),$Q34)</f>
        <v>85</v>
      </c>
      <c r="X34" s="57" t="n">
        <v>20</v>
      </c>
      <c r="Y34" s="60" t="n">
        <v>30</v>
      </c>
      <c r="Z34" s="60" t="n">
        <v>50</v>
      </c>
      <c r="AA34" s="60" t="n">
        <v>100</v>
      </c>
      <c r="AB34" s="61" t="n">
        <f aca="false">IFERROR(X34+Y34+Z34*AA34/100,0)</f>
        <v>100</v>
      </c>
      <c r="AC34" s="60" t="n">
        <v>30</v>
      </c>
      <c r="AD34" s="60" t="n">
        <v>25</v>
      </c>
      <c r="AE34" s="57" t="n">
        <v>100</v>
      </c>
      <c r="AF34" s="89" t="n">
        <f aca="false">IFERROR(AC34+AD34*AE34/100,0)</f>
        <v>55</v>
      </c>
      <c r="AG34" s="60"/>
      <c r="AH34" s="60"/>
      <c r="AI34" s="57"/>
      <c r="AJ34" s="89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75</v>
      </c>
      <c r="AO34" s="62" t="n">
        <v>100</v>
      </c>
      <c r="AP34" s="62" t="n">
        <v>0</v>
      </c>
      <c r="AQ34" s="62" t="n">
        <v>100</v>
      </c>
      <c r="AR34" s="62" t="n">
        <v>100</v>
      </c>
      <c r="AS34" s="62" t="n">
        <v>100</v>
      </c>
      <c r="AT34" s="62" t="n">
        <v>100</v>
      </c>
      <c r="AU34" s="62"/>
      <c r="AV34" s="61" t="n">
        <f aca="false">IFERROR(AVERAGE(AK34:AU34),0)</f>
        <v>87.5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100</v>
      </c>
      <c r="BB34" s="62" t="n">
        <v>100</v>
      </c>
      <c r="BC34" s="62" t="n">
        <v>100</v>
      </c>
      <c r="BD34" s="62" t="n">
        <v>100</v>
      </c>
      <c r="BE34" s="62" t="n">
        <v>100</v>
      </c>
      <c r="BF34" s="62" t="n">
        <v>100</v>
      </c>
      <c r="BG34" s="62"/>
      <c r="BH34" s="62"/>
      <c r="BI34" s="61" t="n">
        <f aca="false">IFERROR(AVERAGE(AW34:BH34),0)</f>
        <v>100</v>
      </c>
      <c r="BJ34" s="62" t="n">
        <v>100</v>
      </c>
      <c r="BK34" s="62" t="n">
        <v>100</v>
      </c>
      <c r="BL34" s="62" t="n">
        <v>100</v>
      </c>
      <c r="BM34" s="62" t="n">
        <v>100</v>
      </c>
      <c r="BN34" s="62" t="n">
        <v>100</v>
      </c>
      <c r="BO34" s="62" t="n">
        <v>100</v>
      </c>
      <c r="BP34" s="62" t="n">
        <v>100</v>
      </c>
      <c r="BQ34" s="62" t="n">
        <v>0</v>
      </c>
      <c r="BR34" s="62" t="n">
        <v>100</v>
      </c>
      <c r="BS34" s="62" t="n">
        <v>100</v>
      </c>
      <c r="BT34" s="61" t="n">
        <f aca="false">IFERROR(AVERAGE(BJ34:BS34),0)</f>
        <v>90</v>
      </c>
      <c r="BU34" s="63" t="n">
        <v>100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2"/>
      <c r="CD34" s="61" t="n">
        <f aca="false">IFERROR(AVERAGE(BU34:CC34),0)</f>
        <v>100</v>
      </c>
    </row>
    <row r="35" customFormat="false" ht="15.75" hidden="false" customHeight="true" outlineLevel="0" collapsed="false">
      <c r="A35" s="13" t="str">
        <f aca="false">$E35&amp;"-"&amp;$F35</f>
        <v>202004095-8</v>
      </c>
      <c r="B35" s="18" t="n">
        <f aca="false">$W35</f>
        <v>65</v>
      </c>
      <c r="C35" s="13"/>
      <c r="D35" s="54" t="n">
        <v>31</v>
      </c>
      <c r="E35" s="56" t="s">
        <v>941</v>
      </c>
      <c r="F35" s="56" t="s">
        <v>89</v>
      </c>
      <c r="G35" s="56" t="s">
        <v>942</v>
      </c>
      <c r="H35" s="56" t="s">
        <v>70</v>
      </c>
      <c r="I35" s="56" t="s">
        <v>943</v>
      </c>
      <c r="J35" s="56" t="s">
        <v>944</v>
      </c>
      <c r="K35" s="56" t="s">
        <v>945</v>
      </c>
      <c r="L35" s="56" t="s">
        <v>64</v>
      </c>
      <c r="M35" s="56" t="s">
        <v>276</v>
      </c>
      <c r="N35" s="56" t="s">
        <v>946</v>
      </c>
      <c r="O35" s="57" t="n">
        <f aca="false">$AB35</f>
        <v>30</v>
      </c>
      <c r="P35" s="57" t="n">
        <f aca="false">$AF35</f>
        <v>40</v>
      </c>
      <c r="Q35" s="57" t="n">
        <f aca="false">IFERROR(IF($V35&lt;&gt;0,ROUND((MAX(O35:P35)*0.5+$V35*0.5),0),ROUND(($O35*0.5+$P35*0.5),0)),)</f>
        <v>60</v>
      </c>
      <c r="R35" s="57" t="n">
        <f aca="false">$AV35</f>
        <v>68.2</v>
      </c>
      <c r="S35" s="57" t="n">
        <f aca="false">$BI35</f>
        <v>85.8</v>
      </c>
      <c r="T35" s="57" t="n">
        <f aca="false">$BT35</f>
        <v>64.5</v>
      </c>
      <c r="U35" s="57" t="n">
        <f aca="false">$CD35</f>
        <v>91</v>
      </c>
      <c r="V35" s="58" t="n">
        <f aca="false">$AJ35</f>
        <v>79</v>
      </c>
      <c r="W35" s="59" t="n">
        <f aca="false">IF($Q35&gt;=55,ROUND($Q35*$Q$3+$R35*$R$3+$S35*$S$3+$T35*$T$3+$U35*$U$3,0),$Q35)</f>
        <v>65</v>
      </c>
      <c r="X35" s="57" t="n">
        <v>5</v>
      </c>
      <c r="Y35" s="60" t="n">
        <v>25</v>
      </c>
      <c r="Z35" s="60" t="n">
        <v>0</v>
      </c>
      <c r="AA35" s="60" t="n">
        <v>0</v>
      </c>
      <c r="AB35" s="61" t="n">
        <f aca="false">IFERROR(X35+Y35+Z35*AA35/100,0)</f>
        <v>30</v>
      </c>
      <c r="AC35" s="60" t="n">
        <v>0</v>
      </c>
      <c r="AD35" s="60" t="n">
        <v>40</v>
      </c>
      <c r="AE35" s="57" t="n">
        <v>100</v>
      </c>
      <c r="AF35" s="89" t="n">
        <f aca="false">IFERROR(AC35+AD35*AE35/100,0)</f>
        <v>40</v>
      </c>
      <c r="AG35" s="60" t="n">
        <v>30</v>
      </c>
      <c r="AH35" s="60" t="n">
        <v>70</v>
      </c>
      <c r="AI35" s="57" t="n">
        <v>70</v>
      </c>
      <c r="AJ35" s="89" t="n">
        <f aca="false">IFERROR(AG35+AH35*AI35/100,0)</f>
        <v>79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25</v>
      </c>
      <c r="AP35" s="62" t="n">
        <v>60</v>
      </c>
      <c r="AQ35" s="62" t="n">
        <v>20</v>
      </c>
      <c r="AR35" s="62" t="n">
        <v>17</v>
      </c>
      <c r="AS35" s="62" t="n">
        <v>60</v>
      </c>
      <c r="AT35" s="62" t="n">
        <v>100</v>
      </c>
      <c r="AU35" s="62"/>
      <c r="AV35" s="61" t="n">
        <f aca="false">IFERROR(AVERAGE(AK35:AU35),0)</f>
        <v>68.2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0</v>
      </c>
      <c r="BB35" s="62" t="n">
        <v>100</v>
      </c>
      <c r="BC35" s="62" t="n">
        <v>58</v>
      </c>
      <c r="BD35" s="62" t="n">
        <v>100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85.8</v>
      </c>
      <c r="BJ35" s="62" t="n">
        <v>0</v>
      </c>
      <c r="BK35" s="62" t="n">
        <v>100</v>
      </c>
      <c r="BL35" s="62" t="n">
        <v>65</v>
      </c>
      <c r="BM35" s="62" t="n">
        <v>95</v>
      </c>
      <c r="BN35" s="62" t="n">
        <v>85</v>
      </c>
      <c r="BO35" s="62" t="n">
        <v>0</v>
      </c>
      <c r="BP35" s="62" t="n">
        <v>100</v>
      </c>
      <c r="BQ35" s="62" t="n">
        <v>0</v>
      </c>
      <c r="BR35" s="62" t="n">
        <v>100</v>
      </c>
      <c r="BS35" s="62" t="n">
        <v>100</v>
      </c>
      <c r="BT35" s="61" t="n">
        <f aca="false">IFERROR(AVERAGE(BJ35:BS35),0)</f>
        <v>64.5</v>
      </c>
      <c r="BU35" s="63" t="n">
        <v>100</v>
      </c>
      <c r="BV35" s="63" t="n">
        <v>100</v>
      </c>
      <c r="BW35" s="63" t="n">
        <v>100</v>
      </c>
      <c r="BX35" s="62" t="n">
        <v>100</v>
      </c>
      <c r="BY35" s="62" t="n">
        <v>100</v>
      </c>
      <c r="BZ35" s="62" t="n">
        <v>28</v>
      </c>
      <c r="CA35" s="62" t="n">
        <v>100</v>
      </c>
      <c r="CB35" s="62" t="n">
        <v>100</v>
      </c>
      <c r="CC35" s="62"/>
      <c r="CD35" s="61" t="n">
        <f aca="false">IFERROR(AVERAGE(BU35:CC35),0)</f>
        <v>91</v>
      </c>
    </row>
    <row r="36" customFormat="false" ht="15.75" hidden="false" customHeight="true" outlineLevel="0" collapsed="false">
      <c r="A36" s="13" t="str">
        <f aca="false">$E36&amp;"-"&amp;$F36</f>
        <v>202004036-2</v>
      </c>
      <c r="B36" s="18" t="n">
        <f aca="false">$W36</f>
        <v>95</v>
      </c>
      <c r="C36" s="13"/>
      <c r="D36" s="54" t="n">
        <v>32</v>
      </c>
      <c r="E36" s="56" t="s">
        <v>947</v>
      </c>
      <c r="F36" s="56" t="s">
        <v>58</v>
      </c>
      <c r="G36" s="56" t="s">
        <v>948</v>
      </c>
      <c r="H36" s="56" t="s">
        <v>68</v>
      </c>
      <c r="I36" s="56" t="s">
        <v>949</v>
      </c>
      <c r="J36" s="56" t="s">
        <v>950</v>
      </c>
      <c r="K36" s="56" t="s">
        <v>951</v>
      </c>
      <c r="L36" s="56" t="s">
        <v>64</v>
      </c>
      <c r="M36" s="56" t="s">
        <v>276</v>
      </c>
      <c r="N36" s="56" t="s">
        <v>952</v>
      </c>
      <c r="O36" s="57" t="n">
        <f aca="false">$AB36</f>
        <v>100</v>
      </c>
      <c r="P36" s="57" t="n">
        <f aca="false">$AF36</f>
        <v>100</v>
      </c>
      <c r="Q36" s="57" t="n">
        <f aca="false">IFERROR(IF($V36&lt;&gt;0,ROUND((MAX(O36:P36)*0.5+$V36*0.5),0),ROUND(($O36*0.5+$P36*0.5),0)),)</f>
        <v>100</v>
      </c>
      <c r="R36" s="57" t="n">
        <f aca="false">$AV36</f>
        <v>86.3</v>
      </c>
      <c r="S36" s="57" t="n">
        <f aca="false">$BI36</f>
        <v>82.9</v>
      </c>
      <c r="T36" s="57" t="n">
        <f aca="false">$BT36</f>
        <v>98.5</v>
      </c>
      <c r="U36" s="57" t="n">
        <f aca="false">$CD36</f>
        <v>87.5</v>
      </c>
      <c r="V36" s="58" t="n">
        <f aca="false">$AJ36</f>
        <v>0</v>
      </c>
      <c r="W36" s="59" t="n">
        <f aca="false">IF($Q36&gt;=55,ROUND($Q36*$Q$3+$R36*$R$3+$S36*$S$3+$T36*$T$3+$U36*$U$3,0),$Q36)</f>
        <v>95</v>
      </c>
      <c r="X36" s="57" t="n">
        <v>20</v>
      </c>
      <c r="Y36" s="60" t="n">
        <v>30</v>
      </c>
      <c r="Z36" s="60" t="n">
        <v>50</v>
      </c>
      <c r="AA36" s="60" t="n">
        <v>100</v>
      </c>
      <c r="AB36" s="61" t="n">
        <f aca="false">IFERROR(X36+Y36+Z36*AA36/100,0)</f>
        <v>100</v>
      </c>
      <c r="AC36" s="60" t="n">
        <v>30</v>
      </c>
      <c r="AD36" s="60" t="n">
        <v>70</v>
      </c>
      <c r="AE36" s="57" t="n">
        <v>100</v>
      </c>
      <c r="AF36" s="89" t="n">
        <f aca="false">IFERROR(AC36+AD36*AE36/100,0)</f>
        <v>100</v>
      </c>
      <c r="AG36" s="60"/>
      <c r="AH36" s="60"/>
      <c r="AI36" s="57"/>
      <c r="AJ36" s="89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60</v>
      </c>
      <c r="AQ36" s="62" t="n">
        <v>40</v>
      </c>
      <c r="AR36" s="62" t="n">
        <v>83</v>
      </c>
      <c r="AS36" s="62" t="n">
        <v>80</v>
      </c>
      <c r="AT36" s="62" t="n">
        <v>100</v>
      </c>
      <c r="AU36" s="62"/>
      <c r="AV36" s="61" t="n">
        <f aca="false">IFERROR(AVERAGE(AK36:AU36),0)</f>
        <v>86.3</v>
      </c>
      <c r="AW36" s="62" t="n">
        <v>86</v>
      </c>
      <c r="AX36" s="62" t="n">
        <v>89</v>
      </c>
      <c r="AY36" s="62" t="n">
        <v>100</v>
      </c>
      <c r="AZ36" s="62" t="n">
        <v>100</v>
      </c>
      <c r="BA36" s="62" t="n">
        <v>92</v>
      </c>
      <c r="BB36" s="62" t="n">
        <v>0</v>
      </c>
      <c r="BC36" s="62" t="n">
        <v>67</v>
      </c>
      <c r="BD36" s="62" t="n">
        <v>100</v>
      </c>
      <c r="BE36" s="62" t="n">
        <v>99</v>
      </c>
      <c r="BF36" s="62" t="n">
        <v>96</v>
      </c>
      <c r="BG36" s="62"/>
      <c r="BH36" s="62"/>
      <c r="BI36" s="61" t="n">
        <f aca="false">IFERROR(AVERAGE(AW36:BH36),0)</f>
        <v>82.9</v>
      </c>
      <c r="BJ36" s="62" t="n">
        <v>90</v>
      </c>
      <c r="BK36" s="62" t="n">
        <v>100</v>
      </c>
      <c r="BL36" s="62" t="n">
        <v>100</v>
      </c>
      <c r="BM36" s="62" t="n">
        <v>100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95</v>
      </c>
      <c r="BS36" s="62" t="n">
        <v>100</v>
      </c>
      <c r="BT36" s="61" t="n">
        <f aca="false">IFERROR(AVERAGE(BJ36:BS36),0)</f>
        <v>98.5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87.5</v>
      </c>
    </row>
    <row r="37" customFormat="false" ht="15.75" hidden="false" customHeight="true" outlineLevel="0" collapsed="false">
      <c r="A37" s="13" t="str">
        <f aca="false">$E37&amp;"-"&amp;$F37</f>
        <v>202004015-k</v>
      </c>
      <c r="B37" s="18" t="n">
        <f aca="false">$W37</f>
        <v>62</v>
      </c>
      <c r="C37" s="13"/>
      <c r="D37" s="54" t="n">
        <v>33</v>
      </c>
      <c r="E37" s="56" t="s">
        <v>953</v>
      </c>
      <c r="F37" s="56" t="s">
        <v>76</v>
      </c>
      <c r="G37" s="56" t="s">
        <v>954</v>
      </c>
      <c r="H37" s="56" t="s">
        <v>89</v>
      </c>
      <c r="I37" s="56" t="s">
        <v>955</v>
      </c>
      <c r="J37" s="56" t="s">
        <v>255</v>
      </c>
      <c r="K37" s="56" t="s">
        <v>956</v>
      </c>
      <c r="L37" s="56" t="s">
        <v>64</v>
      </c>
      <c r="M37" s="56" t="s">
        <v>276</v>
      </c>
      <c r="N37" s="56" t="s">
        <v>957</v>
      </c>
      <c r="O37" s="57" t="n">
        <f aca="false">$AB37</f>
        <v>85</v>
      </c>
      <c r="P37" s="57" t="n">
        <f aca="false">$AF37</f>
        <v>0</v>
      </c>
      <c r="Q37" s="57" t="n">
        <f aca="false">IFERROR(IF($V37&lt;&gt;0,ROUND((MAX(O37:P37)*0.5+$V37*0.5),0),ROUND(($O37*0.5+$P37*0.5),0)),)</f>
        <v>63</v>
      </c>
      <c r="R37" s="57" t="n">
        <f aca="false">$AV37</f>
        <v>38</v>
      </c>
      <c r="S37" s="57" t="n">
        <f aca="false">$BI37</f>
        <v>49.4</v>
      </c>
      <c r="T37" s="57" t="n">
        <f aca="false">$BT37</f>
        <v>84.5</v>
      </c>
      <c r="U37" s="57" t="n">
        <f aca="false">$CD37</f>
        <v>62.5</v>
      </c>
      <c r="V37" s="58" t="n">
        <f aca="false">$AJ37</f>
        <v>40</v>
      </c>
      <c r="W37" s="59" t="n">
        <f aca="false">IF($Q37&gt;=55,ROUND($Q37*$Q$3+$R37*$R$3+$S37*$S$3+$T37*$T$3+$U37*$U$3,0),$Q37)</f>
        <v>62</v>
      </c>
      <c r="X37" s="57" t="n">
        <v>15</v>
      </c>
      <c r="Y37" s="60" t="n">
        <v>25</v>
      </c>
      <c r="Z37" s="60" t="n">
        <v>45</v>
      </c>
      <c r="AA37" s="60" t="n">
        <v>100</v>
      </c>
      <c r="AB37" s="61" t="n">
        <f aca="false">IFERROR(X37+Y37+Z37*AA37/100,0)</f>
        <v>85</v>
      </c>
      <c r="AC37" s="60" t="n">
        <v>0</v>
      </c>
      <c r="AD37" s="60" t="n">
        <v>0</v>
      </c>
      <c r="AE37" s="57" t="n">
        <v>0</v>
      </c>
      <c r="AF37" s="89" t="n">
        <f aca="false">IFERROR(AC37+AD37*AE37/100,0)</f>
        <v>0</v>
      </c>
      <c r="AG37" s="60" t="n">
        <v>0</v>
      </c>
      <c r="AH37" s="60" t="n">
        <v>40</v>
      </c>
      <c r="AI37" s="57" t="n">
        <v>100</v>
      </c>
      <c r="AJ37" s="89" t="n">
        <f aca="false">IFERROR(AG37+AH37*AI37/100,0)</f>
        <v>40</v>
      </c>
      <c r="AK37" s="62" t="n">
        <v>100</v>
      </c>
      <c r="AL37" s="63" t="n">
        <v>0</v>
      </c>
      <c r="AM37" s="62" t="n">
        <v>100</v>
      </c>
      <c r="AN37" s="62" t="n">
        <v>0</v>
      </c>
      <c r="AO37" s="62" t="n">
        <v>0</v>
      </c>
      <c r="AP37" s="62" t="n">
        <v>80</v>
      </c>
      <c r="AQ37" s="62" t="n">
        <v>0</v>
      </c>
      <c r="AR37" s="62" t="n">
        <v>100</v>
      </c>
      <c r="AS37" s="62" t="n">
        <v>0</v>
      </c>
      <c r="AT37" s="62" t="n">
        <v>0</v>
      </c>
      <c r="AU37" s="62"/>
      <c r="AV37" s="61" t="n">
        <f aca="false">IFERROR(AVERAGE(AK37:AU37),0)</f>
        <v>38</v>
      </c>
      <c r="AW37" s="62" t="n">
        <v>95</v>
      </c>
      <c r="AX37" s="62" t="n">
        <v>100</v>
      </c>
      <c r="AY37" s="62" t="n">
        <v>100</v>
      </c>
      <c r="AZ37" s="62" t="n">
        <v>100</v>
      </c>
      <c r="BA37" s="62" t="n">
        <v>0</v>
      </c>
      <c r="BB37" s="62" t="n">
        <v>0</v>
      </c>
      <c r="BC37" s="90" t="n">
        <v>0</v>
      </c>
      <c r="BD37" s="62" t="n">
        <v>0</v>
      </c>
      <c r="BE37" s="62" t="n">
        <v>99</v>
      </c>
      <c r="BF37" s="62" t="n">
        <v>0</v>
      </c>
      <c r="BG37" s="62"/>
      <c r="BH37" s="62"/>
      <c r="BI37" s="61" t="n">
        <f aca="false">IFERROR(AVERAGE(AW37:BH37),0)</f>
        <v>49.4</v>
      </c>
      <c r="BJ37" s="62" t="n">
        <v>100</v>
      </c>
      <c r="BK37" s="62" t="n">
        <v>60</v>
      </c>
      <c r="BL37" s="62" t="n">
        <v>75</v>
      </c>
      <c r="BM37" s="62" t="n">
        <v>90</v>
      </c>
      <c r="BN37" s="62" t="n">
        <v>90</v>
      </c>
      <c r="BO37" s="62" t="n">
        <v>100</v>
      </c>
      <c r="BP37" s="62" t="n">
        <v>100</v>
      </c>
      <c r="BQ37" s="62" t="n">
        <v>85</v>
      </c>
      <c r="BR37" s="62" t="n">
        <v>100</v>
      </c>
      <c r="BS37" s="62" t="n">
        <v>45</v>
      </c>
      <c r="BT37" s="61" t="n">
        <f aca="false">IFERROR(AVERAGE(BJ37:BS37),0)</f>
        <v>84.5</v>
      </c>
      <c r="BU37" s="63" t="n">
        <v>0</v>
      </c>
      <c r="BV37" s="63" t="n">
        <v>100</v>
      </c>
      <c r="BW37" s="63" t="n">
        <v>100</v>
      </c>
      <c r="BX37" s="62" t="n">
        <v>100</v>
      </c>
      <c r="BY37" s="62" t="n">
        <v>0</v>
      </c>
      <c r="BZ37" s="62" t="n">
        <v>100</v>
      </c>
      <c r="CA37" s="62" t="n">
        <v>100</v>
      </c>
      <c r="CB37" s="62" t="n">
        <v>0</v>
      </c>
      <c r="CC37" s="62"/>
      <c r="CD37" s="61" t="n">
        <f aca="false">IFERROR(AVERAGE(BU37:CC37),0)</f>
        <v>62.5</v>
      </c>
    </row>
    <row r="38" customFormat="false" ht="15.75" hidden="false" customHeight="true" outlineLevel="0" collapsed="false">
      <c r="A38" s="13" t="str">
        <f aca="false">$E38&amp;"-"&amp;$F38</f>
        <v>202004090-7</v>
      </c>
      <c r="B38" s="18" t="n">
        <f aca="false">$W38</f>
        <v>95</v>
      </c>
      <c r="C38" s="13"/>
      <c r="D38" s="54" t="n">
        <v>34</v>
      </c>
      <c r="E38" s="56" t="s">
        <v>958</v>
      </c>
      <c r="F38" s="56" t="s">
        <v>121</v>
      </c>
      <c r="G38" s="56" t="s">
        <v>959</v>
      </c>
      <c r="H38" s="56" t="s">
        <v>159</v>
      </c>
      <c r="I38" s="56" t="s">
        <v>960</v>
      </c>
      <c r="J38" s="56" t="s">
        <v>961</v>
      </c>
      <c r="K38" s="56" t="s">
        <v>962</v>
      </c>
      <c r="L38" s="56" t="s">
        <v>64</v>
      </c>
      <c r="M38" s="56" t="s">
        <v>276</v>
      </c>
      <c r="N38" s="56" t="s">
        <v>963</v>
      </c>
      <c r="O38" s="57" t="n">
        <f aca="false">$AB38</f>
        <v>95</v>
      </c>
      <c r="P38" s="57" t="n">
        <f aca="false">$AF38</f>
        <v>95</v>
      </c>
      <c r="Q38" s="57" t="n">
        <f aca="false">IFERROR(IF($V38&lt;&gt;0,ROUND((MAX(O38:P38)*0.5+$V38*0.5),0),ROUND(($O38*0.5+$P38*0.5),0)),)</f>
        <v>95</v>
      </c>
      <c r="R38" s="57" t="n">
        <f aca="false">$AV38</f>
        <v>97.5</v>
      </c>
      <c r="S38" s="57" t="n">
        <f aca="false">$BI38</f>
        <v>80.7</v>
      </c>
      <c r="T38" s="57" t="n">
        <f aca="false">$BT38</f>
        <v>96</v>
      </c>
      <c r="U38" s="57" t="n">
        <f aca="false">$CD38</f>
        <v>87.5</v>
      </c>
      <c r="V38" s="58" t="n">
        <f aca="false">$AJ38</f>
        <v>0</v>
      </c>
      <c r="W38" s="59" t="n">
        <f aca="false">IF($Q38&gt;=55,ROUND($Q38*$Q$3+$R38*$R$3+$S38*$S$3+$T38*$T$3+$U38*$U$3,0),$Q38)</f>
        <v>95</v>
      </c>
      <c r="X38" s="57" t="n">
        <v>20</v>
      </c>
      <c r="Y38" s="60" t="n">
        <v>25</v>
      </c>
      <c r="Z38" s="60" t="n">
        <v>50</v>
      </c>
      <c r="AA38" s="60" t="n">
        <v>100</v>
      </c>
      <c r="AB38" s="61" t="n">
        <f aca="false">IFERROR(X38+Y38+Z38*AA38/100,0)</f>
        <v>95</v>
      </c>
      <c r="AC38" s="60" t="n">
        <v>30</v>
      </c>
      <c r="AD38" s="60" t="n">
        <v>65</v>
      </c>
      <c r="AE38" s="57" t="n">
        <v>100</v>
      </c>
      <c r="AF38" s="89" t="n">
        <f aca="false">IFERROR(AC38+AD38*AE38/100,0)</f>
        <v>95</v>
      </c>
      <c r="AG38" s="60"/>
      <c r="AH38" s="60"/>
      <c r="AI38" s="57"/>
      <c r="AJ38" s="89" t="n">
        <f aca="false">IFERROR(AG38+AH38*AI38/100,0)</f>
        <v>0</v>
      </c>
      <c r="AK38" s="62" t="n">
        <v>100</v>
      </c>
      <c r="AL38" s="62" t="n">
        <v>100</v>
      </c>
      <c r="AM38" s="62" t="n">
        <v>100</v>
      </c>
      <c r="AN38" s="62" t="n">
        <v>100</v>
      </c>
      <c r="AO38" s="62" t="n">
        <v>75</v>
      </c>
      <c r="AP38" s="62" t="n">
        <v>100</v>
      </c>
      <c r="AQ38" s="62" t="n">
        <v>100</v>
      </c>
      <c r="AR38" s="62" t="n">
        <v>100</v>
      </c>
      <c r="AS38" s="62" t="n">
        <v>100</v>
      </c>
      <c r="AT38" s="62" t="n">
        <v>100</v>
      </c>
      <c r="AU38" s="62"/>
      <c r="AV38" s="61" t="n">
        <f aca="false">IFERROR(AVERAGE(AK38:AU38),0)</f>
        <v>97.5</v>
      </c>
      <c r="AW38" s="62" t="n">
        <v>0</v>
      </c>
      <c r="AX38" s="62" t="n">
        <v>83</v>
      </c>
      <c r="AY38" s="62" t="n">
        <v>100</v>
      </c>
      <c r="AZ38" s="62" t="n">
        <v>83</v>
      </c>
      <c r="BA38" s="62" t="n">
        <v>99</v>
      </c>
      <c r="BB38" s="62" t="n">
        <v>100</v>
      </c>
      <c r="BC38" s="62" t="n">
        <v>98</v>
      </c>
      <c r="BD38" s="62" t="n">
        <v>100</v>
      </c>
      <c r="BE38" s="62" t="n">
        <v>77</v>
      </c>
      <c r="BF38" s="62" t="n">
        <v>67</v>
      </c>
      <c r="BG38" s="62"/>
      <c r="BH38" s="62"/>
      <c r="BI38" s="61" t="n">
        <f aca="false">IFERROR(AVERAGE(AW38:BH38),0)</f>
        <v>80.7</v>
      </c>
      <c r="BJ38" s="62" t="n">
        <v>100</v>
      </c>
      <c r="BK38" s="62" t="n">
        <v>60</v>
      </c>
      <c r="BL38" s="62" t="n">
        <v>100</v>
      </c>
      <c r="BM38" s="62" t="n">
        <v>100</v>
      </c>
      <c r="BN38" s="62" t="n">
        <v>100</v>
      </c>
      <c r="BO38" s="62" t="n">
        <v>100</v>
      </c>
      <c r="BP38" s="62" t="n">
        <v>100</v>
      </c>
      <c r="BQ38" s="62" t="n">
        <v>100</v>
      </c>
      <c r="BR38" s="62" t="n">
        <v>100</v>
      </c>
      <c r="BS38" s="62" t="n">
        <v>100</v>
      </c>
      <c r="BT38" s="61" t="n">
        <f aca="false">IFERROR(AVERAGE(BJ38:BS38),0)</f>
        <v>96</v>
      </c>
      <c r="BU38" s="63" t="n">
        <v>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100</v>
      </c>
      <c r="CB38" s="62" t="n">
        <v>100</v>
      </c>
      <c r="CC38" s="62"/>
      <c r="CD38" s="61" t="n">
        <f aca="false">IFERROR(AVERAGE(BU38:CC38),0)</f>
        <v>87.5</v>
      </c>
    </row>
    <row r="39" customFormat="false" ht="15.75" hidden="false" customHeight="true" outlineLevel="0" collapsed="false">
      <c r="A39" s="13" t="str">
        <f aca="false">$E39&amp;"-"&amp;$F39</f>
        <v>201956597-4</v>
      </c>
      <c r="B39" s="18" t="n">
        <f aca="false">$W39</f>
        <v>70</v>
      </c>
      <c r="C39" s="13"/>
      <c r="D39" s="54" t="n">
        <v>35</v>
      </c>
      <c r="E39" s="56" t="s">
        <v>964</v>
      </c>
      <c r="F39" s="56" t="s">
        <v>178</v>
      </c>
      <c r="G39" s="56" t="s">
        <v>965</v>
      </c>
      <c r="H39" s="56" t="s">
        <v>178</v>
      </c>
      <c r="I39" s="56" t="s">
        <v>504</v>
      </c>
      <c r="J39" s="56" t="s">
        <v>966</v>
      </c>
      <c r="K39" s="56" t="s">
        <v>967</v>
      </c>
      <c r="L39" s="56" t="s">
        <v>64</v>
      </c>
      <c r="M39" s="56" t="s">
        <v>276</v>
      </c>
      <c r="N39" s="56" t="s">
        <v>968</v>
      </c>
      <c r="O39" s="57" t="n">
        <f aca="false">$AB39</f>
        <v>48</v>
      </c>
      <c r="P39" s="57" t="n">
        <f aca="false">$AF39</f>
        <v>62</v>
      </c>
      <c r="Q39" s="57" t="n">
        <f aca="false">IFERROR(IF($V39&lt;&gt;0,ROUND((MAX(O39:P39)*0.5+$V39*0.5),0),ROUND(($O39*0.5+$P39*0.5),0)),)</f>
        <v>55</v>
      </c>
      <c r="R39" s="57" t="n">
        <f aca="false">$AV39</f>
        <v>85</v>
      </c>
      <c r="S39" s="57" t="n">
        <f aca="false">$BI39</f>
        <v>100</v>
      </c>
      <c r="T39" s="57" t="n">
        <f aca="false">$BT39</f>
        <v>82</v>
      </c>
      <c r="U39" s="57" t="n">
        <f aca="false">$CD39</f>
        <v>87.5</v>
      </c>
      <c r="V39" s="58" t="n">
        <f aca="false">$AJ39</f>
        <v>0</v>
      </c>
      <c r="W39" s="59" t="n">
        <f aca="false">IF($Q39&gt;=55,ROUND($Q39*$Q$3+$R39*$R$3+$S39*$S$3+$T39*$T$3+$U39*$U$3,0),$Q39)</f>
        <v>70</v>
      </c>
      <c r="X39" s="57" t="n">
        <v>20</v>
      </c>
      <c r="Y39" s="60" t="n">
        <v>0</v>
      </c>
      <c r="Z39" s="60" t="n">
        <v>40</v>
      </c>
      <c r="AA39" s="60" t="n">
        <v>70</v>
      </c>
      <c r="AB39" s="61" t="n">
        <f aca="false">IFERROR(X39+Y39+Z39*AA39/100,0)</f>
        <v>48</v>
      </c>
      <c r="AC39" s="60" t="n">
        <v>20</v>
      </c>
      <c r="AD39" s="60" t="n">
        <v>60</v>
      </c>
      <c r="AE39" s="57" t="n">
        <v>70</v>
      </c>
      <c r="AF39" s="89" t="n">
        <f aca="false">IFERROR(AC39+AD39*AE39/100,0)</f>
        <v>62</v>
      </c>
      <c r="AG39" s="60"/>
      <c r="AH39" s="60"/>
      <c r="AI39" s="57"/>
      <c r="AJ39" s="89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50</v>
      </c>
      <c r="AP39" s="62" t="n">
        <v>80</v>
      </c>
      <c r="AQ39" s="62" t="n">
        <v>60</v>
      </c>
      <c r="AR39" s="62" t="n">
        <v>100</v>
      </c>
      <c r="AS39" s="62" t="n">
        <v>60</v>
      </c>
      <c r="AT39" s="62" t="n">
        <v>100</v>
      </c>
      <c r="AU39" s="62"/>
      <c r="AV39" s="61" t="n">
        <f aca="false">IFERROR(AVERAGE(AK39:AU39),0)</f>
        <v>85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80</v>
      </c>
      <c r="BL39" s="62" t="n">
        <v>90</v>
      </c>
      <c r="BM39" s="62" t="n">
        <v>60</v>
      </c>
      <c r="BN39" s="62" t="n">
        <v>60</v>
      </c>
      <c r="BO39" s="62" t="n">
        <v>50</v>
      </c>
      <c r="BP39" s="62" t="n">
        <v>100</v>
      </c>
      <c r="BQ39" s="62" t="n">
        <v>100</v>
      </c>
      <c r="BR39" s="62" t="n">
        <v>100</v>
      </c>
      <c r="BS39" s="62" t="n">
        <v>80</v>
      </c>
      <c r="BT39" s="61" t="n">
        <f aca="false">IFERROR(AVERAGE(BJ39:BS39),0)</f>
        <v>82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0</v>
      </c>
      <c r="CC39" s="62"/>
      <c r="CD39" s="61" t="n">
        <f aca="false">IFERROR(AVERAGE(BU39:CC39),0)</f>
        <v>87.5</v>
      </c>
    </row>
    <row r="40" customFormat="false" ht="15.75" hidden="false" customHeight="true" outlineLevel="0" collapsed="false">
      <c r="A40" s="13" t="str">
        <f aca="false">$E40&amp;"-"&amp;$F40</f>
        <v>202004017-6</v>
      </c>
      <c r="B40" s="18" t="n">
        <f aca="false">$W40</f>
        <v>77</v>
      </c>
      <c r="C40" s="13"/>
      <c r="D40" s="54" t="n">
        <v>36</v>
      </c>
      <c r="E40" s="56" t="s">
        <v>969</v>
      </c>
      <c r="F40" s="56" t="s">
        <v>140</v>
      </c>
      <c r="G40" s="56" t="s">
        <v>970</v>
      </c>
      <c r="H40" s="56" t="s">
        <v>102</v>
      </c>
      <c r="I40" s="56" t="s">
        <v>111</v>
      </c>
      <c r="J40" s="56" t="s">
        <v>72</v>
      </c>
      <c r="K40" s="56" t="s">
        <v>971</v>
      </c>
      <c r="L40" s="56" t="s">
        <v>64</v>
      </c>
      <c r="M40" s="56" t="s">
        <v>276</v>
      </c>
      <c r="N40" s="56" t="s">
        <v>972</v>
      </c>
      <c r="O40" s="57" t="n">
        <f aca="false">$AB40</f>
        <v>70</v>
      </c>
      <c r="P40" s="57" t="n">
        <f aca="false">$AF40</f>
        <v>85</v>
      </c>
      <c r="Q40" s="57" t="n">
        <f aca="false">IFERROR(IF($V40&lt;&gt;0,ROUND((MAX(O40:P40)*0.5+$V40*0.5),0),ROUND(($O40*0.5+$P40*0.5),0)),)</f>
        <v>78</v>
      </c>
      <c r="R40" s="57" t="n">
        <f aca="false">$AV40</f>
        <v>87.3</v>
      </c>
      <c r="S40" s="57" t="n">
        <f aca="false">$BI40</f>
        <v>88.091</v>
      </c>
      <c r="T40" s="57" t="n">
        <f aca="false">$BT40</f>
        <v>59</v>
      </c>
      <c r="U40" s="57" t="n">
        <f aca="false">$CD40</f>
        <v>95</v>
      </c>
      <c r="V40" s="58" t="n">
        <f aca="false">$AJ40</f>
        <v>0</v>
      </c>
      <c r="W40" s="59" t="n">
        <f aca="false">IF($Q40&gt;=55,ROUND($Q40*$Q$3+$R40*$R$3+$S40*$S$3+$T40*$T$3+$U40*$U$3,0),$Q40)</f>
        <v>77</v>
      </c>
      <c r="X40" s="57" t="n">
        <v>20</v>
      </c>
      <c r="Y40" s="60" t="n">
        <v>25</v>
      </c>
      <c r="Z40" s="60" t="n">
        <v>25</v>
      </c>
      <c r="AA40" s="60" t="n">
        <v>100</v>
      </c>
      <c r="AB40" s="61" t="n">
        <f aca="false">IFERROR(X40+Y40+Z40*AA40/100,0)</f>
        <v>70</v>
      </c>
      <c r="AC40" s="60" t="n">
        <v>20</v>
      </c>
      <c r="AD40" s="60" t="n">
        <v>65</v>
      </c>
      <c r="AE40" s="57" t="n">
        <v>100</v>
      </c>
      <c r="AF40" s="89" t="n">
        <f aca="false">IFERROR(AC40+AD40*AE40/100,0)</f>
        <v>85</v>
      </c>
      <c r="AG40" s="60"/>
      <c r="AH40" s="60"/>
      <c r="AI40" s="57"/>
      <c r="AJ40" s="89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75</v>
      </c>
      <c r="AO40" s="62" t="n">
        <v>75</v>
      </c>
      <c r="AP40" s="62" t="n">
        <v>60</v>
      </c>
      <c r="AQ40" s="62" t="n">
        <v>100</v>
      </c>
      <c r="AR40" s="62" t="n">
        <v>83</v>
      </c>
      <c r="AS40" s="62" t="n">
        <v>80</v>
      </c>
      <c r="AT40" s="62" t="n">
        <v>100</v>
      </c>
      <c r="AU40" s="62"/>
      <c r="AV40" s="61" t="n">
        <f aca="false">IFERROR(AVERAGE(AK40:AU40),0)</f>
        <v>87.3</v>
      </c>
      <c r="AW40" s="62" t="n">
        <v>71</v>
      </c>
      <c r="AX40" s="62" t="n">
        <v>78</v>
      </c>
      <c r="AY40" s="62" t="n">
        <v>90</v>
      </c>
      <c r="AZ40" s="62" t="n">
        <v>73</v>
      </c>
      <c r="BA40" s="62" t="n">
        <v>87</v>
      </c>
      <c r="BB40" s="62" t="n">
        <v>95</v>
      </c>
      <c r="BC40" s="62" t="n">
        <v>96</v>
      </c>
      <c r="BD40" s="62" t="n">
        <v>90.91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88.091</v>
      </c>
      <c r="BJ40" s="62" t="n">
        <v>70</v>
      </c>
      <c r="BK40" s="62" t="n">
        <v>60</v>
      </c>
      <c r="BL40" s="62" t="n">
        <v>100</v>
      </c>
      <c r="BM40" s="62" t="n">
        <v>0</v>
      </c>
      <c r="BN40" s="62" t="n">
        <v>50</v>
      </c>
      <c r="BO40" s="62" t="n">
        <v>50</v>
      </c>
      <c r="BP40" s="62" t="n">
        <v>100</v>
      </c>
      <c r="BQ40" s="62" t="n">
        <v>30</v>
      </c>
      <c r="BR40" s="62" t="n">
        <v>30</v>
      </c>
      <c r="BS40" s="62" t="n">
        <v>100</v>
      </c>
      <c r="BT40" s="61" t="n">
        <f aca="false">IFERROR(AVERAGE(BJ40:BS40),0)</f>
        <v>59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60</v>
      </c>
      <c r="CC40" s="62"/>
      <c r="CD40" s="61" t="n">
        <f aca="false">IFERROR(AVERAGE(BU40:CC40),0)</f>
        <v>95</v>
      </c>
    </row>
    <row r="41" customFormat="false" ht="15.75" hidden="false" customHeight="true" outlineLevel="0" collapsed="false">
      <c r="A41" s="13" t="str">
        <f aca="false">$E41&amp;"-"&amp;$F41</f>
        <v>202004123-7</v>
      </c>
      <c r="B41" s="18" t="n">
        <f aca="false">$W41</f>
        <v>0</v>
      </c>
      <c r="C41" s="13"/>
      <c r="D41" s="54" t="n">
        <v>37</v>
      </c>
      <c r="E41" s="56" t="s">
        <v>973</v>
      </c>
      <c r="F41" s="56" t="s">
        <v>121</v>
      </c>
      <c r="G41" s="56" t="s">
        <v>974</v>
      </c>
      <c r="H41" s="56" t="s">
        <v>121</v>
      </c>
      <c r="I41" s="56" t="s">
        <v>975</v>
      </c>
      <c r="J41" s="56" t="s">
        <v>976</v>
      </c>
      <c r="K41" s="56" t="s">
        <v>977</v>
      </c>
      <c r="L41" s="56" t="s">
        <v>64</v>
      </c>
      <c r="M41" s="56" t="s">
        <v>276</v>
      </c>
      <c r="N41" s="56" t="s">
        <v>978</v>
      </c>
      <c r="O41" s="57" t="n">
        <f aca="false">$AB41</f>
        <v>0</v>
      </c>
      <c r="P41" s="57" t="n">
        <f aca="false">$AF41</f>
        <v>0</v>
      </c>
      <c r="Q41" s="57" t="n">
        <f aca="false">IFERROR(IF($V41&lt;&gt;0,ROUND((MAX(O41:P41)*0.5+$V41*0.5),0),ROUND(($O41*0.5+$P41*0.5),0)),)</f>
        <v>0</v>
      </c>
      <c r="R41" s="57" t="n">
        <f aca="false">$AV41</f>
        <v>30</v>
      </c>
      <c r="S41" s="57" t="n">
        <f aca="false">$BI41</f>
        <v>25.8</v>
      </c>
      <c r="T41" s="57" t="n">
        <f aca="false">$BT41</f>
        <v>29</v>
      </c>
      <c r="U41" s="57" t="n">
        <f aca="false">$CD41</f>
        <v>4.375</v>
      </c>
      <c r="V41" s="58" t="n">
        <f aca="false">$AJ41</f>
        <v>0</v>
      </c>
      <c r="W41" s="59" t="n">
        <f aca="false">IF($Q41&gt;=55,ROUND($Q41*$Q$3+$R41*$R$3+$S41*$S$3+$T41*$T$3+$U41*$U$3,0),$Q41)</f>
        <v>0</v>
      </c>
      <c r="X41" s="57" t="n">
        <v>0</v>
      </c>
      <c r="Y41" s="60" t="n">
        <v>0</v>
      </c>
      <c r="Z41" s="60" t="n">
        <v>0</v>
      </c>
      <c r="AA41" s="60" t="n">
        <v>0</v>
      </c>
      <c r="AB41" s="61" t="n">
        <f aca="false">IFERROR(X41+Y41+Z41*AA41/100,0)</f>
        <v>0</v>
      </c>
      <c r="AC41" s="60" t="n">
        <v>0</v>
      </c>
      <c r="AD41" s="60" t="n">
        <v>0</v>
      </c>
      <c r="AE41" s="57" t="n">
        <v>0</v>
      </c>
      <c r="AF41" s="89" t="n">
        <f aca="false">IFERROR(AC41+AD41*AE41/100,0)</f>
        <v>0</v>
      </c>
      <c r="AG41" s="60"/>
      <c r="AH41" s="60"/>
      <c r="AI41" s="57"/>
      <c r="AJ41" s="89" t="n">
        <f aca="false">IFERROR(AG41+AH41*AI41/100,0)</f>
        <v>0</v>
      </c>
      <c r="AK41" s="62" t="n">
        <v>100</v>
      </c>
      <c r="AL41" s="63" t="n">
        <v>100</v>
      </c>
      <c r="AM41" s="62" t="n">
        <v>100</v>
      </c>
      <c r="AN41" s="62" t="n">
        <v>0</v>
      </c>
      <c r="AO41" s="62" t="n">
        <v>0</v>
      </c>
      <c r="AP41" s="62" t="n">
        <v>0</v>
      </c>
      <c r="AQ41" s="62" t="n">
        <v>0</v>
      </c>
      <c r="AR41" s="62" t="n">
        <v>0</v>
      </c>
      <c r="AS41" s="62" t="n">
        <v>0</v>
      </c>
      <c r="AT41" s="62" t="n">
        <v>0</v>
      </c>
      <c r="AU41" s="62"/>
      <c r="AV41" s="61" t="n">
        <f aca="false">IFERROR(AVERAGE(AK41:AU41),0)</f>
        <v>30</v>
      </c>
      <c r="AW41" s="62" t="n">
        <v>95</v>
      </c>
      <c r="AX41" s="62" t="n">
        <v>94</v>
      </c>
      <c r="AY41" s="62" t="n">
        <v>69</v>
      </c>
      <c r="AZ41" s="62" t="n">
        <v>0</v>
      </c>
      <c r="BA41" s="62" t="n">
        <v>0</v>
      </c>
      <c r="BB41" s="62" t="n">
        <v>0</v>
      </c>
      <c r="BC41" s="90" t="n">
        <v>0</v>
      </c>
      <c r="BD41" s="62" t="n">
        <v>0</v>
      </c>
      <c r="BE41" s="62" t="n">
        <v>0</v>
      </c>
      <c r="BF41" s="62" t="n">
        <v>0</v>
      </c>
      <c r="BG41" s="62"/>
      <c r="BH41" s="62"/>
      <c r="BI41" s="61" t="n">
        <f aca="false">IFERROR(AVERAGE(AW41:BH41),0)</f>
        <v>25.8</v>
      </c>
      <c r="BJ41" s="62" t="n">
        <v>90</v>
      </c>
      <c r="BK41" s="62" t="n">
        <v>100</v>
      </c>
      <c r="BL41" s="62" t="n">
        <v>100</v>
      </c>
      <c r="BM41" s="62" t="n">
        <v>0</v>
      </c>
      <c r="BN41" s="62" t="n">
        <v>0</v>
      </c>
      <c r="BO41" s="62" t="n">
        <v>0</v>
      </c>
      <c r="BP41" s="62" t="n">
        <v>0</v>
      </c>
      <c r="BQ41" s="62" t="n">
        <v>0</v>
      </c>
      <c r="BR41" s="62" t="n">
        <v>0</v>
      </c>
      <c r="BS41" s="62" t="n">
        <v>0</v>
      </c>
      <c r="BT41" s="61" t="n">
        <f aca="false">IFERROR(AVERAGE(BJ41:BS41),0)</f>
        <v>29</v>
      </c>
      <c r="BU41" s="63" t="n">
        <v>0</v>
      </c>
      <c r="BV41" s="63" t="n">
        <v>35</v>
      </c>
      <c r="BW41" s="63" t="n">
        <v>0</v>
      </c>
      <c r="BX41" s="62" t="n">
        <v>0</v>
      </c>
      <c r="BY41" s="62" t="n">
        <v>0</v>
      </c>
      <c r="BZ41" s="62" t="n">
        <v>0</v>
      </c>
      <c r="CA41" s="62" t="n">
        <v>0</v>
      </c>
      <c r="CB41" s="62" t="n">
        <v>0</v>
      </c>
      <c r="CC41" s="62"/>
      <c r="CD41" s="61" t="n">
        <f aca="false">IFERROR(AVERAGE(BU41:CC41),0)</f>
        <v>4.375</v>
      </c>
    </row>
    <row r="42" customFormat="false" ht="15.75" hidden="false" customHeight="true" outlineLevel="0" collapsed="false">
      <c r="A42" s="13" t="str">
        <f aca="false">$E42&amp;"-"&amp;$F42</f>
        <v>202004024-9</v>
      </c>
      <c r="B42" s="18" t="n">
        <f aca="false">$W42</f>
        <v>80</v>
      </c>
      <c r="C42" s="13"/>
      <c r="D42" s="54" t="n">
        <v>38</v>
      </c>
      <c r="E42" s="56" t="s">
        <v>979</v>
      </c>
      <c r="F42" s="56" t="s">
        <v>102</v>
      </c>
      <c r="G42" s="56" t="s">
        <v>980</v>
      </c>
      <c r="H42" s="56" t="s">
        <v>89</v>
      </c>
      <c r="I42" s="56" t="s">
        <v>981</v>
      </c>
      <c r="J42" s="56" t="s">
        <v>981</v>
      </c>
      <c r="K42" s="56" t="s">
        <v>982</v>
      </c>
      <c r="L42" s="56" t="s">
        <v>64</v>
      </c>
      <c r="M42" s="56" t="s">
        <v>276</v>
      </c>
      <c r="N42" s="56" t="s">
        <v>983</v>
      </c>
      <c r="O42" s="57" t="n">
        <f aca="false">$AB42</f>
        <v>60</v>
      </c>
      <c r="P42" s="57" t="n">
        <f aca="false">$AF42</f>
        <v>85</v>
      </c>
      <c r="Q42" s="57" t="n">
        <f aca="false">IFERROR(IF($V42&lt;&gt;0,ROUND((MAX(O42:P42)*0.5+$V42*0.5),0),ROUND(($O42*0.5+$P42*0.5),0)),)</f>
        <v>73</v>
      </c>
      <c r="R42" s="57" t="n">
        <f aca="false">$AV42</f>
        <v>83.7</v>
      </c>
      <c r="S42" s="57" t="n">
        <f aca="false">$BI42</f>
        <v>98.9</v>
      </c>
      <c r="T42" s="57" t="n">
        <f aca="false">$BT42</f>
        <v>83</v>
      </c>
      <c r="U42" s="57" t="n">
        <f aca="false">$CD42</f>
        <v>100</v>
      </c>
      <c r="V42" s="58" t="n">
        <f aca="false">$AJ42</f>
        <v>0</v>
      </c>
      <c r="W42" s="59" t="n">
        <f aca="false">IF($Q42&gt;=55,ROUND($Q42*$Q$3+$R42*$R$3+$S42*$S$3+$T42*$T$3+$U42*$U$3,0),$Q42)</f>
        <v>80</v>
      </c>
      <c r="X42" s="57" t="n">
        <v>15</v>
      </c>
      <c r="Y42" s="60" t="n">
        <v>25</v>
      </c>
      <c r="Z42" s="60" t="n">
        <v>20</v>
      </c>
      <c r="AA42" s="60" t="n">
        <v>100</v>
      </c>
      <c r="AB42" s="61" t="n">
        <f aca="false">IFERROR(X42+Y42+Z42*AA42/100,0)</f>
        <v>60</v>
      </c>
      <c r="AC42" s="60" t="n">
        <v>20</v>
      </c>
      <c r="AD42" s="60" t="n">
        <v>65</v>
      </c>
      <c r="AE42" s="57" t="n">
        <v>100</v>
      </c>
      <c r="AF42" s="89" t="n">
        <f aca="false">IFERROR(AC42+AD42*AE42/100,0)</f>
        <v>85</v>
      </c>
      <c r="AG42" s="60"/>
      <c r="AH42" s="60"/>
      <c r="AI42" s="57"/>
      <c r="AJ42" s="89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50</v>
      </c>
      <c r="AP42" s="62" t="n">
        <v>80</v>
      </c>
      <c r="AQ42" s="62" t="n">
        <v>80</v>
      </c>
      <c r="AR42" s="62" t="n">
        <v>67</v>
      </c>
      <c r="AS42" s="62" t="n">
        <v>60</v>
      </c>
      <c r="AT42" s="62" t="n">
        <v>100</v>
      </c>
      <c r="AU42" s="62"/>
      <c r="AV42" s="61" t="n">
        <f aca="false">IFERROR(AVERAGE(AK42:AU42),0)</f>
        <v>83.7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94</v>
      </c>
      <c r="BC42" s="62" t="n">
        <v>95</v>
      </c>
      <c r="BD42" s="62" t="n">
        <v>100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98.9</v>
      </c>
      <c r="BJ42" s="62" t="n">
        <v>90</v>
      </c>
      <c r="BK42" s="62" t="n">
        <v>90</v>
      </c>
      <c r="BL42" s="62" t="n">
        <v>80</v>
      </c>
      <c r="BM42" s="62" t="n">
        <v>55</v>
      </c>
      <c r="BN42" s="62" t="n">
        <v>90</v>
      </c>
      <c r="BO42" s="62" t="n">
        <v>100</v>
      </c>
      <c r="BP42" s="62" t="n">
        <v>75</v>
      </c>
      <c r="BQ42" s="62" t="n">
        <v>60</v>
      </c>
      <c r="BR42" s="62" t="n">
        <v>90</v>
      </c>
      <c r="BS42" s="62" t="n">
        <v>100</v>
      </c>
      <c r="BT42" s="61" t="n">
        <f aca="false">IFERROR(AVERAGE(BJ42:BS42),0)</f>
        <v>83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202004062-1</v>
      </c>
      <c r="B43" s="18" t="n">
        <f aca="false">$W43</f>
        <v>0</v>
      </c>
      <c r="C43" s="13"/>
      <c r="D43" s="54" t="n">
        <v>39</v>
      </c>
      <c r="E43" s="56" t="s">
        <v>984</v>
      </c>
      <c r="F43" s="56" t="s">
        <v>64</v>
      </c>
      <c r="G43" s="56" t="s">
        <v>985</v>
      </c>
      <c r="H43" s="56" t="s">
        <v>102</v>
      </c>
      <c r="I43" s="56" t="s">
        <v>986</v>
      </c>
      <c r="J43" s="56" t="s">
        <v>268</v>
      </c>
      <c r="K43" s="56" t="s">
        <v>63</v>
      </c>
      <c r="L43" s="56" t="s">
        <v>64</v>
      </c>
      <c r="M43" s="56" t="s">
        <v>276</v>
      </c>
      <c r="N43" s="56" t="s">
        <v>987</v>
      </c>
      <c r="O43" s="57" t="n">
        <f aca="false">$AB43</f>
        <v>0</v>
      </c>
      <c r="P43" s="57" t="n">
        <f aca="false">$AF43</f>
        <v>0</v>
      </c>
      <c r="Q43" s="57" t="n">
        <f aca="false">IFERROR(IF($V43&lt;&gt;0,ROUND((MAX(O43:P43)*0.5+$V43*0.5),0),ROUND(($O43*0.5+$P43*0.5),0)),)</f>
        <v>0</v>
      </c>
      <c r="R43" s="57" t="n">
        <f aca="false">$AV43</f>
        <v>10</v>
      </c>
      <c r="S43" s="57" t="n">
        <f aca="false">$BI43</f>
        <v>0</v>
      </c>
      <c r="T43" s="57" t="n">
        <f aca="false">$BT43</f>
        <v>0</v>
      </c>
      <c r="U43" s="57" t="n">
        <f aca="false">$CD43</f>
        <v>0</v>
      </c>
      <c r="V43" s="58" t="n">
        <f aca="false">$AJ43</f>
        <v>0</v>
      </c>
      <c r="W43" s="59" t="n">
        <f aca="false">IF($Q43&gt;=55,ROUND($Q43*$Q$3+$R43*$R$3+$S43*$S$3+$T43*$T$3+$U43*$U$3,0),$Q43)</f>
        <v>0</v>
      </c>
      <c r="X43" s="57" t="n">
        <v>0</v>
      </c>
      <c r="Y43" s="60" t="n">
        <v>0</v>
      </c>
      <c r="Z43" s="60" t="n">
        <v>0</v>
      </c>
      <c r="AA43" s="60" t="n">
        <v>0</v>
      </c>
      <c r="AB43" s="61" t="n">
        <f aca="false">IFERROR(X43+Y43+Z43*AA43/100,0)</f>
        <v>0</v>
      </c>
      <c r="AC43" s="60" t="n">
        <v>0</v>
      </c>
      <c r="AD43" s="60" t="n">
        <v>0</v>
      </c>
      <c r="AE43" s="57" t="n">
        <v>0</v>
      </c>
      <c r="AF43" s="89" t="n">
        <f aca="false">IFERROR(AC43+AD43*AE43/100,0)</f>
        <v>0</v>
      </c>
      <c r="AG43" s="60"/>
      <c r="AH43" s="60"/>
      <c r="AI43" s="57"/>
      <c r="AJ43" s="89" t="n">
        <f aca="false">IFERROR(AG43+AH43*AI43/100,0)</f>
        <v>0</v>
      </c>
      <c r="AK43" s="62" t="n">
        <v>100</v>
      </c>
      <c r="AL43" s="63" t="n">
        <v>0</v>
      </c>
      <c r="AM43" s="62" t="n">
        <v>0</v>
      </c>
      <c r="AN43" s="62" t="n">
        <v>0</v>
      </c>
      <c r="AO43" s="62" t="n">
        <v>0</v>
      </c>
      <c r="AP43" s="62" t="n">
        <v>0</v>
      </c>
      <c r="AQ43" s="62" t="n">
        <v>0</v>
      </c>
      <c r="AR43" s="62" t="n">
        <v>0</v>
      </c>
      <c r="AS43" s="62" t="n">
        <v>0</v>
      </c>
      <c r="AT43" s="62" t="n">
        <v>0</v>
      </c>
      <c r="AU43" s="62"/>
      <c r="AV43" s="61" t="n">
        <f aca="false">IFERROR(AVERAGE(AK43:AU43),0)</f>
        <v>10</v>
      </c>
      <c r="AW43" s="62" t="n">
        <v>0</v>
      </c>
      <c r="AX43" s="62" t="n">
        <v>0</v>
      </c>
      <c r="AY43" s="62" t="n">
        <v>0</v>
      </c>
      <c r="AZ43" s="62" t="n">
        <v>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0</v>
      </c>
      <c r="BG43" s="62"/>
      <c r="BH43" s="62"/>
      <c r="BI43" s="61" t="n">
        <f aca="false">IFERROR(AVERAGE(AW43:BH43),0)</f>
        <v>0</v>
      </c>
      <c r="BJ43" s="62" t="n">
        <v>0</v>
      </c>
      <c r="BK43" s="62" t="n">
        <v>0</v>
      </c>
      <c r="BL43" s="62" t="n">
        <v>0</v>
      </c>
      <c r="BM43" s="62" t="n">
        <v>0</v>
      </c>
      <c r="BN43" s="62" t="n">
        <v>0</v>
      </c>
      <c r="BO43" s="62" t="n">
        <v>0</v>
      </c>
      <c r="BP43" s="62" t="n">
        <v>0</v>
      </c>
      <c r="BQ43" s="62" t="n">
        <v>0</v>
      </c>
      <c r="BR43" s="62" t="n">
        <v>0</v>
      </c>
      <c r="BS43" s="62" t="n">
        <v>0</v>
      </c>
      <c r="BT43" s="61" t="n">
        <f aca="false">IFERROR(AVERAGE(BJ43:BS43),0)</f>
        <v>0</v>
      </c>
      <c r="BU43" s="63" t="n">
        <v>0</v>
      </c>
      <c r="BV43" s="63" t="n">
        <v>0</v>
      </c>
      <c r="BW43" s="63" t="n">
        <v>0</v>
      </c>
      <c r="BX43" s="62" t="n">
        <v>0</v>
      </c>
      <c r="BY43" s="62" t="n">
        <v>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0</v>
      </c>
    </row>
    <row r="44" customFormat="false" ht="15.75" hidden="false" customHeight="true" outlineLevel="0" collapsed="false">
      <c r="A44" s="13" t="str">
        <f aca="false">$E44&amp;"-"&amp;$F44</f>
        <v>202004044-3</v>
      </c>
      <c r="B44" s="18" t="n">
        <f aca="false">$W44</f>
        <v>40</v>
      </c>
      <c r="C44" s="13"/>
      <c r="D44" s="54" t="n">
        <v>40</v>
      </c>
      <c r="E44" s="56" t="s">
        <v>988</v>
      </c>
      <c r="F44" s="56" t="s">
        <v>159</v>
      </c>
      <c r="G44" s="56" t="s">
        <v>989</v>
      </c>
      <c r="H44" s="56" t="s">
        <v>60</v>
      </c>
      <c r="I44" s="56" t="s">
        <v>765</v>
      </c>
      <c r="J44" s="56" t="s">
        <v>281</v>
      </c>
      <c r="K44" s="56" t="s">
        <v>990</v>
      </c>
      <c r="L44" s="56" t="s">
        <v>64</v>
      </c>
      <c r="M44" s="56" t="s">
        <v>276</v>
      </c>
      <c r="N44" s="56" t="s">
        <v>991</v>
      </c>
      <c r="O44" s="57" t="n">
        <f aca="false">$AB44</f>
        <v>0</v>
      </c>
      <c r="P44" s="57" t="n">
        <f aca="false">$AF44</f>
        <v>48</v>
      </c>
      <c r="Q44" s="57" t="n">
        <f aca="false">IFERROR(IF($V44&lt;&gt;0,ROUND((O44+P44+V44)/3,0),ROUND(($O44*0.5+$P44*0.5),0)),)</f>
        <v>40</v>
      </c>
      <c r="R44" s="57" t="n">
        <f aca="false">$AV44</f>
        <v>85.2222222222222</v>
      </c>
      <c r="S44" s="57" t="n">
        <f aca="false">$BI44</f>
        <v>27.1</v>
      </c>
      <c r="T44" s="57" t="n">
        <f aca="false">$BT44</f>
        <v>69.5</v>
      </c>
      <c r="U44" s="57" t="n">
        <f aca="false">$CD44</f>
        <v>62.5</v>
      </c>
      <c r="V44" s="58" t="n">
        <f aca="false">$AJ44</f>
        <v>72</v>
      </c>
      <c r="W44" s="59" t="n">
        <f aca="false">IF($Q44&gt;=55,ROUND($Q44*$Q$3+$R44*$R$3+$S44*$S$3+$T44*$T$3+$U44*$U$3,0),$Q44)</f>
        <v>40</v>
      </c>
      <c r="X44" s="83" t="n">
        <v>0</v>
      </c>
      <c r="Y44" s="84" t="n">
        <v>0</v>
      </c>
      <c r="Z44" s="84" t="n">
        <v>0</v>
      </c>
      <c r="AA44" s="84" t="n">
        <v>30</v>
      </c>
      <c r="AB44" s="61" t="n">
        <f aca="false">IFERROR(X44+Y44+Z44*AA44/100,0)</f>
        <v>0</v>
      </c>
      <c r="AC44" s="60" t="n">
        <v>20</v>
      </c>
      <c r="AD44" s="60" t="n">
        <v>40</v>
      </c>
      <c r="AE44" s="57" t="n">
        <v>70</v>
      </c>
      <c r="AF44" s="89" t="n">
        <f aca="false">IFERROR(AC44+AD44*AE44/100,0)</f>
        <v>48</v>
      </c>
      <c r="AG44" s="60" t="n">
        <v>30</v>
      </c>
      <c r="AH44" s="60" t="n">
        <v>60</v>
      </c>
      <c r="AI44" s="57" t="n">
        <v>70</v>
      </c>
      <c r="AJ44" s="89" t="n">
        <f aca="false">IFERROR(AG44+AH44*AI44/100,0)</f>
        <v>72</v>
      </c>
      <c r="AK44" s="62" t="n">
        <v>100</v>
      </c>
      <c r="AL44" s="63" t="n">
        <v>100</v>
      </c>
      <c r="AM44" s="62" t="n">
        <v>100</v>
      </c>
      <c r="AN44" s="62"/>
      <c r="AO44" s="62" t="n">
        <v>100</v>
      </c>
      <c r="AP44" s="62" t="n">
        <v>80</v>
      </c>
      <c r="AQ44" s="62" t="n">
        <v>100</v>
      </c>
      <c r="AR44" s="62" t="n">
        <v>67</v>
      </c>
      <c r="AS44" s="62" t="n">
        <v>20</v>
      </c>
      <c r="AT44" s="62" t="n">
        <v>100</v>
      </c>
      <c r="AU44" s="62"/>
      <c r="AV44" s="61" t="n">
        <f aca="false">IFERROR(AVERAGE(AK44:AU44),0)</f>
        <v>85.2222222222222</v>
      </c>
      <c r="AW44" s="62" t="n">
        <v>100</v>
      </c>
      <c r="AX44" s="62" t="n">
        <v>0</v>
      </c>
      <c r="AY44" s="62" t="n">
        <v>84</v>
      </c>
      <c r="AZ44" s="62" t="n">
        <v>0</v>
      </c>
      <c r="BA44" s="62" t="n">
        <v>87</v>
      </c>
      <c r="BB44" s="62" t="n">
        <v>0</v>
      </c>
      <c r="BC44" s="62" t="n">
        <v>0</v>
      </c>
      <c r="BD44" s="62" t="n">
        <v>0</v>
      </c>
      <c r="BE44" s="62" t="n">
        <v>0</v>
      </c>
      <c r="BF44" s="62" t="n">
        <v>0</v>
      </c>
      <c r="BG44" s="62"/>
      <c r="BH44" s="62"/>
      <c r="BI44" s="61" t="n">
        <f aca="false">IFERROR(AVERAGE(AW44:BH44),0)</f>
        <v>27.1</v>
      </c>
      <c r="BJ44" s="62" t="n">
        <v>70</v>
      </c>
      <c r="BK44" s="62" t="n">
        <v>60</v>
      </c>
      <c r="BL44" s="62" t="n">
        <v>75</v>
      </c>
      <c r="BM44" s="85" t="n">
        <v>100</v>
      </c>
      <c r="BN44" s="85" t="n">
        <v>0</v>
      </c>
      <c r="BO44" s="85" t="n">
        <v>100</v>
      </c>
      <c r="BP44" s="62" t="n">
        <v>20</v>
      </c>
      <c r="BQ44" s="62" t="n">
        <v>100</v>
      </c>
      <c r="BR44" s="62" t="n">
        <v>70</v>
      </c>
      <c r="BS44" s="62" t="n">
        <v>100</v>
      </c>
      <c r="BT44" s="61" t="n">
        <f aca="false">IFERROR(AVERAGE(BJ44:BS44),0)</f>
        <v>69.5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0</v>
      </c>
      <c r="BZ44" s="62" t="n">
        <v>100</v>
      </c>
      <c r="CA44" s="62" t="n">
        <v>0</v>
      </c>
      <c r="CB44" s="62" t="n">
        <v>0</v>
      </c>
      <c r="CC44" s="62"/>
      <c r="CD44" s="61" t="n">
        <f aca="false">IFERROR(AVERAGE(BU44:CC44),0)</f>
        <v>62.5</v>
      </c>
    </row>
    <row r="45" customFormat="false" ht="15.75" hidden="false" customHeight="true" outlineLevel="0" collapsed="false">
      <c r="A45" s="13" t="str">
        <f aca="false">$E45&amp;"-"&amp;$F45</f>
        <v>202004125-3</v>
      </c>
      <c r="B45" s="18" t="n">
        <f aca="false">$W45</f>
        <v>0</v>
      </c>
      <c r="C45" s="13"/>
      <c r="D45" s="54" t="n">
        <v>41</v>
      </c>
      <c r="E45" s="56" t="s">
        <v>992</v>
      </c>
      <c r="F45" s="56" t="s">
        <v>159</v>
      </c>
      <c r="G45" s="56" t="s">
        <v>993</v>
      </c>
      <c r="H45" s="56" t="s">
        <v>140</v>
      </c>
      <c r="I45" s="73" t="s">
        <v>765</v>
      </c>
      <c r="J45" s="56" t="s">
        <v>238</v>
      </c>
      <c r="K45" s="56" t="s">
        <v>994</v>
      </c>
      <c r="L45" s="56" t="s">
        <v>64</v>
      </c>
      <c r="M45" s="56" t="s">
        <v>276</v>
      </c>
      <c r="N45" s="56" t="s">
        <v>995</v>
      </c>
      <c r="O45" s="57" t="n">
        <f aca="false">$AB45</f>
        <v>0</v>
      </c>
      <c r="P45" s="57" t="n">
        <f aca="false">$AF45</f>
        <v>0</v>
      </c>
      <c r="Q45" s="57" t="n">
        <f aca="false">IFERROR(IF($V45&lt;&gt;0,ROUND((MAX(O45:P45)*0.5+$V45*0.5),0),ROUND(($O45*0.5+$P45*0.5),0)),)</f>
        <v>0</v>
      </c>
      <c r="R45" s="57" t="n">
        <f aca="false">$AV45</f>
        <v>37.5</v>
      </c>
      <c r="S45" s="57" t="n">
        <f aca="false">$BI45</f>
        <v>26.1</v>
      </c>
      <c r="T45" s="57" t="n">
        <f aca="false">$BT45</f>
        <v>28</v>
      </c>
      <c r="U45" s="57" t="n">
        <f aca="false">$CD45</f>
        <v>20</v>
      </c>
      <c r="V45" s="58" t="n">
        <f aca="false">$AJ45</f>
        <v>0</v>
      </c>
      <c r="W45" s="88" t="n">
        <f aca="false">IF($Q45&gt;=55,ROUND($Q45*$Q$3+$R45*$R$3+$S45*$S$3+$T45*$T$3+$U45*$U$3,0),$Q45)</f>
        <v>0</v>
      </c>
      <c r="X45" s="57" t="n">
        <v>0</v>
      </c>
      <c r="Y45" s="60" t="n">
        <v>0</v>
      </c>
      <c r="Z45" s="60" t="n">
        <v>0</v>
      </c>
      <c r="AA45" s="60" t="n">
        <v>0</v>
      </c>
      <c r="AB45" s="61" t="n">
        <f aca="false">IFERROR(X45+Y45+Z45*AA45/100,0)</f>
        <v>0</v>
      </c>
      <c r="AC45" s="60"/>
      <c r="AD45" s="60"/>
      <c r="AE45" s="57"/>
      <c r="AF45" s="89" t="n">
        <f aca="false">IFERROR(AC45+AD45*AE45/100,0)</f>
        <v>0</v>
      </c>
      <c r="AG45" s="60"/>
      <c r="AH45" s="60"/>
      <c r="AI45" s="57"/>
      <c r="AJ45" s="89" t="n">
        <f aca="false">IFERROR(AG45+AH45*AI45/100,0)</f>
        <v>0</v>
      </c>
      <c r="AK45" s="62" t="n">
        <v>100</v>
      </c>
      <c r="AL45" s="63" t="n">
        <v>100</v>
      </c>
      <c r="AM45" s="62" t="n">
        <v>100</v>
      </c>
      <c r="AN45" s="62" t="n">
        <v>75</v>
      </c>
      <c r="AO45" s="62" t="n">
        <v>0</v>
      </c>
      <c r="AP45" s="90" t="n">
        <v>0</v>
      </c>
      <c r="AQ45" s="90" t="n">
        <v>0</v>
      </c>
      <c r="AR45" s="90" t="n">
        <v>0</v>
      </c>
      <c r="AS45" s="90" t="n">
        <v>0</v>
      </c>
      <c r="AT45" s="90" t="n">
        <v>0</v>
      </c>
      <c r="AU45" s="62"/>
      <c r="AV45" s="61" t="n">
        <f aca="false">IFERROR(AVERAGE(AK45:AU45),0)</f>
        <v>37.5</v>
      </c>
      <c r="AW45" s="62" t="n">
        <v>0</v>
      </c>
      <c r="AX45" s="62" t="n">
        <v>100</v>
      </c>
      <c r="AY45" s="62" t="n">
        <v>100</v>
      </c>
      <c r="AZ45" s="62" t="n">
        <v>61</v>
      </c>
      <c r="BA45" s="62" t="n">
        <v>0</v>
      </c>
      <c r="BB45" s="90" t="n">
        <v>0</v>
      </c>
      <c r="BC45" s="90" t="n">
        <v>0</v>
      </c>
      <c r="BD45" s="90" t="n">
        <v>0</v>
      </c>
      <c r="BE45" s="90" t="n">
        <v>0</v>
      </c>
      <c r="BF45" s="90" t="n">
        <v>0</v>
      </c>
      <c r="BG45" s="62"/>
      <c r="BH45" s="62"/>
      <c r="BI45" s="61" t="n">
        <f aca="false">IFERROR(AVERAGE(AW45:BH45),0)</f>
        <v>26.1</v>
      </c>
      <c r="BJ45" s="62" t="n">
        <v>100</v>
      </c>
      <c r="BK45" s="62" t="n">
        <v>80</v>
      </c>
      <c r="BL45" s="64" t="n">
        <v>100</v>
      </c>
      <c r="BM45" s="54" t="n">
        <v>0</v>
      </c>
      <c r="BN45" s="54" t="n">
        <v>0</v>
      </c>
      <c r="BO45" s="54" t="n">
        <v>0</v>
      </c>
      <c r="BP45" s="65" t="n">
        <v>0</v>
      </c>
      <c r="BQ45" s="62" t="n">
        <v>0</v>
      </c>
      <c r="BR45" s="62" t="n">
        <v>0</v>
      </c>
      <c r="BS45" s="62" t="n">
        <v>0</v>
      </c>
      <c r="BT45" s="61" t="n">
        <f aca="false">IFERROR(AVERAGE(BJ45:BS45),0)</f>
        <v>28</v>
      </c>
      <c r="BU45" s="63" t="n">
        <v>100</v>
      </c>
      <c r="BV45" s="63" t="n">
        <v>60</v>
      </c>
      <c r="BW45" s="63" t="n">
        <v>0</v>
      </c>
      <c r="BX45" s="62" t="n">
        <v>0</v>
      </c>
      <c r="BY45" s="62" t="n">
        <v>0</v>
      </c>
      <c r="BZ45" s="62" t="n">
        <v>0</v>
      </c>
      <c r="CA45" s="62" t="n">
        <v>0</v>
      </c>
      <c r="CB45" s="62" t="n">
        <v>0</v>
      </c>
      <c r="CC45" s="62"/>
      <c r="CD45" s="61" t="n">
        <f aca="false">IFERROR(AVERAGE(BU45:CC45),0)</f>
        <v>20</v>
      </c>
    </row>
    <row r="46" customFormat="false" ht="15.75" hidden="false" customHeight="true" outlineLevel="0" collapsed="false">
      <c r="A46" s="13" t="str">
        <f aca="false">$E46&amp;"-"&amp;$F46</f>
        <v>202004052-4</v>
      </c>
      <c r="B46" s="18" t="n">
        <f aca="false">$W46</f>
        <v>81</v>
      </c>
      <c r="C46" s="13"/>
      <c r="D46" s="54" t="n">
        <f aca="false">D45+1</f>
        <v>42</v>
      </c>
      <c r="E46" s="56" t="s">
        <v>996</v>
      </c>
      <c r="F46" s="56" t="s">
        <v>178</v>
      </c>
      <c r="G46" s="56" t="s">
        <v>997</v>
      </c>
      <c r="H46" s="56" t="s">
        <v>68</v>
      </c>
      <c r="I46" s="56" t="s">
        <v>198</v>
      </c>
      <c r="J46" s="56" t="s">
        <v>998</v>
      </c>
      <c r="K46" s="56" t="s">
        <v>999</v>
      </c>
      <c r="L46" s="56" t="s">
        <v>64</v>
      </c>
      <c r="M46" s="56" t="s">
        <v>276</v>
      </c>
      <c r="N46" s="56" t="s">
        <v>1000</v>
      </c>
      <c r="O46" s="57" t="n">
        <f aca="false">$AB46</f>
        <v>100</v>
      </c>
      <c r="P46" s="57" t="n">
        <f aca="false">$AF46</f>
        <v>45</v>
      </c>
      <c r="Q46" s="57" t="n">
        <f aca="false">IFERROR(IF($V46&lt;&gt;0,ROUND((MAX(O46:P46)*0.5+$V46*0.5),0),ROUND(($O46*0.5+$P46*0.5),0)),)</f>
        <v>73</v>
      </c>
      <c r="R46" s="57" t="n">
        <f aca="false">$AV46</f>
        <v>100</v>
      </c>
      <c r="S46" s="57" t="n">
        <f aca="false">$BI46</f>
        <v>66.491</v>
      </c>
      <c r="T46" s="57" t="n">
        <f aca="false">$BT46</f>
        <v>85</v>
      </c>
      <c r="U46" s="57" t="n">
        <f aca="false">$CD46</f>
        <v>75</v>
      </c>
      <c r="V46" s="58" t="n">
        <f aca="false">$AJ46</f>
        <v>0</v>
      </c>
      <c r="W46" s="59" t="n">
        <f aca="false">IF($Q46&gt;=55,ROUND($Q46*$Q$3+$R46*$R$3+$S46*$S$3+$T46*$T$3+$U46*$U$3,0),$Q46)</f>
        <v>81</v>
      </c>
      <c r="X46" s="60" t="n">
        <v>20</v>
      </c>
      <c r="Y46" s="60" t="n">
        <v>30</v>
      </c>
      <c r="Z46" s="60" t="n">
        <v>50</v>
      </c>
      <c r="AA46" s="60" t="n">
        <v>100</v>
      </c>
      <c r="AB46" s="61" t="n">
        <f aca="false">IFERROR(X46+Y46+Z46*AA46/100,0)</f>
        <v>100</v>
      </c>
      <c r="AC46" s="60" t="n">
        <v>20</v>
      </c>
      <c r="AD46" s="60" t="n">
        <v>25</v>
      </c>
      <c r="AE46" s="57" t="n">
        <v>100</v>
      </c>
      <c r="AF46" s="89" t="n">
        <f aca="false">IFERROR(AC46+AD46*AE46/100,0)</f>
        <v>45</v>
      </c>
      <c r="AG46" s="60"/>
      <c r="AH46" s="60"/>
      <c r="AI46" s="57"/>
      <c r="AJ46" s="89" t="n">
        <f aca="false">IFERROR(AG46+AH46*AI46/100,0)</f>
        <v>0</v>
      </c>
      <c r="AK46" s="62" t="n">
        <v>100</v>
      </c>
      <c r="AL46" s="63" t="n">
        <v>100</v>
      </c>
      <c r="AM46" s="62" t="n">
        <v>100</v>
      </c>
      <c r="AN46" s="62" t="n">
        <v>100</v>
      </c>
      <c r="AO46" s="62" t="n">
        <v>100</v>
      </c>
      <c r="AP46" s="62" t="n">
        <v>100</v>
      </c>
      <c r="AQ46" s="62" t="n">
        <v>100</v>
      </c>
      <c r="AR46" s="62" t="n">
        <v>100</v>
      </c>
      <c r="AS46" s="62" t="n">
        <v>100</v>
      </c>
      <c r="AT46" s="62" t="n">
        <v>100</v>
      </c>
      <c r="AU46" s="62"/>
      <c r="AV46" s="61" t="n">
        <f aca="false">IFERROR(AVERAGE(AK46:AU46),0)</f>
        <v>100</v>
      </c>
      <c r="AW46" s="62" t="n">
        <v>91</v>
      </c>
      <c r="AX46" s="62" t="n">
        <v>98</v>
      </c>
      <c r="AY46" s="62" t="n">
        <v>95</v>
      </c>
      <c r="AZ46" s="62" t="n">
        <v>100</v>
      </c>
      <c r="BA46" s="62" t="n">
        <v>0</v>
      </c>
      <c r="BB46" s="62" t="n">
        <v>100</v>
      </c>
      <c r="BC46" s="62" t="n">
        <v>90</v>
      </c>
      <c r="BD46" s="62" t="n">
        <v>90.91</v>
      </c>
      <c r="BE46" s="62" t="n">
        <v>0</v>
      </c>
      <c r="BF46" s="62" t="n">
        <v>0</v>
      </c>
      <c r="BG46" s="62"/>
      <c r="BH46" s="62"/>
      <c r="BI46" s="61" t="n">
        <f aca="false">IFERROR(AVERAGE(AW46:BH46),0)</f>
        <v>66.491</v>
      </c>
      <c r="BJ46" s="62" t="n">
        <v>100</v>
      </c>
      <c r="BK46" s="62" t="n">
        <v>90</v>
      </c>
      <c r="BL46" s="62" t="n">
        <v>95</v>
      </c>
      <c r="BM46" s="67" t="n">
        <v>95</v>
      </c>
      <c r="BN46" s="67" t="n">
        <v>70</v>
      </c>
      <c r="BO46" s="67" t="n">
        <v>100</v>
      </c>
      <c r="BP46" s="62" t="n">
        <v>100</v>
      </c>
      <c r="BQ46" s="62" t="n">
        <v>0</v>
      </c>
      <c r="BR46" s="62" t="n">
        <v>100</v>
      </c>
      <c r="BS46" s="62" t="n">
        <v>100</v>
      </c>
      <c r="BT46" s="61" t="n">
        <f aca="false">IFERROR(AVERAGE(BJ46:BS46),0)</f>
        <v>85</v>
      </c>
      <c r="BU46" s="63" t="n">
        <v>100</v>
      </c>
      <c r="BV46" s="63" t="n">
        <v>100</v>
      </c>
      <c r="BW46" s="63" t="n">
        <v>100</v>
      </c>
      <c r="BX46" s="62" t="n">
        <v>100</v>
      </c>
      <c r="BY46" s="62" t="n">
        <v>100</v>
      </c>
      <c r="BZ46" s="62" t="n">
        <v>0</v>
      </c>
      <c r="CA46" s="62" t="n">
        <v>0</v>
      </c>
      <c r="CB46" s="62" t="n">
        <v>100</v>
      </c>
      <c r="CC46" s="62"/>
      <c r="CD46" s="61" t="n">
        <f aca="false">IFERROR(AVERAGE(BU46:CC46),0)</f>
        <v>75</v>
      </c>
    </row>
    <row r="47" customFormat="false" ht="15.75" hidden="false" customHeight="true" outlineLevel="0" collapsed="false">
      <c r="A47" s="13" t="str">
        <f aca="false">$E47&amp;"-"&amp;$F47</f>
        <v>202004012-5</v>
      </c>
      <c r="B47" s="18" t="n">
        <f aca="false">$W47</f>
        <v>0</v>
      </c>
      <c r="C47" s="13"/>
      <c r="D47" s="103" t="n">
        <f aca="false">D46+1</f>
        <v>43</v>
      </c>
      <c r="E47" s="56" t="s">
        <v>1001</v>
      </c>
      <c r="F47" s="56" t="s">
        <v>70</v>
      </c>
      <c r="G47" s="56" t="s">
        <v>1002</v>
      </c>
      <c r="H47" s="56" t="s">
        <v>102</v>
      </c>
      <c r="I47" s="73" t="s">
        <v>204</v>
      </c>
      <c r="J47" s="56" t="s">
        <v>829</v>
      </c>
      <c r="K47" s="56" t="s">
        <v>1003</v>
      </c>
      <c r="L47" s="56" t="s">
        <v>64</v>
      </c>
      <c r="M47" s="56" t="s">
        <v>276</v>
      </c>
      <c r="N47" s="56" t="s">
        <v>1004</v>
      </c>
      <c r="O47" s="57" t="n">
        <f aca="false">$AB47</f>
        <v>0</v>
      </c>
      <c r="P47" s="57" t="n">
        <f aca="false">$AF47</f>
        <v>0</v>
      </c>
      <c r="Q47" s="57" t="n">
        <f aca="false">IFERROR(IF($V47&lt;&gt;0,ROUND((MAX(O47:P47)*0.5+$V47*0.5),0),ROUND(($O47*0.5+$P47*0.5),0)),)</f>
        <v>0</v>
      </c>
      <c r="R47" s="57" t="n">
        <f aca="false">$AV47</f>
        <v>35</v>
      </c>
      <c r="S47" s="57" t="n">
        <f aca="false">$BI47</f>
        <v>20</v>
      </c>
      <c r="T47" s="57" t="n">
        <f aca="false">$BT47</f>
        <v>16</v>
      </c>
      <c r="U47" s="57" t="n">
        <f aca="false">$CD47</f>
        <v>0</v>
      </c>
      <c r="V47" s="58" t="n">
        <f aca="false">$AJ47</f>
        <v>0</v>
      </c>
      <c r="W47" s="88" t="n">
        <f aca="false">IF($Q47&gt;=55,ROUND($Q47*$Q$3+$R47*$R$3+$S47*$S$3+$T47*$T$3+$U47*$U$3,0),$Q47)</f>
        <v>0</v>
      </c>
      <c r="X47" s="57" t="n">
        <v>0</v>
      </c>
      <c r="Y47" s="60" t="n">
        <v>0</v>
      </c>
      <c r="Z47" s="60" t="n">
        <v>0</v>
      </c>
      <c r="AA47" s="60" t="n">
        <v>0</v>
      </c>
      <c r="AB47" s="61" t="n">
        <f aca="false">IFERROR(X47+Y47+Z47*AA47/100,0)</f>
        <v>0</v>
      </c>
      <c r="AC47" s="60"/>
      <c r="AD47" s="60"/>
      <c r="AE47" s="57"/>
      <c r="AF47" s="89" t="n">
        <f aca="false">IFERROR(AC47+AD47*AE47/100,0)</f>
        <v>0</v>
      </c>
      <c r="AG47" s="60"/>
      <c r="AH47" s="60"/>
      <c r="AI47" s="57"/>
      <c r="AJ47" s="89" t="n">
        <f aca="false">IFERROR(AG47+AH47*AI47/100,0)</f>
        <v>0</v>
      </c>
      <c r="AK47" s="62" t="n">
        <v>100</v>
      </c>
      <c r="AL47" s="63" t="n">
        <v>100</v>
      </c>
      <c r="AM47" s="62" t="n">
        <v>100</v>
      </c>
      <c r="AN47" s="62" t="n">
        <v>50</v>
      </c>
      <c r="AO47" s="62" t="n">
        <v>0</v>
      </c>
      <c r="AP47" s="62" t="n">
        <v>0</v>
      </c>
      <c r="AQ47" s="62" t="n">
        <v>0</v>
      </c>
      <c r="AR47" s="62" t="n">
        <v>0</v>
      </c>
      <c r="AS47" s="62" t="n">
        <v>0</v>
      </c>
      <c r="AT47" s="62" t="n">
        <v>0</v>
      </c>
      <c r="AU47" s="62"/>
      <c r="AV47" s="61" t="n">
        <f aca="false">IFERROR(AVERAGE(AK47:AU47),0)</f>
        <v>35</v>
      </c>
      <c r="AW47" s="62" t="n">
        <v>100</v>
      </c>
      <c r="AX47" s="62" t="n">
        <v>0</v>
      </c>
      <c r="AY47" s="62" t="n">
        <v>100</v>
      </c>
      <c r="AZ47" s="62" t="n">
        <v>0</v>
      </c>
      <c r="BA47" s="62" t="n">
        <v>0</v>
      </c>
      <c r="BB47" s="62" t="n">
        <v>0</v>
      </c>
      <c r="BC47" s="62" t="n">
        <v>0</v>
      </c>
      <c r="BD47" s="62" t="n">
        <v>0</v>
      </c>
      <c r="BE47" s="62" t="n">
        <v>0</v>
      </c>
      <c r="BF47" s="62" t="n">
        <v>0</v>
      </c>
      <c r="BG47" s="62"/>
      <c r="BH47" s="62"/>
      <c r="BI47" s="61" t="n">
        <f aca="false">IFERROR(AVERAGE(AW47:BH47),0)</f>
        <v>20</v>
      </c>
      <c r="BJ47" s="62" t="n">
        <v>100</v>
      </c>
      <c r="BK47" s="62" t="n">
        <v>60</v>
      </c>
      <c r="BL47" s="62" t="n">
        <v>0</v>
      </c>
      <c r="BM47" s="62" t="n">
        <v>0</v>
      </c>
      <c r="BN47" s="62" t="n">
        <v>0</v>
      </c>
      <c r="BO47" s="62" t="n">
        <v>0</v>
      </c>
      <c r="BP47" s="62" t="n">
        <v>0</v>
      </c>
      <c r="BQ47" s="62" t="n">
        <v>0</v>
      </c>
      <c r="BR47" s="62" t="n">
        <v>0</v>
      </c>
      <c r="BS47" s="62" t="n">
        <v>0</v>
      </c>
      <c r="BT47" s="61" t="n">
        <f aca="false">IFERROR(AVERAGE(BJ47:BS47),0)</f>
        <v>16</v>
      </c>
      <c r="BU47" s="63" t="n">
        <v>0</v>
      </c>
      <c r="BV47" s="63" t="n">
        <v>0</v>
      </c>
      <c r="BW47" s="63" t="n">
        <v>0</v>
      </c>
      <c r="BX47" s="62" t="n">
        <v>0</v>
      </c>
      <c r="BY47" s="62" t="n">
        <v>0</v>
      </c>
      <c r="BZ47" s="62" t="n">
        <v>0</v>
      </c>
      <c r="CA47" s="62" t="n">
        <v>0</v>
      </c>
      <c r="CB47" s="62" t="n">
        <v>0</v>
      </c>
      <c r="CC47" s="62"/>
      <c r="CD47" s="61" t="n">
        <f aca="false">IFERROR(AVERAGE(BU47:CC47),0)</f>
        <v>0</v>
      </c>
    </row>
    <row r="48" customFormat="false" ht="15.75" hidden="false" customHeight="true" outlineLevel="0" collapsed="false">
      <c r="A48" s="13" t="str">
        <f aca="false">$E48&amp;"-"&amp;$F48</f>
        <v>202004037-0</v>
      </c>
      <c r="B48" s="18" t="n">
        <f aca="false">$W48</f>
        <v>87</v>
      </c>
      <c r="C48" s="13"/>
      <c r="D48" s="103" t="n">
        <f aca="false">D47+1</f>
        <v>44</v>
      </c>
      <c r="E48" s="56" t="s">
        <v>1005</v>
      </c>
      <c r="F48" s="56" t="s">
        <v>68</v>
      </c>
      <c r="G48" s="56" t="s">
        <v>1006</v>
      </c>
      <c r="H48" s="56" t="s">
        <v>68</v>
      </c>
      <c r="I48" s="56" t="s">
        <v>1007</v>
      </c>
      <c r="J48" s="56" t="s">
        <v>111</v>
      </c>
      <c r="K48" s="56" t="s">
        <v>1008</v>
      </c>
      <c r="L48" s="56" t="s">
        <v>64</v>
      </c>
      <c r="M48" s="56" t="s">
        <v>276</v>
      </c>
      <c r="N48" s="56" t="s">
        <v>1009</v>
      </c>
      <c r="O48" s="57" t="n">
        <f aca="false">$AB48</f>
        <v>90</v>
      </c>
      <c r="P48" s="57" t="n">
        <f aca="false">$AF48</f>
        <v>65</v>
      </c>
      <c r="Q48" s="57" t="n">
        <f aca="false">IFERROR(IF($V48&lt;&gt;0,ROUND((MAX(O48:P48)*0.5+$V48*0.5),0),ROUND(($O48*0.5+$P48*0.5),0)),)</f>
        <v>78</v>
      </c>
      <c r="R48" s="57" t="n">
        <f aca="false">$AV48</f>
        <v>93.8</v>
      </c>
      <c r="S48" s="57" t="n">
        <f aca="false">$BI48</f>
        <v>100</v>
      </c>
      <c r="T48" s="57" t="n">
        <f aca="false">$BT48</f>
        <v>97</v>
      </c>
      <c r="U48" s="57" t="n">
        <f aca="false">$CD48</f>
        <v>100</v>
      </c>
      <c r="V48" s="58" t="n">
        <f aca="false">$AJ48</f>
        <v>0</v>
      </c>
      <c r="W48" s="59" t="n">
        <f aca="false">IF($Q48&gt;=55,ROUND($Q48*$Q$3+$R48*$R$3+$S48*$S$3+$T48*$T$3+$U48*$U$3,0),$Q48)</f>
        <v>87</v>
      </c>
      <c r="X48" s="94" t="n">
        <v>20</v>
      </c>
      <c r="Y48" s="95" t="n">
        <v>30</v>
      </c>
      <c r="Z48" s="95" t="n">
        <v>40</v>
      </c>
      <c r="AA48" s="95" t="n">
        <v>100</v>
      </c>
      <c r="AB48" s="61" t="n">
        <f aca="false">IFERROR(X48+Y48+Z48*AA48/100,0)</f>
        <v>90</v>
      </c>
      <c r="AC48" s="60" t="n">
        <v>25</v>
      </c>
      <c r="AD48" s="60" t="n">
        <v>40</v>
      </c>
      <c r="AE48" s="57" t="n">
        <v>100</v>
      </c>
      <c r="AF48" s="89" t="n">
        <f aca="false">IFERROR(AC48+AD48*AE48/100,0)</f>
        <v>65</v>
      </c>
      <c r="AG48" s="60"/>
      <c r="AH48" s="60"/>
      <c r="AI48" s="57"/>
      <c r="AJ48" s="89" t="n">
        <f aca="false">IFERROR(AG48+AH48*AI48/100,0)</f>
        <v>0</v>
      </c>
      <c r="AK48" s="62" t="n">
        <v>100</v>
      </c>
      <c r="AL48" s="63" t="n">
        <v>100</v>
      </c>
      <c r="AM48" s="62" t="n">
        <v>100</v>
      </c>
      <c r="AN48" s="62" t="n">
        <v>75</v>
      </c>
      <c r="AO48" s="62" t="n">
        <v>100</v>
      </c>
      <c r="AP48" s="62" t="n">
        <v>80</v>
      </c>
      <c r="AQ48" s="62" t="n">
        <v>100</v>
      </c>
      <c r="AR48" s="62" t="n">
        <v>83</v>
      </c>
      <c r="AS48" s="62" t="n">
        <v>100</v>
      </c>
      <c r="AT48" s="62" t="n">
        <v>100</v>
      </c>
      <c r="AU48" s="62"/>
      <c r="AV48" s="61" t="n">
        <f aca="false">IFERROR(AVERAGE(AK48:AU48),0)</f>
        <v>93.8</v>
      </c>
      <c r="AW48" s="62" t="n">
        <v>100</v>
      </c>
      <c r="AX48" s="62" t="n">
        <v>100</v>
      </c>
      <c r="AY48" s="62" t="n">
        <v>100</v>
      </c>
      <c r="AZ48" s="62" t="n">
        <v>100</v>
      </c>
      <c r="BA48" s="62" t="n">
        <v>100</v>
      </c>
      <c r="BB48" s="62" t="n">
        <v>100</v>
      </c>
      <c r="BC48" s="62" t="n">
        <v>100</v>
      </c>
      <c r="BD48" s="62" t="n">
        <v>100</v>
      </c>
      <c r="BE48" s="62" t="n">
        <v>100</v>
      </c>
      <c r="BF48" s="62" t="n">
        <v>100</v>
      </c>
      <c r="BG48" s="62"/>
      <c r="BH48" s="62"/>
      <c r="BI48" s="61" t="n">
        <f aca="false">IFERROR(AVERAGE(AW48:BH48),0)</f>
        <v>100</v>
      </c>
      <c r="BJ48" s="62" t="n">
        <v>100</v>
      </c>
      <c r="BK48" s="62" t="n">
        <v>90</v>
      </c>
      <c r="BL48" s="62" t="n">
        <v>95</v>
      </c>
      <c r="BM48" s="62" t="n">
        <v>100</v>
      </c>
      <c r="BN48" s="62" t="n">
        <v>100</v>
      </c>
      <c r="BO48" s="62" t="n">
        <v>100</v>
      </c>
      <c r="BP48" s="62" t="n">
        <v>90</v>
      </c>
      <c r="BQ48" s="62" t="n">
        <v>100</v>
      </c>
      <c r="BR48" s="62" t="n">
        <v>95</v>
      </c>
      <c r="BS48" s="62" t="n">
        <v>100</v>
      </c>
      <c r="BT48" s="61" t="n">
        <f aca="false">IFERROR(AVERAGE(BJ48:BS48),0)</f>
        <v>97</v>
      </c>
      <c r="BU48" s="63" t="n">
        <v>100</v>
      </c>
      <c r="BV48" s="63" t="n">
        <v>100</v>
      </c>
      <c r="BW48" s="63" t="n">
        <v>100</v>
      </c>
      <c r="BX48" s="62" t="n">
        <v>100</v>
      </c>
      <c r="BY48" s="62" t="n">
        <v>100</v>
      </c>
      <c r="BZ48" s="62" t="n">
        <v>100</v>
      </c>
      <c r="CA48" s="62" t="n">
        <v>100</v>
      </c>
      <c r="CB48" s="62" t="n">
        <v>100</v>
      </c>
      <c r="CC48" s="62"/>
      <c r="CD48" s="61" t="n">
        <f aca="false">IFERROR(AVERAGE(BU48:CC48),0)</f>
        <v>100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1</v>
      </c>
      <c r="L49" s="13"/>
      <c r="M49" s="13"/>
      <c r="N49" s="13"/>
      <c r="O49" s="78" t="n">
        <f aca="false">IF(COUNT(O5:O48)&gt;0,ROUND(SUM(O5:O48)/COUNTIF(O5:O48,"&lt;&gt;"),0),0)</f>
        <v>52</v>
      </c>
      <c r="P49" s="78" t="n">
        <f aca="false">IF(COUNT(P5:P48)&gt;0,ROUND(SUM(P5:P48)/COUNTIF(P5:P48,"&lt;&gt;"),0),0)</f>
        <v>47</v>
      </c>
      <c r="Q49" s="78" t="n">
        <f aca="false">IF(COUNT(Q5:Q48)&gt;0,ROUND(SUM(Q5:Q48)/COUNTIF(Q5:Q48,"&lt;&gt;"),0),0)</f>
        <v>53</v>
      </c>
      <c r="R49" s="78" t="n">
        <f aca="false">IF(COUNT(R5:R48)&gt;0,ROUND(SUM(R5:R48)/COUNTIF(R5:R48,"&lt;&gt;"),0),0)</f>
        <v>71</v>
      </c>
      <c r="S49" s="78"/>
      <c r="T49" s="78" t="n">
        <f aca="false">IF(COUNT(T5:T48)&gt;0,ROUND(SUM(T5:T48)/COUNTIF(T5:T48,"&lt;&gt;"),0),0)</f>
        <v>67</v>
      </c>
      <c r="U49" s="78"/>
      <c r="V49" s="78" t="n">
        <f aca="false">IF(COUNT(V5:V48)&gt;0,ROUND(SUM(V5:V48)/COUNTIF(V5:V48,"&lt;&gt;"),0),0)</f>
        <v>13</v>
      </c>
      <c r="W49" s="78" t="n">
        <f aca="false">IF(COUNT(W5:W48)&gt;0,ROUND(SUM(W5:W48)/COUNTIF(W5:W48,"&lt;&gt;"),0),0)</f>
        <v>55</v>
      </c>
      <c r="X49" s="78" t="n">
        <f aca="false">IF(COUNT(X5:X48)&gt;0,ROUND(SUM(X5:X48)/COUNTIF(X5:X48,"&lt;&gt;"),0),0)</f>
        <v>13</v>
      </c>
      <c r="Y49" s="78" t="n">
        <f aca="false">IF(COUNT(Y5:Y48)&gt;0,ROUND(SUM(Y5:Y48)/COUNTIF(Y5:Y48,"&lt;&gt;"),0),0)</f>
        <v>17</v>
      </c>
      <c r="Z49" s="78" t="n">
        <f aca="false">IF(COUNT(Z5:Z48)&gt;0,ROUND(SUM(Z5:Z48)/COUNTIF(Z5:Z48,"&lt;&gt;"),0),0)</f>
        <v>26</v>
      </c>
      <c r="AA49" s="78"/>
      <c r="AB49" s="78" t="n">
        <f aca="false">IF(COUNT(AB5:AB48)&gt;0,ROUND(SUM(AB5:AB48)/COUNTIF(AB5:AB48,"&lt;&gt;"),0),0)</f>
        <v>52</v>
      </c>
      <c r="AC49" s="78" t="n">
        <f aca="false">IF(COUNT(AC5:AC48)&gt;0,ROUND(SUM(AC5:AC48)/COUNTIF(AC5:AC48,"&lt;&gt;"),0),0)</f>
        <v>16</v>
      </c>
      <c r="AD49" s="78" t="n">
        <f aca="false">IF(COUNT(AD5:AD48)&gt;0,ROUND(SUM(AD5:AD48)/COUNTIF(AD5:AD48,"&lt;&gt;"),0),0)</f>
        <v>38</v>
      </c>
      <c r="AE49" s="78" t="n">
        <f aca="false">IF(COUNT(AE5:AE48)&gt;0,ROUND(SUM(AE5:AE48)/COUNTIF(AE5:AE48,"&lt;&gt;"),0),0)</f>
        <v>69</v>
      </c>
      <c r="AF49" s="78" t="n">
        <f aca="false">IF(COUNT(AF5:AF48)&gt;0,ROUND(SUM(AF5:AF48)/COUNTIF(AF5:AF48,"&lt;&gt;"),0),0)</f>
        <v>47</v>
      </c>
      <c r="AG49" s="78" t="n">
        <f aca="false">IF(COUNT(AG5:AG48)&gt;0,ROUND(SUM(AG5:AG48)/COUNTIF(AG5:AG48,"&lt;&gt;"),0),0)</f>
        <v>23</v>
      </c>
      <c r="AH49" s="78" t="n">
        <f aca="false">IF(COUNT(AH5:AH48)&gt;0,ROUND(SUM(AH5:AH48)/COUNTIF(AH5:AH48,"&lt;&gt;"),0),0)</f>
        <v>58</v>
      </c>
      <c r="AI49" s="78" t="n">
        <f aca="false">IF(COUNT(AI5:AI48)&gt;0,ROUND(SUM(AI5:AI48)/COUNTIF(AI5:AI48,"&lt;&gt;"),0),0)</f>
        <v>85</v>
      </c>
      <c r="AJ49" s="78" t="n">
        <f aca="false">IF(COUNT(AJ5:AJ48)&gt;0,ROUND(SUM(AJ5:AJ48)/COUNTIF(AJ5:AJ48,"&lt;&gt;"),0),0)</f>
        <v>13</v>
      </c>
      <c r="AK49" s="78" t="n">
        <f aca="false">IF(COUNT(AK5:AK48)&gt;0,ROUND(SUM(AK5:AK48)/COUNTIF(AK5:AK48,"&lt;&gt;"),0),0)</f>
        <v>87</v>
      </c>
      <c r="AL49" s="78" t="n">
        <f aca="false">IF(COUNT(AL5:AL48)&gt;0,ROUND(SUM(AL5:AL48)/COUNTIF(AL5:AL48,"&lt;&gt;"),0),0)</f>
        <v>88</v>
      </c>
      <c r="AM49" s="78" t="n">
        <f aca="false">IF(COUNT(AM5:AM48)&gt;0,ROUND(SUM(AM5:AM48)/COUNTIF(AM5:AM48,"&lt;&gt;"),0),0)</f>
        <v>93</v>
      </c>
      <c r="AN49" s="78" t="n">
        <f aca="false">IF(COUNT(AN5:AN48)&gt;0,ROUND(SUM(AN5:AN48)/COUNTIF(AN5:AN48,"&lt;&gt;"),0),0)</f>
        <v>76</v>
      </c>
      <c r="AO49" s="78"/>
      <c r="AP49" s="78"/>
      <c r="AQ49" s="78"/>
      <c r="AR49" s="78"/>
      <c r="AS49" s="78"/>
      <c r="AT49" s="78"/>
      <c r="AU49" s="78"/>
      <c r="AV49" s="78" t="n">
        <f aca="false">IF(COUNT(AV5:AV48)&gt;0,ROUND(SUM(AV5:AV48)/COUNTIF(AV5:AV48,"&lt;&gt;"),0),0)</f>
        <v>71</v>
      </c>
      <c r="AW49" s="78" t="n">
        <f aca="false">IF(COUNT(AW5:AW48)&gt;0,ROUND(SUM(AW5:AW48)/COUNTIF(AW5:AW48,"&lt;&gt;"),0),0)</f>
        <v>75</v>
      </c>
      <c r="AX49" s="78" t="n">
        <f aca="false">IF(COUNT(AX5:AX48)&gt;0,ROUND(SUM(AX5:AX48)/COUNTIF(AX5:AX48,"&lt;&gt;"),0),0)</f>
        <v>83</v>
      </c>
      <c r="AY49" s="78"/>
      <c r="AZ49" s="78"/>
      <c r="BA49" s="78"/>
      <c r="BB49" s="78"/>
      <c r="BC49" s="78" t="n">
        <f aca="false">IF(COUNT(BC5:BC48)&gt;0,ROUND(SUM(BC5:BC48)/COUNTIF(BC5:BC48,"&lt;&gt;"),0),0)</f>
        <v>60</v>
      </c>
      <c r="BD49" s="78"/>
      <c r="BE49" s="78"/>
      <c r="BF49" s="78" t="n">
        <f aca="false">IF(COUNT(BF5:BF48)&gt;0,ROUND(SUM(BF5:BF48)/COUNTIF(BF5:BF48,"&lt;&gt;"),0),0)</f>
        <v>60</v>
      </c>
      <c r="BG49" s="78"/>
      <c r="BH49" s="78"/>
      <c r="BI49" s="78" t="n">
        <f aca="false">IF(COUNT(BI5:BI48)&gt;0,ROUND(SUM(BI5:BI48)/COUNTIF(BI5:BI48,"&lt;&gt;"),0),0)</f>
        <v>70</v>
      </c>
      <c r="BJ49" s="78" t="n">
        <f aca="false">IF(COUNT(BJ5:BJ48)&gt;0,ROUND(SUM(BJ5:BJ48)/COUNTIF(BJ5:BJ48,"&lt;&gt;"),0),0)</f>
        <v>88</v>
      </c>
      <c r="BK49" s="78" t="n">
        <f aca="false">IF(COUNT(BK5:BK48)&gt;0,ROUND(SUM(BK5:BK48)/COUNTIF(BK5:BK48,"&lt;&gt;"),0),0)</f>
        <v>75</v>
      </c>
      <c r="BL49" s="78"/>
      <c r="BM49" s="78"/>
      <c r="BN49" s="78"/>
      <c r="BO49" s="78"/>
      <c r="BP49" s="78" t="n">
        <f aca="false">IF(COUNT(BP5:BP48)&gt;0,ROUND(SUM(BP5:BP48)/COUNTIF(BP5:BP48,"&lt;&gt;"),0),0)</f>
        <v>51</v>
      </c>
      <c r="BQ49" s="78"/>
      <c r="BR49" s="78"/>
      <c r="BS49" s="78" t="n">
        <f aca="false">IF(COUNT(BS5:BS48)&gt;0,ROUND(SUM(BS5:BS48)/COUNTIF(BS5:BS48,"&lt;&gt;"),0),0)</f>
        <v>63</v>
      </c>
      <c r="BT49" s="78" t="n">
        <f aca="false">IF(COUNT(BT5:BT48)&gt;0,ROUND(SUM(BT5:BT48)/COUNTIF(BT5:BT48,"&lt;&gt;"),0),0)</f>
        <v>67</v>
      </c>
      <c r="BU49" s="78" t="n">
        <f aca="false">IF(COUNT(BU5:BU48)&gt;0,ROUND(SUM(BU5:BU48)/COUNTIF(BU5:BU48,"&lt;&gt;"),0),0)</f>
        <v>68</v>
      </c>
      <c r="BV49" s="78" t="n">
        <f aca="false">IF(COUNT(BV5:BV48)&gt;0,ROUND(SUM(BV5:BV48)/COUNTIF(BV5:BV48,"&lt;&gt;"),0),0)</f>
        <v>76</v>
      </c>
      <c r="BW49" s="78" t="n">
        <f aca="false">IF(COUNT(BW5:BW48)&gt;0,ROUND(SUM(BW5:BW48)/COUNTIF(BW5:BW48,"&lt;&gt;"),0),0)</f>
        <v>78</v>
      </c>
      <c r="BX49" s="78"/>
      <c r="BY49" s="78"/>
      <c r="BZ49" s="78"/>
      <c r="CA49" s="78"/>
      <c r="CB49" s="78"/>
      <c r="CC49" s="78"/>
      <c r="CD49" s="78" t="n">
        <f aca="false">IF(COUNT(CD5:CD48)&gt;0,ROUND(SUM(CD5:CD48)/COUNTIF(CD5:CD48,"&lt;&gt;"),0),0)</f>
        <v>70</v>
      </c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" t="s">
        <v>2</v>
      </c>
      <c r="L50" s="13"/>
      <c r="M50" s="13"/>
      <c r="N50" s="13"/>
      <c r="O50" s="78" t="n">
        <f aca="false">MAX(O5:O48)</f>
        <v>100</v>
      </c>
      <c r="P50" s="78" t="n">
        <f aca="false">MAX(P5:P48)</f>
        <v>100</v>
      </c>
      <c r="Q50" s="78" t="n">
        <f aca="false">MAX(Q5:Q48)</f>
        <v>100</v>
      </c>
      <c r="R50" s="78" t="n">
        <f aca="false">MAX(R5:R48)</f>
        <v>100</v>
      </c>
      <c r="S50" s="78"/>
      <c r="T50" s="78" t="n">
        <f aca="false">MAX(T5:T48)</f>
        <v>98.5</v>
      </c>
      <c r="U50" s="78"/>
      <c r="V50" s="78" t="n">
        <f aca="false">MAX(V5:V48)</f>
        <v>100</v>
      </c>
      <c r="W50" s="78" t="n">
        <f aca="false">MAX(W5:W48)</f>
        <v>99</v>
      </c>
      <c r="X50" s="78" t="n">
        <f aca="false">MAX(X5:X48)</f>
        <v>20</v>
      </c>
      <c r="Y50" s="78" t="n">
        <f aca="false">MAX(Y5:Y48)</f>
        <v>30</v>
      </c>
      <c r="Z50" s="78" t="n">
        <f aca="false">MAX(Z5:Z48)</f>
        <v>50</v>
      </c>
      <c r="AA50" s="78"/>
      <c r="AB50" s="78" t="n">
        <f aca="false">MAX(AB5:AB48)</f>
        <v>100</v>
      </c>
      <c r="AC50" s="78" t="n">
        <f aca="false">MAX(AC5:AC48)</f>
        <v>30</v>
      </c>
      <c r="AD50" s="78" t="n">
        <f aca="false">MAX(AD5:AD48)</f>
        <v>70</v>
      </c>
      <c r="AE50" s="78" t="n">
        <f aca="false">MAX(AE5:AE48)</f>
        <v>100</v>
      </c>
      <c r="AF50" s="78" t="n">
        <f aca="false">MAX(AF5:AF48)</f>
        <v>100</v>
      </c>
      <c r="AG50" s="78" t="n">
        <f aca="false">MAX(AG5:AG48)</f>
        <v>30</v>
      </c>
      <c r="AH50" s="78" t="n">
        <f aca="false">MAX(AH5:AH48)</f>
        <v>70</v>
      </c>
      <c r="AI50" s="78" t="n">
        <f aca="false">MAX(AI5:AI48)</f>
        <v>100</v>
      </c>
      <c r="AJ50" s="78" t="n">
        <f aca="false">MAX(AJ5:AJ48)</f>
        <v>100</v>
      </c>
      <c r="AK50" s="78" t="n">
        <f aca="false">MAX(AK5:AK48)</f>
        <v>100</v>
      </c>
      <c r="AL50" s="78" t="n">
        <f aca="false">MAX(AL5:AL48)</f>
        <v>100</v>
      </c>
      <c r="AM50" s="78" t="n">
        <f aca="false">MAX(AM5:AM48)</f>
        <v>100</v>
      </c>
      <c r="AN50" s="78" t="n">
        <f aca="false">MAX(AN5:AN48)</f>
        <v>100</v>
      </c>
      <c r="AO50" s="78"/>
      <c r="AP50" s="78"/>
      <c r="AQ50" s="78"/>
      <c r="AR50" s="78"/>
      <c r="AS50" s="78"/>
      <c r="AT50" s="78"/>
      <c r="AU50" s="78"/>
      <c r="AV50" s="78" t="n">
        <f aca="false">MAX(AV5:AV48)</f>
        <v>100</v>
      </c>
      <c r="AW50" s="78" t="n">
        <f aca="false">MAX(AW5:AW48)</f>
        <v>100</v>
      </c>
      <c r="AX50" s="78" t="n">
        <f aca="false">MAX(AX5:AX48)</f>
        <v>100</v>
      </c>
      <c r="AY50" s="78"/>
      <c r="AZ50" s="78"/>
      <c r="BA50" s="78"/>
      <c r="BB50" s="78"/>
      <c r="BC50" s="78" t="n">
        <f aca="false">MAX(BC5:BC48)</f>
        <v>100</v>
      </c>
      <c r="BD50" s="78"/>
      <c r="BE50" s="78"/>
      <c r="BF50" s="78" t="n">
        <f aca="false">MAX(BF5:BF48)</f>
        <v>100</v>
      </c>
      <c r="BG50" s="78"/>
      <c r="BH50" s="78"/>
      <c r="BI50" s="78" t="n">
        <f aca="false">MAX(BI5:BI48)</f>
        <v>100</v>
      </c>
      <c r="BJ50" s="78" t="n">
        <f aca="false">MAX(BJ5:BJ48)</f>
        <v>100</v>
      </c>
      <c r="BK50" s="78" t="n">
        <f aca="false">MAX(BK5:BK48)</f>
        <v>100</v>
      </c>
      <c r="BL50" s="78"/>
      <c r="BM50" s="78"/>
      <c r="BN50" s="78"/>
      <c r="BO50" s="78"/>
      <c r="BP50" s="78" t="n">
        <f aca="false">MAX(BP5:BP48)</f>
        <v>100</v>
      </c>
      <c r="BQ50" s="78"/>
      <c r="BR50" s="78"/>
      <c r="BS50" s="78" t="n">
        <f aca="false">MAX(BS5:BS48)</f>
        <v>100</v>
      </c>
      <c r="BT50" s="78" t="n">
        <f aca="false">MAX(BT5:BT48)</f>
        <v>98.5</v>
      </c>
      <c r="BU50" s="78" t="n">
        <f aca="false">MAX(BU5:BU48)</f>
        <v>100</v>
      </c>
      <c r="BV50" s="78" t="n">
        <f aca="false">MAX(BV5:BV48)</f>
        <v>100</v>
      </c>
      <c r="BW50" s="78" t="n">
        <f aca="false">MAX(BW5:BW48)</f>
        <v>100</v>
      </c>
      <c r="BX50" s="78"/>
      <c r="BY50" s="78"/>
      <c r="BZ50" s="78"/>
      <c r="CA50" s="78"/>
      <c r="CB50" s="78"/>
      <c r="CC50" s="78"/>
      <c r="CD50" s="78" t="n">
        <f aca="false">MAX(CD5:CD48)</f>
        <v>100</v>
      </c>
    </row>
    <row r="51" customFormat="false" ht="15.75" hidden="false" customHeight="true" outlineLevel="0" collapsed="false">
      <c r="A51" s="13"/>
      <c r="B51" s="13"/>
      <c r="C51" s="13"/>
      <c r="D51" s="13" t="n">
        <v>1</v>
      </c>
      <c r="E51" s="13"/>
      <c r="F51" s="13"/>
      <c r="G51" s="13"/>
      <c r="H51" s="13"/>
      <c r="I51" s="13"/>
      <c r="J51" s="13"/>
      <c r="K51" s="2" t="s">
        <v>3</v>
      </c>
      <c r="L51" s="13"/>
      <c r="M51" s="13"/>
      <c r="N51" s="13"/>
      <c r="O51" s="78" t="n">
        <f aca="false">MIN(O5:O48)</f>
        <v>0</v>
      </c>
      <c r="P51" s="78" t="n">
        <f aca="false">MIN(P5:P48)</f>
        <v>0</v>
      </c>
      <c r="Q51" s="78" t="n">
        <f aca="false">MIN(Q5:Q48)</f>
        <v>0</v>
      </c>
      <c r="R51" s="78" t="n">
        <f aca="false">MIN(R5:R48)</f>
        <v>10</v>
      </c>
      <c r="S51" s="78"/>
      <c r="T51" s="78" t="n">
        <f aca="false">MIN(T5:T48)</f>
        <v>0</v>
      </c>
      <c r="U51" s="78"/>
      <c r="V51" s="78" t="n">
        <f aca="false">MIN(V5:V48)</f>
        <v>0</v>
      </c>
      <c r="W51" s="78" t="n">
        <f aca="false">MIN(W5:W48)</f>
        <v>0</v>
      </c>
      <c r="X51" s="78" t="n">
        <f aca="false">MIN(X5:X48)</f>
        <v>0</v>
      </c>
      <c r="Y51" s="78" t="n">
        <f aca="false">MIN(Y5:Y48)</f>
        <v>0</v>
      </c>
      <c r="Z51" s="78" t="n">
        <f aca="false">MIN(Z5:Z48)</f>
        <v>0</v>
      </c>
      <c r="AA51" s="78"/>
      <c r="AB51" s="78" t="n">
        <f aca="false">MIN(AB5:AB48)</f>
        <v>0</v>
      </c>
      <c r="AC51" s="78" t="n">
        <f aca="false">MIN(AC5:AC48)</f>
        <v>0</v>
      </c>
      <c r="AD51" s="78" t="n">
        <f aca="false">MIN(AD5:AD48)</f>
        <v>0</v>
      </c>
      <c r="AE51" s="78" t="n">
        <f aca="false">MIN(AE5:AE48)</f>
        <v>0</v>
      </c>
      <c r="AF51" s="78" t="n">
        <f aca="false">MIN(AF5:AF48)</f>
        <v>0</v>
      </c>
      <c r="AG51" s="78" t="n">
        <f aca="false">MIN(AG5:AG48)</f>
        <v>0</v>
      </c>
      <c r="AH51" s="78" t="n">
        <f aca="false">MIN(AH5:AH48)</f>
        <v>30</v>
      </c>
      <c r="AI51" s="78" t="n">
        <f aca="false">MIN(AI5:AI48)</f>
        <v>70</v>
      </c>
      <c r="AJ51" s="78" t="n">
        <f aca="false">MIN(AJ5:AJ48)</f>
        <v>0</v>
      </c>
      <c r="AK51" s="78" t="n">
        <f aca="false">MIN(AK5:AK48)</f>
        <v>0</v>
      </c>
      <c r="AL51" s="78" t="n">
        <f aca="false">MIN(AL5:AL48)</f>
        <v>0</v>
      </c>
      <c r="AM51" s="78" t="n">
        <f aca="false">MIN(AM5:AM48)</f>
        <v>0</v>
      </c>
      <c r="AN51" s="78" t="n">
        <f aca="false">MIN(AN5:AN48)</f>
        <v>0</v>
      </c>
      <c r="AO51" s="78"/>
      <c r="AP51" s="78"/>
      <c r="AQ51" s="78"/>
      <c r="AR51" s="78"/>
      <c r="AS51" s="78"/>
      <c r="AT51" s="78"/>
      <c r="AU51" s="78"/>
      <c r="AV51" s="78" t="n">
        <f aca="false">MIN(AV5:AV48)</f>
        <v>10</v>
      </c>
      <c r="AW51" s="78" t="n">
        <f aca="false">MIN(AW5:AW48)</f>
        <v>0</v>
      </c>
      <c r="AX51" s="78" t="n">
        <f aca="false">MIN(AX5:AX48)</f>
        <v>0</v>
      </c>
      <c r="AY51" s="78"/>
      <c r="AZ51" s="78"/>
      <c r="BA51" s="78"/>
      <c r="BB51" s="78"/>
      <c r="BC51" s="78" t="n">
        <f aca="false">MIN(BC5:BC48)</f>
        <v>0</v>
      </c>
      <c r="BD51" s="78"/>
      <c r="BE51" s="78"/>
      <c r="BF51" s="78" t="n">
        <f aca="false">MIN(BF5:BF48)</f>
        <v>0</v>
      </c>
      <c r="BG51" s="78"/>
      <c r="BH51" s="78"/>
      <c r="BI51" s="78" t="n">
        <f aca="false">MIN(BI5:BI48)</f>
        <v>0</v>
      </c>
      <c r="BJ51" s="78" t="n">
        <f aca="false">MIN(BJ5:BJ48)</f>
        <v>0</v>
      </c>
      <c r="BK51" s="78" t="n">
        <f aca="false">MIN(BK5:BK48)</f>
        <v>0</v>
      </c>
      <c r="BL51" s="78"/>
      <c r="BM51" s="78"/>
      <c r="BN51" s="78"/>
      <c r="BO51" s="78"/>
      <c r="BP51" s="78" t="n">
        <f aca="false">MIN(BP5:BP48)</f>
        <v>0</v>
      </c>
      <c r="BQ51" s="78"/>
      <c r="BR51" s="78"/>
      <c r="BS51" s="78" t="n">
        <f aca="false">MIN(BS5:BS48)</f>
        <v>0</v>
      </c>
      <c r="BT51" s="78" t="n">
        <f aca="false">MIN(BT5:BT48)</f>
        <v>0</v>
      </c>
      <c r="BU51" s="78" t="n">
        <f aca="false">MIN(BU5:BU48)</f>
        <v>0</v>
      </c>
      <c r="BV51" s="78" t="n">
        <f aca="false">MIN(BV5:BV48)</f>
        <v>0</v>
      </c>
      <c r="BW51" s="78" t="n">
        <f aca="false">MIN(BW5:BW48)</f>
        <v>0</v>
      </c>
      <c r="BX51" s="78"/>
      <c r="BY51" s="78"/>
      <c r="BZ51" s="78"/>
      <c r="CA51" s="78"/>
      <c r="CB51" s="78"/>
      <c r="CC51" s="78"/>
      <c r="CD51" s="78" t="n">
        <f aca="false">MIN(CD5:CD48)</f>
        <v>0</v>
      </c>
    </row>
    <row r="52" customFormat="false" ht="15.75" hidden="false" customHeight="true" outlineLevel="0" collapsed="false">
      <c r="A52" s="13"/>
      <c r="B52" s="13"/>
      <c r="C52" s="13"/>
      <c r="D52" s="13" t="n">
        <v>0.7</v>
      </c>
      <c r="E52" s="13"/>
      <c r="F52" s="13"/>
      <c r="G52" s="13"/>
      <c r="H52" s="13"/>
      <c r="I52" s="13"/>
      <c r="J52" s="13"/>
      <c r="K52" s="2" t="s">
        <v>4</v>
      </c>
      <c r="L52" s="13"/>
      <c r="M52" s="13"/>
      <c r="N52" s="13"/>
      <c r="O52" s="81" t="n">
        <f aca="false">COUNTIF(O5:O48,"&gt;=55")</f>
        <v>24</v>
      </c>
      <c r="P52" s="81" t="n">
        <f aca="false">COUNTIF(P5:P48,"&gt;=55")</f>
        <v>22</v>
      </c>
      <c r="Q52" s="81" t="n">
        <f aca="false">COUNTIF(Q5:Q48,"&gt;=55")</f>
        <v>27</v>
      </c>
      <c r="R52" s="81" t="n">
        <f aca="false">COUNTIF(R5:R48,"&gt;=55")</f>
        <v>32</v>
      </c>
      <c r="S52" s="81"/>
      <c r="T52" s="81" t="n">
        <f aca="false">COUNTIF(T5:T48,"&gt;=55")</f>
        <v>31</v>
      </c>
      <c r="U52" s="81"/>
      <c r="V52" s="81" t="n">
        <f aca="false">COUNTIF(V5:V48,"&gt;=55")</f>
        <v>6</v>
      </c>
      <c r="W52" s="81" t="n">
        <f aca="false">COUNTIF(W5:W48,"&gt;=55")</f>
        <v>27</v>
      </c>
      <c r="X52" s="81" t="n">
        <f aca="false">COUNTIF(X5:X48,"&gt;=55")</f>
        <v>0</v>
      </c>
      <c r="Y52" s="81" t="n">
        <f aca="false">COUNTIF(Y5:Y48,"&gt;=55")</f>
        <v>0</v>
      </c>
      <c r="Z52" s="81" t="n">
        <f aca="false">COUNTIF(Z5:Z48,"&gt;=55")</f>
        <v>0</v>
      </c>
      <c r="AA52" s="81"/>
      <c r="AB52" s="81" t="n">
        <f aca="false">COUNTIF(AB5:AB48,"&gt;=55")</f>
        <v>24</v>
      </c>
      <c r="AC52" s="81" t="n">
        <f aca="false">COUNTIF(AC5:AC48,"&gt;=55")</f>
        <v>0</v>
      </c>
      <c r="AD52" s="81" t="n">
        <f aca="false">COUNTIF(AD5:AD48,"&gt;=55")</f>
        <v>16</v>
      </c>
      <c r="AE52" s="81" t="n">
        <f aca="false">COUNTIF(AE5:AE48,"&gt;=55")</f>
        <v>28</v>
      </c>
      <c r="AF52" s="81" t="n">
        <f aca="false">COUNTIF(AF5:AF48,"&gt;=55")</f>
        <v>22</v>
      </c>
      <c r="AG52" s="81" t="n">
        <f aca="false">COUNTIF(AG5:AG48,"&gt;=55")</f>
        <v>0</v>
      </c>
      <c r="AH52" s="81" t="n">
        <f aca="false">COUNTIF(AH5:AH48,"&gt;=55")</f>
        <v>6</v>
      </c>
      <c r="AI52" s="81" t="n">
        <f aca="false">COUNTIF(AI5:AI48,"&gt;=55")</f>
        <v>8</v>
      </c>
      <c r="AJ52" s="81" t="n">
        <f aca="false">COUNTIF(AJ5:AJ48,"&gt;=55")</f>
        <v>6</v>
      </c>
      <c r="AK52" s="81" t="n">
        <f aca="false">COUNTIF(AK5:AK48,"&gt;=55")</f>
        <v>38</v>
      </c>
      <c r="AL52" s="81" t="n">
        <f aca="false">COUNTIF(AL5:AL48,"&gt;=55")</f>
        <v>40</v>
      </c>
      <c r="AM52" s="81" t="n">
        <f aca="false">COUNTIF(AM5:AM48,"&gt;=55")</f>
        <v>41</v>
      </c>
      <c r="AN52" s="81" t="n">
        <f aca="false">COUNTIF(AN5:AN48,"&gt;=55")</f>
        <v>34</v>
      </c>
      <c r="AO52" s="81"/>
      <c r="AP52" s="81"/>
      <c r="AQ52" s="81"/>
      <c r="AR52" s="81"/>
      <c r="AS52" s="81"/>
      <c r="AT52" s="81"/>
      <c r="AU52" s="81"/>
      <c r="AV52" s="81" t="n">
        <f aca="false">COUNTIF(AV5:AV48,"&gt;=55")</f>
        <v>32</v>
      </c>
      <c r="AW52" s="81" t="n">
        <f aca="false">COUNTIF(AW5:AW48,"&gt;=55")</f>
        <v>35</v>
      </c>
      <c r="AX52" s="81" t="n">
        <f aca="false">COUNTIF(AX5:AX48,"&gt;=55")</f>
        <v>38</v>
      </c>
      <c r="AY52" s="81"/>
      <c r="AZ52" s="81"/>
      <c r="BA52" s="81"/>
      <c r="BB52" s="81"/>
      <c r="BC52" s="81" t="n">
        <f aca="false">COUNTIF(BC5:BC48,"&gt;=55")</f>
        <v>29</v>
      </c>
      <c r="BD52" s="81"/>
      <c r="BE52" s="81"/>
      <c r="BF52" s="81" t="n">
        <f aca="false">COUNTIF(BF5:BF48,"&gt;=55")</f>
        <v>27</v>
      </c>
      <c r="BG52" s="81"/>
      <c r="BH52" s="81"/>
      <c r="BI52" s="81" t="n">
        <f aca="false">COUNTIF(BI5:BI48,"&gt;=55")</f>
        <v>30</v>
      </c>
      <c r="BJ52" s="81" t="n">
        <f aca="false">COUNTIF(BJ5:BJ48,"&gt;=55")</f>
        <v>40</v>
      </c>
      <c r="BK52" s="81" t="n">
        <f aca="false">COUNTIF(BK5:BK48,"&gt;=55")</f>
        <v>40</v>
      </c>
      <c r="BL52" s="81"/>
      <c r="BM52" s="81"/>
      <c r="BN52" s="81"/>
      <c r="BO52" s="81"/>
      <c r="BP52" s="81" t="n">
        <f aca="false">COUNTIF(BP5:BP48,"&gt;=55")</f>
        <v>23</v>
      </c>
      <c r="BQ52" s="81"/>
      <c r="BR52" s="81"/>
      <c r="BS52" s="81" t="n">
        <f aca="false">COUNTIF(BS5:BS48,"&gt;=55")</f>
        <v>28</v>
      </c>
      <c r="BT52" s="81" t="n">
        <f aca="false">COUNTIF(BT5:BT48,"&gt;=55")</f>
        <v>31</v>
      </c>
      <c r="BU52" s="81" t="n">
        <f aca="false">COUNTIF(BU5:BU48,"&gt;=55")</f>
        <v>30</v>
      </c>
      <c r="BV52" s="81" t="n">
        <f aca="false">COUNTIF(BV5:BV48,"&gt;=55")</f>
        <v>34</v>
      </c>
      <c r="BW52" s="81" t="n">
        <f aca="false">COUNTIF(BW5:BW48,"&gt;=55")</f>
        <v>34</v>
      </c>
      <c r="BX52" s="81"/>
      <c r="BY52" s="81"/>
      <c r="BZ52" s="81"/>
      <c r="CA52" s="81"/>
      <c r="CB52" s="81"/>
      <c r="CC52" s="81"/>
      <c r="CD52" s="81" t="n">
        <f aca="false">COUNTIF(CD5:CD48,"&gt;=55")</f>
        <v>33</v>
      </c>
    </row>
    <row r="53" customFormat="false" ht="15.75" hidden="false" customHeight="true" outlineLevel="0" collapsed="false">
      <c r="A53" s="13"/>
      <c r="B53" s="13"/>
      <c r="C53" s="13"/>
      <c r="D53" s="13" t="n">
        <v>0.3</v>
      </c>
      <c r="E53" s="13"/>
      <c r="F53" s="13"/>
      <c r="G53" s="13"/>
      <c r="H53" s="13"/>
      <c r="I53" s="13"/>
      <c r="J53" s="13"/>
      <c r="K53" s="2" t="s">
        <v>5</v>
      </c>
      <c r="L53" s="13"/>
      <c r="M53" s="13"/>
      <c r="N53" s="13"/>
      <c r="O53" s="81" t="n">
        <f aca="false">+$K$54-O52</f>
        <v>20</v>
      </c>
      <c r="P53" s="81" t="n">
        <f aca="false">+$K$54-P52</f>
        <v>22</v>
      </c>
      <c r="Q53" s="81" t="n">
        <f aca="false">+$K$54-Q52</f>
        <v>17</v>
      </c>
      <c r="R53" s="81" t="n">
        <f aca="false">+$K$54-R52</f>
        <v>12</v>
      </c>
      <c r="S53" s="81"/>
      <c r="T53" s="81" t="n">
        <f aca="false">+$K$54-T52</f>
        <v>13</v>
      </c>
      <c r="U53" s="81"/>
      <c r="V53" s="81" t="n">
        <f aca="false">+$K$54-V52</f>
        <v>38</v>
      </c>
      <c r="W53" s="81" t="n">
        <f aca="false">+$K$54-W52</f>
        <v>17</v>
      </c>
      <c r="X53" s="81" t="n">
        <f aca="false">+$K$54-X52</f>
        <v>44</v>
      </c>
      <c r="Y53" s="81" t="n">
        <f aca="false">+$K$54-Y52</f>
        <v>44</v>
      </c>
      <c r="Z53" s="81" t="n">
        <f aca="false">+$K$54-Z52</f>
        <v>44</v>
      </c>
      <c r="AA53" s="81"/>
      <c r="AB53" s="81" t="n">
        <f aca="false">+$K$54-AB52</f>
        <v>20</v>
      </c>
      <c r="AC53" s="81" t="n">
        <f aca="false">+$K$54-AC52</f>
        <v>44</v>
      </c>
      <c r="AD53" s="81" t="n">
        <f aca="false">+$K$54-AD52</f>
        <v>28</v>
      </c>
      <c r="AE53" s="81" t="n">
        <f aca="false">+$K$54-AE52</f>
        <v>16</v>
      </c>
      <c r="AF53" s="81" t="n">
        <f aca="false">+$K$54-AF52</f>
        <v>22</v>
      </c>
      <c r="AG53" s="81" t="n">
        <f aca="false">+$K$54-AG52</f>
        <v>44</v>
      </c>
      <c r="AH53" s="81" t="n">
        <f aca="false">+$K$54-AH52</f>
        <v>38</v>
      </c>
      <c r="AI53" s="81" t="n">
        <f aca="false">+$K$54-AI52</f>
        <v>36</v>
      </c>
      <c r="AJ53" s="81" t="n">
        <f aca="false">+$K$54-AJ52</f>
        <v>38</v>
      </c>
      <c r="AK53" s="81" t="n">
        <f aca="false">+$K$54-AK52</f>
        <v>6</v>
      </c>
      <c r="AL53" s="81" t="n">
        <f aca="false">+$K$54-AL52</f>
        <v>4</v>
      </c>
      <c r="AM53" s="81" t="n">
        <f aca="false">+$K$54-AM52</f>
        <v>3</v>
      </c>
      <c r="AN53" s="81" t="n">
        <f aca="false">+$K$54-AN52</f>
        <v>10</v>
      </c>
      <c r="AO53" s="81"/>
      <c r="AP53" s="81"/>
      <c r="AQ53" s="81"/>
      <c r="AR53" s="81"/>
      <c r="AS53" s="81"/>
      <c r="AT53" s="81"/>
      <c r="AU53" s="81"/>
      <c r="AV53" s="78" t="n">
        <f aca="false">+$K$54-AV52</f>
        <v>12</v>
      </c>
      <c r="AW53" s="81" t="n">
        <f aca="false">+$K$54-AW52</f>
        <v>9</v>
      </c>
      <c r="AX53" s="81" t="n">
        <f aca="false">+$K$54-AX52</f>
        <v>6</v>
      </c>
      <c r="AY53" s="81"/>
      <c r="AZ53" s="81"/>
      <c r="BA53" s="81"/>
      <c r="BB53" s="81"/>
      <c r="BC53" s="81" t="n">
        <f aca="false">+$K$54-BC52</f>
        <v>15</v>
      </c>
      <c r="BD53" s="81"/>
      <c r="BE53" s="81"/>
      <c r="BF53" s="81" t="n">
        <f aca="false">+$K$54-BF52</f>
        <v>17</v>
      </c>
      <c r="BG53" s="81"/>
      <c r="BH53" s="81"/>
      <c r="BI53" s="80" t="n">
        <f aca="false">+$K$54-BI52</f>
        <v>14</v>
      </c>
      <c r="BJ53" s="81" t="n">
        <f aca="false">+$K$54-BJ52</f>
        <v>4</v>
      </c>
      <c r="BK53" s="81" t="n">
        <f aca="false">+$K$54-BK52</f>
        <v>4</v>
      </c>
      <c r="BL53" s="81"/>
      <c r="BM53" s="81"/>
      <c r="BN53" s="81"/>
      <c r="BO53" s="81"/>
      <c r="BP53" s="81" t="n">
        <f aca="false">+$K$54-BP52</f>
        <v>21</v>
      </c>
      <c r="BQ53" s="81"/>
      <c r="BR53" s="81"/>
      <c r="BS53" s="81" t="n">
        <f aca="false">+$K$54-BS52</f>
        <v>16</v>
      </c>
      <c r="BT53" s="80" t="n">
        <f aca="false">+$K$54-BT52</f>
        <v>13</v>
      </c>
      <c r="BU53" s="81" t="n">
        <f aca="false">+$K$54-BU52</f>
        <v>14</v>
      </c>
      <c r="BV53" s="81" t="n">
        <f aca="false">+$K$54-BV52</f>
        <v>10</v>
      </c>
      <c r="BW53" s="81" t="n">
        <f aca="false">+$K$54-BW52</f>
        <v>10</v>
      </c>
      <c r="BX53" s="81"/>
      <c r="BY53" s="81"/>
      <c r="BZ53" s="81"/>
      <c r="CA53" s="81"/>
      <c r="CB53" s="81"/>
      <c r="CC53" s="81"/>
      <c r="CD53" s="80" t="n">
        <f aca="false">+$K$54-CD52</f>
        <v>11</v>
      </c>
    </row>
    <row r="54" customFormat="false" ht="15.75" hidden="false" customHeight="true" outlineLevel="0" collapsed="false">
      <c r="D54" s="13" t="n">
        <v>0</v>
      </c>
      <c r="J54" s="13" t="s">
        <v>6</v>
      </c>
      <c r="K54" s="13" t="n">
        <f aca="false">COUNTA(K5:K48)</f>
        <v>44</v>
      </c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>
      <c r="AA254" s="13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H48 BI53 BT53:CD53">
    <cfRule type="cellIs" priority="2" operator="lessThan" aboveAverage="0" equalAverage="0" bottom="0" percent="0" rank="0" text="" dxfId="1">
      <formula>54.5</formula>
    </cfRule>
  </conditionalFormatting>
  <conditionalFormatting sqref="O5:V48 AB5:AB48 AJ5:AJ48 BT5:CD48">
    <cfRule type="cellIs" priority="3" operator="lessThan" aboveAverage="0" equalAverage="0" bottom="0" percent="0" rank="0" text="" dxfId="1">
      <formula>54.5</formula>
    </cfRule>
  </conditionalFormatting>
  <conditionalFormatting sqref="AB5:AB48 AJ5:BH48 BJ5:BL48 BM5:BO6 BP5:BS48 BU5:CC48 BM8:BO9 BM11:BO44 BM46:BO48">
    <cfRule type="containsText" priority="4" operator="containsText" aboveAverage="0" equalAverage="0" bottom="0" percent="0" rank="0" text="A" dxfId="2">
      <formula>NOT(ISERROR(SEARCH("A",AB5)))</formula>
    </cfRule>
  </conditionalFormatting>
  <conditionalFormatting sqref="BI5:BI48">
    <cfRule type="cellIs" priority="5" operator="lessThan" aboveAverage="0" equalAverage="0" bottom="0" percent="0" rank="0" text="" dxfId="1">
      <formula>54.5</formula>
    </cfRule>
  </conditionalFormatting>
  <conditionalFormatting sqref="BI5:BI48">
    <cfRule type="containsText" priority="6" operator="containsText" aboveAverage="0" equalAverage="0" bottom="0" percent="0" rank="0" text="A" dxfId="2">
      <formula>NOT(ISERROR(SEARCH("A",BI5)))</formula>
    </cfRule>
  </conditionalFormatting>
  <conditionalFormatting sqref="AF5:AF48 AJ5:AJ48">
    <cfRule type="cellIs" priority="7" operator="lessThan" aboveAverage="0" equalAverage="0" bottom="0" percent="0" rank="0" text="" dxfId="1">
      <formula>54.5</formula>
    </cfRule>
  </conditionalFormatting>
  <conditionalFormatting sqref="AF5:AF48 AJ5:AJ48">
    <cfRule type="containsText" priority="8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5.88"/>
    <col collapsed="false" customWidth="true" hidden="false" outlineLevel="0" max="10" min="10" style="0" width="16.14"/>
    <col collapsed="false" customWidth="true" hidden="false" outlineLevel="0" max="11" min="11" style="0" width="15.88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16" min="15" style="0" width="4.14"/>
    <col collapsed="false" customWidth="true" hidden="false" outlineLevel="0" max="17" min="17" style="0" width="5.7"/>
    <col collapsed="false" customWidth="true" hidden="false" outlineLevel="0" max="22" min="18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201804121-1</v>
      </c>
      <c r="B5" s="18" t="n">
        <f aca="false">$W5</f>
        <v>45</v>
      </c>
      <c r="C5" s="13"/>
      <c r="D5" s="56" t="n">
        <v>1</v>
      </c>
      <c r="E5" s="56" t="s">
        <v>1010</v>
      </c>
      <c r="F5" s="56" t="s">
        <v>64</v>
      </c>
      <c r="G5" s="56" t="s">
        <v>1011</v>
      </c>
      <c r="H5" s="56" t="s">
        <v>58</v>
      </c>
      <c r="I5" s="56" t="s">
        <v>1012</v>
      </c>
      <c r="J5" s="56" t="s">
        <v>1013</v>
      </c>
      <c r="K5" s="56" t="s">
        <v>1014</v>
      </c>
      <c r="L5" s="56" t="s">
        <v>58</v>
      </c>
      <c r="M5" s="56" t="s">
        <v>1015</v>
      </c>
      <c r="N5" s="56" t="s">
        <v>1016</v>
      </c>
      <c r="O5" s="57" t="n">
        <f aca="false">$AB5</f>
        <v>90</v>
      </c>
      <c r="P5" s="57" t="n">
        <f aca="false">$AF5</f>
        <v>0</v>
      </c>
      <c r="Q5" s="57" t="n">
        <f aca="false">IFERROR(IF($V5&lt;&gt;0,ROUND((MAX(O5:P5)*0.5+$V5*0.5),0),ROUND(($O5*0.5+$P5*0.5),0)),)</f>
        <v>45</v>
      </c>
      <c r="R5" s="57" t="n">
        <f aca="false">$AV5</f>
        <v>43.5</v>
      </c>
      <c r="S5" s="57" t="n">
        <f aca="false">$BI5</f>
        <v>30</v>
      </c>
      <c r="T5" s="57" t="n">
        <f aca="false">$BT5</f>
        <v>23.5</v>
      </c>
      <c r="U5" s="57" t="n">
        <f aca="false">$CD5</f>
        <v>0</v>
      </c>
      <c r="V5" s="58" t="n">
        <f aca="false">$AJ5</f>
        <v>0</v>
      </c>
      <c r="W5" s="59" t="n">
        <f aca="false">IF($Q5&gt;=55,ROUND($Q5*$Q$3+$R5*$R$3+$S5*$S$3+$T5*$T$3+$U5*$U$3,0),$Q5)</f>
        <v>45</v>
      </c>
      <c r="X5" s="83" t="n">
        <v>20</v>
      </c>
      <c r="Y5" s="84" t="n">
        <v>30</v>
      </c>
      <c r="Z5" s="84" t="n">
        <v>40</v>
      </c>
      <c r="AA5" s="60"/>
      <c r="AB5" s="61" t="n">
        <f aca="false">IFERROR(X5+Y5+Z5,0)</f>
        <v>90</v>
      </c>
      <c r="AC5" s="60"/>
      <c r="AD5" s="60"/>
      <c r="AE5" s="57"/>
      <c r="AF5" s="61" t="n">
        <f aca="false">IFERROR(AC5+AD5*AE5/100,0)</f>
        <v>0</v>
      </c>
      <c r="AG5" s="60"/>
      <c r="AH5" s="60"/>
      <c r="AI5" s="57"/>
      <c r="AJ5" s="61" t="n">
        <f aca="false">IFERROR(AG5+AH5*AI5/100,0)</f>
        <v>0</v>
      </c>
      <c r="AK5" s="62" t="n">
        <v>0</v>
      </c>
      <c r="AL5" s="63" t="n">
        <v>100</v>
      </c>
      <c r="AM5" s="62" t="n">
        <v>100</v>
      </c>
      <c r="AN5" s="62" t="n">
        <v>75</v>
      </c>
      <c r="AO5" s="62" t="n">
        <v>0</v>
      </c>
      <c r="AP5" s="62" t="n">
        <v>40</v>
      </c>
      <c r="AQ5" s="62" t="n">
        <v>100</v>
      </c>
      <c r="AR5" s="62" t="n">
        <v>0</v>
      </c>
      <c r="AS5" s="62" t="n">
        <v>20</v>
      </c>
      <c r="AT5" s="62" t="n">
        <v>0</v>
      </c>
      <c r="AU5" s="62"/>
      <c r="AV5" s="61" t="n">
        <f aca="false">IFERROR(AVERAGE(AK5:AU5),0)</f>
        <v>43.5</v>
      </c>
      <c r="AW5" s="62" t="n">
        <v>100</v>
      </c>
      <c r="AX5" s="62" t="n">
        <v>100</v>
      </c>
      <c r="AY5" s="62" t="n">
        <v>0</v>
      </c>
      <c r="AZ5" s="62" t="n">
        <v>100</v>
      </c>
      <c r="BA5" s="62" t="n">
        <v>0</v>
      </c>
      <c r="BB5" s="62" t="n">
        <v>0</v>
      </c>
      <c r="BC5" s="62" t="n">
        <v>0</v>
      </c>
      <c r="BD5" s="62" t="n">
        <v>0</v>
      </c>
      <c r="BE5" s="62" t="n">
        <v>0</v>
      </c>
      <c r="BF5" s="62" t="n">
        <v>0</v>
      </c>
      <c r="BG5" s="62"/>
      <c r="BH5" s="62"/>
      <c r="BI5" s="61" t="n">
        <f aca="false">IFERROR(AVERAGE(AW5:BH5),0)</f>
        <v>30</v>
      </c>
      <c r="BJ5" s="62" t="n">
        <v>100</v>
      </c>
      <c r="BK5" s="62" t="n">
        <v>90</v>
      </c>
      <c r="BL5" s="62" t="n">
        <v>35</v>
      </c>
      <c r="BM5" s="62" t="n">
        <v>10</v>
      </c>
      <c r="BN5" s="62" t="n">
        <v>0</v>
      </c>
      <c r="BO5" s="62" t="n">
        <v>0</v>
      </c>
      <c r="BP5" s="62" t="n">
        <v>0</v>
      </c>
      <c r="BQ5" s="62" t="n">
        <v>0</v>
      </c>
      <c r="BR5" s="62" t="n">
        <v>0</v>
      </c>
      <c r="BS5" s="62" t="n">
        <v>0</v>
      </c>
      <c r="BT5" s="61" t="n">
        <f aca="false">IFERROR(AVERAGE(BJ5:BS5),0)</f>
        <v>23.5</v>
      </c>
      <c r="BU5" s="63" t="n">
        <v>0</v>
      </c>
      <c r="BV5" s="63" t="n">
        <v>0</v>
      </c>
      <c r="BW5" s="63" t="n">
        <v>0</v>
      </c>
      <c r="BX5" s="62" t="n">
        <v>0</v>
      </c>
      <c r="BY5" s="62" t="n">
        <v>0</v>
      </c>
      <c r="BZ5" s="62" t="n">
        <v>0</v>
      </c>
      <c r="CA5" s="62" t="n">
        <v>0</v>
      </c>
      <c r="CB5" s="62" t="n">
        <v>0</v>
      </c>
      <c r="CC5" s="67"/>
      <c r="CD5" s="61" t="n">
        <f aca="false">IFERROR(AVERAGE(BU5:CC5),0)</f>
        <v>0</v>
      </c>
    </row>
    <row r="6" customFormat="false" ht="15.75" hidden="false" customHeight="true" outlineLevel="0" collapsed="false">
      <c r="A6" s="13" t="str">
        <f aca="false">$E6&amp;"-"&amp;$F6</f>
        <v>202051008-3</v>
      </c>
      <c r="B6" s="18" t="n">
        <f aca="false">$W6</f>
        <v>0</v>
      </c>
      <c r="C6" s="13"/>
      <c r="D6" s="68" t="n">
        <v>2</v>
      </c>
      <c r="E6" s="56" t="s">
        <v>1017</v>
      </c>
      <c r="F6" s="56" t="s">
        <v>159</v>
      </c>
      <c r="G6" s="56" t="s">
        <v>1018</v>
      </c>
      <c r="H6" s="56" t="s">
        <v>64</v>
      </c>
      <c r="I6" s="56" t="s">
        <v>1019</v>
      </c>
      <c r="J6" s="56" t="s">
        <v>1020</v>
      </c>
      <c r="K6" s="56" t="s">
        <v>1021</v>
      </c>
      <c r="L6" s="56" t="s">
        <v>64</v>
      </c>
      <c r="M6" s="56" t="s">
        <v>381</v>
      </c>
      <c r="N6" s="56" t="s">
        <v>1022</v>
      </c>
      <c r="O6" s="57" t="n">
        <f aca="false">$AB6</f>
        <v>0</v>
      </c>
      <c r="P6" s="57" t="n">
        <f aca="false">$AF6</f>
        <v>0</v>
      </c>
      <c r="Q6" s="57" t="n">
        <f aca="false">IFERROR(IF($V6&lt;&gt;0,ROUND((MAX(O6:P6)*0.5+$V6*0.5),0),ROUND(($O6*0.5+$P6*0.5),0)),)</f>
        <v>0</v>
      </c>
      <c r="R6" s="57" t="n">
        <f aca="false">$AV6</f>
        <v>18</v>
      </c>
      <c r="S6" s="57" t="n">
        <f aca="false">$BI6</f>
        <v>0</v>
      </c>
      <c r="T6" s="57" t="n">
        <f aca="false">$BT6</f>
        <v>14</v>
      </c>
      <c r="U6" s="57" t="n">
        <f aca="false">$CD6</f>
        <v>0</v>
      </c>
      <c r="V6" s="58" t="n">
        <f aca="false">$AJ6</f>
        <v>0</v>
      </c>
      <c r="W6" s="88" t="n">
        <f aca="false">IF($Q6&gt;=55,ROUND($Q6*$Q$3+$R6*$R$3+$S6*$S$3+$T6*$T$3+$U6*$U$3,0),$Q6)</f>
        <v>0</v>
      </c>
      <c r="X6" s="54"/>
      <c r="Y6" s="54"/>
      <c r="Z6" s="54"/>
      <c r="AA6" s="104"/>
      <c r="AB6" s="61" t="n">
        <f aca="false">IFERROR(X6+Y6+Z6,0)</f>
        <v>0</v>
      </c>
      <c r="AC6" s="60"/>
      <c r="AD6" s="60"/>
      <c r="AE6" s="57"/>
      <c r="AF6" s="61" t="n">
        <f aca="false">IFERROR(AC6+AD6*AE6/100,0)</f>
        <v>0</v>
      </c>
      <c r="AG6" s="60"/>
      <c r="AH6" s="60"/>
      <c r="AI6" s="57"/>
      <c r="AJ6" s="61" t="n">
        <f aca="false">IFERROR(AG6+AH6*AI6/100,0)</f>
        <v>0</v>
      </c>
      <c r="AK6" s="62" t="n">
        <v>0</v>
      </c>
      <c r="AL6" s="63" t="n">
        <v>0</v>
      </c>
      <c r="AM6" s="62" t="n">
        <v>90</v>
      </c>
      <c r="AN6" s="62" t="n">
        <v>50</v>
      </c>
      <c r="AO6" s="62" t="n">
        <v>0</v>
      </c>
      <c r="AP6" s="62" t="n">
        <v>40</v>
      </c>
      <c r="AQ6" s="62" t="n">
        <v>0</v>
      </c>
      <c r="AR6" s="62" t="n">
        <v>0</v>
      </c>
      <c r="AS6" s="62" t="n">
        <v>0</v>
      </c>
      <c r="AT6" s="62" t="n">
        <v>0</v>
      </c>
      <c r="AU6" s="62"/>
      <c r="AV6" s="61" t="n">
        <f aca="false">IFERROR(AVERAGE(AK6:AU6),0)</f>
        <v>18</v>
      </c>
      <c r="AW6" s="62" t="n">
        <v>0</v>
      </c>
      <c r="AX6" s="62" t="n">
        <v>0</v>
      </c>
      <c r="AY6" s="62" t="n">
        <v>0</v>
      </c>
      <c r="AZ6" s="62" t="n">
        <v>0</v>
      </c>
      <c r="BA6" s="62" t="n">
        <v>0</v>
      </c>
      <c r="BB6" s="62" t="n">
        <v>0</v>
      </c>
      <c r="BC6" s="62" t="n">
        <v>0</v>
      </c>
      <c r="BD6" s="62" t="n">
        <v>0</v>
      </c>
      <c r="BE6" s="62" t="n">
        <v>0</v>
      </c>
      <c r="BF6" s="62" t="n">
        <v>0</v>
      </c>
      <c r="BG6" s="62"/>
      <c r="BH6" s="62"/>
      <c r="BI6" s="61" t="n">
        <f aca="false">IFERROR(AVERAGE(AW6:BH6),0)</f>
        <v>0</v>
      </c>
      <c r="BJ6" s="62" t="n">
        <v>80</v>
      </c>
      <c r="BK6" s="62" t="n">
        <v>60</v>
      </c>
      <c r="BL6" s="62" t="n">
        <v>0</v>
      </c>
      <c r="BM6" s="62" t="n">
        <v>0</v>
      </c>
      <c r="BN6" s="62" t="n">
        <v>0</v>
      </c>
      <c r="BO6" s="62" t="n">
        <v>0</v>
      </c>
      <c r="BP6" s="62" t="n">
        <v>0</v>
      </c>
      <c r="BQ6" s="62" t="n">
        <v>0</v>
      </c>
      <c r="BR6" s="62" t="n">
        <v>0</v>
      </c>
      <c r="BS6" s="62" t="n">
        <v>0</v>
      </c>
      <c r="BT6" s="61" t="n">
        <f aca="false">IFERROR(AVERAGE(BJ6:BS6),0)</f>
        <v>14</v>
      </c>
      <c r="BU6" s="63" t="n">
        <v>0</v>
      </c>
      <c r="BV6" s="63" t="n">
        <v>0</v>
      </c>
      <c r="BW6" s="63" t="n">
        <v>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0</v>
      </c>
    </row>
    <row r="7" customFormat="false" ht="15.75" hidden="false" customHeight="true" outlineLevel="0" collapsed="false">
      <c r="A7" s="13" t="str">
        <f aca="false">$E7&amp;"-"&amp;$F7</f>
        <v>202060101-1</v>
      </c>
      <c r="B7" s="18" t="n">
        <f aca="false">$W7</f>
        <v>78</v>
      </c>
      <c r="C7" s="13"/>
      <c r="D7" s="68" t="n">
        <v>3</v>
      </c>
      <c r="E7" s="56" t="s">
        <v>1023</v>
      </c>
      <c r="F7" s="56" t="s">
        <v>64</v>
      </c>
      <c r="G7" s="56" t="s">
        <v>1024</v>
      </c>
      <c r="H7" s="56" t="s">
        <v>159</v>
      </c>
      <c r="I7" s="56" t="s">
        <v>1025</v>
      </c>
      <c r="J7" s="56" t="s">
        <v>1026</v>
      </c>
      <c r="K7" s="56" t="s">
        <v>1027</v>
      </c>
      <c r="L7" s="56" t="s">
        <v>64</v>
      </c>
      <c r="M7" s="56" t="s">
        <v>65</v>
      </c>
      <c r="N7" s="56" t="s">
        <v>1028</v>
      </c>
      <c r="O7" s="57" t="n">
        <f aca="false">$AB7</f>
        <v>85</v>
      </c>
      <c r="P7" s="57" t="n">
        <f aca="false">$AF7</f>
        <v>40</v>
      </c>
      <c r="Q7" s="57" t="n">
        <f aca="false">IFERROR(IF($V7&lt;&gt;0,ROUND((MAX(O7:P7)*0.5+$V7*0.5),0),ROUND(($O7*0.5+$P7*0.5),0)),)</f>
        <v>63</v>
      </c>
      <c r="R7" s="57" t="n">
        <f aca="false">$AV7</f>
        <v>90</v>
      </c>
      <c r="S7" s="57" t="n">
        <f aca="false">$BI7</f>
        <v>100</v>
      </c>
      <c r="T7" s="57" t="n">
        <f aca="false">$BT7</f>
        <v>91</v>
      </c>
      <c r="U7" s="57" t="n">
        <f aca="false">$CD7</f>
        <v>100</v>
      </c>
      <c r="V7" s="58" t="n">
        <f aca="false">$AJ7</f>
        <v>0</v>
      </c>
      <c r="W7" s="88" t="n">
        <f aca="false">IF($Q7&gt;=55,ROUND($Q7*$Q$3+$R7*$R$3+$S7*$S$3+$T7*$T$3+$U7*$U$3,0),$Q7)</f>
        <v>78</v>
      </c>
      <c r="X7" s="57" t="n">
        <v>20</v>
      </c>
      <c r="Y7" s="60" t="n">
        <v>30</v>
      </c>
      <c r="Z7" s="60" t="n">
        <v>35</v>
      </c>
      <c r="AA7" s="104"/>
      <c r="AB7" s="61" t="n">
        <f aca="false">IFERROR(X7+Y7+Z7,0)</f>
        <v>85</v>
      </c>
      <c r="AC7" s="60" t="n">
        <v>30</v>
      </c>
      <c r="AD7" s="60" t="n">
        <v>10</v>
      </c>
      <c r="AE7" s="57" t="n">
        <v>100</v>
      </c>
      <c r="AF7" s="61" t="n">
        <f aca="false">IFERROR(AC7+AD7*AE7/100,0)</f>
        <v>40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100</v>
      </c>
      <c r="AN7" s="62" t="n">
        <v>100</v>
      </c>
      <c r="AO7" s="62" t="n">
        <v>100</v>
      </c>
      <c r="AP7" s="62" t="n">
        <v>100</v>
      </c>
      <c r="AQ7" s="62" t="n">
        <v>100</v>
      </c>
      <c r="AR7" s="62" t="n">
        <v>100</v>
      </c>
      <c r="AS7" s="62" t="n">
        <v>100</v>
      </c>
      <c r="AT7" s="62" t="n">
        <v>0</v>
      </c>
      <c r="AU7" s="62"/>
      <c r="AV7" s="61" t="n">
        <f aca="false">IFERROR(AVERAGE(AK7:AU7),0)</f>
        <v>90</v>
      </c>
      <c r="AW7" s="62" t="n">
        <v>100</v>
      </c>
      <c r="AX7" s="62" t="n">
        <v>100</v>
      </c>
      <c r="AY7" s="62" t="n">
        <v>100</v>
      </c>
      <c r="AZ7" s="62" t="n">
        <v>100</v>
      </c>
      <c r="BA7" s="62" t="n">
        <v>100</v>
      </c>
      <c r="BB7" s="62" t="n">
        <v>100</v>
      </c>
      <c r="BC7" s="62" t="n">
        <v>100</v>
      </c>
      <c r="BD7" s="62" t="n">
        <v>100</v>
      </c>
      <c r="BE7" s="62" t="n">
        <v>100</v>
      </c>
      <c r="BF7" s="62" t="n">
        <v>100</v>
      </c>
      <c r="BG7" s="62"/>
      <c r="BH7" s="62"/>
      <c r="BI7" s="61" t="n">
        <f aca="false">IFERROR(AVERAGE(AW7:BH7),0)</f>
        <v>100</v>
      </c>
      <c r="BJ7" s="62" t="n">
        <v>100</v>
      </c>
      <c r="BK7" s="62" t="n">
        <v>100</v>
      </c>
      <c r="BL7" s="62" t="n">
        <v>75</v>
      </c>
      <c r="BM7" s="62" t="n">
        <v>70</v>
      </c>
      <c r="BN7" s="62" t="n">
        <v>90</v>
      </c>
      <c r="BO7" s="62" t="n">
        <v>100</v>
      </c>
      <c r="BP7" s="62" t="n">
        <v>100</v>
      </c>
      <c r="BQ7" s="62" t="n">
        <v>100</v>
      </c>
      <c r="BR7" s="62" t="n">
        <v>100</v>
      </c>
      <c r="BS7" s="62" t="n">
        <v>75</v>
      </c>
      <c r="BT7" s="61" t="n">
        <f aca="false">IFERROR(AVERAGE(BJ7:BS7),0)</f>
        <v>91</v>
      </c>
      <c r="BU7" s="63" t="n">
        <v>100</v>
      </c>
      <c r="BV7" s="63" t="n">
        <v>100</v>
      </c>
      <c r="BW7" s="63" t="n">
        <v>100</v>
      </c>
      <c r="BX7" s="62" t="n">
        <v>100</v>
      </c>
      <c r="BY7" s="62" t="n">
        <v>100</v>
      </c>
      <c r="BZ7" s="62" t="n">
        <v>100</v>
      </c>
      <c r="CA7" s="62" t="n">
        <v>100</v>
      </c>
      <c r="CB7" s="62" t="n">
        <v>100</v>
      </c>
      <c r="CC7" s="62"/>
      <c r="CD7" s="61" t="n">
        <f aca="false">IFERROR(AVERAGE(BU7:CC7),0)</f>
        <v>100</v>
      </c>
    </row>
    <row r="8" customFormat="false" ht="15.75" hidden="false" customHeight="true" outlineLevel="0" collapsed="false">
      <c r="A8" s="13" t="str">
        <f aca="false">$E8&amp;"-"&amp;$F8</f>
        <v>202060100-3</v>
      </c>
      <c r="B8" s="18" t="n">
        <f aca="false">$W8</f>
        <v>95</v>
      </c>
      <c r="C8" s="13"/>
      <c r="D8" s="68" t="n">
        <v>4</v>
      </c>
      <c r="E8" s="56" t="s">
        <v>1029</v>
      </c>
      <c r="F8" s="56" t="s">
        <v>159</v>
      </c>
      <c r="G8" s="56" t="s">
        <v>1030</v>
      </c>
      <c r="H8" s="56" t="s">
        <v>102</v>
      </c>
      <c r="I8" s="56" t="s">
        <v>110</v>
      </c>
      <c r="J8" s="56" t="s">
        <v>72</v>
      </c>
      <c r="K8" s="56" t="s">
        <v>1031</v>
      </c>
      <c r="L8" s="56" t="s">
        <v>64</v>
      </c>
      <c r="M8" s="56" t="s">
        <v>65</v>
      </c>
      <c r="N8" s="56" t="s">
        <v>1032</v>
      </c>
      <c r="O8" s="57" t="n">
        <f aca="false">$AB8</f>
        <v>90</v>
      </c>
      <c r="P8" s="57" t="n">
        <f aca="false">$AF8</f>
        <v>95</v>
      </c>
      <c r="Q8" s="57" t="n">
        <f aca="false">IFERROR(IF($V8&lt;&gt;0,ROUND((MAX(O8:P8)*0.5+$V8*0.5),0),ROUND(($O8*0.5+$P8*0.5),0)),)</f>
        <v>93</v>
      </c>
      <c r="R8" s="57" t="n">
        <f aca="false">$AV8</f>
        <v>100</v>
      </c>
      <c r="S8" s="57" t="n">
        <f aca="false">$BI8</f>
        <v>100</v>
      </c>
      <c r="T8" s="57" t="n">
        <f aca="false">$BT8</f>
        <v>91.5</v>
      </c>
      <c r="U8" s="57" t="n">
        <f aca="false">$CD8</f>
        <v>100</v>
      </c>
      <c r="V8" s="58" t="n">
        <f aca="false">$AJ8</f>
        <v>0</v>
      </c>
      <c r="W8" s="88" t="n">
        <f aca="false">IF($Q8&gt;=55,ROUND($Q8*$Q$3+$R8*$R$3+$S8*$S$3+$T8*$T$3+$U8*$U$3,0),$Q8)</f>
        <v>95</v>
      </c>
      <c r="X8" s="57" t="n">
        <v>20</v>
      </c>
      <c r="Y8" s="60" t="n">
        <v>30</v>
      </c>
      <c r="Z8" s="60" t="n">
        <v>40</v>
      </c>
      <c r="AA8" s="104"/>
      <c r="AB8" s="61" t="n">
        <f aca="false">IFERROR(X8+Y8+Z8,0)</f>
        <v>90</v>
      </c>
      <c r="AC8" s="60" t="n">
        <v>25</v>
      </c>
      <c r="AD8" s="60" t="n">
        <v>70</v>
      </c>
      <c r="AE8" s="57" t="n">
        <v>100</v>
      </c>
      <c r="AF8" s="61" t="n">
        <f aca="false">IFERROR(AC8+AD8*AE8/100,0)</f>
        <v>95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100</v>
      </c>
      <c r="AO8" s="62" t="n">
        <v>100</v>
      </c>
      <c r="AP8" s="62" t="n">
        <v>100</v>
      </c>
      <c r="AQ8" s="62" t="n">
        <v>100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100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100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100</v>
      </c>
      <c r="BJ8" s="62" t="n">
        <v>100</v>
      </c>
      <c r="BK8" s="62" t="n">
        <v>90</v>
      </c>
      <c r="BL8" s="62" t="n">
        <v>100</v>
      </c>
      <c r="BM8" s="62" t="n">
        <v>70</v>
      </c>
      <c r="BN8" s="62" t="n">
        <v>80</v>
      </c>
      <c r="BO8" s="62" t="n">
        <v>100</v>
      </c>
      <c r="BP8" s="62" t="n">
        <v>90</v>
      </c>
      <c r="BQ8" s="62" t="n">
        <v>100</v>
      </c>
      <c r="BR8" s="62" t="n">
        <v>100</v>
      </c>
      <c r="BS8" s="62" t="n">
        <v>85</v>
      </c>
      <c r="BT8" s="61" t="n">
        <f aca="false">IFERROR(AVERAGE(BJ8:BS8),0)</f>
        <v>91.5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201984041-K</v>
      </c>
      <c r="B9" s="18" t="n">
        <f aca="false">$W9</f>
        <v>64</v>
      </c>
      <c r="C9" s="13"/>
      <c r="D9" s="68" t="n">
        <v>5</v>
      </c>
      <c r="E9" s="56" t="s">
        <v>1033</v>
      </c>
      <c r="F9" s="56" t="s">
        <v>60</v>
      </c>
      <c r="G9" s="56" t="s">
        <v>1034</v>
      </c>
      <c r="H9" s="56" t="s">
        <v>64</v>
      </c>
      <c r="I9" s="56" t="s">
        <v>1035</v>
      </c>
      <c r="J9" s="56" t="s">
        <v>515</v>
      </c>
      <c r="K9" s="56" t="s">
        <v>1036</v>
      </c>
      <c r="L9" s="56" t="s">
        <v>64</v>
      </c>
      <c r="M9" s="56" t="s">
        <v>411</v>
      </c>
      <c r="N9" s="56" t="s">
        <v>1037</v>
      </c>
      <c r="O9" s="57" t="n">
        <f aca="false">$AB9</f>
        <v>90</v>
      </c>
      <c r="P9" s="57" t="n">
        <f aca="false">$AF9</f>
        <v>0</v>
      </c>
      <c r="Q9" s="57" t="n">
        <f aca="false">IFERROR(IF($V9&lt;&gt;0,ROUND((O9+P9+V9)/3,0),ROUND(($O9*0.5+$P9*0.5),0)),)</f>
        <v>63</v>
      </c>
      <c r="R9" s="57" t="n">
        <f aca="false">$AV9</f>
        <v>64.2</v>
      </c>
      <c r="S9" s="57" t="n">
        <f aca="false">$BI9</f>
        <v>86.6</v>
      </c>
      <c r="T9" s="57" t="n">
        <f aca="false">$BT9</f>
        <v>58.5</v>
      </c>
      <c r="U9" s="57" t="n">
        <f aca="false">$CD9</f>
        <v>75</v>
      </c>
      <c r="V9" s="58" t="n">
        <f aca="false">$AJ9</f>
        <v>100</v>
      </c>
      <c r="W9" s="88" t="n">
        <f aca="false">IF($Q9&gt;=55,ROUND($Q9*$Q$3+$R9*$R$3+$S9*$S$3+$T9*$T$3+$U9*$U$3,0),$Q9)</f>
        <v>64</v>
      </c>
      <c r="X9" s="57" t="n">
        <v>20</v>
      </c>
      <c r="Y9" s="60" t="n">
        <v>30</v>
      </c>
      <c r="Z9" s="60" t="n">
        <v>40</v>
      </c>
      <c r="AA9" s="104"/>
      <c r="AB9" s="61" t="n">
        <f aca="false">IFERROR(X9+Y9+Z9,0)</f>
        <v>90</v>
      </c>
      <c r="AC9" s="60" t="n">
        <v>0</v>
      </c>
      <c r="AD9" s="60" t="n">
        <v>0</v>
      </c>
      <c r="AE9" s="57" t="n">
        <v>0</v>
      </c>
      <c r="AF9" s="61" t="n">
        <f aca="false">IFERROR(AC9+AD9*AE9/100,0)</f>
        <v>0</v>
      </c>
      <c r="AG9" s="60" t="n">
        <v>30</v>
      </c>
      <c r="AH9" s="60" t="n">
        <v>70</v>
      </c>
      <c r="AI9" s="57" t="n">
        <v>100</v>
      </c>
      <c r="AJ9" s="61" t="n">
        <f aca="false">IFERROR(AG9+AH9*AI9/100,0)</f>
        <v>100</v>
      </c>
      <c r="AK9" s="62" t="n">
        <v>100</v>
      </c>
      <c r="AL9" s="63" t="n">
        <v>100</v>
      </c>
      <c r="AM9" s="62" t="n">
        <v>100</v>
      </c>
      <c r="AN9" s="62" t="n">
        <v>75</v>
      </c>
      <c r="AO9" s="62" t="n">
        <v>50</v>
      </c>
      <c r="AP9" s="62" t="n">
        <v>40</v>
      </c>
      <c r="AQ9" s="62" t="n">
        <v>60</v>
      </c>
      <c r="AR9" s="62" t="n">
        <v>17</v>
      </c>
      <c r="AS9" s="62" t="n">
        <v>0</v>
      </c>
      <c r="AT9" s="62" t="n">
        <v>100</v>
      </c>
      <c r="AU9" s="62"/>
      <c r="AV9" s="61" t="n">
        <f aca="false">IFERROR(AVERAGE(AK9:AU9),0)</f>
        <v>64.2</v>
      </c>
      <c r="AW9" s="62" t="n">
        <v>77</v>
      </c>
      <c r="AX9" s="62" t="n">
        <v>74</v>
      </c>
      <c r="AY9" s="62" t="n">
        <v>100</v>
      </c>
      <c r="AZ9" s="62" t="n">
        <v>88</v>
      </c>
      <c r="BA9" s="62" t="n">
        <v>70</v>
      </c>
      <c r="BB9" s="62" t="n">
        <v>95</v>
      </c>
      <c r="BC9" s="62" t="n">
        <v>96</v>
      </c>
      <c r="BD9" s="62" t="n">
        <v>100</v>
      </c>
      <c r="BE9" s="62" t="n">
        <v>83</v>
      </c>
      <c r="BF9" s="62" t="n">
        <v>83</v>
      </c>
      <c r="BG9" s="62"/>
      <c r="BH9" s="62"/>
      <c r="BI9" s="61" t="n">
        <f aca="false">IFERROR(AVERAGE(AW9:BH9),0)</f>
        <v>86.6</v>
      </c>
      <c r="BJ9" s="62" t="n">
        <v>100</v>
      </c>
      <c r="BK9" s="62" t="n">
        <v>100</v>
      </c>
      <c r="BL9" s="62" t="n">
        <v>90</v>
      </c>
      <c r="BM9" s="62" t="n">
        <v>75</v>
      </c>
      <c r="BN9" s="62" t="n">
        <v>80</v>
      </c>
      <c r="BO9" s="62" t="n">
        <v>80</v>
      </c>
      <c r="BP9" s="62" t="n">
        <v>30</v>
      </c>
      <c r="BQ9" s="62" t="n">
        <v>30</v>
      </c>
      <c r="BR9" s="62" t="n">
        <v>0</v>
      </c>
      <c r="BS9" s="62" t="n">
        <v>0</v>
      </c>
      <c r="BT9" s="61" t="n">
        <f aca="false">IFERROR(AVERAGE(BJ9:BS9),0)</f>
        <v>58.5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0</v>
      </c>
      <c r="CB9" s="62" t="n">
        <v>0</v>
      </c>
      <c r="CC9" s="62"/>
      <c r="CD9" s="61" t="n">
        <f aca="false">IFERROR(AVERAGE(BU9:CC9),0)</f>
        <v>75</v>
      </c>
    </row>
    <row r="10" customFormat="false" ht="15.75" hidden="false" customHeight="true" outlineLevel="0" collapsed="false">
      <c r="A10" s="13" t="str">
        <f aca="false">$E10&amp;"-"&amp;$F10</f>
        <v>202060038-4</v>
      </c>
      <c r="B10" s="18" t="n">
        <f aca="false">$W10</f>
        <v>81</v>
      </c>
      <c r="C10" s="13"/>
      <c r="D10" s="68" t="n">
        <v>6</v>
      </c>
      <c r="E10" s="56" t="s">
        <v>1038</v>
      </c>
      <c r="F10" s="56" t="s">
        <v>178</v>
      </c>
      <c r="G10" s="56" t="s">
        <v>1039</v>
      </c>
      <c r="H10" s="56" t="s">
        <v>102</v>
      </c>
      <c r="I10" s="56" t="s">
        <v>130</v>
      </c>
      <c r="J10" s="56" t="s">
        <v>1040</v>
      </c>
      <c r="K10" s="56" t="s">
        <v>1041</v>
      </c>
      <c r="L10" s="56" t="s">
        <v>64</v>
      </c>
      <c r="M10" s="56" t="s">
        <v>65</v>
      </c>
      <c r="N10" s="56" t="s">
        <v>1042</v>
      </c>
      <c r="O10" s="57" t="n">
        <f aca="false">$AB10</f>
        <v>100</v>
      </c>
      <c r="P10" s="57" t="n">
        <f aca="false">$AF10</f>
        <v>45</v>
      </c>
      <c r="Q10" s="57" t="n">
        <f aca="false">IFERROR(IF($V10&lt;&gt;0,ROUND((MAX(O10:P10)*0.5+$V10*0.5),0),ROUND(($O10*0.5+$P10*0.5),0)),)</f>
        <v>73</v>
      </c>
      <c r="R10" s="57" t="n">
        <f aca="false">$AV10</f>
        <v>95</v>
      </c>
      <c r="S10" s="57" t="n">
        <f aca="false">$BI10</f>
        <v>86.6</v>
      </c>
      <c r="T10" s="57" t="n">
        <f aca="false">$BT10</f>
        <v>86.5</v>
      </c>
      <c r="U10" s="57" t="n">
        <f aca="false">$CD10</f>
        <v>75</v>
      </c>
      <c r="V10" s="58" t="n">
        <f aca="false">$AJ10</f>
        <v>0</v>
      </c>
      <c r="W10" s="88" t="n">
        <f aca="false">IF($Q10&gt;=55,ROUND($Q10*$Q$3+$R10*$R$3+$S10*$S$3+$T10*$T$3+$U10*$U$3,0),$Q10)</f>
        <v>81</v>
      </c>
      <c r="X10" s="57" t="n">
        <v>20</v>
      </c>
      <c r="Y10" s="60" t="n">
        <v>30</v>
      </c>
      <c r="Z10" s="60" t="n">
        <v>50</v>
      </c>
      <c r="AA10" s="104"/>
      <c r="AB10" s="61" t="n">
        <f aca="false">IFERROR(X10+Y10+Z10,0)</f>
        <v>100</v>
      </c>
      <c r="AC10" s="60" t="n">
        <v>15</v>
      </c>
      <c r="AD10" s="60" t="n">
        <v>30</v>
      </c>
      <c r="AE10" s="57" t="n">
        <v>100</v>
      </c>
      <c r="AF10" s="61" t="n">
        <f aca="false">IFERROR(AC10+AD10*AE10/100,0)</f>
        <v>45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100</v>
      </c>
      <c r="AN10" s="62" t="n">
        <v>100</v>
      </c>
      <c r="AO10" s="62" t="n">
        <v>50</v>
      </c>
      <c r="AP10" s="62" t="n">
        <v>100</v>
      </c>
      <c r="AQ10" s="62" t="n">
        <v>100</v>
      </c>
      <c r="AR10" s="62" t="n">
        <v>100</v>
      </c>
      <c r="AS10" s="62" t="n">
        <v>100</v>
      </c>
      <c r="AT10" s="62" t="n">
        <v>100</v>
      </c>
      <c r="AU10" s="62"/>
      <c r="AV10" s="61" t="n">
        <f aca="false">IFERROR(AVERAGE(AK10:AU10),0)</f>
        <v>95</v>
      </c>
      <c r="AW10" s="62" t="n">
        <v>100</v>
      </c>
      <c r="AX10" s="62" t="n">
        <v>100</v>
      </c>
      <c r="AY10" s="62" t="n">
        <v>100</v>
      </c>
      <c r="AZ10" s="62" t="n">
        <v>0</v>
      </c>
      <c r="BA10" s="62" t="n">
        <v>100</v>
      </c>
      <c r="BB10" s="62" t="n">
        <v>100</v>
      </c>
      <c r="BC10" s="62" t="n">
        <v>100</v>
      </c>
      <c r="BD10" s="62" t="n">
        <v>100</v>
      </c>
      <c r="BE10" s="62" t="n">
        <v>99</v>
      </c>
      <c r="BF10" s="62" t="n">
        <v>67</v>
      </c>
      <c r="BG10" s="62"/>
      <c r="BH10" s="62"/>
      <c r="BI10" s="61" t="n">
        <f aca="false">IFERROR(AVERAGE(AW10:BH10),0)</f>
        <v>86.6</v>
      </c>
      <c r="BJ10" s="62" t="n">
        <v>95</v>
      </c>
      <c r="BK10" s="62" t="n">
        <v>100</v>
      </c>
      <c r="BL10" s="62" t="n">
        <v>100</v>
      </c>
      <c r="BM10" s="62" t="n">
        <v>90</v>
      </c>
      <c r="BN10" s="62" t="n">
        <v>100</v>
      </c>
      <c r="BO10" s="62" t="n">
        <v>100</v>
      </c>
      <c r="BP10" s="62" t="n">
        <v>70</v>
      </c>
      <c r="BQ10" s="62" t="n">
        <v>100</v>
      </c>
      <c r="BR10" s="62" t="n">
        <v>100</v>
      </c>
      <c r="BS10" s="62" t="n">
        <v>10</v>
      </c>
      <c r="BT10" s="61" t="n">
        <f aca="false">IFERROR(AVERAGE(BJ10:BS10),0)</f>
        <v>86.5</v>
      </c>
      <c r="BU10" s="63" t="n">
        <v>0</v>
      </c>
      <c r="BV10" s="63" t="n">
        <v>100</v>
      </c>
      <c r="BW10" s="63" t="n">
        <v>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2"/>
      <c r="CD10" s="61" t="n">
        <f aca="false">IFERROR(AVERAGE(BU10:CC10),0)</f>
        <v>75</v>
      </c>
    </row>
    <row r="11" customFormat="false" ht="15.75" hidden="false" customHeight="true" outlineLevel="0" collapsed="false">
      <c r="A11" s="13" t="str">
        <f aca="false">$E11&amp;"-"&amp;$F11</f>
        <v>202060078-3</v>
      </c>
      <c r="B11" s="18" t="n">
        <f aca="false">$W11</f>
        <v>98</v>
      </c>
      <c r="C11" s="13"/>
      <c r="D11" s="68" t="n">
        <v>7</v>
      </c>
      <c r="E11" s="56" t="s">
        <v>1043</v>
      </c>
      <c r="F11" s="56" t="s">
        <v>159</v>
      </c>
      <c r="G11" s="56" t="s">
        <v>1044</v>
      </c>
      <c r="H11" s="56" t="s">
        <v>140</v>
      </c>
      <c r="I11" s="56" t="s">
        <v>1045</v>
      </c>
      <c r="J11" s="56" t="s">
        <v>209</v>
      </c>
      <c r="K11" s="56" t="s">
        <v>1046</v>
      </c>
      <c r="L11" s="56" t="s">
        <v>64</v>
      </c>
      <c r="M11" s="56" t="s">
        <v>65</v>
      </c>
      <c r="N11" s="56" t="s">
        <v>1047</v>
      </c>
      <c r="O11" s="57" t="n">
        <f aca="false">$AB11</f>
        <v>100</v>
      </c>
      <c r="P11" s="57" t="n">
        <f aca="false">$AF11</f>
        <v>100</v>
      </c>
      <c r="Q11" s="57" t="n">
        <f aca="false">IFERROR(IF($V11&lt;&gt;0,ROUND((MAX(O11:P11)*0.5+$V11*0.5),0),ROUND(($O11*0.5+$P11*0.5),0)),)</f>
        <v>100</v>
      </c>
      <c r="R11" s="57" t="n">
        <f aca="false">$AV11</f>
        <v>96</v>
      </c>
      <c r="S11" s="57" t="n">
        <f aca="false">$BI11</f>
        <v>97.491</v>
      </c>
      <c r="T11" s="57" t="n">
        <f aca="false">$BT11</f>
        <v>98</v>
      </c>
      <c r="U11" s="57" t="n">
        <f aca="false">$CD11</f>
        <v>87.5</v>
      </c>
      <c r="V11" s="58" t="n">
        <f aca="false">$AJ11</f>
        <v>0</v>
      </c>
      <c r="W11" s="88" t="n">
        <f aca="false">IF($Q11&gt;=55,ROUND($Q11*$Q$3+$R11*$R$3+$S11*$S$3+$T11*$T$3+$U11*$U$3,0),$Q11)</f>
        <v>98</v>
      </c>
      <c r="X11" s="57" t="n">
        <v>20</v>
      </c>
      <c r="Y11" s="60" t="n">
        <v>30</v>
      </c>
      <c r="Z11" s="60" t="n">
        <v>50</v>
      </c>
      <c r="AA11" s="104"/>
      <c r="AB11" s="61" t="n">
        <f aca="false">IFERROR(X11+Y11+Z11,0)</f>
        <v>100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85" t="n">
        <v>100</v>
      </c>
      <c r="AL11" s="86" t="n">
        <v>100</v>
      </c>
      <c r="AM11" s="85" t="n">
        <v>100</v>
      </c>
      <c r="AN11" s="85" t="n">
        <v>100</v>
      </c>
      <c r="AO11" s="85" t="n">
        <v>100</v>
      </c>
      <c r="AP11" s="62" t="n">
        <v>60</v>
      </c>
      <c r="AQ11" s="62" t="n">
        <v>100</v>
      </c>
      <c r="AR11" s="62" t="n">
        <v>100</v>
      </c>
      <c r="AS11" s="62" t="n">
        <v>100</v>
      </c>
      <c r="AT11" s="62" t="n">
        <v>100</v>
      </c>
      <c r="AU11" s="62"/>
      <c r="AV11" s="61" t="n">
        <f aca="false">IFERROR(AVERAGE(AK11:AU11),0)</f>
        <v>96</v>
      </c>
      <c r="AW11" s="85" t="n">
        <v>95</v>
      </c>
      <c r="AX11" s="85" t="n">
        <v>90</v>
      </c>
      <c r="AY11" s="85" t="n">
        <v>100</v>
      </c>
      <c r="AZ11" s="85" t="n">
        <v>100</v>
      </c>
      <c r="BA11" s="85" t="n">
        <v>99</v>
      </c>
      <c r="BB11" s="85" t="n">
        <v>100</v>
      </c>
      <c r="BC11" s="62" t="n">
        <v>100</v>
      </c>
      <c r="BD11" s="62" t="n">
        <v>90.91</v>
      </c>
      <c r="BE11" s="62" t="n">
        <v>100</v>
      </c>
      <c r="BF11" s="62" t="n">
        <v>100</v>
      </c>
      <c r="BG11" s="62"/>
      <c r="BH11" s="62"/>
      <c r="BI11" s="61" t="n">
        <f aca="false">IFERROR(AVERAGE(AW11:BH11),0)</f>
        <v>97.491</v>
      </c>
      <c r="BJ11" s="85" t="n">
        <v>100</v>
      </c>
      <c r="BK11" s="85" t="n">
        <v>100</v>
      </c>
      <c r="BL11" s="85" t="n">
        <v>100</v>
      </c>
      <c r="BM11" s="85" t="n">
        <v>90</v>
      </c>
      <c r="BN11" s="85" t="n">
        <v>100</v>
      </c>
      <c r="BO11" s="85" t="n">
        <v>100</v>
      </c>
      <c r="BP11" s="85" t="n">
        <v>100</v>
      </c>
      <c r="BQ11" s="85" t="n">
        <v>100</v>
      </c>
      <c r="BR11" s="62" t="n">
        <v>90</v>
      </c>
      <c r="BS11" s="62" t="n">
        <v>100</v>
      </c>
      <c r="BT11" s="61" t="n">
        <f aca="false">IFERROR(AVERAGE(BJ11:BS11),0)</f>
        <v>98</v>
      </c>
      <c r="BU11" s="63" t="n">
        <v>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87.5</v>
      </c>
    </row>
    <row r="12" customFormat="false" ht="15.75" hidden="false" customHeight="true" outlineLevel="0" collapsed="false">
      <c r="A12" s="13" t="str">
        <f aca="false">$E12&amp;"-"&amp;$F12</f>
        <v>202087015-2</v>
      </c>
      <c r="B12" s="18" t="n">
        <f aca="false">$W12</f>
        <v>0</v>
      </c>
      <c r="C12" s="13"/>
      <c r="D12" s="68" t="n">
        <v>8</v>
      </c>
      <c r="E12" s="56" t="s">
        <v>1048</v>
      </c>
      <c r="F12" s="56" t="s">
        <v>58</v>
      </c>
      <c r="G12" s="56" t="s">
        <v>1049</v>
      </c>
      <c r="H12" s="56" t="s">
        <v>140</v>
      </c>
      <c r="I12" s="73" t="s">
        <v>356</v>
      </c>
      <c r="J12" s="56" t="s">
        <v>493</v>
      </c>
      <c r="K12" s="56" t="s">
        <v>1050</v>
      </c>
      <c r="L12" s="56" t="s">
        <v>64</v>
      </c>
      <c r="M12" s="56" t="s">
        <v>1051</v>
      </c>
      <c r="N12" s="56" t="s">
        <v>1052</v>
      </c>
      <c r="O12" s="57" t="n">
        <f aca="false">$AB12</f>
        <v>0</v>
      </c>
      <c r="P12" s="57" t="n">
        <f aca="false">$AF12</f>
        <v>0</v>
      </c>
      <c r="Q12" s="57" t="n">
        <f aca="false">IFERROR(IF($V12&lt;&gt;0,ROUND((MAX(O12:P12)*0.5+$V12*0.5),0),ROUND(($O12*0.5+$P12*0.5),0)),)</f>
        <v>0</v>
      </c>
      <c r="R12" s="57" t="n">
        <f aca="false">$AV12</f>
        <v>0</v>
      </c>
      <c r="S12" s="57" t="n">
        <f aca="false">$BI12</f>
        <v>0</v>
      </c>
      <c r="T12" s="57" t="n">
        <f aca="false">$BT12</f>
        <v>0</v>
      </c>
      <c r="U12" s="57" t="n">
        <f aca="false">$CD12</f>
        <v>0</v>
      </c>
      <c r="V12" s="58" t="n">
        <f aca="false">$AJ12</f>
        <v>0</v>
      </c>
      <c r="W12" s="88" t="n">
        <f aca="false">IF($Q12&gt;=55,ROUND($Q12*$Q$3+$R12*$R$3+$S12*$S$3+$T12*$T$3+$U12*$U$3,0),$Q12)</f>
        <v>0</v>
      </c>
      <c r="X12" s="54"/>
      <c r="Y12" s="54"/>
      <c r="Z12" s="54"/>
      <c r="AA12" s="104"/>
      <c r="AB12" s="61" t="n">
        <f aca="false">IFERROR(X12+Y12+Z12,0)</f>
        <v>0</v>
      </c>
      <c r="AC12" s="60"/>
      <c r="AD12" s="60"/>
      <c r="AE12" s="57"/>
      <c r="AF12" s="61" t="n">
        <f aca="false">IFERROR(AC12+AD12*AE12/100,0)</f>
        <v>0</v>
      </c>
      <c r="AG12" s="60"/>
      <c r="AH12" s="60"/>
      <c r="AI12" s="57"/>
      <c r="AJ12" s="61" t="n">
        <f aca="false">IFERROR(AG12+AH12*AI12/100,0)</f>
        <v>0</v>
      </c>
      <c r="AK12" s="54" t="n">
        <v>0</v>
      </c>
      <c r="AL12" s="54" t="n">
        <v>0</v>
      </c>
      <c r="AM12" s="54" t="n">
        <v>0</v>
      </c>
      <c r="AN12" s="54" t="n">
        <v>0</v>
      </c>
      <c r="AO12" s="54" t="n">
        <v>0</v>
      </c>
      <c r="AP12" s="90" t="n">
        <v>0</v>
      </c>
      <c r="AQ12" s="90" t="n">
        <v>0</v>
      </c>
      <c r="AR12" s="90" t="n">
        <v>0</v>
      </c>
      <c r="AS12" s="90" t="n">
        <v>0</v>
      </c>
      <c r="AT12" s="90" t="n">
        <v>0</v>
      </c>
      <c r="AU12" s="62"/>
      <c r="AV12" s="66" t="n">
        <f aca="false">IFERROR(AVERAGE(AK12:AU12),0)</f>
        <v>0</v>
      </c>
      <c r="AW12" s="62" t="n">
        <v>0</v>
      </c>
      <c r="AX12" s="62" t="n">
        <v>0</v>
      </c>
      <c r="AY12" s="62" t="n">
        <v>0</v>
      </c>
      <c r="AZ12" s="62" t="n">
        <v>0</v>
      </c>
      <c r="BA12" s="62" t="n">
        <v>0</v>
      </c>
      <c r="BB12" s="54" t="n">
        <v>0</v>
      </c>
      <c r="BC12" s="62" t="n">
        <v>0</v>
      </c>
      <c r="BD12" s="90" t="n">
        <v>0</v>
      </c>
      <c r="BE12" s="90" t="n">
        <v>0</v>
      </c>
      <c r="BF12" s="90" t="n">
        <v>0</v>
      </c>
      <c r="BG12" s="62"/>
      <c r="BH12" s="62"/>
      <c r="BI12" s="66" t="n">
        <f aca="false">IFERROR(AVERAGE(AW12:BH12),0)</f>
        <v>0</v>
      </c>
      <c r="BJ12" s="62" t="n">
        <v>0</v>
      </c>
      <c r="BK12" s="62" t="n">
        <v>0</v>
      </c>
      <c r="BL12" s="62" t="n">
        <v>0</v>
      </c>
      <c r="BM12" s="62" t="n">
        <v>0</v>
      </c>
      <c r="BN12" s="62" t="n">
        <v>0</v>
      </c>
      <c r="BO12" s="62" t="n">
        <v>0</v>
      </c>
      <c r="BP12" s="62" t="n">
        <v>0</v>
      </c>
      <c r="BQ12" s="62" t="n">
        <v>0</v>
      </c>
      <c r="BR12" s="65"/>
      <c r="BS12" s="62"/>
      <c r="BT12" s="61" t="n">
        <f aca="false">IFERROR(AVERAGE(BJ12:BS12),0)</f>
        <v>0</v>
      </c>
      <c r="BU12" s="63" t="n">
        <v>0</v>
      </c>
      <c r="BV12" s="63" t="n">
        <v>0</v>
      </c>
      <c r="BW12" s="63" t="n">
        <v>0</v>
      </c>
      <c r="BX12" s="62" t="n">
        <v>0</v>
      </c>
      <c r="BY12" s="62" t="n">
        <v>0</v>
      </c>
      <c r="BZ12" s="62" t="n">
        <v>0</v>
      </c>
      <c r="CA12" s="62" t="n">
        <v>0</v>
      </c>
      <c r="CB12" s="62" t="n">
        <v>0</v>
      </c>
      <c r="CC12" s="62"/>
      <c r="CD12" s="61" t="n">
        <f aca="false">IFERROR(AVERAGE(BU12:CC12),0)</f>
        <v>0</v>
      </c>
    </row>
    <row r="13" customFormat="false" ht="15.75" hidden="false" customHeight="true" outlineLevel="0" collapsed="false">
      <c r="A13" s="13" t="str">
        <f aca="false">$E13&amp;"-"&amp;$F13</f>
        <v>202060052-k</v>
      </c>
      <c r="B13" s="18" t="n">
        <f aca="false">$W13</f>
        <v>97</v>
      </c>
      <c r="C13" s="13"/>
      <c r="D13" s="68" t="n">
        <v>9</v>
      </c>
      <c r="E13" s="56" t="s">
        <v>1053</v>
      </c>
      <c r="F13" s="56" t="s">
        <v>76</v>
      </c>
      <c r="G13" s="56" t="s">
        <v>1054</v>
      </c>
      <c r="H13" s="56" t="s">
        <v>68</v>
      </c>
      <c r="I13" s="56" t="s">
        <v>1055</v>
      </c>
      <c r="J13" s="56" t="s">
        <v>268</v>
      </c>
      <c r="K13" s="56" t="s">
        <v>1056</v>
      </c>
      <c r="L13" s="56" t="s">
        <v>64</v>
      </c>
      <c r="M13" s="56" t="s">
        <v>65</v>
      </c>
      <c r="N13" s="56" t="s">
        <v>1057</v>
      </c>
      <c r="O13" s="57" t="n">
        <f aca="false">$AB13</f>
        <v>100</v>
      </c>
      <c r="P13" s="57" t="n">
        <f aca="false">$AF13</f>
        <v>100</v>
      </c>
      <c r="Q13" s="57" t="n">
        <f aca="false">IFERROR(IF($V13&lt;&gt;0,ROUND((MAX(O13:P13)*0.5+$V13*0.5),0),ROUND(($O13*0.5+$P13*0.5),0)),)</f>
        <v>100</v>
      </c>
      <c r="R13" s="57" t="n">
        <f aca="false">$AV13</f>
        <v>89</v>
      </c>
      <c r="S13" s="57" t="n">
        <f aca="false">$BI13</f>
        <v>100</v>
      </c>
      <c r="T13" s="57" t="n">
        <f aca="false">$BT13</f>
        <v>99</v>
      </c>
      <c r="U13" s="57" t="n">
        <f aca="false">$CD13</f>
        <v>84.375</v>
      </c>
      <c r="V13" s="58" t="n">
        <f aca="false">$AJ13</f>
        <v>0</v>
      </c>
      <c r="W13" s="88" t="n">
        <f aca="false">IF($Q13&gt;=55,ROUND($Q13*$Q$3+$R13*$R$3+$S13*$S$3+$T13*$T$3+$U13*$U$3,0),$Q13)</f>
        <v>97</v>
      </c>
      <c r="X13" s="57" t="n">
        <v>20</v>
      </c>
      <c r="Y13" s="60" t="n">
        <v>30</v>
      </c>
      <c r="Z13" s="60" t="n">
        <v>50</v>
      </c>
      <c r="AA13" s="104"/>
      <c r="AB13" s="61" t="n">
        <f aca="false">IFERROR(X13+Y13+Z13,0)</f>
        <v>100</v>
      </c>
      <c r="AC13" s="60" t="n">
        <v>30</v>
      </c>
      <c r="AD13" s="60" t="n">
        <v>70</v>
      </c>
      <c r="AE13" s="57" t="n">
        <v>100</v>
      </c>
      <c r="AF13" s="61" t="n">
        <f aca="false">IFERROR(AC13+AD13*AE13/100,0)</f>
        <v>100</v>
      </c>
      <c r="AG13" s="60"/>
      <c r="AH13" s="60"/>
      <c r="AI13" s="57"/>
      <c r="AJ13" s="61" t="n">
        <f aca="false">IFERROR(AG13+AH13*AI13/100,0)</f>
        <v>0</v>
      </c>
      <c r="AK13" s="67" t="n">
        <v>100</v>
      </c>
      <c r="AL13" s="91" t="n">
        <v>100</v>
      </c>
      <c r="AM13" s="67" t="n">
        <v>100</v>
      </c>
      <c r="AN13" s="67" t="n">
        <v>75</v>
      </c>
      <c r="AO13" s="67" t="n">
        <v>75</v>
      </c>
      <c r="AP13" s="65" t="n">
        <v>40</v>
      </c>
      <c r="AQ13" s="62" t="n">
        <v>100</v>
      </c>
      <c r="AR13" s="62" t="n">
        <v>100</v>
      </c>
      <c r="AS13" s="62" t="n">
        <v>100</v>
      </c>
      <c r="AT13" s="62" t="n">
        <v>100</v>
      </c>
      <c r="AU13" s="62"/>
      <c r="AV13" s="61" t="n">
        <f aca="false">IFERROR(AVERAGE(AK13:AU13),0)</f>
        <v>89</v>
      </c>
      <c r="AW13" s="70" t="n">
        <v>100</v>
      </c>
      <c r="AX13" s="70" t="n">
        <v>100</v>
      </c>
      <c r="AY13" s="70" t="n">
        <v>100</v>
      </c>
      <c r="AZ13" s="70" t="n">
        <v>100</v>
      </c>
      <c r="BA13" s="70" t="n">
        <v>100</v>
      </c>
      <c r="BB13" s="71" t="n">
        <v>100</v>
      </c>
      <c r="BC13" s="93" t="n">
        <v>100</v>
      </c>
      <c r="BD13" s="62" t="n">
        <v>100</v>
      </c>
      <c r="BE13" s="62" t="n">
        <v>100</v>
      </c>
      <c r="BF13" s="90" t="n">
        <v>100</v>
      </c>
      <c r="BG13" s="62"/>
      <c r="BH13" s="62"/>
      <c r="BI13" s="61" t="n">
        <f aca="false">IFERROR(AVERAGE(AW13:BH13),0)</f>
        <v>100</v>
      </c>
      <c r="BJ13" s="70" t="n">
        <v>100</v>
      </c>
      <c r="BK13" s="70" t="n">
        <v>100</v>
      </c>
      <c r="BL13" s="70" t="n">
        <v>100</v>
      </c>
      <c r="BM13" s="70" t="n">
        <v>100</v>
      </c>
      <c r="BN13" s="70" t="n">
        <v>100</v>
      </c>
      <c r="BO13" s="13" t="n">
        <v>100</v>
      </c>
      <c r="BP13" s="67" t="n">
        <v>90</v>
      </c>
      <c r="BQ13" s="67" t="n">
        <v>100</v>
      </c>
      <c r="BR13" s="62" t="n">
        <v>100</v>
      </c>
      <c r="BS13" s="62" t="n">
        <v>100</v>
      </c>
      <c r="BT13" s="61" t="n">
        <f aca="false">IFERROR(AVERAGE(BJ13:BS13),0)</f>
        <v>99</v>
      </c>
      <c r="BU13" s="63" t="n">
        <v>75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0</v>
      </c>
      <c r="CA13" s="62" t="n">
        <v>100</v>
      </c>
      <c r="CB13" s="62" t="n">
        <v>100</v>
      </c>
      <c r="CC13" s="62"/>
      <c r="CD13" s="61" t="n">
        <f aca="false">IFERROR(AVERAGE(BU13:CC13),0)</f>
        <v>84.375</v>
      </c>
    </row>
    <row r="14" customFormat="false" ht="15.75" hidden="false" customHeight="true" outlineLevel="0" collapsed="false">
      <c r="A14" s="13" t="str">
        <f aca="false">$E14&amp;"-"&amp;$F14</f>
        <v>202060010-4</v>
      </c>
      <c r="B14" s="18" t="n">
        <f aca="false">$W14</f>
        <v>87</v>
      </c>
      <c r="C14" s="13"/>
      <c r="D14" s="68" t="n">
        <v>10</v>
      </c>
      <c r="E14" s="56" t="s">
        <v>1058</v>
      </c>
      <c r="F14" s="56" t="s">
        <v>178</v>
      </c>
      <c r="G14" s="56" t="s">
        <v>1059</v>
      </c>
      <c r="H14" s="56" t="s">
        <v>70</v>
      </c>
      <c r="I14" s="56" t="s">
        <v>340</v>
      </c>
      <c r="J14" s="56" t="s">
        <v>1060</v>
      </c>
      <c r="K14" s="56" t="s">
        <v>1061</v>
      </c>
      <c r="L14" s="56" t="s">
        <v>64</v>
      </c>
      <c r="M14" s="56" t="s">
        <v>65</v>
      </c>
      <c r="N14" s="56" t="s">
        <v>1062</v>
      </c>
      <c r="O14" s="57" t="n">
        <f aca="false">$AB14</f>
        <v>95</v>
      </c>
      <c r="P14" s="57" t="n">
        <f aca="false">$AF14</f>
        <v>75</v>
      </c>
      <c r="Q14" s="57" t="n">
        <f aca="false">IFERROR(IF($V14&lt;&gt;0,ROUND((MAX(O14:P14)*0.5+$V14*0.5),0),ROUND(($O14*0.5+$P14*0.5),0)),)</f>
        <v>85</v>
      </c>
      <c r="R14" s="57" t="n">
        <f aca="false">$AV14</f>
        <v>100</v>
      </c>
      <c r="S14" s="57" t="n">
        <f aca="false">$BI14</f>
        <v>95.5</v>
      </c>
      <c r="T14" s="57" t="n">
        <f aca="false">$BT14</f>
        <v>75.5</v>
      </c>
      <c r="U14" s="57" t="n">
        <f aca="false">$CD14</f>
        <v>87.5</v>
      </c>
      <c r="V14" s="58" t="n">
        <f aca="false">$AJ14</f>
        <v>0</v>
      </c>
      <c r="W14" s="88" t="n">
        <f aca="false">IF($Q14&gt;=55,ROUND($Q14*$Q$3+$R14*$R$3+$S14*$S$3+$T14*$T$3+$U14*$U$3,0),$Q14)</f>
        <v>87</v>
      </c>
      <c r="X14" s="57" t="n">
        <v>20</v>
      </c>
      <c r="Y14" s="60" t="n">
        <v>30</v>
      </c>
      <c r="Z14" s="60" t="n">
        <v>45</v>
      </c>
      <c r="AA14" s="104"/>
      <c r="AB14" s="61" t="n">
        <f aca="false">IFERROR(X14+Y14+Z14,0)</f>
        <v>95</v>
      </c>
      <c r="AC14" s="60" t="n">
        <v>15</v>
      </c>
      <c r="AD14" s="60" t="n">
        <v>60</v>
      </c>
      <c r="AE14" s="57" t="n">
        <v>100</v>
      </c>
      <c r="AF14" s="61" t="n">
        <f aca="false">IFERROR(AC14+AD14*AE14/100,0)</f>
        <v>75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100</v>
      </c>
      <c r="AQ14" s="62" t="n">
        <v>100</v>
      </c>
      <c r="AR14" s="62" t="n">
        <v>100</v>
      </c>
      <c r="AS14" s="62" t="n">
        <v>100</v>
      </c>
      <c r="AT14" s="62" t="n">
        <v>100</v>
      </c>
      <c r="AU14" s="62"/>
      <c r="AV14" s="61" t="n">
        <f aca="false">IFERROR(AVERAGE(AK14:AU14),0)</f>
        <v>100</v>
      </c>
      <c r="AW14" s="67" t="n">
        <v>61</v>
      </c>
      <c r="AX14" s="67" t="n">
        <v>98</v>
      </c>
      <c r="AY14" s="67" t="n">
        <v>100</v>
      </c>
      <c r="AZ14" s="67" t="n">
        <v>100</v>
      </c>
      <c r="BA14" s="67" t="n">
        <v>99</v>
      </c>
      <c r="BB14" s="62" t="n">
        <v>100</v>
      </c>
      <c r="BC14" s="65" t="n">
        <v>98</v>
      </c>
      <c r="BD14" s="62" t="n">
        <v>100</v>
      </c>
      <c r="BE14" s="62" t="n">
        <v>99</v>
      </c>
      <c r="BF14" s="62" t="n">
        <v>100</v>
      </c>
      <c r="BG14" s="62"/>
      <c r="BH14" s="62"/>
      <c r="BI14" s="61" t="n">
        <f aca="false">IFERROR(AVERAGE(AW14:BH14),0)</f>
        <v>95.5</v>
      </c>
      <c r="BJ14" s="67" t="n">
        <v>100</v>
      </c>
      <c r="BK14" s="67" t="n">
        <v>85</v>
      </c>
      <c r="BL14" s="67" t="n">
        <v>95</v>
      </c>
      <c r="BM14" s="71" t="n">
        <v>90</v>
      </c>
      <c r="BN14" s="67" t="n">
        <v>90</v>
      </c>
      <c r="BO14" s="65" t="n">
        <v>65</v>
      </c>
      <c r="BP14" s="62" t="n">
        <v>95</v>
      </c>
      <c r="BQ14" s="62" t="n">
        <v>85</v>
      </c>
      <c r="BR14" s="62" t="n">
        <v>50</v>
      </c>
      <c r="BS14" s="62" t="n">
        <v>0</v>
      </c>
      <c r="BT14" s="61" t="n">
        <f aca="false">IFERROR(AVERAGE(BJ14:BS14),0)</f>
        <v>75.5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0</v>
      </c>
      <c r="CB14" s="62" t="n">
        <v>100</v>
      </c>
      <c r="CC14" s="62"/>
      <c r="CD14" s="61" t="n">
        <f aca="false">IFERROR(AVERAGE(BU14:CC14),0)</f>
        <v>87.5</v>
      </c>
    </row>
    <row r="15" customFormat="false" ht="15.75" hidden="false" customHeight="true" outlineLevel="0" collapsed="false">
      <c r="A15" s="13" t="str">
        <f aca="false">$E15&amp;"-"&amp;$F15</f>
        <v>202004124-5</v>
      </c>
      <c r="B15" s="18" t="n">
        <f aca="false">$W15</f>
        <v>93</v>
      </c>
      <c r="C15" s="13"/>
      <c r="D15" s="68" t="n">
        <v>11</v>
      </c>
      <c r="E15" s="56" t="s">
        <v>1063</v>
      </c>
      <c r="F15" s="56" t="s">
        <v>70</v>
      </c>
      <c r="G15" s="56" t="s">
        <v>1064</v>
      </c>
      <c r="H15" s="56" t="s">
        <v>178</v>
      </c>
      <c r="I15" s="56" t="s">
        <v>340</v>
      </c>
      <c r="J15" s="56" t="s">
        <v>1065</v>
      </c>
      <c r="K15" s="56" t="s">
        <v>1066</v>
      </c>
      <c r="L15" s="56" t="s">
        <v>64</v>
      </c>
      <c r="M15" s="56" t="s">
        <v>65</v>
      </c>
      <c r="N15" s="56" t="s">
        <v>1067</v>
      </c>
      <c r="O15" s="57" t="n">
        <f aca="false">$AB15</f>
        <v>100</v>
      </c>
      <c r="P15" s="57" t="n">
        <f aca="false">$AF15</f>
        <v>90</v>
      </c>
      <c r="Q15" s="57" t="n">
        <f aca="false">IFERROR(IF($V15&lt;&gt;0,ROUND((MAX(O15:P15)*0.5+$V15*0.5),0),ROUND(($O15*0.5+$P15*0.5),0)),)</f>
        <v>95</v>
      </c>
      <c r="R15" s="57" t="n">
        <f aca="false">$AV15</f>
        <v>90.7</v>
      </c>
      <c r="S15" s="57" t="n">
        <f aca="false">$BI15</f>
        <v>100</v>
      </c>
      <c r="T15" s="57" t="n">
        <f aca="false">$BT15</f>
        <v>90.5</v>
      </c>
      <c r="U15" s="57" t="n">
        <f aca="false">$CD15</f>
        <v>87.5</v>
      </c>
      <c r="V15" s="58" t="n">
        <f aca="false">$AJ15</f>
        <v>0</v>
      </c>
      <c r="W15" s="88" t="n">
        <f aca="false">IF($Q15&gt;=55,ROUND($Q15*$Q$3+$R15*$R$3+$S15*$S$3+$T15*$T$3+$U15*$U$3,0),$Q15)</f>
        <v>93</v>
      </c>
      <c r="X15" s="57" t="n">
        <v>20</v>
      </c>
      <c r="Y15" s="60" t="n">
        <v>30</v>
      </c>
      <c r="Z15" s="60" t="n">
        <v>50</v>
      </c>
      <c r="AA15" s="104"/>
      <c r="AB15" s="61" t="n">
        <f aca="false">IFERROR(X15+Y15+Z15,0)</f>
        <v>100</v>
      </c>
      <c r="AC15" s="13" t="n">
        <v>30</v>
      </c>
      <c r="AD15" s="13" t="n">
        <v>60</v>
      </c>
      <c r="AE15" s="57" t="n">
        <v>100</v>
      </c>
      <c r="AF15" s="61" t="n">
        <f aca="false">IFERROR(AC15+AD15*AE15/100,0)</f>
        <v>90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100</v>
      </c>
      <c r="AP15" s="62" t="n">
        <v>60</v>
      </c>
      <c r="AQ15" s="62" t="n">
        <v>100</v>
      </c>
      <c r="AR15" s="62" t="n">
        <v>67</v>
      </c>
      <c r="AS15" s="62" t="n">
        <v>80</v>
      </c>
      <c r="AT15" s="62" t="n">
        <v>100</v>
      </c>
      <c r="AU15" s="62"/>
      <c r="AV15" s="61" t="n">
        <f aca="false">IFERROR(AVERAGE(AK15:AU15),0)</f>
        <v>90.7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100</v>
      </c>
      <c r="BJ15" s="62" t="n">
        <v>85</v>
      </c>
      <c r="BK15" s="62" t="n">
        <v>90</v>
      </c>
      <c r="BL15" s="62" t="n">
        <v>100</v>
      </c>
      <c r="BM15" s="62" t="n">
        <v>70</v>
      </c>
      <c r="BN15" s="62" t="n">
        <v>85</v>
      </c>
      <c r="BO15" s="62" t="n">
        <v>100</v>
      </c>
      <c r="BP15" s="62" t="n">
        <v>90</v>
      </c>
      <c r="BQ15" s="62" t="n">
        <v>95</v>
      </c>
      <c r="BR15" s="62" t="n">
        <v>90</v>
      </c>
      <c r="BS15" s="62" t="n">
        <v>100</v>
      </c>
      <c r="BT15" s="61" t="n">
        <f aca="false">IFERROR(AVERAGE(BJ15:BS15),0)</f>
        <v>90.5</v>
      </c>
      <c r="BU15" s="63" t="n">
        <v>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87.5</v>
      </c>
    </row>
    <row r="16" customFormat="false" ht="15.75" hidden="false" customHeight="true" outlineLevel="0" collapsed="false">
      <c r="A16" s="13" t="str">
        <f aca="false">$E16&amp;"-"&amp;$F16</f>
        <v>202084016-4</v>
      </c>
      <c r="B16" s="18" t="n">
        <f aca="false">$W16</f>
        <v>0</v>
      </c>
      <c r="C16" s="13"/>
      <c r="D16" s="68" t="n">
        <v>12</v>
      </c>
      <c r="E16" s="56" t="s">
        <v>1068</v>
      </c>
      <c r="F16" s="56" t="s">
        <v>178</v>
      </c>
      <c r="G16" s="56" t="s">
        <v>1069</v>
      </c>
      <c r="H16" s="56" t="s">
        <v>159</v>
      </c>
      <c r="I16" s="56" t="s">
        <v>850</v>
      </c>
      <c r="J16" s="56" t="s">
        <v>84</v>
      </c>
      <c r="K16" s="56" t="s">
        <v>1070</v>
      </c>
      <c r="L16" s="56" t="s">
        <v>64</v>
      </c>
      <c r="M16" s="56" t="s">
        <v>411</v>
      </c>
      <c r="N16" s="56" t="s">
        <v>1071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18.5</v>
      </c>
      <c r="S16" s="57" t="n">
        <f aca="false">$BI16</f>
        <v>0</v>
      </c>
      <c r="T16" s="57" t="n">
        <f aca="false">$BT16</f>
        <v>0</v>
      </c>
      <c r="U16" s="57" t="n">
        <f aca="false">$CD16</f>
        <v>0</v>
      </c>
      <c r="V16" s="58" t="n">
        <f aca="false">$AJ16</f>
        <v>0</v>
      </c>
      <c r="W16" s="88" t="n">
        <f aca="false">IF($Q16&gt;=55,ROUND($Q16*$Q$3+$R16*$R$3+$S16*$S$3+$T16*$T$3+$U16*$U$3,0),$Q16)</f>
        <v>0</v>
      </c>
      <c r="X16" s="54"/>
      <c r="Y16" s="54"/>
      <c r="Z16" s="54"/>
      <c r="AA16" s="104"/>
      <c r="AB16" s="61" t="n">
        <f aca="false">IFERROR(X16+Y16+Z16,0)</f>
        <v>0</v>
      </c>
      <c r="AC16" s="60"/>
      <c r="AD16" s="60"/>
      <c r="AE16" s="57"/>
      <c r="AF16" s="61" t="n">
        <f aca="false">IFERROR(AC16+AD16*AE16/100,0)</f>
        <v>0</v>
      </c>
      <c r="AG16" s="60"/>
      <c r="AH16" s="60"/>
      <c r="AI16" s="57"/>
      <c r="AJ16" s="61" t="n">
        <f aca="false">IFERROR(AG16+AH16*AI16/100,0)</f>
        <v>0</v>
      </c>
      <c r="AK16" s="62" t="n">
        <v>0</v>
      </c>
      <c r="AL16" s="63" t="n">
        <v>0</v>
      </c>
      <c r="AM16" s="62" t="n">
        <v>100</v>
      </c>
      <c r="AN16" s="62" t="n">
        <v>25</v>
      </c>
      <c r="AO16" s="62" t="n">
        <v>0</v>
      </c>
      <c r="AP16" s="62" t="n">
        <v>60</v>
      </c>
      <c r="AQ16" s="62" t="n">
        <v>0</v>
      </c>
      <c r="AR16" s="62" t="n">
        <v>0</v>
      </c>
      <c r="AS16" s="62" t="n">
        <v>0</v>
      </c>
      <c r="AT16" s="62" t="n">
        <v>0</v>
      </c>
      <c r="AU16" s="62"/>
      <c r="AV16" s="61" t="n">
        <f aca="false">IFERROR(AVERAGE(AK16:AU16),0)</f>
        <v>18.5</v>
      </c>
      <c r="AW16" s="62" t="n">
        <v>0</v>
      </c>
      <c r="AX16" s="62" t="n">
        <v>0</v>
      </c>
      <c r="AY16" s="62" t="n">
        <v>0</v>
      </c>
      <c r="AZ16" s="62" t="n">
        <v>0</v>
      </c>
      <c r="BA16" s="62" t="n">
        <v>0</v>
      </c>
      <c r="BB16" s="62" t="n">
        <v>0</v>
      </c>
      <c r="BC16" s="62" t="n">
        <v>0</v>
      </c>
      <c r="BD16" s="62" t="n">
        <v>0</v>
      </c>
      <c r="BE16" s="62" t="n">
        <v>0</v>
      </c>
      <c r="BF16" s="62" t="n">
        <v>0</v>
      </c>
      <c r="BG16" s="62"/>
      <c r="BH16" s="62"/>
      <c r="BI16" s="61" t="n">
        <f aca="false">IFERROR(AVERAGE(AW16:BH16),0)</f>
        <v>0</v>
      </c>
      <c r="BJ16" s="62" t="n">
        <v>0</v>
      </c>
      <c r="BK16" s="62" t="n">
        <v>0</v>
      </c>
      <c r="BL16" s="62" t="n">
        <v>0</v>
      </c>
      <c r="BM16" s="62" t="n">
        <v>0</v>
      </c>
      <c r="BN16" s="62" t="n">
        <v>0</v>
      </c>
      <c r="BO16" s="62" t="n">
        <v>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0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0</v>
      </c>
    </row>
    <row r="17" customFormat="false" ht="15.75" hidden="false" customHeight="true" outlineLevel="0" collapsed="false">
      <c r="A17" s="13" t="str">
        <f aca="false">$E17&amp;"-"&amp;$F17</f>
        <v>202085020-8</v>
      </c>
      <c r="B17" s="18" t="n">
        <f aca="false">$W17</f>
        <v>75</v>
      </c>
      <c r="C17" s="13"/>
      <c r="D17" s="68" t="n">
        <v>13</v>
      </c>
      <c r="E17" s="56" t="s">
        <v>1072</v>
      </c>
      <c r="F17" s="56" t="s">
        <v>89</v>
      </c>
      <c r="G17" s="56" t="s">
        <v>1073</v>
      </c>
      <c r="H17" s="56" t="s">
        <v>60</v>
      </c>
      <c r="I17" s="56" t="s">
        <v>420</v>
      </c>
      <c r="J17" s="56" t="s">
        <v>84</v>
      </c>
      <c r="K17" s="56" t="s">
        <v>1074</v>
      </c>
      <c r="L17" s="56" t="s">
        <v>64</v>
      </c>
      <c r="M17" s="56" t="s">
        <v>1075</v>
      </c>
      <c r="N17" s="56" t="s">
        <v>1076</v>
      </c>
      <c r="O17" s="57" t="n">
        <f aca="false">$AB17</f>
        <v>80</v>
      </c>
      <c r="P17" s="57" t="n">
        <f aca="false">$AF17</f>
        <v>65</v>
      </c>
      <c r="Q17" s="57" t="n">
        <f aca="false">IFERROR(IF($V17&lt;&gt;0,ROUND((MAX(O17:P17)*0.5+$V17*0.5),0),ROUND(($O17*0.5+$P17*0.5),0)),)</f>
        <v>73</v>
      </c>
      <c r="R17" s="57" t="n">
        <f aca="false">$AV17</f>
        <v>88.2</v>
      </c>
      <c r="S17" s="57" t="n">
        <f aca="false">$BI17</f>
        <v>100</v>
      </c>
      <c r="T17" s="57" t="n">
        <f aca="false">$BT17</f>
        <v>70</v>
      </c>
      <c r="U17" s="57" t="n">
        <f aca="false">$CD17</f>
        <v>46.875</v>
      </c>
      <c r="V17" s="58" t="n">
        <f aca="false">$AJ17</f>
        <v>0</v>
      </c>
      <c r="W17" s="88" t="n">
        <f aca="false">IF($Q17&gt;=55,ROUND($Q17*$Q$3+$R17*$R$3+$S17*$S$3+$T17*$T$3+$U17*$U$3,0),$Q17)</f>
        <v>75</v>
      </c>
      <c r="X17" s="57" t="n">
        <v>20</v>
      </c>
      <c r="Y17" s="60" t="n">
        <v>30</v>
      </c>
      <c r="Z17" s="60" t="n">
        <v>30</v>
      </c>
      <c r="AA17" s="104"/>
      <c r="AB17" s="61" t="n">
        <f aca="false">IFERROR(X17+Y17+Z17,0)</f>
        <v>80</v>
      </c>
      <c r="AC17" s="60" t="n">
        <v>0</v>
      </c>
      <c r="AD17" s="60" t="n">
        <v>65</v>
      </c>
      <c r="AE17" s="57" t="n">
        <v>100</v>
      </c>
      <c r="AF17" s="61" t="n">
        <f aca="false">IFERROR(AC17+AD17*AE17/100,0)</f>
        <v>65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75</v>
      </c>
      <c r="AP17" s="62" t="n">
        <v>40</v>
      </c>
      <c r="AQ17" s="62" t="n">
        <v>100</v>
      </c>
      <c r="AR17" s="62" t="n">
        <v>67</v>
      </c>
      <c r="AS17" s="62" t="n">
        <v>100</v>
      </c>
      <c r="AT17" s="62" t="n">
        <v>100</v>
      </c>
      <c r="AU17" s="62"/>
      <c r="AV17" s="61" t="n">
        <f aca="false">IFERROR(AVERAGE(AK17:AU17),0)</f>
        <v>88.2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100</v>
      </c>
      <c r="BJ17" s="62" t="n">
        <v>95</v>
      </c>
      <c r="BK17" s="62" t="n">
        <v>100</v>
      </c>
      <c r="BL17" s="62" t="n">
        <v>95</v>
      </c>
      <c r="BM17" s="62" t="n">
        <v>15</v>
      </c>
      <c r="BN17" s="62" t="n">
        <v>85</v>
      </c>
      <c r="BO17" s="62" t="n">
        <v>0</v>
      </c>
      <c r="BP17" s="62" t="n">
        <v>75</v>
      </c>
      <c r="BQ17" s="62" t="n">
        <v>65</v>
      </c>
      <c r="BR17" s="62" t="n">
        <v>90</v>
      </c>
      <c r="BS17" s="62" t="n">
        <v>80</v>
      </c>
      <c r="BT17" s="61" t="n">
        <f aca="false">IFERROR(AVERAGE(BJ17:BS17),0)</f>
        <v>70</v>
      </c>
      <c r="BU17" s="63" t="n">
        <v>100</v>
      </c>
      <c r="BV17" s="63" t="n">
        <v>0</v>
      </c>
      <c r="BW17" s="63" t="n">
        <v>100</v>
      </c>
      <c r="BX17" s="62" t="n">
        <v>0</v>
      </c>
      <c r="BY17" s="62" t="n">
        <v>75</v>
      </c>
      <c r="BZ17" s="62" t="n">
        <v>0</v>
      </c>
      <c r="CA17" s="62" t="n">
        <v>100</v>
      </c>
      <c r="CB17" s="62" t="n">
        <v>0</v>
      </c>
      <c r="CC17" s="62"/>
      <c r="CD17" s="61" t="n">
        <f aca="false">IFERROR(AVERAGE(BU17:CC17),0)</f>
        <v>46.875</v>
      </c>
    </row>
    <row r="18" customFormat="false" ht="15.75" hidden="false" customHeight="true" outlineLevel="0" collapsed="false">
      <c r="A18" s="13" t="str">
        <f aca="false">$E18&amp;"-"&amp;$F18</f>
        <v>201912048-4</v>
      </c>
      <c r="B18" s="18" t="n">
        <f aca="false">$W18</f>
        <v>76</v>
      </c>
      <c r="C18" s="13"/>
      <c r="D18" s="68" t="n">
        <v>14</v>
      </c>
      <c r="E18" s="56" t="s">
        <v>1077</v>
      </c>
      <c r="F18" s="56" t="s">
        <v>178</v>
      </c>
      <c r="G18" s="56" t="s">
        <v>1078</v>
      </c>
      <c r="H18" s="56" t="s">
        <v>89</v>
      </c>
      <c r="I18" s="56" t="s">
        <v>1079</v>
      </c>
      <c r="J18" s="56" t="s">
        <v>1080</v>
      </c>
      <c r="K18" s="56" t="s">
        <v>1081</v>
      </c>
      <c r="L18" s="56" t="s">
        <v>58</v>
      </c>
      <c r="M18" s="56" t="s">
        <v>217</v>
      </c>
      <c r="N18" s="56" t="s">
        <v>1082</v>
      </c>
      <c r="O18" s="57" t="n">
        <f aca="false">$AB18</f>
        <v>100</v>
      </c>
      <c r="P18" s="57" t="n">
        <f aca="false">$AF18</f>
        <v>75</v>
      </c>
      <c r="Q18" s="57" t="n">
        <f aca="false">IFERROR(IF($V18&lt;&gt;0,ROUND((MAX(O18:P18)*0.5+$V18*0.5),0),ROUND(($O18*0.5+$P18*0.5),0)),)</f>
        <v>88</v>
      </c>
      <c r="R18" s="57" t="n">
        <f aca="false">$AV18</f>
        <v>87.5</v>
      </c>
      <c r="S18" s="57" t="n">
        <f aca="false">$BI18</f>
        <v>90</v>
      </c>
      <c r="T18" s="57" t="n">
        <f aca="false">$BT18</f>
        <v>33</v>
      </c>
      <c r="U18" s="57" t="n">
        <f aca="false">$CD18</f>
        <v>75</v>
      </c>
      <c r="V18" s="58" t="n">
        <f aca="false">$AJ18</f>
        <v>0</v>
      </c>
      <c r="W18" s="88" t="n">
        <f aca="false">IF($Q18&gt;=55,ROUND($Q18*$Q$3+$R18*$R$3+$S18*$S$3+$T18*$T$3+$U18*$U$3,0),$Q18)</f>
        <v>76</v>
      </c>
      <c r="X18" s="57" t="n">
        <v>20</v>
      </c>
      <c r="Y18" s="60" t="n">
        <v>30</v>
      </c>
      <c r="Z18" s="60" t="n">
        <v>50</v>
      </c>
      <c r="AA18" s="104"/>
      <c r="AB18" s="61" t="n">
        <f aca="false">IFERROR(X18+Y18+Z18,0)</f>
        <v>100</v>
      </c>
      <c r="AC18" s="60" t="n">
        <v>30</v>
      </c>
      <c r="AD18" s="60" t="n">
        <v>45</v>
      </c>
      <c r="AE18" s="57" t="n">
        <v>100</v>
      </c>
      <c r="AF18" s="61" t="n">
        <f aca="false">IFERROR(AC18+AD18*AE18/100,0)</f>
        <v>75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75</v>
      </c>
      <c r="AO18" s="62" t="n">
        <v>100</v>
      </c>
      <c r="AP18" s="62" t="n">
        <v>60</v>
      </c>
      <c r="AQ18" s="62" t="n">
        <v>100</v>
      </c>
      <c r="AR18" s="62" t="n">
        <v>100</v>
      </c>
      <c r="AS18" s="62" t="n">
        <v>40</v>
      </c>
      <c r="AT18" s="62" t="n">
        <v>100</v>
      </c>
      <c r="AU18" s="62"/>
      <c r="AV18" s="61" t="n">
        <f aca="false">IFERROR(AVERAGE(AK18:AU18),0)</f>
        <v>87.5</v>
      </c>
      <c r="AW18" s="62" t="n">
        <v>100</v>
      </c>
      <c r="AX18" s="62" t="n">
        <v>100</v>
      </c>
      <c r="AY18" s="62" t="n">
        <v>100</v>
      </c>
      <c r="AZ18" s="62" t="n">
        <v>100</v>
      </c>
      <c r="BA18" s="62" t="n">
        <v>100</v>
      </c>
      <c r="BB18" s="62" t="n">
        <v>100</v>
      </c>
      <c r="BC18" s="62" t="n">
        <v>0</v>
      </c>
      <c r="BD18" s="62" t="n">
        <v>100</v>
      </c>
      <c r="BE18" s="62" t="n">
        <v>100</v>
      </c>
      <c r="BF18" s="62" t="n">
        <v>100</v>
      </c>
      <c r="BG18" s="62"/>
      <c r="BH18" s="62"/>
      <c r="BI18" s="61" t="n">
        <f aca="false">IFERROR(AVERAGE(AW18:BH18),0)</f>
        <v>90</v>
      </c>
      <c r="BJ18" s="62" t="n">
        <v>80</v>
      </c>
      <c r="BK18" s="62" t="n">
        <v>100</v>
      </c>
      <c r="BL18" s="62" t="n">
        <v>100</v>
      </c>
      <c r="BM18" s="62" t="n">
        <v>0</v>
      </c>
      <c r="BN18" s="62" t="n">
        <v>50</v>
      </c>
      <c r="BO18" s="62" t="n">
        <v>0</v>
      </c>
      <c r="BP18" s="62" t="n">
        <v>0</v>
      </c>
      <c r="BQ18" s="62" t="n">
        <v>0</v>
      </c>
      <c r="BR18" s="62" t="n">
        <v>0</v>
      </c>
      <c r="BS18" s="62" t="n">
        <v>0</v>
      </c>
      <c r="BT18" s="61" t="n">
        <f aca="false">IFERROR(AVERAGE(BJ18:BS18),0)</f>
        <v>33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0</v>
      </c>
      <c r="CB18" s="62" t="n">
        <v>0</v>
      </c>
      <c r="CC18" s="62"/>
      <c r="CD18" s="61" t="n">
        <f aca="false">IFERROR(AVERAGE(BU18:CC18),0)</f>
        <v>75</v>
      </c>
    </row>
    <row r="19" customFormat="false" ht="15.75" hidden="false" customHeight="true" outlineLevel="0" collapsed="false">
      <c r="A19" s="13" t="str">
        <f aca="false">$E19&amp;"-"&amp;$F19</f>
        <v>201912046-8</v>
      </c>
      <c r="B19" s="18" t="n">
        <f aca="false">$W19</f>
        <v>70</v>
      </c>
      <c r="C19" s="13"/>
      <c r="D19" s="68" t="n">
        <v>15</v>
      </c>
      <c r="E19" s="56" t="s">
        <v>1083</v>
      </c>
      <c r="F19" s="56" t="s">
        <v>89</v>
      </c>
      <c r="G19" s="56" t="s">
        <v>1084</v>
      </c>
      <c r="H19" s="56" t="s">
        <v>64</v>
      </c>
      <c r="I19" s="56" t="s">
        <v>426</v>
      </c>
      <c r="J19" s="56" t="s">
        <v>515</v>
      </c>
      <c r="K19" s="56" t="s">
        <v>438</v>
      </c>
      <c r="L19" s="56" t="s">
        <v>58</v>
      </c>
      <c r="M19" s="56" t="s">
        <v>217</v>
      </c>
      <c r="N19" s="56" t="s">
        <v>1085</v>
      </c>
      <c r="O19" s="57" t="n">
        <f aca="false">$AB19</f>
        <v>75</v>
      </c>
      <c r="P19" s="57" t="n">
        <f aca="false">$AF19</f>
        <v>0</v>
      </c>
      <c r="Q19" s="57" t="n">
        <f aca="false">IFERROR(IF($V19&lt;&gt;0,ROUND((MAX(O19:P19)*0.5+$V19*0.5),0),ROUND(($O19*0.5+$P19*0.5),0)),)</f>
        <v>88</v>
      </c>
      <c r="R19" s="57" t="n">
        <f aca="false">$AV19</f>
        <v>60.5</v>
      </c>
      <c r="S19" s="57" t="n">
        <f aca="false">$BI19</f>
        <v>50.4</v>
      </c>
      <c r="T19" s="57" t="n">
        <f aca="false">$BT19</f>
        <v>56</v>
      </c>
      <c r="U19" s="57" t="n">
        <f aca="false">$CD19</f>
        <v>0</v>
      </c>
      <c r="V19" s="58" t="n">
        <f aca="false">$AJ19</f>
        <v>100</v>
      </c>
      <c r="W19" s="88" t="n">
        <f aca="false">IF($Q19&gt;=55,ROUND($Q19*$Q$3+$R19*$R$3+$S19*$S$3+$T19*$T$3+$U19*$U$3,0),$Q19)</f>
        <v>70</v>
      </c>
      <c r="X19" s="57" t="n">
        <v>20</v>
      </c>
      <c r="Y19" s="60" t="n">
        <v>25</v>
      </c>
      <c r="Z19" s="60" t="n">
        <v>30</v>
      </c>
      <c r="AA19" s="104"/>
      <c r="AB19" s="61" t="n">
        <f aca="false">IFERROR(X19+Y19+Z19,0)</f>
        <v>75</v>
      </c>
      <c r="AC19" s="60" t="n">
        <v>0</v>
      </c>
      <c r="AD19" s="60" t="n">
        <v>0</v>
      </c>
      <c r="AE19" s="57" t="n">
        <v>0</v>
      </c>
      <c r="AF19" s="61" t="n">
        <f aca="false">IFERROR(AC19+AD19*AE19/100,0)</f>
        <v>0</v>
      </c>
      <c r="AG19" s="60" t="n">
        <v>30</v>
      </c>
      <c r="AH19" s="60" t="n">
        <v>70</v>
      </c>
      <c r="AI19" s="57" t="n">
        <v>100</v>
      </c>
      <c r="AJ19" s="61" t="n">
        <f aca="false">IFERROR(AG19+AH19*AI19/100,0)</f>
        <v>100</v>
      </c>
      <c r="AK19" s="62" t="n">
        <v>100</v>
      </c>
      <c r="AL19" s="63" t="n">
        <v>100</v>
      </c>
      <c r="AM19" s="62" t="n">
        <v>100</v>
      </c>
      <c r="AN19" s="62" t="n">
        <v>75</v>
      </c>
      <c r="AO19" s="62" t="n">
        <v>50</v>
      </c>
      <c r="AP19" s="62" t="n">
        <v>40</v>
      </c>
      <c r="AQ19" s="62" t="n">
        <v>20</v>
      </c>
      <c r="AR19" s="62" t="n">
        <v>0</v>
      </c>
      <c r="AS19" s="62" t="n">
        <v>20</v>
      </c>
      <c r="AT19" s="62" t="n">
        <v>100</v>
      </c>
      <c r="AU19" s="62"/>
      <c r="AV19" s="61" t="n">
        <f aca="false">IFERROR(AVERAGE(AK19:AU19),0)</f>
        <v>60.5</v>
      </c>
      <c r="AW19" s="62" t="n">
        <v>100</v>
      </c>
      <c r="AX19" s="62" t="n">
        <v>100</v>
      </c>
      <c r="AY19" s="62" t="n">
        <v>0</v>
      </c>
      <c r="AZ19" s="62" t="n">
        <v>91</v>
      </c>
      <c r="BA19" s="62" t="n">
        <v>66</v>
      </c>
      <c r="BB19" s="62" t="n">
        <v>0</v>
      </c>
      <c r="BC19" s="62" t="n">
        <v>55</v>
      </c>
      <c r="BD19" s="62" t="n">
        <v>0</v>
      </c>
      <c r="BE19" s="62" t="n">
        <v>92</v>
      </c>
      <c r="BF19" s="62" t="n">
        <v>0</v>
      </c>
      <c r="BG19" s="62"/>
      <c r="BH19" s="62"/>
      <c r="BI19" s="61" t="n">
        <f aca="false">IFERROR(AVERAGE(AW19:BH19),0)</f>
        <v>50.4</v>
      </c>
      <c r="BJ19" s="62" t="n">
        <v>80</v>
      </c>
      <c r="BK19" s="62" t="n">
        <v>90</v>
      </c>
      <c r="BL19" s="62" t="n">
        <v>0</v>
      </c>
      <c r="BM19" s="62" t="n">
        <v>0</v>
      </c>
      <c r="BN19" s="62" t="n">
        <v>0</v>
      </c>
      <c r="BO19" s="62" t="n">
        <v>0</v>
      </c>
      <c r="BP19" s="62" t="n">
        <v>100</v>
      </c>
      <c r="BQ19" s="62" t="n">
        <v>100</v>
      </c>
      <c r="BR19" s="62" t="n">
        <v>90</v>
      </c>
      <c r="BS19" s="62" t="n">
        <v>100</v>
      </c>
      <c r="BT19" s="61" t="n">
        <f aca="false">IFERROR(AVERAGE(BJ19:BS19),0)</f>
        <v>56</v>
      </c>
      <c r="BU19" s="63" t="n">
        <v>0</v>
      </c>
      <c r="BV19" s="63" t="n">
        <v>0</v>
      </c>
      <c r="BW19" s="63" t="n">
        <v>0</v>
      </c>
      <c r="BX19" s="62" t="n">
        <v>0</v>
      </c>
      <c r="BY19" s="62" t="n">
        <v>0</v>
      </c>
      <c r="BZ19" s="62" t="n">
        <v>0</v>
      </c>
      <c r="CA19" s="62" t="n">
        <v>0</v>
      </c>
      <c r="CB19" s="62" t="n">
        <v>0</v>
      </c>
      <c r="CC19" s="62"/>
      <c r="CD19" s="61" t="n">
        <f aca="false">IFERROR(AVERAGE(BU19:CC19),0)</f>
        <v>0</v>
      </c>
    </row>
    <row r="20" customFormat="false" ht="15.75" hidden="false" customHeight="true" outlineLevel="0" collapsed="false">
      <c r="A20" s="13" t="str">
        <f aca="false">$E20&amp;"-"&amp;$F20</f>
        <v>202060067-8</v>
      </c>
      <c r="B20" s="18" t="n">
        <f aca="false">$W20</f>
        <v>97</v>
      </c>
      <c r="C20" s="13"/>
      <c r="D20" s="68" t="n">
        <v>16</v>
      </c>
      <c r="E20" s="56" t="s">
        <v>1086</v>
      </c>
      <c r="F20" s="56" t="s">
        <v>89</v>
      </c>
      <c r="G20" s="56" t="s">
        <v>1087</v>
      </c>
      <c r="H20" s="56" t="s">
        <v>89</v>
      </c>
      <c r="I20" s="56" t="s">
        <v>1088</v>
      </c>
      <c r="J20" s="56" t="s">
        <v>1089</v>
      </c>
      <c r="K20" s="56" t="s">
        <v>210</v>
      </c>
      <c r="L20" s="56" t="s">
        <v>64</v>
      </c>
      <c r="M20" s="56" t="s">
        <v>65</v>
      </c>
      <c r="N20" s="56" t="s">
        <v>1090</v>
      </c>
      <c r="O20" s="57" t="n">
        <f aca="false">$AB20</f>
        <v>100</v>
      </c>
      <c r="P20" s="57" t="n">
        <f aca="false">$AF20</f>
        <v>95</v>
      </c>
      <c r="Q20" s="57" t="n">
        <f aca="false">IFERROR(IF($V20&lt;&gt;0,ROUND((MAX(O20:P20)*0.5+$V20*0.5),0),ROUND(($O20*0.5+$P20*0.5),0)),)</f>
        <v>98</v>
      </c>
      <c r="R20" s="57" t="n">
        <f aca="false">$AV20</f>
        <v>100</v>
      </c>
      <c r="S20" s="57" t="n">
        <f aca="false">$BI20</f>
        <v>89</v>
      </c>
      <c r="T20" s="57" t="n">
        <f aca="false">$BT20</f>
        <v>94</v>
      </c>
      <c r="U20" s="57" t="n">
        <f aca="false">$CD20</f>
        <v>100</v>
      </c>
      <c r="V20" s="58" t="n">
        <f aca="false">$AJ20</f>
        <v>0</v>
      </c>
      <c r="W20" s="88" t="n">
        <f aca="false">IF($Q20&gt;=55,ROUND($Q20*$Q$3+$R20*$R$3+$S20*$S$3+$T20*$T$3+$U20*$U$3,0),$Q20)</f>
        <v>97</v>
      </c>
      <c r="X20" s="57" t="n">
        <v>20</v>
      </c>
      <c r="Y20" s="60" t="n">
        <v>30</v>
      </c>
      <c r="Z20" s="60" t="n">
        <v>50</v>
      </c>
      <c r="AA20" s="104"/>
      <c r="AB20" s="61" t="n">
        <f aca="false">IFERROR(X20+Y20+Z20,0)</f>
        <v>100</v>
      </c>
      <c r="AC20" s="60" t="n">
        <v>30</v>
      </c>
      <c r="AD20" s="60" t="n">
        <v>65</v>
      </c>
      <c r="AE20" s="57" t="n">
        <v>100</v>
      </c>
      <c r="AF20" s="61" t="n">
        <f aca="false">IFERROR(AC20+AD20*AE20/100,0)</f>
        <v>95</v>
      </c>
      <c r="AG20" s="60"/>
      <c r="AH20" s="60"/>
      <c r="AI20" s="57"/>
      <c r="AJ20" s="61" t="n">
        <f aca="false">IFERROR(AG20+AH20*AI20/100,0)</f>
        <v>0</v>
      </c>
      <c r="AK20" s="62" t="n">
        <v>100</v>
      </c>
      <c r="AL20" s="63" t="n">
        <v>100</v>
      </c>
      <c r="AM20" s="62" t="n">
        <v>100</v>
      </c>
      <c r="AN20" s="62" t="n">
        <v>100</v>
      </c>
      <c r="AO20" s="62" t="n">
        <v>100</v>
      </c>
      <c r="AP20" s="62" t="n">
        <v>100</v>
      </c>
      <c r="AQ20" s="62" t="n">
        <v>100</v>
      </c>
      <c r="AR20" s="62" t="n">
        <v>100</v>
      </c>
      <c r="AS20" s="62" t="n">
        <v>100</v>
      </c>
      <c r="AT20" s="62" t="n">
        <v>100</v>
      </c>
      <c r="AU20" s="62"/>
      <c r="AV20" s="61" t="n">
        <f aca="false">IFERROR(AVERAGE(AK20:AU20),0)</f>
        <v>100</v>
      </c>
      <c r="AW20" s="62" t="n">
        <v>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100</v>
      </c>
      <c r="BE20" s="62" t="n">
        <v>90</v>
      </c>
      <c r="BF20" s="62" t="n">
        <v>100</v>
      </c>
      <c r="BG20" s="62"/>
      <c r="BH20" s="62"/>
      <c r="BI20" s="61" t="n">
        <f aca="false">IFERROR(AVERAGE(AW20:BH20),0)</f>
        <v>89</v>
      </c>
      <c r="BJ20" s="62" t="n">
        <v>75</v>
      </c>
      <c r="BK20" s="62" t="n">
        <v>100</v>
      </c>
      <c r="BL20" s="62" t="n">
        <v>100</v>
      </c>
      <c r="BM20" s="62" t="n">
        <v>80</v>
      </c>
      <c r="BN20" s="62" t="n">
        <v>95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62" t="n">
        <v>90</v>
      </c>
      <c r="BT20" s="61" t="n">
        <f aca="false">IFERROR(AVERAGE(BJ20:BS20),0)</f>
        <v>94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202060086-4</v>
      </c>
      <c r="B21" s="18" t="n">
        <f aca="false">$W21</f>
        <v>85</v>
      </c>
      <c r="C21" s="13"/>
      <c r="D21" s="68" t="n">
        <v>17</v>
      </c>
      <c r="E21" s="56" t="s">
        <v>1091</v>
      </c>
      <c r="F21" s="56" t="s">
        <v>178</v>
      </c>
      <c r="G21" s="56" t="s">
        <v>1092</v>
      </c>
      <c r="H21" s="56" t="s">
        <v>121</v>
      </c>
      <c r="I21" s="56" t="s">
        <v>79</v>
      </c>
      <c r="J21" s="56" t="s">
        <v>356</v>
      </c>
      <c r="K21" s="56" t="s">
        <v>1093</v>
      </c>
      <c r="L21" s="56" t="s">
        <v>64</v>
      </c>
      <c r="M21" s="56" t="s">
        <v>65</v>
      </c>
      <c r="N21" s="56" t="s">
        <v>1094</v>
      </c>
      <c r="O21" s="57" t="n">
        <f aca="false">$AB21</f>
        <v>95</v>
      </c>
      <c r="P21" s="57" t="n">
        <f aca="false">$AF21</f>
        <v>75</v>
      </c>
      <c r="Q21" s="57" t="n">
        <f aca="false">IFERROR(IF($V21&lt;&gt;0,ROUND((MAX(O21:P21)*0.5+$V21*0.5),0),ROUND(($O21*0.5+$P21*0.5),0)),)</f>
        <v>85</v>
      </c>
      <c r="R21" s="57" t="n">
        <f aca="false">$AV21</f>
        <v>100</v>
      </c>
      <c r="S21" s="57" t="n">
        <f aca="false">$BI21</f>
        <v>44.8</v>
      </c>
      <c r="T21" s="57" t="n">
        <f aca="false">$BT21</f>
        <v>81</v>
      </c>
      <c r="U21" s="57" t="n">
        <f aca="false">$CD21</f>
        <v>75</v>
      </c>
      <c r="V21" s="58" t="n">
        <f aca="false">$AJ21</f>
        <v>0</v>
      </c>
      <c r="W21" s="88" t="n">
        <f aca="false">IF($Q21&gt;=55,ROUND($Q21*$Q$3+$R21*$R$3+$S21*$S$3+$T21*$T$3+$U21*$U$3,0),$Q21)</f>
        <v>85</v>
      </c>
      <c r="X21" s="57" t="n">
        <v>20</v>
      </c>
      <c r="Y21" s="60" t="n">
        <v>30</v>
      </c>
      <c r="Z21" s="60" t="n">
        <v>45</v>
      </c>
      <c r="AA21" s="104"/>
      <c r="AB21" s="61" t="n">
        <f aca="false">IFERROR(X21+Y21+Z21,0)</f>
        <v>95</v>
      </c>
      <c r="AC21" s="60" t="n">
        <v>30</v>
      </c>
      <c r="AD21" s="60" t="n">
        <v>45</v>
      </c>
      <c r="AE21" s="57" t="n">
        <v>100</v>
      </c>
      <c r="AF21" s="61" t="n">
        <f aca="false">IFERROR(AC21+AD21*AE21/100,0)</f>
        <v>75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100</v>
      </c>
      <c r="AQ21" s="62" t="n">
        <v>100</v>
      </c>
      <c r="AR21" s="62" t="n">
        <v>100</v>
      </c>
      <c r="AS21" s="62" t="n">
        <v>100</v>
      </c>
      <c r="AT21" s="62" t="n">
        <v>100</v>
      </c>
      <c r="AU21" s="62"/>
      <c r="AV21" s="61" t="n">
        <f aca="false">IFERROR(AVERAGE(AK21:AU21),0)</f>
        <v>100</v>
      </c>
      <c r="AW21" s="62" t="n">
        <v>0</v>
      </c>
      <c r="AX21" s="62" t="n">
        <v>83</v>
      </c>
      <c r="AY21" s="62" t="n">
        <v>56</v>
      </c>
      <c r="AZ21" s="62" t="n">
        <v>71</v>
      </c>
      <c r="BA21" s="62" t="n">
        <v>73</v>
      </c>
      <c r="BB21" s="85" t="n">
        <v>88</v>
      </c>
      <c r="BC21" s="62" t="n">
        <v>77</v>
      </c>
      <c r="BD21" s="62" t="n">
        <v>0</v>
      </c>
      <c r="BE21" s="62" t="n">
        <v>0</v>
      </c>
      <c r="BF21" s="62" t="n">
        <v>0</v>
      </c>
      <c r="BG21" s="62"/>
      <c r="BH21" s="62"/>
      <c r="BI21" s="61" t="n">
        <f aca="false">IFERROR(AVERAGE(AW21:BH21),0)</f>
        <v>44.8</v>
      </c>
      <c r="BJ21" s="62" t="n">
        <v>100</v>
      </c>
      <c r="BK21" s="62" t="n">
        <v>90</v>
      </c>
      <c r="BL21" s="62" t="n">
        <v>100</v>
      </c>
      <c r="BM21" s="62" t="n">
        <v>80</v>
      </c>
      <c r="BN21" s="62" t="n">
        <v>90</v>
      </c>
      <c r="BO21" s="62" t="n">
        <v>70</v>
      </c>
      <c r="BP21" s="62" t="n">
        <v>95</v>
      </c>
      <c r="BQ21" s="62" t="n">
        <v>95</v>
      </c>
      <c r="BR21" s="62" t="n">
        <v>90</v>
      </c>
      <c r="BS21" s="62" t="n">
        <v>0</v>
      </c>
      <c r="BT21" s="61" t="n">
        <f aca="false">IFERROR(AVERAGE(BJ21:BS21),0)</f>
        <v>81</v>
      </c>
      <c r="BU21" s="63" t="n">
        <v>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0</v>
      </c>
      <c r="CB21" s="62" t="n">
        <v>100</v>
      </c>
      <c r="CC21" s="62"/>
      <c r="CD21" s="61" t="n">
        <f aca="false">IFERROR(AVERAGE(BU21:CC21),0)</f>
        <v>75</v>
      </c>
    </row>
    <row r="22" customFormat="false" ht="15.75" hidden="false" customHeight="true" outlineLevel="0" collapsed="false">
      <c r="A22" s="13" t="str">
        <f aca="false">$E22&amp;"-"&amp;$F22</f>
        <v>202021073-k</v>
      </c>
      <c r="B22" s="18" t="n">
        <f aca="false">$W22</f>
        <v>68</v>
      </c>
      <c r="C22" s="13"/>
      <c r="D22" s="54" t="n">
        <f aca="false">D21+1</f>
        <v>18</v>
      </c>
      <c r="E22" s="56" t="s">
        <v>1095</v>
      </c>
      <c r="F22" s="56" t="s">
        <v>76</v>
      </c>
      <c r="G22" s="56" t="s">
        <v>1096</v>
      </c>
      <c r="H22" s="56" t="s">
        <v>178</v>
      </c>
      <c r="I22" s="56" t="s">
        <v>79</v>
      </c>
      <c r="J22" s="56" t="s">
        <v>1097</v>
      </c>
      <c r="K22" s="56" t="s">
        <v>1098</v>
      </c>
      <c r="L22" s="56" t="s">
        <v>64</v>
      </c>
      <c r="M22" s="56" t="s">
        <v>572</v>
      </c>
      <c r="N22" s="56" t="s">
        <v>1099</v>
      </c>
      <c r="O22" s="57" t="n">
        <f aca="false">$AB22</f>
        <v>45</v>
      </c>
      <c r="P22" s="57" t="n">
        <f aca="false">$AF22</f>
        <v>40</v>
      </c>
      <c r="Q22" s="57" t="n">
        <f aca="false">IFERROR(IF($V22&lt;&gt;0,ROUND((MAX(O22:P22)*0.5+$V22*0.5),0),ROUND(($O22*0.5+$P22*0.5),0)),)</f>
        <v>73</v>
      </c>
      <c r="R22" s="57" t="n">
        <f aca="false">$AV22</f>
        <v>63.8</v>
      </c>
      <c r="S22" s="57" t="n">
        <f aca="false">$BI22</f>
        <v>62.882</v>
      </c>
      <c r="T22" s="57" t="n">
        <f aca="false">$BT22</f>
        <v>63</v>
      </c>
      <c r="U22" s="57" t="n">
        <f aca="false">$CD22</f>
        <v>52.5</v>
      </c>
      <c r="V22" s="58" t="n">
        <f aca="false">$AJ22</f>
        <v>100</v>
      </c>
      <c r="W22" s="88" t="n">
        <f aca="false">IF($Q22&gt;=55,ROUND($Q22*$Q$3+$R22*$R$3+$S22*$S$3+$T22*$T$3+$U22*$U$3,0),$Q22)</f>
        <v>68</v>
      </c>
      <c r="X22" s="57" t="n">
        <v>20</v>
      </c>
      <c r="Y22" s="60" t="n">
        <v>25</v>
      </c>
      <c r="Z22" s="60" t="n">
        <v>0</v>
      </c>
      <c r="AA22" s="104"/>
      <c r="AB22" s="61" t="n">
        <f aca="false">IFERROR(X22+Y22+Z22,0)</f>
        <v>45</v>
      </c>
      <c r="AC22" s="60" t="n">
        <v>0</v>
      </c>
      <c r="AD22" s="60" t="n">
        <v>40</v>
      </c>
      <c r="AE22" s="57" t="n">
        <v>100</v>
      </c>
      <c r="AF22" s="61" t="n">
        <f aca="false">IFERROR(AC22+AD22*AE22/100,0)</f>
        <v>40</v>
      </c>
      <c r="AG22" s="60" t="n">
        <v>30</v>
      </c>
      <c r="AH22" s="60" t="n">
        <v>70</v>
      </c>
      <c r="AI22" s="57" t="n">
        <v>100</v>
      </c>
      <c r="AJ22" s="61" t="n">
        <f aca="false">IFERROR(AG22+AH22*AI22/100,0)</f>
        <v>100</v>
      </c>
      <c r="AK22" s="85" t="n">
        <v>50</v>
      </c>
      <c r="AL22" s="86" t="n">
        <v>100</v>
      </c>
      <c r="AM22" s="85" t="n">
        <v>100</v>
      </c>
      <c r="AN22" s="85" t="n">
        <v>100</v>
      </c>
      <c r="AO22" s="85" t="n">
        <v>75</v>
      </c>
      <c r="AP22" s="62" t="n">
        <v>40</v>
      </c>
      <c r="AQ22" s="62" t="n">
        <v>20</v>
      </c>
      <c r="AR22" s="62" t="n">
        <v>33</v>
      </c>
      <c r="AS22" s="62" t="n">
        <v>20</v>
      </c>
      <c r="AT22" s="62" t="n">
        <v>100</v>
      </c>
      <c r="AU22" s="62"/>
      <c r="AV22" s="61" t="n">
        <f aca="false">IFERROR(AVERAGE(AK22:AU22),0)</f>
        <v>63.8</v>
      </c>
      <c r="AW22" s="85" t="n">
        <v>100</v>
      </c>
      <c r="AX22" s="85" t="n">
        <v>0</v>
      </c>
      <c r="AY22" s="85" t="n">
        <v>100</v>
      </c>
      <c r="AZ22" s="85" t="n">
        <v>0</v>
      </c>
      <c r="BA22" s="85" t="n">
        <v>93</v>
      </c>
      <c r="BB22" s="54" t="n">
        <v>0</v>
      </c>
      <c r="BC22" s="62" t="n">
        <v>79</v>
      </c>
      <c r="BD22" s="62" t="n">
        <v>81.82</v>
      </c>
      <c r="BE22" s="62" t="n">
        <v>75</v>
      </c>
      <c r="BF22" s="62" t="n">
        <v>100</v>
      </c>
      <c r="BG22" s="62"/>
      <c r="BH22" s="62"/>
      <c r="BI22" s="61" t="n">
        <f aca="false">IFERROR(AVERAGE(AW22:BH22),0)</f>
        <v>62.882</v>
      </c>
      <c r="BJ22" s="62" t="n">
        <v>100</v>
      </c>
      <c r="BK22" s="62" t="n">
        <v>90</v>
      </c>
      <c r="BL22" s="62" t="n">
        <v>0</v>
      </c>
      <c r="BM22" s="62" t="n">
        <v>90</v>
      </c>
      <c r="BN22" s="62" t="n">
        <v>55</v>
      </c>
      <c r="BO22" s="62" t="n">
        <v>10</v>
      </c>
      <c r="BP22" s="62" t="n">
        <v>100</v>
      </c>
      <c r="BQ22" s="62" t="n">
        <v>100</v>
      </c>
      <c r="BR22" s="62" t="n">
        <v>0</v>
      </c>
      <c r="BS22" s="62" t="n">
        <v>85</v>
      </c>
      <c r="BT22" s="61" t="n">
        <f aca="false">IFERROR(AVERAGE(BJ22:BS22),0)</f>
        <v>63</v>
      </c>
      <c r="BU22" s="63" t="n">
        <v>0</v>
      </c>
      <c r="BV22" s="63" t="n">
        <v>0</v>
      </c>
      <c r="BW22" s="63" t="n">
        <v>100</v>
      </c>
      <c r="BX22" s="62" t="n">
        <v>0</v>
      </c>
      <c r="BY22" s="62" t="n">
        <v>100</v>
      </c>
      <c r="BZ22" s="62" t="n">
        <v>100</v>
      </c>
      <c r="CA22" s="62" t="n">
        <v>100</v>
      </c>
      <c r="CB22" s="62" t="n">
        <v>20</v>
      </c>
      <c r="CC22" s="62"/>
      <c r="CD22" s="61" t="n">
        <f aca="false">IFERROR(AVERAGE(BU22:CC22),0)</f>
        <v>52.5</v>
      </c>
    </row>
    <row r="23" customFormat="false" ht="15.75" hidden="false" customHeight="true" outlineLevel="0" collapsed="false">
      <c r="A23" s="13" t="str">
        <f aca="false">$E23&amp;"-"&amp;$F23</f>
        <v>202021002-0</v>
      </c>
      <c r="B23" s="18" t="n">
        <f aca="false">$W23</f>
        <v>0</v>
      </c>
      <c r="C23" s="13"/>
      <c r="D23" s="54" t="n">
        <f aca="false">D22+1</f>
        <v>19</v>
      </c>
      <c r="E23" s="56" t="s">
        <v>1100</v>
      </c>
      <c r="F23" s="56" t="s">
        <v>68</v>
      </c>
      <c r="G23" s="56" t="s">
        <v>1101</v>
      </c>
      <c r="H23" s="56" t="s">
        <v>64</v>
      </c>
      <c r="I23" s="73" t="s">
        <v>79</v>
      </c>
      <c r="J23" s="56" t="s">
        <v>198</v>
      </c>
      <c r="K23" s="56" t="s">
        <v>1102</v>
      </c>
      <c r="L23" s="56" t="s">
        <v>64</v>
      </c>
      <c r="M23" s="56" t="s">
        <v>572</v>
      </c>
      <c r="N23" s="56" t="s">
        <v>1103</v>
      </c>
      <c r="O23" s="57" t="n">
        <f aca="false">$AB23</f>
        <v>0</v>
      </c>
      <c r="P23" s="57" t="n">
        <f aca="false">$AF23</f>
        <v>0</v>
      </c>
      <c r="Q23" s="57" t="n">
        <f aca="false">IFERROR(IF($V23&lt;&gt;0,ROUND((MAX(O23:P23)*0.5+$V23*0.5),0),ROUND(($O23*0.5+$P23*0.5),0)),)</f>
        <v>0</v>
      </c>
      <c r="R23" s="57" t="n">
        <f aca="false">$AV23</f>
        <v>0</v>
      </c>
      <c r="S23" s="57" t="n">
        <f aca="false">$BI23</f>
        <v>0</v>
      </c>
      <c r="T23" s="57" t="n">
        <f aca="false">$BT23</f>
        <v>0</v>
      </c>
      <c r="U23" s="57" t="n">
        <f aca="false">$CD23</f>
        <v>0</v>
      </c>
      <c r="V23" s="58" t="n">
        <f aca="false">$AJ23</f>
        <v>0</v>
      </c>
      <c r="W23" s="88" t="n">
        <f aca="false">IF($Q23&gt;=55,ROUND($Q23*$Q$3+$R23*$R$3+$S23*$S$3+$T23*$T$3+$U23*$U$3,0),$Q23)</f>
        <v>0</v>
      </c>
      <c r="X23" s="54"/>
      <c r="Y23" s="54"/>
      <c r="Z23" s="54"/>
      <c r="AA23" s="104"/>
      <c r="AB23" s="61" t="n">
        <f aca="false">IFERROR(X23+Y23+Z23,0)</f>
        <v>0</v>
      </c>
      <c r="AC23" s="60"/>
      <c r="AD23" s="60"/>
      <c r="AE23" s="57"/>
      <c r="AF23" s="61" t="n">
        <f aca="false">IFERROR(AC23+AD23*AE23/100,0)</f>
        <v>0</v>
      </c>
      <c r="AG23" s="60"/>
      <c r="AH23" s="60"/>
      <c r="AI23" s="57"/>
      <c r="AJ23" s="61" t="n">
        <f aca="false">IFERROR(AG23+AH23*AI23/100,0)</f>
        <v>0</v>
      </c>
      <c r="AK23" s="54" t="n">
        <v>0</v>
      </c>
      <c r="AL23" s="54" t="n">
        <v>0</v>
      </c>
      <c r="AM23" s="54" t="n">
        <v>0</v>
      </c>
      <c r="AN23" s="54" t="n">
        <v>0</v>
      </c>
      <c r="AO23" s="54" t="n">
        <v>0</v>
      </c>
      <c r="AP23" s="90" t="n">
        <v>0</v>
      </c>
      <c r="AQ23" s="90" t="n">
        <v>0</v>
      </c>
      <c r="AR23" s="90" t="n">
        <v>0</v>
      </c>
      <c r="AS23" s="90" t="n">
        <v>0</v>
      </c>
      <c r="AT23" s="90" t="n">
        <v>0</v>
      </c>
      <c r="AU23" s="62"/>
      <c r="AV23" s="66" t="n">
        <f aca="false">IFERROR(AVERAGE(AK23:AU23),0)</f>
        <v>0</v>
      </c>
      <c r="AW23" s="54" t="n">
        <v>0</v>
      </c>
      <c r="AX23" s="54" t="n">
        <v>0</v>
      </c>
      <c r="AY23" s="54" t="n">
        <v>0</v>
      </c>
      <c r="AZ23" s="54" t="n">
        <v>0</v>
      </c>
      <c r="BA23" s="54" t="n">
        <v>0</v>
      </c>
      <c r="BB23" s="90" t="n">
        <v>0</v>
      </c>
      <c r="BC23" s="90" t="n">
        <v>0</v>
      </c>
      <c r="BD23" s="90" t="n">
        <v>0</v>
      </c>
      <c r="BE23" s="105" t="n">
        <v>0</v>
      </c>
      <c r="BF23" s="90" t="n">
        <v>0</v>
      </c>
      <c r="BG23" s="62"/>
      <c r="BH23" s="62"/>
      <c r="BI23" s="66" t="n">
        <f aca="false">IFERROR(AVERAGE(AW23:BH23),0)</f>
        <v>0</v>
      </c>
      <c r="BJ23" s="90" t="n">
        <v>0</v>
      </c>
      <c r="BK23" s="90" t="n">
        <v>0</v>
      </c>
      <c r="BL23" s="90" t="n">
        <v>0</v>
      </c>
      <c r="BM23" s="90" t="n">
        <v>0</v>
      </c>
      <c r="BN23" s="90" t="n">
        <v>0</v>
      </c>
      <c r="BO23" s="90" t="n">
        <v>0</v>
      </c>
      <c r="BP23" s="90" t="n">
        <v>0</v>
      </c>
      <c r="BQ23" s="90" t="n">
        <v>0</v>
      </c>
      <c r="BR23" s="62"/>
      <c r="BS23" s="62"/>
      <c r="BT23" s="61" t="n">
        <f aca="false">IFERROR(AVERAGE(BJ23:BS23),0)</f>
        <v>0</v>
      </c>
      <c r="BU23" s="63" t="n">
        <v>0</v>
      </c>
      <c r="BV23" s="63" t="n">
        <v>0</v>
      </c>
      <c r="BW23" s="63" t="n">
        <v>0</v>
      </c>
      <c r="BX23" s="62" t="n">
        <v>0</v>
      </c>
      <c r="BY23" s="62" t="n">
        <v>0</v>
      </c>
      <c r="BZ23" s="62" t="n">
        <v>0</v>
      </c>
      <c r="CA23" s="62" t="n">
        <v>0</v>
      </c>
      <c r="CB23" s="62" t="n">
        <v>0</v>
      </c>
      <c r="CC23" s="62"/>
      <c r="CD23" s="61" t="n">
        <f aca="false">IFERROR(AVERAGE(BU23:CC23),0)</f>
        <v>0</v>
      </c>
    </row>
    <row r="24" customFormat="false" ht="15.75" hidden="false" customHeight="true" outlineLevel="0" collapsed="false">
      <c r="A24" s="13" t="str">
        <f aca="false">$E24&amp;"-"&amp;$F24</f>
        <v>202060023-6</v>
      </c>
      <c r="B24" s="18" t="n">
        <f aca="false">$W24</f>
        <v>66</v>
      </c>
      <c r="C24" s="13"/>
      <c r="D24" s="54" t="n">
        <f aca="false">D23+1</f>
        <v>20</v>
      </c>
      <c r="E24" s="56" t="s">
        <v>1104</v>
      </c>
      <c r="F24" s="56" t="s">
        <v>140</v>
      </c>
      <c r="G24" s="56" t="s">
        <v>1105</v>
      </c>
      <c r="H24" s="56" t="s">
        <v>102</v>
      </c>
      <c r="I24" s="56" t="s">
        <v>1106</v>
      </c>
      <c r="J24" s="56" t="s">
        <v>1107</v>
      </c>
      <c r="K24" s="56" t="s">
        <v>1108</v>
      </c>
      <c r="L24" s="56" t="s">
        <v>64</v>
      </c>
      <c r="M24" s="56" t="s">
        <v>65</v>
      </c>
      <c r="N24" s="56" t="s">
        <v>1109</v>
      </c>
      <c r="O24" s="57" t="n">
        <f aca="false">$AB24</f>
        <v>70</v>
      </c>
      <c r="P24" s="57" t="n">
        <f aca="false">$AF24</f>
        <v>25</v>
      </c>
      <c r="Q24" s="57" t="n">
        <f aca="false">IFERROR(IF($V24&lt;&gt;0,ROUND((MAX(O24:P24)*0.5+$V24*0.5),0),ROUND(($O24*0.5+$P24*0.5),0)),)</f>
        <v>73</v>
      </c>
      <c r="R24" s="57" t="n">
        <f aca="false">$AV24</f>
        <v>74.7</v>
      </c>
      <c r="S24" s="57" t="n">
        <f aca="false">$BI24</f>
        <v>69.6</v>
      </c>
      <c r="T24" s="57" t="n">
        <f aca="false">$BT24</f>
        <v>53.5</v>
      </c>
      <c r="U24" s="57" t="n">
        <f aca="false">$CD24</f>
        <v>0</v>
      </c>
      <c r="V24" s="58" t="n">
        <f aca="false">$AJ24</f>
        <v>75</v>
      </c>
      <c r="W24" s="88" t="n">
        <f aca="false">IF($Q24&gt;=55,ROUND($Q24*$Q$3+$R24*$R$3+$S24*$S$3+$T24*$T$3+$U24*$U$3,0),$Q24)</f>
        <v>66</v>
      </c>
      <c r="X24" s="57" t="n">
        <v>20</v>
      </c>
      <c r="Y24" s="60" t="n">
        <v>25</v>
      </c>
      <c r="Z24" s="60" t="n">
        <v>25</v>
      </c>
      <c r="AA24" s="104"/>
      <c r="AB24" s="61" t="n">
        <f aca="false">IFERROR(X24+Y24+Z24,0)</f>
        <v>70</v>
      </c>
      <c r="AC24" s="60" t="n">
        <v>5</v>
      </c>
      <c r="AD24" s="60" t="n">
        <v>20</v>
      </c>
      <c r="AE24" s="57" t="n">
        <v>100</v>
      </c>
      <c r="AF24" s="61" t="n">
        <f aca="false">IFERROR(AC24+AD24*AE24/100,0)</f>
        <v>25</v>
      </c>
      <c r="AG24" s="60" t="n">
        <v>5</v>
      </c>
      <c r="AH24" s="60" t="n">
        <v>70</v>
      </c>
      <c r="AI24" s="57" t="n">
        <v>100</v>
      </c>
      <c r="AJ24" s="61" t="n">
        <f aca="false">IFERROR(AG24+AH24*AI24/100,0)</f>
        <v>75</v>
      </c>
      <c r="AK24" s="67" t="n">
        <v>67</v>
      </c>
      <c r="AL24" s="91" t="n">
        <v>100</v>
      </c>
      <c r="AM24" s="67" t="n">
        <v>100</v>
      </c>
      <c r="AN24" s="67" t="n">
        <v>100</v>
      </c>
      <c r="AO24" s="67" t="n">
        <v>50</v>
      </c>
      <c r="AP24" s="62" t="n">
        <v>60</v>
      </c>
      <c r="AQ24" s="62" t="n">
        <v>60</v>
      </c>
      <c r="AR24" s="62" t="n">
        <v>50</v>
      </c>
      <c r="AS24" s="62" t="n">
        <v>60</v>
      </c>
      <c r="AT24" s="62" t="n">
        <v>100</v>
      </c>
      <c r="AU24" s="62"/>
      <c r="AV24" s="61" t="n">
        <f aca="false">IFERROR(AVERAGE(AK24:AU24),0)</f>
        <v>74.7</v>
      </c>
      <c r="AW24" s="90" t="n">
        <v>0</v>
      </c>
      <c r="AX24" s="90" t="n">
        <v>69</v>
      </c>
      <c r="AY24" s="90" t="n">
        <v>100</v>
      </c>
      <c r="AZ24" s="90" t="n">
        <v>85</v>
      </c>
      <c r="BA24" s="90" t="n">
        <v>93</v>
      </c>
      <c r="BB24" s="90" t="n">
        <v>97</v>
      </c>
      <c r="BC24" s="62" t="n">
        <v>69</v>
      </c>
      <c r="BD24" s="62" t="n">
        <v>100</v>
      </c>
      <c r="BE24" s="62" t="n">
        <v>83</v>
      </c>
      <c r="BF24" s="62" t="n">
        <v>0</v>
      </c>
      <c r="BG24" s="62"/>
      <c r="BH24" s="62"/>
      <c r="BI24" s="61" t="n">
        <f aca="false">IFERROR(AVERAGE(AW24:BH24),0)</f>
        <v>69.6</v>
      </c>
      <c r="BJ24" s="85" t="n">
        <v>90</v>
      </c>
      <c r="BK24" s="85" t="n">
        <v>100</v>
      </c>
      <c r="BL24" s="85" t="n">
        <v>90</v>
      </c>
      <c r="BM24" s="85" t="n">
        <v>0</v>
      </c>
      <c r="BN24" s="85" t="n">
        <v>90</v>
      </c>
      <c r="BO24" s="62" t="n">
        <v>75</v>
      </c>
      <c r="BP24" s="62" t="n">
        <v>0</v>
      </c>
      <c r="BQ24" s="62" t="n">
        <v>45</v>
      </c>
      <c r="BR24" s="62" t="n">
        <v>45</v>
      </c>
      <c r="BS24" s="62" t="n">
        <v>0</v>
      </c>
      <c r="BT24" s="61" t="n">
        <f aca="false">IFERROR(AVERAGE(BJ24:BS24),0)</f>
        <v>53.5</v>
      </c>
      <c r="BU24" s="63" t="n">
        <v>0</v>
      </c>
      <c r="BV24" s="63" t="n">
        <v>0</v>
      </c>
      <c r="BW24" s="63" t="n">
        <v>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0</v>
      </c>
    </row>
    <row r="25" customFormat="false" ht="15.75" hidden="false" customHeight="true" outlineLevel="0" collapsed="false">
      <c r="A25" s="13" t="str">
        <f aca="false">$E25&amp;"-"&amp;$F25</f>
        <v>202060055-4</v>
      </c>
      <c r="B25" s="18" t="n">
        <f aca="false">$W25</f>
        <v>70</v>
      </c>
      <c r="C25" s="13"/>
      <c r="D25" s="54" t="n">
        <f aca="false">D24+1</f>
        <v>21</v>
      </c>
      <c r="E25" s="56" t="s">
        <v>1110</v>
      </c>
      <c r="F25" s="56" t="s">
        <v>178</v>
      </c>
      <c r="G25" s="56" t="s">
        <v>1111</v>
      </c>
      <c r="H25" s="56" t="s">
        <v>102</v>
      </c>
      <c r="I25" s="56" t="s">
        <v>1112</v>
      </c>
      <c r="J25" s="56" t="s">
        <v>1113</v>
      </c>
      <c r="K25" s="56" t="s">
        <v>1114</v>
      </c>
      <c r="L25" s="56" t="s">
        <v>64</v>
      </c>
      <c r="M25" s="56" t="s">
        <v>65</v>
      </c>
      <c r="N25" s="56" t="s">
        <v>1115</v>
      </c>
      <c r="O25" s="57" t="n">
        <f aca="false">$AB25</f>
        <v>60</v>
      </c>
      <c r="P25" s="57" t="n">
        <f aca="false">$AF25</f>
        <v>90</v>
      </c>
      <c r="Q25" s="57" t="n">
        <f aca="false">IFERROR(IF($V25&lt;&gt;0,ROUND((MAX(O25:P25)*0.5+$V25*0.5),0),ROUND(($O25*0.5+$P25*0.5),0)),)</f>
        <v>75</v>
      </c>
      <c r="R25" s="57" t="n">
        <f aca="false">$AV25</f>
        <v>72</v>
      </c>
      <c r="S25" s="57" t="n">
        <f aca="false">$BI25</f>
        <v>59.4</v>
      </c>
      <c r="T25" s="57" t="n">
        <f aca="false">$BT25</f>
        <v>64.5</v>
      </c>
      <c r="U25" s="57" t="n">
        <f aca="false">$CD25</f>
        <v>37.5</v>
      </c>
      <c r="V25" s="58" t="n">
        <f aca="false">$AJ25</f>
        <v>0</v>
      </c>
      <c r="W25" s="88" t="n">
        <f aca="false">IF($Q25&gt;=55,ROUND($Q25*$Q$3+$R25*$R$3+$S25*$S$3+$T25*$T$3+$U25*$U$3,0),$Q25)</f>
        <v>70</v>
      </c>
      <c r="X25" s="57" t="n">
        <v>20</v>
      </c>
      <c r="Y25" s="60" t="n">
        <v>25</v>
      </c>
      <c r="Z25" s="60" t="n">
        <v>15</v>
      </c>
      <c r="AA25" s="104"/>
      <c r="AB25" s="61" t="n">
        <f aca="false">IFERROR(X25+Y25+Z25,0)</f>
        <v>60</v>
      </c>
      <c r="AC25" s="60" t="n">
        <v>30</v>
      </c>
      <c r="AD25" s="60" t="n">
        <v>60</v>
      </c>
      <c r="AE25" s="57" t="n">
        <v>100</v>
      </c>
      <c r="AF25" s="61" t="n">
        <f aca="false">IFERROR(AC25+AD25*AE25/100,0)</f>
        <v>90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0</v>
      </c>
      <c r="AP25" s="65" t="n">
        <v>60</v>
      </c>
      <c r="AQ25" s="62" t="n">
        <v>60</v>
      </c>
      <c r="AR25" s="62" t="n">
        <v>100</v>
      </c>
      <c r="AS25" s="62" t="n">
        <v>0</v>
      </c>
      <c r="AT25" s="62" t="n">
        <v>100</v>
      </c>
      <c r="AU25" s="62"/>
      <c r="AV25" s="61" t="n">
        <f aca="false">IFERROR(AVERAGE(AK25:AU25),0)</f>
        <v>72</v>
      </c>
      <c r="AW25" s="54" t="n">
        <v>100</v>
      </c>
      <c r="AX25" s="54" t="n">
        <v>100</v>
      </c>
      <c r="AY25" s="54" t="n">
        <v>0</v>
      </c>
      <c r="AZ25" s="54" t="n">
        <v>100</v>
      </c>
      <c r="BA25" s="54" t="n">
        <v>0</v>
      </c>
      <c r="BB25" s="62" t="n">
        <v>0</v>
      </c>
      <c r="BC25" s="90" t="n">
        <v>0</v>
      </c>
      <c r="BD25" s="62" t="n">
        <v>100</v>
      </c>
      <c r="BE25" s="62" t="n">
        <v>94</v>
      </c>
      <c r="BF25" s="13" t="n">
        <v>100</v>
      </c>
      <c r="BG25" s="62"/>
      <c r="BH25" s="62"/>
      <c r="BI25" s="61" t="n">
        <f aca="false">IFERROR(AVERAGE(AW25:BH25),0)</f>
        <v>59.4</v>
      </c>
      <c r="BJ25" s="54" t="n">
        <v>100</v>
      </c>
      <c r="BK25" s="54" t="n">
        <v>100</v>
      </c>
      <c r="BL25" s="54" t="n">
        <v>95</v>
      </c>
      <c r="BM25" s="54" t="n">
        <v>75</v>
      </c>
      <c r="BN25" s="54" t="n">
        <v>0</v>
      </c>
      <c r="BO25" s="105" t="n">
        <v>0</v>
      </c>
      <c r="BP25" s="62" t="n">
        <v>0</v>
      </c>
      <c r="BQ25" s="62" t="n">
        <v>100</v>
      </c>
      <c r="BR25" s="62" t="n">
        <v>90</v>
      </c>
      <c r="BS25" s="62" t="n">
        <v>85</v>
      </c>
      <c r="BT25" s="61" t="n">
        <f aca="false">IFERROR(AVERAGE(BJ25:BS25),0)</f>
        <v>64.5</v>
      </c>
      <c r="BU25" s="63" t="n">
        <v>100</v>
      </c>
      <c r="BV25" s="63" t="n">
        <v>0</v>
      </c>
      <c r="BW25" s="63" t="n">
        <v>0</v>
      </c>
      <c r="BX25" s="62" t="n">
        <v>0</v>
      </c>
      <c r="BY25" s="62" t="n">
        <v>0</v>
      </c>
      <c r="BZ25" s="62" t="n">
        <v>100</v>
      </c>
      <c r="CA25" s="62" t="n">
        <v>100</v>
      </c>
      <c r="CB25" s="62" t="n">
        <v>0</v>
      </c>
      <c r="CC25" s="62"/>
      <c r="CD25" s="61" t="n">
        <f aca="false">IFERROR(AVERAGE(BU25:CC25),0)</f>
        <v>37.5</v>
      </c>
    </row>
    <row r="26" customFormat="false" ht="15.75" hidden="false" customHeight="true" outlineLevel="0" collapsed="false">
      <c r="A26" s="13" t="str">
        <f aca="false">$E26&amp;"-"&amp;$F26</f>
        <v>202060016-3</v>
      </c>
      <c r="B26" s="18" t="n">
        <f aca="false">$W26</f>
        <v>76</v>
      </c>
      <c r="C26" s="13"/>
      <c r="D26" s="54" t="n">
        <f aca="false">D25+1</f>
        <v>22</v>
      </c>
      <c r="E26" s="56" t="s">
        <v>1116</v>
      </c>
      <c r="F26" s="56" t="s">
        <v>159</v>
      </c>
      <c r="G26" s="56" t="s">
        <v>1117</v>
      </c>
      <c r="H26" s="56" t="s">
        <v>58</v>
      </c>
      <c r="I26" s="56" t="s">
        <v>461</v>
      </c>
      <c r="J26" s="56" t="s">
        <v>173</v>
      </c>
      <c r="K26" s="56" t="s">
        <v>1118</v>
      </c>
      <c r="L26" s="56" t="s">
        <v>64</v>
      </c>
      <c r="M26" s="56" t="s">
        <v>65</v>
      </c>
      <c r="N26" s="56" t="s">
        <v>1119</v>
      </c>
      <c r="O26" s="57" t="n">
        <f aca="false">$AB26</f>
        <v>80</v>
      </c>
      <c r="P26" s="57" t="n">
        <f aca="false">$AF26</f>
        <v>65</v>
      </c>
      <c r="Q26" s="57" t="n">
        <f aca="false">IFERROR(IF($V26&lt;&gt;0,ROUND((MAX(O26:P26)*0.5+$V26*0.5),0),ROUND(($O26*0.5+$P26*0.5),0)),)</f>
        <v>73</v>
      </c>
      <c r="R26" s="57" t="n">
        <f aca="false">$AV26</f>
        <v>80</v>
      </c>
      <c r="S26" s="57" t="n">
        <f aca="false">$BI26</f>
        <v>100</v>
      </c>
      <c r="T26" s="57" t="n">
        <f aca="false">$BT26</f>
        <v>67.5</v>
      </c>
      <c r="U26" s="57" t="n">
        <f aca="false">$CD26</f>
        <v>100</v>
      </c>
      <c r="V26" s="58" t="n">
        <f aca="false">$AJ26</f>
        <v>0</v>
      </c>
      <c r="W26" s="88" t="n">
        <f aca="false">IF($Q26&gt;=55,ROUND($Q26*$Q$3+$R26*$R$3+$S26*$S$3+$T26*$T$3+$U26*$U$3,0),$Q26)</f>
        <v>76</v>
      </c>
      <c r="X26" s="57" t="n">
        <v>20</v>
      </c>
      <c r="Y26" s="60" t="n">
        <v>30</v>
      </c>
      <c r="Z26" s="60" t="n">
        <v>30</v>
      </c>
      <c r="AA26" s="104"/>
      <c r="AB26" s="61" t="n">
        <f aca="false">IFERROR(X26+Y26+Z26,0)</f>
        <v>80</v>
      </c>
      <c r="AC26" s="60" t="n">
        <v>15</v>
      </c>
      <c r="AD26" s="60" t="n">
        <v>50</v>
      </c>
      <c r="AE26" s="57" t="n">
        <v>100</v>
      </c>
      <c r="AF26" s="61" t="n">
        <f aca="false">IFERROR(AC26+AD26*AE26/100,0)</f>
        <v>65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0</v>
      </c>
      <c r="AN26" s="62" t="n">
        <v>100</v>
      </c>
      <c r="AO26" s="62" t="n">
        <v>100</v>
      </c>
      <c r="AP26" s="62" t="n">
        <v>100</v>
      </c>
      <c r="AQ26" s="62" t="n">
        <v>0</v>
      </c>
      <c r="AR26" s="62" t="n">
        <v>100</v>
      </c>
      <c r="AS26" s="62" t="n">
        <v>100</v>
      </c>
      <c r="AT26" s="62" t="n">
        <v>100</v>
      </c>
      <c r="AU26" s="62"/>
      <c r="AV26" s="61" t="n">
        <f aca="false">IFERROR(AVERAGE(AK26:AU26),0)</f>
        <v>80</v>
      </c>
      <c r="AW26" s="67" t="n">
        <v>100</v>
      </c>
      <c r="AX26" s="67" t="n">
        <v>100</v>
      </c>
      <c r="AY26" s="67" t="n">
        <v>100</v>
      </c>
      <c r="AZ26" s="67" t="n">
        <v>100</v>
      </c>
      <c r="BA26" s="67" t="n">
        <v>100</v>
      </c>
      <c r="BB26" s="67" t="n">
        <v>100</v>
      </c>
      <c r="BC26" s="62" t="n">
        <v>100</v>
      </c>
      <c r="BD26" s="62" t="n">
        <v>100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100</v>
      </c>
      <c r="BJ26" s="67" t="n">
        <v>100</v>
      </c>
      <c r="BK26" s="67" t="n">
        <v>100</v>
      </c>
      <c r="BL26" s="67" t="n">
        <v>100</v>
      </c>
      <c r="BM26" s="67" t="n">
        <v>90</v>
      </c>
      <c r="BN26" s="67" t="n">
        <v>75</v>
      </c>
      <c r="BO26" s="62" t="n">
        <v>35</v>
      </c>
      <c r="BP26" s="62" t="n">
        <v>85</v>
      </c>
      <c r="BQ26" s="62" t="n">
        <v>90</v>
      </c>
      <c r="BR26" s="62" t="n">
        <v>0</v>
      </c>
      <c r="BS26" s="62" t="n">
        <v>0</v>
      </c>
      <c r="BT26" s="61" t="n">
        <f aca="false">IFERROR(AVERAGE(BJ26:BS26),0)</f>
        <v>67.5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202060077-5</v>
      </c>
      <c r="B27" s="18" t="n">
        <f aca="false">$W27</f>
        <v>99</v>
      </c>
      <c r="C27" s="13"/>
      <c r="D27" s="54" t="n">
        <f aca="false">D26+1</f>
        <v>23</v>
      </c>
      <c r="E27" s="56" t="s">
        <v>1120</v>
      </c>
      <c r="F27" s="56" t="s">
        <v>70</v>
      </c>
      <c r="G27" s="56" t="s">
        <v>1121</v>
      </c>
      <c r="H27" s="56" t="s">
        <v>102</v>
      </c>
      <c r="I27" s="56" t="s">
        <v>173</v>
      </c>
      <c r="J27" s="56" t="s">
        <v>1122</v>
      </c>
      <c r="K27" s="56" t="s">
        <v>1123</v>
      </c>
      <c r="L27" s="56" t="s">
        <v>64</v>
      </c>
      <c r="M27" s="56" t="s">
        <v>65</v>
      </c>
      <c r="N27" s="56" t="s">
        <v>1124</v>
      </c>
      <c r="O27" s="57" t="n">
        <f aca="false">$AB27</f>
        <v>100</v>
      </c>
      <c r="P27" s="57" t="n">
        <f aca="false">$AF27</f>
        <v>100</v>
      </c>
      <c r="Q27" s="57" t="n">
        <f aca="false">IFERROR(IF($V27&lt;&gt;0,ROUND((MAX(O27:P27)*0.5+$V27*0.5),0),ROUND(($O27*0.5+$P27*0.5),0)),)</f>
        <v>100</v>
      </c>
      <c r="R27" s="57" t="n">
        <f aca="false">$AV27</f>
        <v>100</v>
      </c>
      <c r="S27" s="57" t="n">
        <f aca="false">$BI27</f>
        <v>100</v>
      </c>
      <c r="T27" s="57" t="n">
        <f aca="false">$BT27</f>
        <v>92.5</v>
      </c>
      <c r="U27" s="57" t="n">
        <f aca="false">$CD27</f>
        <v>100</v>
      </c>
      <c r="V27" s="58" t="n">
        <f aca="false">$AJ27</f>
        <v>0</v>
      </c>
      <c r="W27" s="88" t="n">
        <f aca="false">IF($Q27&gt;=55,ROUND($Q27*$Q$3+$R27*$R$3+$S27*$S$3+$T27*$T$3+$U27*$U$3,0),$Q27)</f>
        <v>99</v>
      </c>
      <c r="X27" s="57" t="n">
        <v>20</v>
      </c>
      <c r="Y27" s="60" t="n">
        <v>30</v>
      </c>
      <c r="Z27" s="60" t="n">
        <v>50</v>
      </c>
      <c r="AA27" s="104"/>
      <c r="AB27" s="61" t="n">
        <f aca="false">IFERROR(X27+Y27+Z27,0)</f>
        <v>100</v>
      </c>
      <c r="AC27" s="60" t="n">
        <v>30</v>
      </c>
      <c r="AD27" s="60" t="n">
        <v>70</v>
      </c>
      <c r="AE27" s="57" t="n">
        <v>100</v>
      </c>
      <c r="AF27" s="61" t="n">
        <f aca="false">IFERROR(AC27+AD27*AE27/100,0)</f>
        <v>100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100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2"/>
      <c r="AV27" s="61" t="n">
        <f aca="false">IFERROR(AVERAGE(AK27:AU27),0)</f>
        <v>100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5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100</v>
      </c>
      <c r="BJ27" s="62" t="n">
        <v>100</v>
      </c>
      <c r="BK27" s="62" t="n">
        <v>100</v>
      </c>
      <c r="BL27" s="62" t="n">
        <v>95</v>
      </c>
      <c r="BM27" s="65" t="n">
        <v>90</v>
      </c>
      <c r="BN27" s="62" t="n">
        <v>95</v>
      </c>
      <c r="BO27" s="65" t="n">
        <v>95</v>
      </c>
      <c r="BP27" s="62" t="n">
        <v>100</v>
      </c>
      <c r="BQ27" s="62" t="n">
        <v>100</v>
      </c>
      <c r="BR27" s="62" t="n">
        <v>90</v>
      </c>
      <c r="BS27" s="62" t="n">
        <v>60</v>
      </c>
      <c r="BT27" s="61" t="n">
        <f aca="false">IFERROR(AVERAGE(BJ27:BS27),0)</f>
        <v>92.5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202060557-2</v>
      </c>
      <c r="B28" s="18" t="n">
        <f aca="false">$W28</f>
        <v>0</v>
      </c>
      <c r="C28" s="13"/>
      <c r="D28" s="54" t="n">
        <f aca="false">D27+1</f>
        <v>24</v>
      </c>
      <c r="E28" s="56" t="s">
        <v>1125</v>
      </c>
      <c r="F28" s="56" t="s">
        <v>58</v>
      </c>
      <c r="G28" s="56" t="s">
        <v>1126</v>
      </c>
      <c r="H28" s="56" t="s">
        <v>58</v>
      </c>
      <c r="I28" s="56" t="s">
        <v>1127</v>
      </c>
      <c r="J28" s="56" t="s">
        <v>1128</v>
      </c>
      <c r="K28" s="56" t="s">
        <v>1129</v>
      </c>
      <c r="L28" s="56" t="s">
        <v>64</v>
      </c>
      <c r="M28" s="56" t="s">
        <v>65</v>
      </c>
      <c r="N28" s="56" t="s">
        <v>1130</v>
      </c>
      <c r="O28" s="57" t="n">
        <f aca="false">$AB28</f>
        <v>0</v>
      </c>
      <c r="P28" s="57" t="n">
        <f aca="false">$AF28</f>
        <v>0</v>
      </c>
      <c r="Q28" s="57" t="n">
        <f aca="false">IFERROR(IF($V28&lt;&gt;0,ROUND((MAX(O28:P28)*0.5+$V28*0.5),0),ROUND(($O28*0.5+$P28*0.5),0)),)</f>
        <v>0</v>
      </c>
      <c r="R28" s="57" t="n">
        <f aca="false">$AV28</f>
        <v>0</v>
      </c>
      <c r="S28" s="57" t="n">
        <f aca="false">$BI28</f>
        <v>0</v>
      </c>
      <c r="T28" s="57" t="n">
        <f aca="false">$BT28</f>
        <v>0</v>
      </c>
      <c r="U28" s="57" t="n">
        <f aca="false">$CD28</f>
        <v>0</v>
      </c>
      <c r="V28" s="58" t="n">
        <f aca="false">$AJ28</f>
        <v>0</v>
      </c>
      <c r="W28" s="88" t="n">
        <f aca="false">IF($Q28&gt;=55,ROUND($Q28*$Q$3+$R28*$R$3+$S28*$S$3+$T28*$T$3+$U28*$U$3,0),$Q28)</f>
        <v>0</v>
      </c>
      <c r="X28" s="54"/>
      <c r="Y28" s="54"/>
      <c r="Z28" s="54"/>
      <c r="AA28" s="104"/>
      <c r="AB28" s="61" t="n">
        <f aca="false">IFERROR(X28+Y28+Z28,0)</f>
        <v>0</v>
      </c>
      <c r="AC28" s="60"/>
      <c r="AD28" s="60"/>
      <c r="AE28" s="57"/>
      <c r="AF28" s="61" t="n">
        <f aca="false">IFERROR(AC28+AD28*AE28/100,0)</f>
        <v>0</v>
      </c>
      <c r="AG28" s="60"/>
      <c r="AH28" s="60"/>
      <c r="AI28" s="57"/>
      <c r="AJ28" s="61" t="n">
        <f aca="false">IFERROR(AG28+AH28*AI28/100,0)</f>
        <v>0</v>
      </c>
      <c r="AK28" s="54" t="n">
        <v>0</v>
      </c>
      <c r="AL28" s="54" t="n">
        <v>0</v>
      </c>
      <c r="AM28" s="54" t="n">
        <v>0</v>
      </c>
      <c r="AN28" s="54" t="n">
        <v>0</v>
      </c>
      <c r="AO28" s="54" t="n">
        <v>0</v>
      </c>
      <c r="AP28" s="90" t="n">
        <v>0</v>
      </c>
      <c r="AQ28" s="62" t="n">
        <v>0</v>
      </c>
      <c r="AR28" s="62" t="n">
        <v>0</v>
      </c>
      <c r="AS28" s="62" t="n">
        <v>0</v>
      </c>
      <c r="AT28" s="62" t="n">
        <v>0</v>
      </c>
      <c r="AU28" s="62"/>
      <c r="AV28" s="61" t="n">
        <f aca="false">IFERROR(AVERAGE(AK28:AU28),0)</f>
        <v>0</v>
      </c>
      <c r="AW28" s="62" t="n">
        <v>0</v>
      </c>
      <c r="AX28" s="62" t="n">
        <v>0</v>
      </c>
      <c r="AY28" s="62" t="n">
        <v>0</v>
      </c>
      <c r="AZ28" s="62" t="n">
        <v>0</v>
      </c>
      <c r="BA28" s="62" t="n">
        <v>0</v>
      </c>
      <c r="BB28" s="62" t="n">
        <v>0</v>
      </c>
      <c r="BC28" s="62" t="n">
        <v>0</v>
      </c>
      <c r="BD28" s="62" t="n">
        <v>0</v>
      </c>
      <c r="BE28" s="62" t="n">
        <v>0</v>
      </c>
      <c r="BF28" s="62" t="n">
        <v>0</v>
      </c>
      <c r="BG28" s="62"/>
      <c r="BH28" s="62"/>
      <c r="BI28" s="61" t="n">
        <f aca="false">IFERROR(AVERAGE(AW28:BH28),0)</f>
        <v>0</v>
      </c>
      <c r="BJ28" s="62" t="n">
        <v>0</v>
      </c>
      <c r="BK28" s="62" t="n">
        <v>0</v>
      </c>
      <c r="BL28" s="62" t="n">
        <v>0</v>
      </c>
      <c r="BM28" s="62" t="n">
        <v>0</v>
      </c>
      <c r="BN28" s="62" t="n">
        <v>0</v>
      </c>
      <c r="BO28" s="62" t="n">
        <v>0</v>
      </c>
      <c r="BP28" s="62" t="n">
        <v>0</v>
      </c>
      <c r="BQ28" s="62" t="n">
        <v>0</v>
      </c>
      <c r="BR28" s="62" t="n">
        <v>0</v>
      </c>
      <c r="BS28" s="62" t="n">
        <v>0</v>
      </c>
      <c r="BT28" s="61" t="n">
        <f aca="false">IFERROR(AVERAGE(BJ28:BS28),0)</f>
        <v>0</v>
      </c>
      <c r="BU28" s="63" t="n">
        <v>0</v>
      </c>
      <c r="BV28" s="63" t="n">
        <v>0</v>
      </c>
      <c r="BW28" s="63" t="n">
        <v>0</v>
      </c>
      <c r="BX28" s="62" t="n">
        <v>0</v>
      </c>
      <c r="BY28" s="62" t="n">
        <v>0</v>
      </c>
      <c r="BZ28" s="62" t="n">
        <v>0</v>
      </c>
      <c r="CA28" s="62" t="n">
        <v>0</v>
      </c>
      <c r="CB28" s="62" t="n">
        <v>0</v>
      </c>
      <c r="CC28" s="62"/>
      <c r="CD28" s="61" t="n">
        <f aca="false">IFERROR(AVERAGE(BU28:CC28),0)</f>
        <v>0</v>
      </c>
    </row>
    <row r="29" customFormat="false" ht="15.75" hidden="false" customHeight="true" outlineLevel="0" collapsed="false">
      <c r="A29" s="13" t="str">
        <f aca="false">$E29&amp;"-"&amp;$F29</f>
        <v>202021064-0</v>
      </c>
      <c r="B29" s="18" t="n">
        <f aca="false">$W29</f>
        <v>82</v>
      </c>
      <c r="C29" s="13"/>
      <c r="D29" s="54" t="n">
        <f aca="false">D28+1</f>
        <v>25</v>
      </c>
      <c r="E29" s="56" t="s">
        <v>1131</v>
      </c>
      <c r="F29" s="56" t="s">
        <v>68</v>
      </c>
      <c r="G29" s="56" t="s">
        <v>1132</v>
      </c>
      <c r="H29" s="56" t="s">
        <v>70</v>
      </c>
      <c r="I29" s="56" t="s">
        <v>180</v>
      </c>
      <c r="J29" s="56" t="s">
        <v>483</v>
      </c>
      <c r="K29" s="56" t="s">
        <v>1133</v>
      </c>
      <c r="L29" s="56" t="s">
        <v>64</v>
      </c>
      <c r="M29" s="56" t="s">
        <v>572</v>
      </c>
      <c r="N29" s="56" t="s">
        <v>1134</v>
      </c>
      <c r="O29" s="57" t="n">
        <f aca="false">$AB29</f>
        <v>80</v>
      </c>
      <c r="P29" s="57" t="n">
        <f aca="false">$AF29</f>
        <v>85</v>
      </c>
      <c r="Q29" s="57" t="n">
        <f aca="false">IFERROR(IF($V29&lt;&gt;0,ROUND((MAX(O29:P29)*0.5+$V29*0.5),0),ROUND(($O29*0.5+$P29*0.5),0)),)</f>
        <v>83</v>
      </c>
      <c r="R29" s="57" t="n">
        <f aca="false">$AV29</f>
        <v>74.3</v>
      </c>
      <c r="S29" s="57" t="n">
        <f aca="false">$BI29</f>
        <v>90</v>
      </c>
      <c r="T29" s="57" t="n">
        <f aca="false">$BT29</f>
        <v>83</v>
      </c>
      <c r="U29" s="57" t="n">
        <f aca="false">$CD29</f>
        <v>87.5</v>
      </c>
      <c r="V29" s="58" t="n">
        <f aca="false">$AJ29</f>
        <v>0</v>
      </c>
      <c r="W29" s="88" t="n">
        <f aca="false">IF($Q29&gt;=55,ROUND($Q29*$Q$3+$R29*$R$3+$S29*$S$3+$T29*$T$3+$U29*$U$3,0),$Q29)</f>
        <v>82</v>
      </c>
      <c r="X29" s="57" t="n">
        <v>20</v>
      </c>
      <c r="Y29" s="60" t="n">
        <v>30</v>
      </c>
      <c r="Z29" s="60" t="n">
        <v>30</v>
      </c>
      <c r="AA29" s="104"/>
      <c r="AB29" s="61" t="n">
        <f aca="false">IFERROR(X29+Y29+Z29,0)</f>
        <v>80</v>
      </c>
      <c r="AC29" s="60" t="n">
        <v>25</v>
      </c>
      <c r="AD29" s="60" t="n">
        <v>60</v>
      </c>
      <c r="AE29" s="57" t="n">
        <v>100</v>
      </c>
      <c r="AF29" s="61" t="n">
        <f aca="false">IFERROR(AC29+AD29*AE29/100,0)</f>
        <v>85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75</v>
      </c>
      <c r="AO29" s="62" t="n">
        <v>75</v>
      </c>
      <c r="AP29" s="62" t="n">
        <v>60</v>
      </c>
      <c r="AQ29" s="62" t="n">
        <v>100</v>
      </c>
      <c r="AR29" s="62" t="n">
        <v>33</v>
      </c>
      <c r="AS29" s="62" t="n">
        <v>0</v>
      </c>
      <c r="AT29" s="62" t="n">
        <v>100</v>
      </c>
      <c r="AU29" s="62"/>
      <c r="AV29" s="61" t="n">
        <f aca="false">IFERROR(AVERAGE(AK29:AU29),0)</f>
        <v>74.3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0</v>
      </c>
      <c r="BC29" s="62" t="n">
        <v>100</v>
      </c>
      <c r="BD29" s="62" t="n">
        <v>100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90</v>
      </c>
      <c r="BJ29" s="62" t="n">
        <v>90</v>
      </c>
      <c r="BK29" s="62" t="n">
        <v>100</v>
      </c>
      <c r="BL29" s="62" t="n">
        <v>95</v>
      </c>
      <c r="BM29" s="62" t="n">
        <v>0</v>
      </c>
      <c r="BN29" s="62" t="n">
        <v>90</v>
      </c>
      <c r="BO29" s="62" t="n">
        <v>90</v>
      </c>
      <c r="BP29" s="62" t="n">
        <v>95</v>
      </c>
      <c r="BQ29" s="62" t="n">
        <v>95</v>
      </c>
      <c r="BR29" s="62" t="n">
        <v>90</v>
      </c>
      <c r="BS29" s="62" t="n">
        <v>85</v>
      </c>
      <c r="BT29" s="61" t="n">
        <f aca="false">IFERROR(AVERAGE(BJ29:BS29),0)</f>
        <v>83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87.5</v>
      </c>
    </row>
    <row r="30" customFormat="false" ht="15.75" hidden="false" customHeight="true" outlineLevel="0" collapsed="false">
      <c r="A30" s="13" t="str">
        <f aca="false">$E30&amp;"-"&amp;$F30</f>
        <v>202060043-0</v>
      </c>
      <c r="B30" s="18" t="n">
        <f aca="false">$W30</f>
        <v>79</v>
      </c>
      <c r="C30" s="13"/>
      <c r="D30" s="54" t="n">
        <f aca="false">D29+1</f>
        <v>26</v>
      </c>
      <c r="E30" s="56" t="s">
        <v>1135</v>
      </c>
      <c r="F30" s="56" t="s">
        <v>68</v>
      </c>
      <c r="G30" s="56" t="s">
        <v>1136</v>
      </c>
      <c r="H30" s="56" t="s">
        <v>64</v>
      </c>
      <c r="I30" s="56" t="s">
        <v>1137</v>
      </c>
      <c r="J30" s="56" t="s">
        <v>1138</v>
      </c>
      <c r="K30" s="56" t="s">
        <v>1139</v>
      </c>
      <c r="L30" s="56" t="s">
        <v>64</v>
      </c>
      <c r="M30" s="56" t="s">
        <v>65</v>
      </c>
      <c r="N30" s="56" t="s">
        <v>1140</v>
      </c>
      <c r="O30" s="57" t="n">
        <f aca="false">$AB30</f>
        <v>100</v>
      </c>
      <c r="P30" s="57" t="n">
        <f aca="false">$AF30</f>
        <v>100</v>
      </c>
      <c r="Q30" s="57" t="n">
        <f aca="false">IFERROR(IF($V30&lt;&gt;0,ROUND((MAX(O30:P30)*0.5+$V30*0.5),0),ROUND(($O30*0.5+$P30*0.5),0)),)</f>
        <v>100</v>
      </c>
      <c r="R30" s="57" t="n">
        <f aca="false">$AV30</f>
        <v>50.8</v>
      </c>
      <c r="S30" s="57" t="n">
        <f aca="false">$BI30</f>
        <v>46.5</v>
      </c>
      <c r="T30" s="57" t="n">
        <f aca="false">$BT30</f>
        <v>71</v>
      </c>
      <c r="U30" s="57" t="n">
        <f aca="false">$CD30</f>
        <v>37.5</v>
      </c>
      <c r="V30" s="58" t="n">
        <f aca="false">$AJ30</f>
        <v>0</v>
      </c>
      <c r="W30" s="88" t="n">
        <f aca="false">IF($Q30&gt;=55,ROUND($Q30*$Q$3+$R30*$R$3+$S30*$S$3+$T30*$T$3+$U30*$U$3,0),$Q30)</f>
        <v>79</v>
      </c>
      <c r="X30" s="57" t="n">
        <v>20</v>
      </c>
      <c r="Y30" s="60" t="n">
        <v>30</v>
      </c>
      <c r="Z30" s="60" t="n">
        <v>50</v>
      </c>
      <c r="AA30" s="104"/>
      <c r="AB30" s="61" t="n">
        <f aca="false">IFERROR(X30+Y30+Z30,0)</f>
        <v>100</v>
      </c>
      <c r="AC30" s="60" t="n">
        <v>30</v>
      </c>
      <c r="AD30" s="60" t="n">
        <v>70</v>
      </c>
      <c r="AE30" s="57" t="n">
        <v>100</v>
      </c>
      <c r="AF30" s="61" t="n">
        <f aca="false">IFERROR(AC30+AD30*AE30/100,0)</f>
        <v>100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60</v>
      </c>
      <c r="AM30" s="62" t="n">
        <v>100</v>
      </c>
      <c r="AN30" s="62" t="n">
        <v>75</v>
      </c>
      <c r="AO30" s="62" t="n">
        <v>0</v>
      </c>
      <c r="AP30" s="62" t="n">
        <v>0</v>
      </c>
      <c r="AQ30" s="62" t="n">
        <v>60</v>
      </c>
      <c r="AR30" s="62" t="n">
        <v>33</v>
      </c>
      <c r="AS30" s="62" t="n">
        <v>80</v>
      </c>
      <c r="AT30" s="62" t="n">
        <v>0</v>
      </c>
      <c r="AU30" s="62"/>
      <c r="AV30" s="61" t="n">
        <f aca="false">IFERROR(AVERAGE(AK30:AU30),0)</f>
        <v>50.8</v>
      </c>
      <c r="AW30" s="62" t="n">
        <v>100</v>
      </c>
      <c r="AX30" s="62" t="n">
        <v>87</v>
      </c>
      <c r="AY30" s="62" t="n">
        <v>0</v>
      </c>
      <c r="AZ30" s="62" t="n">
        <v>0</v>
      </c>
      <c r="BA30" s="62" t="n">
        <v>0</v>
      </c>
      <c r="BB30" s="62" t="n">
        <v>0</v>
      </c>
      <c r="BC30" s="62" t="n">
        <v>0</v>
      </c>
      <c r="BD30" s="62" t="n">
        <v>100</v>
      </c>
      <c r="BE30" s="62" t="n">
        <v>78</v>
      </c>
      <c r="BF30" s="62" t="n">
        <v>100</v>
      </c>
      <c r="BG30" s="62"/>
      <c r="BH30" s="62"/>
      <c r="BI30" s="61" t="n">
        <f aca="false">IFERROR(AVERAGE(AW30:BH30),0)</f>
        <v>46.5</v>
      </c>
      <c r="BJ30" s="62" t="n">
        <v>100</v>
      </c>
      <c r="BK30" s="62" t="n">
        <v>90</v>
      </c>
      <c r="BL30" s="62" t="n">
        <v>95</v>
      </c>
      <c r="BM30" s="62" t="n">
        <v>65</v>
      </c>
      <c r="BN30" s="62" t="n">
        <v>90</v>
      </c>
      <c r="BO30" s="62" t="n">
        <v>45</v>
      </c>
      <c r="BP30" s="62" t="n">
        <v>0</v>
      </c>
      <c r="BQ30" s="62" t="n">
        <v>35</v>
      </c>
      <c r="BR30" s="62" t="n">
        <v>90</v>
      </c>
      <c r="BS30" s="62" t="n">
        <v>100</v>
      </c>
      <c r="BT30" s="61" t="n">
        <f aca="false">IFERROR(AVERAGE(BJ30:BS30),0)</f>
        <v>71</v>
      </c>
      <c r="BU30" s="63" t="n">
        <v>100</v>
      </c>
      <c r="BV30" s="63" t="n">
        <v>100</v>
      </c>
      <c r="BW30" s="63" t="n">
        <v>0</v>
      </c>
      <c r="BX30" s="62" t="n">
        <v>0</v>
      </c>
      <c r="BY30" s="62" t="n">
        <v>100</v>
      </c>
      <c r="BZ30" s="62" t="n">
        <v>0</v>
      </c>
      <c r="CA30" s="62" t="n">
        <v>0</v>
      </c>
      <c r="CB30" s="62" t="n">
        <v>0</v>
      </c>
      <c r="CC30" s="62"/>
      <c r="CD30" s="61" t="n">
        <f aca="false">IFERROR(AVERAGE(BU30:CC30),0)</f>
        <v>37.5</v>
      </c>
    </row>
    <row r="31" customFormat="false" ht="15.75" hidden="false" customHeight="true" outlineLevel="0" collapsed="false">
      <c r="A31" s="13" t="str">
        <f aca="false">$E31&amp;"-"&amp;$F31</f>
        <v>202060040-6</v>
      </c>
      <c r="B31" s="18" t="n">
        <f aca="false">$W31</f>
        <v>0</v>
      </c>
      <c r="C31" s="13"/>
      <c r="D31" s="54" t="n">
        <v>27</v>
      </c>
      <c r="E31" s="56" t="s">
        <v>1141</v>
      </c>
      <c r="F31" s="56" t="s">
        <v>140</v>
      </c>
      <c r="G31" s="56" t="s">
        <v>1142</v>
      </c>
      <c r="H31" s="56" t="s">
        <v>64</v>
      </c>
      <c r="I31" s="56" t="s">
        <v>1143</v>
      </c>
      <c r="J31" s="56" t="s">
        <v>776</v>
      </c>
      <c r="K31" s="56" t="s">
        <v>1144</v>
      </c>
      <c r="L31" s="56" t="s">
        <v>64</v>
      </c>
      <c r="M31" s="56" t="s">
        <v>65</v>
      </c>
      <c r="N31" s="56" t="s">
        <v>1145</v>
      </c>
      <c r="O31" s="57" t="n">
        <f aca="false">$AB31</f>
        <v>0</v>
      </c>
      <c r="P31" s="57" t="n">
        <f aca="false">$AF31</f>
        <v>0</v>
      </c>
      <c r="Q31" s="57" t="n">
        <f aca="false">IFERROR(IF($V31&lt;&gt;0,ROUND((MAX(O31:P31)*0.5+$V31*0.5),0),ROUND(($O31*0.5+$P31*0.5),0)),)</f>
        <v>0</v>
      </c>
      <c r="R31" s="57" t="n">
        <f aca="false">$AV31</f>
        <v>40.5</v>
      </c>
      <c r="S31" s="57" t="n">
        <f aca="false">$BI31</f>
        <v>0</v>
      </c>
      <c r="T31" s="57" t="n">
        <f aca="false">$BT31</f>
        <v>3</v>
      </c>
      <c r="U31" s="57" t="n">
        <f aca="false">$CD31</f>
        <v>0</v>
      </c>
      <c r="V31" s="58" t="n">
        <f aca="false">$AJ31</f>
        <v>0</v>
      </c>
      <c r="W31" s="88" t="n">
        <f aca="false">IF($Q31&gt;=55,ROUND($Q31*$Q$3+$R31*$R$3+$S31*$S$3+$T31*$T$3+$U31*$U$3,0),$Q31)</f>
        <v>0</v>
      </c>
      <c r="X31" s="54"/>
      <c r="Y31" s="54"/>
      <c r="Z31" s="54"/>
      <c r="AA31" s="104"/>
      <c r="AB31" s="61" t="n">
        <f aca="false">IFERROR(X31+Y31+Z31,0)</f>
        <v>0</v>
      </c>
      <c r="AC31" s="60"/>
      <c r="AD31" s="60"/>
      <c r="AE31" s="57"/>
      <c r="AF31" s="61" t="n">
        <f aca="false">IFERROR(AC31+AD31*AE31/100,0)</f>
        <v>0</v>
      </c>
      <c r="AG31" s="60"/>
      <c r="AH31" s="60"/>
      <c r="AI31" s="57"/>
      <c r="AJ31" s="61" t="n">
        <f aca="false">IFERROR(AG31+AH31*AI31/100,0)</f>
        <v>0</v>
      </c>
      <c r="AK31" s="62" t="n">
        <v>20</v>
      </c>
      <c r="AL31" s="63" t="n">
        <v>60</v>
      </c>
      <c r="AM31" s="62" t="n">
        <v>90</v>
      </c>
      <c r="AN31" s="62" t="n">
        <v>75</v>
      </c>
      <c r="AO31" s="62" t="n">
        <v>0</v>
      </c>
      <c r="AP31" s="62" t="n">
        <v>40</v>
      </c>
      <c r="AQ31" s="62" t="n">
        <v>0</v>
      </c>
      <c r="AR31" s="62" t="n">
        <v>0</v>
      </c>
      <c r="AS31" s="62" t="n">
        <v>20</v>
      </c>
      <c r="AT31" s="62" t="n">
        <v>100</v>
      </c>
      <c r="AU31" s="62"/>
      <c r="AV31" s="61" t="n">
        <f aca="false">IFERROR(AVERAGE(AK31:AU31),0)</f>
        <v>40.5</v>
      </c>
      <c r="AW31" s="62" t="n">
        <v>0</v>
      </c>
      <c r="AX31" s="62" t="n">
        <v>0</v>
      </c>
      <c r="AY31" s="62" t="n">
        <v>0</v>
      </c>
      <c r="AZ31" s="62" t="n">
        <v>0</v>
      </c>
      <c r="BA31" s="62" t="n">
        <v>0</v>
      </c>
      <c r="BB31" s="62" t="n">
        <v>0</v>
      </c>
      <c r="BC31" s="62" t="n">
        <v>0</v>
      </c>
      <c r="BD31" s="62" t="n">
        <v>0</v>
      </c>
      <c r="BE31" s="62" t="n">
        <v>0</v>
      </c>
      <c r="BF31" s="62" t="n">
        <v>0</v>
      </c>
      <c r="BG31" s="62"/>
      <c r="BH31" s="62"/>
      <c r="BI31" s="61" t="n">
        <f aca="false">IFERROR(AVERAGE(AW31:BH31),0)</f>
        <v>0</v>
      </c>
      <c r="BJ31" s="62" t="n">
        <v>10</v>
      </c>
      <c r="BK31" s="62" t="n">
        <v>0</v>
      </c>
      <c r="BL31" s="62" t="n">
        <v>20</v>
      </c>
      <c r="BM31" s="62" t="n">
        <v>0</v>
      </c>
      <c r="BN31" s="62" t="n">
        <v>0</v>
      </c>
      <c r="BO31" s="62" t="n">
        <v>0</v>
      </c>
      <c r="BP31" s="62" t="n">
        <v>0</v>
      </c>
      <c r="BQ31" s="62" t="n">
        <v>0</v>
      </c>
      <c r="BR31" s="62" t="n">
        <v>0</v>
      </c>
      <c r="BS31" s="62" t="n">
        <v>0</v>
      </c>
      <c r="BT31" s="61" t="n">
        <f aca="false">IFERROR(AVERAGE(BJ31:BS31),0)</f>
        <v>3</v>
      </c>
      <c r="BU31" s="63" t="n">
        <v>0</v>
      </c>
      <c r="BV31" s="63" t="n">
        <v>0</v>
      </c>
      <c r="BW31" s="63" t="n">
        <v>0</v>
      </c>
      <c r="BX31" s="62" t="n">
        <v>0</v>
      </c>
      <c r="BY31" s="62" t="n">
        <v>0</v>
      </c>
      <c r="BZ31" s="62" t="n">
        <v>0</v>
      </c>
      <c r="CA31" s="62" t="n">
        <v>0</v>
      </c>
      <c r="CB31" s="62" t="n">
        <v>0</v>
      </c>
      <c r="CC31" s="62"/>
      <c r="CD31" s="61" t="n">
        <f aca="false">IFERROR(AVERAGE(BU31:CC31),0)</f>
        <v>0</v>
      </c>
    </row>
    <row r="32" customFormat="false" ht="15.75" hidden="false" customHeight="true" outlineLevel="0" collapsed="false">
      <c r="A32" s="13" t="str">
        <f aca="false">$E32&amp;"-"&amp;$F32</f>
        <v>202060071-6</v>
      </c>
      <c r="B32" s="18" t="n">
        <f aca="false">$W32</f>
        <v>90</v>
      </c>
      <c r="C32" s="13"/>
      <c r="D32" s="54" t="n">
        <v>28</v>
      </c>
      <c r="E32" s="56" t="s">
        <v>1146</v>
      </c>
      <c r="F32" s="56" t="s">
        <v>140</v>
      </c>
      <c r="G32" s="56" t="s">
        <v>1147</v>
      </c>
      <c r="H32" s="56" t="s">
        <v>140</v>
      </c>
      <c r="I32" s="56" t="s">
        <v>1148</v>
      </c>
      <c r="J32" s="56" t="s">
        <v>1149</v>
      </c>
      <c r="K32" s="56" t="s">
        <v>1150</v>
      </c>
      <c r="L32" s="56" t="s">
        <v>64</v>
      </c>
      <c r="M32" s="56" t="s">
        <v>65</v>
      </c>
      <c r="N32" s="56" t="s">
        <v>1151</v>
      </c>
      <c r="O32" s="57" t="n">
        <f aca="false">$AB32</f>
        <v>90</v>
      </c>
      <c r="P32" s="57" t="n">
        <f aca="false">$AF32</f>
        <v>85</v>
      </c>
      <c r="Q32" s="57" t="n">
        <f aca="false">IFERROR(IF($V32&lt;&gt;0,ROUND((MAX(O32:P32)*0.5+$V32*0.5),0),ROUND(($O32*0.5+$P32*0.5),0)),)</f>
        <v>88</v>
      </c>
      <c r="R32" s="57" t="n">
        <f aca="false">$AV32</f>
        <v>95.5</v>
      </c>
      <c r="S32" s="57" t="n">
        <f aca="false">$BI32</f>
        <v>79.5</v>
      </c>
      <c r="T32" s="57" t="n">
        <f aca="false">$BT32</f>
        <v>94.5</v>
      </c>
      <c r="U32" s="57" t="n">
        <f aca="false">$CD32</f>
        <v>87.5</v>
      </c>
      <c r="V32" s="58" t="n">
        <f aca="false">$AJ32</f>
        <v>0</v>
      </c>
      <c r="W32" s="59" t="n">
        <f aca="false">IF($Q32&gt;=55,ROUND($Q32*$Q$3+$R32*$R$3+$S32*$S$3+$T32*$T$3+$U32*$U$3,0),$Q32)</f>
        <v>90</v>
      </c>
      <c r="X32" s="94" t="n">
        <v>20</v>
      </c>
      <c r="Y32" s="95" t="n">
        <v>30</v>
      </c>
      <c r="Z32" s="95" t="n">
        <v>40</v>
      </c>
      <c r="AA32" s="60"/>
      <c r="AB32" s="61" t="n">
        <f aca="false">IFERROR(X32+Y32+Z32,0)</f>
        <v>90</v>
      </c>
      <c r="AC32" s="60" t="n">
        <v>25</v>
      </c>
      <c r="AD32" s="60" t="n">
        <v>60</v>
      </c>
      <c r="AE32" s="57" t="n">
        <v>100</v>
      </c>
      <c r="AF32" s="61" t="n">
        <f aca="false">IFERROR(AC32+AD32*AE32/100,0)</f>
        <v>85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75</v>
      </c>
      <c r="AO32" s="62" t="n">
        <v>100</v>
      </c>
      <c r="AP32" s="62" t="n">
        <v>80</v>
      </c>
      <c r="AQ32" s="62" t="n">
        <v>100</v>
      </c>
      <c r="AR32" s="62" t="n">
        <v>100</v>
      </c>
      <c r="AS32" s="62" t="n">
        <v>100</v>
      </c>
      <c r="AT32" s="62" t="n">
        <v>100</v>
      </c>
      <c r="AU32" s="62"/>
      <c r="AV32" s="61" t="n">
        <f aca="false">IFERROR(AVERAGE(AK32:AU32),0)</f>
        <v>95.5</v>
      </c>
      <c r="AW32" s="62" t="n">
        <v>0</v>
      </c>
      <c r="AX32" s="62" t="n">
        <v>100</v>
      </c>
      <c r="AY32" s="62" t="n">
        <v>100</v>
      </c>
      <c r="AZ32" s="62" t="n">
        <v>100</v>
      </c>
      <c r="BA32" s="62" t="n">
        <v>0</v>
      </c>
      <c r="BB32" s="62" t="n">
        <v>100</v>
      </c>
      <c r="BC32" s="62" t="n">
        <v>100</v>
      </c>
      <c r="BD32" s="62" t="n">
        <v>100</v>
      </c>
      <c r="BE32" s="62" t="n">
        <v>95</v>
      </c>
      <c r="BF32" s="62" t="n">
        <v>100</v>
      </c>
      <c r="BG32" s="62"/>
      <c r="BH32" s="62"/>
      <c r="BI32" s="61" t="n">
        <f aca="false">IFERROR(AVERAGE(AW32:BH32),0)</f>
        <v>79.5</v>
      </c>
      <c r="BJ32" s="62" t="n">
        <v>100</v>
      </c>
      <c r="BK32" s="62" t="n">
        <v>100</v>
      </c>
      <c r="BL32" s="62" t="n">
        <v>95</v>
      </c>
      <c r="BM32" s="62" t="n">
        <v>85</v>
      </c>
      <c r="BN32" s="62" t="n">
        <v>85</v>
      </c>
      <c r="BO32" s="62" t="n">
        <v>100</v>
      </c>
      <c r="BP32" s="62" t="n">
        <v>95</v>
      </c>
      <c r="BQ32" s="62" t="n">
        <v>100</v>
      </c>
      <c r="BR32" s="62" t="n">
        <v>100</v>
      </c>
      <c r="BS32" s="62" t="n">
        <v>85</v>
      </c>
      <c r="BT32" s="61" t="n">
        <f aca="false">IFERROR(AVERAGE(BJ32:BS32),0)</f>
        <v>94.5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100</v>
      </c>
      <c r="BZ32" s="62" t="n">
        <v>100</v>
      </c>
      <c r="CA32" s="62" t="n">
        <v>100</v>
      </c>
      <c r="CB32" s="62" t="n">
        <v>0</v>
      </c>
      <c r="CC32" s="62"/>
      <c r="CD32" s="61" t="n">
        <f aca="false">IFERROR(AVERAGE(BU32:CC32),0)</f>
        <v>87.5</v>
      </c>
    </row>
    <row r="33" customFormat="false" ht="15.75" hidden="false" customHeight="true" outlineLevel="0" collapsed="false">
      <c r="A33" s="13" t="str">
        <f aca="false">$E33&amp;"-"&amp;$F33</f>
        <v>202060088-0</v>
      </c>
      <c r="B33" s="18" t="n">
        <f aca="false">$W33</f>
        <v>87</v>
      </c>
      <c r="C33" s="13"/>
      <c r="D33" s="54" t="n">
        <v>29</v>
      </c>
      <c r="E33" s="56" t="s">
        <v>1152</v>
      </c>
      <c r="F33" s="56" t="s">
        <v>68</v>
      </c>
      <c r="G33" s="56" t="s">
        <v>1153</v>
      </c>
      <c r="H33" s="56" t="s">
        <v>68</v>
      </c>
      <c r="I33" s="56" t="s">
        <v>72</v>
      </c>
      <c r="J33" s="56" t="s">
        <v>79</v>
      </c>
      <c r="K33" s="56" t="s">
        <v>1154</v>
      </c>
      <c r="L33" s="56" t="s">
        <v>64</v>
      </c>
      <c r="M33" s="56" t="s">
        <v>65</v>
      </c>
      <c r="N33" s="56" t="s">
        <v>1155</v>
      </c>
      <c r="O33" s="57" t="n">
        <f aca="false">$AB33</f>
        <v>95</v>
      </c>
      <c r="P33" s="57" t="n">
        <f aca="false">$AF33</f>
        <v>75</v>
      </c>
      <c r="Q33" s="57" t="n">
        <f aca="false">IFERROR(IF($V33&lt;&gt;0,ROUND((MAX(O33:P33)*0.5+$V33*0.5),0),ROUND(($O33*0.5+$P33*0.5),0)),)</f>
        <v>85</v>
      </c>
      <c r="R33" s="57" t="n">
        <f aca="false">$AV33</f>
        <v>90</v>
      </c>
      <c r="S33" s="57" t="n">
        <f aca="false">$BI33</f>
        <v>88.791</v>
      </c>
      <c r="T33" s="57" t="n">
        <f aca="false">$BT33</f>
        <v>91.5</v>
      </c>
      <c r="U33" s="57" t="n">
        <f aca="false">$CD33</f>
        <v>83.5</v>
      </c>
      <c r="V33" s="58" t="n">
        <f aca="false">$AJ33</f>
        <v>0</v>
      </c>
      <c r="W33" s="59" t="n">
        <f aca="false">IF($Q33&gt;=55,ROUND($Q33*$Q$3+$R33*$R$3+$S33*$S$3+$T33*$T$3+$U33*$U$3,0),$Q33)</f>
        <v>87</v>
      </c>
      <c r="X33" s="57" t="n">
        <v>20</v>
      </c>
      <c r="Y33" s="60" t="n">
        <v>30</v>
      </c>
      <c r="Z33" s="60" t="n">
        <v>45</v>
      </c>
      <c r="AA33" s="60"/>
      <c r="AB33" s="61" t="n">
        <f aca="false">IFERROR(X33+Y33+Z33,0)</f>
        <v>95</v>
      </c>
      <c r="AC33" s="60" t="n">
        <v>15</v>
      </c>
      <c r="AD33" s="60" t="n">
        <v>60</v>
      </c>
      <c r="AE33" s="57" t="n">
        <v>100</v>
      </c>
      <c r="AF33" s="61" t="n">
        <f aca="false">IFERROR(AC33+AD33*AE33/100,0)</f>
        <v>75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0</v>
      </c>
      <c r="AO33" s="62" t="n">
        <v>100</v>
      </c>
      <c r="AP33" s="62" t="n">
        <v>100</v>
      </c>
      <c r="AQ33" s="62" t="n">
        <v>100</v>
      </c>
      <c r="AR33" s="62" t="n">
        <v>100</v>
      </c>
      <c r="AS33" s="62" t="n">
        <v>100</v>
      </c>
      <c r="AT33" s="62" t="n">
        <v>100</v>
      </c>
      <c r="AU33" s="62"/>
      <c r="AV33" s="61" t="n">
        <f aca="false">IFERROR(AVERAGE(AK33:AU33),0)</f>
        <v>90</v>
      </c>
      <c r="AW33" s="62" t="n">
        <v>0</v>
      </c>
      <c r="AX33" s="62" t="n">
        <v>98</v>
      </c>
      <c r="AY33" s="62" t="n">
        <v>100</v>
      </c>
      <c r="AZ33" s="62" t="n">
        <v>100</v>
      </c>
      <c r="BA33" s="62" t="n">
        <v>99</v>
      </c>
      <c r="BB33" s="62" t="n">
        <v>100</v>
      </c>
      <c r="BC33" s="62" t="n">
        <v>100</v>
      </c>
      <c r="BD33" s="62" t="n">
        <v>90.91</v>
      </c>
      <c r="BE33" s="62" t="n">
        <v>100</v>
      </c>
      <c r="BF33" s="62" t="n">
        <v>100</v>
      </c>
      <c r="BG33" s="62"/>
      <c r="BH33" s="62"/>
      <c r="BI33" s="61" t="n">
        <f aca="false">IFERROR(AVERAGE(AW33:BH33),0)</f>
        <v>88.791</v>
      </c>
      <c r="BJ33" s="62" t="n">
        <v>90</v>
      </c>
      <c r="BK33" s="62" t="n">
        <v>90</v>
      </c>
      <c r="BL33" s="62" t="n">
        <v>100</v>
      </c>
      <c r="BM33" s="62" t="n">
        <v>90</v>
      </c>
      <c r="BN33" s="62" t="n">
        <v>95</v>
      </c>
      <c r="BO33" s="62" t="n">
        <v>75</v>
      </c>
      <c r="BP33" s="62" t="n">
        <v>85</v>
      </c>
      <c r="BQ33" s="62" t="n">
        <v>100</v>
      </c>
      <c r="BR33" s="62" t="n">
        <v>90</v>
      </c>
      <c r="BS33" s="62" t="n">
        <v>100</v>
      </c>
      <c r="BT33" s="61" t="n">
        <f aca="false">IFERROR(AVERAGE(BJ33:BS33),0)</f>
        <v>91.5</v>
      </c>
      <c r="BU33" s="63" t="n">
        <v>0</v>
      </c>
      <c r="BV33" s="63" t="n">
        <v>100</v>
      </c>
      <c r="BW33" s="63" t="n">
        <v>100</v>
      </c>
      <c r="BX33" s="62" t="n">
        <v>100</v>
      </c>
      <c r="BY33" s="62" t="n">
        <v>68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83.5</v>
      </c>
    </row>
    <row r="34" customFormat="false" ht="15.75" hidden="false" customHeight="true" outlineLevel="0" collapsed="false">
      <c r="A34" s="13" t="str">
        <f aca="false">$E34&amp;"-"&amp;$F34</f>
        <v>201985021-0</v>
      </c>
      <c r="B34" s="18" t="n">
        <f aca="false">$W34</f>
        <v>77</v>
      </c>
      <c r="C34" s="13"/>
      <c r="D34" s="54" t="n">
        <v>30</v>
      </c>
      <c r="E34" s="56" t="s">
        <v>1156</v>
      </c>
      <c r="F34" s="56" t="s">
        <v>68</v>
      </c>
      <c r="G34" s="56" t="s">
        <v>1157</v>
      </c>
      <c r="H34" s="56" t="s">
        <v>89</v>
      </c>
      <c r="I34" s="56" t="s">
        <v>1158</v>
      </c>
      <c r="J34" s="56" t="s">
        <v>1159</v>
      </c>
      <c r="K34" s="56" t="s">
        <v>1160</v>
      </c>
      <c r="L34" s="56" t="s">
        <v>64</v>
      </c>
      <c r="M34" s="56" t="s">
        <v>1161</v>
      </c>
      <c r="N34" s="56" t="s">
        <v>1162</v>
      </c>
      <c r="O34" s="57" t="n">
        <f aca="false">$AB34</f>
        <v>90</v>
      </c>
      <c r="P34" s="57" t="n">
        <f aca="false">$AF34</f>
        <v>95</v>
      </c>
      <c r="Q34" s="57" t="n">
        <f aca="false">IFERROR(IF($V34&lt;&gt;0,ROUND((MAX(O34:P34)*0.5+$V34*0.5),0),ROUND(($O34*0.5+$P34*0.5),0)),)</f>
        <v>93</v>
      </c>
      <c r="R34" s="57" t="n">
        <f aca="false">$AV34</f>
        <v>82.7</v>
      </c>
      <c r="S34" s="57" t="n">
        <f aca="false">$BI34</f>
        <v>10</v>
      </c>
      <c r="T34" s="57" t="n">
        <f aca="false">$BT34</f>
        <v>66.5</v>
      </c>
      <c r="U34" s="57" t="n">
        <f aca="false">$CD34</f>
        <v>0</v>
      </c>
      <c r="V34" s="58" t="n">
        <f aca="false">$AJ34</f>
        <v>0</v>
      </c>
      <c r="W34" s="59" t="n">
        <f aca="false">IF($Q34&gt;=55,ROUND($Q34*$Q$3+$R34*$R$3+$S34*$S$3+$T34*$T$3+$U34*$U$3,0),$Q34)</f>
        <v>77</v>
      </c>
      <c r="X34" s="57" t="n">
        <v>20</v>
      </c>
      <c r="Y34" s="60" t="n">
        <v>25</v>
      </c>
      <c r="Z34" s="60" t="n">
        <v>45</v>
      </c>
      <c r="AA34" s="60"/>
      <c r="AB34" s="61" t="n">
        <f aca="false">IFERROR(X34+Y34+Z34,0)</f>
        <v>90</v>
      </c>
      <c r="AC34" s="60" t="n">
        <v>30</v>
      </c>
      <c r="AD34" s="60" t="n">
        <v>65</v>
      </c>
      <c r="AE34" s="57" t="n">
        <v>100</v>
      </c>
      <c r="AF34" s="61" t="n">
        <f aca="false">IFERROR(AC34+AD34*AE34/100,0)</f>
        <v>95</v>
      </c>
      <c r="AG34" s="60"/>
      <c r="AH34" s="60"/>
      <c r="AI34" s="57"/>
      <c r="AJ34" s="61" t="n">
        <f aca="false">IFERROR(AG34+AH34*AI34/100,0)</f>
        <v>0</v>
      </c>
      <c r="AK34" s="62" t="n">
        <v>67</v>
      </c>
      <c r="AL34" s="63" t="n">
        <v>100</v>
      </c>
      <c r="AM34" s="62" t="n">
        <v>100</v>
      </c>
      <c r="AN34" s="62" t="n">
        <v>100</v>
      </c>
      <c r="AO34" s="62" t="n">
        <v>100</v>
      </c>
      <c r="AP34" s="62" t="n">
        <v>80</v>
      </c>
      <c r="AQ34" s="62" t="n">
        <v>100</v>
      </c>
      <c r="AR34" s="62" t="n">
        <v>0</v>
      </c>
      <c r="AS34" s="62" t="n">
        <v>80</v>
      </c>
      <c r="AT34" s="62" t="n">
        <v>100</v>
      </c>
      <c r="AU34" s="62"/>
      <c r="AV34" s="61" t="n">
        <f aca="false">IFERROR(AVERAGE(AK34:AU34),0)</f>
        <v>82.7</v>
      </c>
      <c r="AW34" s="62" t="n">
        <v>0</v>
      </c>
      <c r="AX34" s="62" t="n">
        <v>100</v>
      </c>
      <c r="AY34" s="62" t="n">
        <v>0</v>
      </c>
      <c r="AZ34" s="62" t="n">
        <v>0</v>
      </c>
      <c r="BA34" s="62" t="n">
        <v>0</v>
      </c>
      <c r="BB34" s="62" t="n">
        <v>0</v>
      </c>
      <c r="BC34" s="62" t="n">
        <v>0</v>
      </c>
      <c r="BD34" s="62" t="n">
        <v>0</v>
      </c>
      <c r="BE34" s="62" t="n">
        <v>0</v>
      </c>
      <c r="BF34" s="62" t="n">
        <v>0</v>
      </c>
      <c r="BG34" s="62"/>
      <c r="BH34" s="62"/>
      <c r="BI34" s="61" t="n">
        <f aca="false">IFERROR(AVERAGE(AW34:BH34),0)</f>
        <v>10</v>
      </c>
      <c r="BJ34" s="62" t="n">
        <v>0</v>
      </c>
      <c r="BK34" s="62" t="n">
        <v>100</v>
      </c>
      <c r="BL34" s="62" t="n">
        <v>100</v>
      </c>
      <c r="BM34" s="62" t="n">
        <v>0</v>
      </c>
      <c r="BN34" s="62" t="n">
        <v>100</v>
      </c>
      <c r="BO34" s="62" t="n">
        <v>70</v>
      </c>
      <c r="BP34" s="62" t="n">
        <v>95</v>
      </c>
      <c r="BQ34" s="62" t="n">
        <v>0</v>
      </c>
      <c r="BR34" s="62" t="n">
        <v>100</v>
      </c>
      <c r="BS34" s="62" t="n">
        <v>100</v>
      </c>
      <c r="BT34" s="61" t="n">
        <f aca="false">IFERROR(AVERAGE(BJ34:BS34),0)</f>
        <v>66.5</v>
      </c>
      <c r="BU34" s="63" t="n">
        <v>0</v>
      </c>
      <c r="BV34" s="63" t="n">
        <v>0</v>
      </c>
      <c r="BW34" s="63" t="n">
        <v>0</v>
      </c>
      <c r="BX34" s="62" t="n">
        <v>0</v>
      </c>
      <c r="BY34" s="62" t="n">
        <v>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0</v>
      </c>
    </row>
    <row r="35" customFormat="false" ht="15.75" hidden="false" customHeight="true" outlineLevel="0" collapsed="false">
      <c r="A35" s="13" t="str">
        <f aca="false">$E35&amp;"-"&amp;$F35</f>
        <v>201866124-4</v>
      </c>
      <c r="B35" s="18" t="n">
        <f aca="false">$W35</f>
        <v>65</v>
      </c>
      <c r="C35" s="13"/>
      <c r="D35" s="54" t="n">
        <v>31</v>
      </c>
      <c r="E35" s="56" t="s">
        <v>1163</v>
      </c>
      <c r="F35" s="56" t="s">
        <v>178</v>
      </c>
      <c r="G35" s="56" t="s">
        <v>1164</v>
      </c>
      <c r="H35" s="56" t="s">
        <v>64</v>
      </c>
      <c r="I35" s="56" t="s">
        <v>244</v>
      </c>
      <c r="J35" s="56" t="s">
        <v>1165</v>
      </c>
      <c r="K35" s="56" t="s">
        <v>1166</v>
      </c>
      <c r="L35" s="56" t="s">
        <v>159</v>
      </c>
      <c r="M35" s="56" t="s">
        <v>1167</v>
      </c>
      <c r="N35" s="56" t="s">
        <v>1168</v>
      </c>
      <c r="O35" s="57" t="n">
        <f aca="false">$AB35</f>
        <v>80</v>
      </c>
      <c r="P35" s="57" t="n">
        <f aca="false">$AF35</f>
        <v>70</v>
      </c>
      <c r="Q35" s="57" t="n">
        <f aca="false">IFERROR(IF($V35&lt;&gt;0,ROUND((MAX(O35:P35)*0.5+$V35*0.5),0),ROUND(($O35*0.5+$P35*0.5),0)),)</f>
        <v>75</v>
      </c>
      <c r="R35" s="57" t="n">
        <f aca="false">$AV35</f>
        <v>90.2</v>
      </c>
      <c r="S35" s="57" t="n">
        <f aca="false">$BI35</f>
        <v>52.8</v>
      </c>
      <c r="T35" s="57" t="n">
        <f aca="false">$BT35</f>
        <v>34</v>
      </c>
      <c r="U35" s="57" t="n">
        <f aca="false">$CD35</f>
        <v>0</v>
      </c>
      <c r="V35" s="58" t="n">
        <f aca="false">$AJ35</f>
        <v>0</v>
      </c>
      <c r="W35" s="59" t="n">
        <f aca="false">IF($Q35&gt;=55,ROUND($Q35*$Q$3+$R35*$R$3+$S35*$S$3+$T35*$T$3+$U35*$U$3,0),$Q35)</f>
        <v>65</v>
      </c>
      <c r="X35" s="57" t="n">
        <v>20</v>
      </c>
      <c r="Y35" s="60" t="n">
        <v>25</v>
      </c>
      <c r="Z35" s="60" t="n">
        <v>35</v>
      </c>
      <c r="AA35" s="60"/>
      <c r="AB35" s="61" t="n">
        <f aca="false">IFERROR(X35+Y35+Z35,0)</f>
        <v>80</v>
      </c>
      <c r="AC35" s="60" t="n">
        <v>10</v>
      </c>
      <c r="AD35" s="60" t="n">
        <v>60</v>
      </c>
      <c r="AE35" s="57" t="n">
        <v>100</v>
      </c>
      <c r="AF35" s="61" t="n">
        <f aca="false">IFERROR(AC35+AD35*AE35/100,0)</f>
        <v>70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75</v>
      </c>
      <c r="AP35" s="62" t="n">
        <v>80</v>
      </c>
      <c r="AQ35" s="62" t="n">
        <v>80</v>
      </c>
      <c r="AR35" s="62" t="n">
        <v>67</v>
      </c>
      <c r="AS35" s="62" t="n">
        <v>100</v>
      </c>
      <c r="AT35" s="62" t="n">
        <v>100</v>
      </c>
      <c r="AU35" s="62"/>
      <c r="AV35" s="61" t="n">
        <f aca="false">IFERROR(AVERAGE(AK35:AU35),0)</f>
        <v>90.2</v>
      </c>
      <c r="AW35" s="62" t="n">
        <v>100</v>
      </c>
      <c r="AX35" s="62" t="n">
        <v>100</v>
      </c>
      <c r="AY35" s="62" t="n">
        <v>95</v>
      </c>
      <c r="AZ35" s="62" t="n">
        <v>85</v>
      </c>
      <c r="BA35" s="62" t="n">
        <v>82</v>
      </c>
      <c r="BB35" s="62" t="n">
        <v>0</v>
      </c>
      <c r="BC35" s="62" t="n">
        <v>0</v>
      </c>
      <c r="BD35" s="62" t="n">
        <v>0</v>
      </c>
      <c r="BE35" s="62" t="n">
        <v>0</v>
      </c>
      <c r="BF35" s="62" t="n">
        <v>66</v>
      </c>
      <c r="BG35" s="62"/>
      <c r="BH35" s="62"/>
      <c r="BI35" s="61" t="n">
        <f aca="false">IFERROR(AVERAGE(AW35:BH35),0)</f>
        <v>52.8</v>
      </c>
      <c r="BJ35" s="62" t="n">
        <v>0</v>
      </c>
      <c r="BK35" s="62" t="n">
        <v>100</v>
      </c>
      <c r="BL35" s="62" t="n">
        <v>95</v>
      </c>
      <c r="BM35" s="62" t="n">
        <v>0</v>
      </c>
      <c r="BN35" s="62" t="n">
        <v>90</v>
      </c>
      <c r="BO35" s="62" t="n">
        <v>55</v>
      </c>
      <c r="BP35" s="62" t="n">
        <v>0</v>
      </c>
      <c r="BQ35" s="62" t="n">
        <v>0</v>
      </c>
      <c r="BR35" s="62" t="n">
        <v>0</v>
      </c>
      <c r="BS35" s="62" t="n">
        <v>0</v>
      </c>
      <c r="BT35" s="61" t="n">
        <f aca="false">IFERROR(AVERAGE(BJ35:BS35),0)</f>
        <v>34</v>
      </c>
      <c r="BU35" s="63" t="n">
        <v>0</v>
      </c>
      <c r="BV35" s="63" t="n">
        <v>0</v>
      </c>
      <c r="BW35" s="63" t="n">
        <v>0</v>
      </c>
      <c r="BX35" s="62" t="n">
        <v>0</v>
      </c>
      <c r="BY35" s="62" t="n">
        <v>0</v>
      </c>
      <c r="BZ35" s="62" t="n">
        <v>0</v>
      </c>
      <c r="CA35" s="62" t="n">
        <v>0</v>
      </c>
      <c r="CB35" s="62" t="s">
        <v>68</v>
      </c>
      <c r="CC35" s="62"/>
      <c r="CD35" s="61" t="n">
        <f aca="false">IFERROR(AVERAGE(BU35:CC35),0)</f>
        <v>0</v>
      </c>
    </row>
    <row r="36" customFormat="false" ht="15.75" hidden="false" customHeight="true" outlineLevel="0" collapsed="false">
      <c r="A36" s="13" t="str">
        <f aca="false">$E36&amp;"-"&amp;$F36</f>
        <v>202060099-6</v>
      </c>
      <c r="B36" s="18" t="n">
        <f aca="false">$W36</f>
        <v>81</v>
      </c>
      <c r="C36" s="13"/>
      <c r="D36" s="54" t="n">
        <v>32</v>
      </c>
      <c r="E36" s="56" t="s">
        <v>1169</v>
      </c>
      <c r="F36" s="56" t="s">
        <v>140</v>
      </c>
      <c r="G36" s="56" t="s">
        <v>1170</v>
      </c>
      <c r="H36" s="56" t="s">
        <v>178</v>
      </c>
      <c r="I36" s="56" t="s">
        <v>1171</v>
      </c>
      <c r="J36" s="56" t="s">
        <v>1172</v>
      </c>
      <c r="K36" s="56" t="s">
        <v>1173</v>
      </c>
      <c r="L36" s="56" t="s">
        <v>64</v>
      </c>
      <c r="M36" s="56" t="s">
        <v>65</v>
      </c>
      <c r="N36" s="56" t="s">
        <v>1174</v>
      </c>
      <c r="O36" s="57" t="n">
        <f aca="false">$AB36</f>
        <v>60</v>
      </c>
      <c r="P36" s="57" t="n">
        <f aca="false">$AF36</f>
        <v>90</v>
      </c>
      <c r="Q36" s="57" t="n">
        <f aca="false">IFERROR(IF($V36&lt;&gt;0,ROUND((MAX(O36:P36)*0.5+$V36*0.5),0),ROUND(($O36*0.5+$P36*0.5),0)),)</f>
        <v>75</v>
      </c>
      <c r="R36" s="57" t="n">
        <f aca="false">$AV36</f>
        <v>98</v>
      </c>
      <c r="S36" s="57" t="n">
        <f aca="false">$BI36</f>
        <v>79</v>
      </c>
      <c r="T36" s="57" t="n">
        <f aca="false">$BT36</f>
        <v>75.5</v>
      </c>
      <c r="U36" s="57" t="n">
        <f aca="false">$CD36</f>
        <v>100</v>
      </c>
      <c r="V36" s="58" t="n">
        <f aca="false">$AJ36</f>
        <v>0</v>
      </c>
      <c r="W36" s="59" t="n">
        <f aca="false">IF($Q36&gt;=55,ROUND($Q36*$Q$3+$R36*$R$3+$S36*$S$3+$T36*$T$3+$U36*$U$3,0),$Q36)</f>
        <v>81</v>
      </c>
      <c r="X36" s="57" t="n">
        <v>15</v>
      </c>
      <c r="Y36" s="60" t="n">
        <v>30</v>
      </c>
      <c r="Z36" s="60" t="n">
        <v>15</v>
      </c>
      <c r="AA36" s="60"/>
      <c r="AB36" s="61" t="n">
        <f aca="false">IFERROR(X36+Y36+Z36,0)</f>
        <v>60</v>
      </c>
      <c r="AC36" s="60" t="n">
        <v>30</v>
      </c>
      <c r="AD36" s="60" t="n">
        <v>60</v>
      </c>
      <c r="AE36" s="57" t="n">
        <v>100</v>
      </c>
      <c r="AF36" s="61" t="n">
        <f aca="false">IFERROR(AC36+AD36*AE36/100,0)</f>
        <v>90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80</v>
      </c>
      <c r="AQ36" s="62" t="n">
        <v>100</v>
      </c>
      <c r="AR36" s="62" t="n">
        <v>100</v>
      </c>
      <c r="AS36" s="62" t="n">
        <v>100</v>
      </c>
      <c r="AT36" s="62" t="n">
        <v>100</v>
      </c>
      <c r="AU36" s="62"/>
      <c r="AV36" s="61" t="n">
        <f aca="false">IFERROR(AVERAGE(AK36:AU36),0)</f>
        <v>98</v>
      </c>
      <c r="AW36" s="62" t="n">
        <v>100</v>
      </c>
      <c r="AX36" s="62" t="n">
        <v>100</v>
      </c>
      <c r="AY36" s="62" t="n">
        <v>100</v>
      </c>
      <c r="AZ36" s="62" t="n">
        <v>97</v>
      </c>
      <c r="BA36" s="62" t="n">
        <v>98</v>
      </c>
      <c r="BB36" s="62" t="n">
        <v>98</v>
      </c>
      <c r="BC36" s="62" t="n">
        <v>0</v>
      </c>
      <c r="BD36" s="62" t="n">
        <v>0</v>
      </c>
      <c r="BE36" s="62" t="n">
        <v>97</v>
      </c>
      <c r="BF36" s="62" t="n">
        <v>100</v>
      </c>
      <c r="BG36" s="62"/>
      <c r="BH36" s="62"/>
      <c r="BI36" s="61" t="n">
        <f aca="false">IFERROR(AVERAGE(AW36:BH36),0)</f>
        <v>79</v>
      </c>
      <c r="BJ36" s="62" t="n">
        <v>100</v>
      </c>
      <c r="BK36" s="62" t="n">
        <v>100</v>
      </c>
      <c r="BL36" s="62" t="n">
        <v>80</v>
      </c>
      <c r="BM36" s="62" t="n">
        <v>45</v>
      </c>
      <c r="BN36" s="62" t="n">
        <v>85</v>
      </c>
      <c r="BO36" s="62" t="n">
        <v>95</v>
      </c>
      <c r="BP36" s="62" t="n">
        <v>100</v>
      </c>
      <c r="BQ36" s="62" t="n">
        <v>50</v>
      </c>
      <c r="BR36" s="62" t="n">
        <v>100</v>
      </c>
      <c r="BS36" s="62" t="n">
        <v>0</v>
      </c>
      <c r="BT36" s="61" t="n">
        <f aca="false">IFERROR(AVERAGE(BJ36:BS36),0)</f>
        <v>75.5</v>
      </c>
      <c r="BU36" s="63" t="n">
        <v>100</v>
      </c>
      <c r="BV36" s="63" t="n">
        <v>100</v>
      </c>
      <c r="BW36" s="63" t="n">
        <v>100</v>
      </c>
      <c r="BX36" s="62" t="n">
        <v>100</v>
      </c>
      <c r="BY36" s="62" t="n">
        <v>100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100</v>
      </c>
    </row>
    <row r="37" customFormat="false" ht="15.75" hidden="false" customHeight="true" outlineLevel="0" collapsed="false">
      <c r="A37" s="13" t="str">
        <f aca="false">$E37&amp;"-"&amp;$F37</f>
        <v>202060122-4</v>
      </c>
      <c r="B37" s="18" t="n">
        <f aca="false">$W37</f>
        <v>98</v>
      </c>
      <c r="C37" s="13"/>
      <c r="D37" s="54" t="n">
        <v>33</v>
      </c>
      <c r="E37" s="56" t="s">
        <v>1175</v>
      </c>
      <c r="F37" s="56" t="s">
        <v>178</v>
      </c>
      <c r="G37" s="56" t="s">
        <v>1176</v>
      </c>
      <c r="H37" s="56" t="s">
        <v>70</v>
      </c>
      <c r="I37" s="56" t="s">
        <v>1177</v>
      </c>
      <c r="J37" s="56" t="s">
        <v>111</v>
      </c>
      <c r="K37" s="56" t="s">
        <v>1178</v>
      </c>
      <c r="L37" s="56" t="s">
        <v>64</v>
      </c>
      <c r="M37" s="56" t="s">
        <v>65</v>
      </c>
      <c r="N37" s="56" t="s">
        <v>1179</v>
      </c>
      <c r="O37" s="57" t="n">
        <f aca="false">$AB37</f>
        <v>100</v>
      </c>
      <c r="P37" s="57" t="n">
        <f aca="false">$AF37</f>
        <v>100</v>
      </c>
      <c r="Q37" s="57" t="n">
        <f aca="false">IFERROR(IF($V37&lt;&gt;0,ROUND((MAX(O37:P37)*0.5+$V37*0.5),0),ROUND(($O37*0.5+$P37*0.5),0)),)</f>
        <v>100</v>
      </c>
      <c r="R37" s="57" t="n">
        <f aca="false">$AV37</f>
        <v>96.3</v>
      </c>
      <c r="S37" s="57" t="n">
        <f aca="false">$BI37</f>
        <v>98.291</v>
      </c>
      <c r="T37" s="57" t="n">
        <f aca="false">$BT37</f>
        <v>98</v>
      </c>
      <c r="U37" s="57" t="n">
        <f aca="false">$CD37</f>
        <v>87.5</v>
      </c>
      <c r="V37" s="58" t="n">
        <f aca="false">$AJ37</f>
        <v>0</v>
      </c>
      <c r="W37" s="59" t="n">
        <f aca="false">IF($Q37&gt;=55,ROUND($Q37*$Q$3+$R37*$R$3+$S37*$S$3+$T37*$T$3+$U37*$U$3,0),$Q37)</f>
        <v>98</v>
      </c>
      <c r="X37" s="57" t="n">
        <v>20</v>
      </c>
      <c r="Y37" s="60" t="n">
        <v>30</v>
      </c>
      <c r="Z37" s="60" t="n">
        <v>50</v>
      </c>
      <c r="AA37" s="60"/>
      <c r="AB37" s="61" t="n">
        <f aca="false">IFERROR(X37+Y37+Z37,0)</f>
        <v>100</v>
      </c>
      <c r="AC37" s="60" t="n">
        <v>30</v>
      </c>
      <c r="AD37" s="60" t="n">
        <v>70</v>
      </c>
      <c r="AE37" s="57" t="n">
        <v>100</v>
      </c>
      <c r="AF37" s="61" t="n">
        <f aca="false">IFERROR(AC37+AD37*AE37/100,0)</f>
        <v>100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80</v>
      </c>
      <c r="AQ37" s="62" t="n">
        <v>100</v>
      </c>
      <c r="AR37" s="62" t="n">
        <v>83</v>
      </c>
      <c r="AS37" s="62" t="n">
        <v>100</v>
      </c>
      <c r="AT37" s="62" t="n">
        <v>100</v>
      </c>
      <c r="AU37" s="62"/>
      <c r="AV37" s="61" t="n">
        <f aca="false">IFERROR(AVERAGE(AK37:AU37),0)</f>
        <v>96.3</v>
      </c>
      <c r="AW37" s="62" t="n">
        <v>100</v>
      </c>
      <c r="AX37" s="62" t="n">
        <v>100</v>
      </c>
      <c r="AY37" s="62" t="n">
        <v>100</v>
      </c>
      <c r="AZ37" s="62" t="n">
        <v>98</v>
      </c>
      <c r="BA37" s="62" t="n">
        <v>98</v>
      </c>
      <c r="BB37" s="62" t="n">
        <v>100</v>
      </c>
      <c r="BC37" s="62" t="n">
        <v>96</v>
      </c>
      <c r="BD37" s="62" t="n">
        <v>90.91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98.291</v>
      </c>
      <c r="BJ37" s="62" t="n">
        <v>100</v>
      </c>
      <c r="BK37" s="62" t="n">
        <v>100</v>
      </c>
      <c r="BL37" s="62" t="n">
        <v>95</v>
      </c>
      <c r="BM37" s="62" t="n">
        <v>95</v>
      </c>
      <c r="BN37" s="62" t="n">
        <v>90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62" t="n">
        <v>100</v>
      </c>
      <c r="BT37" s="61" t="n">
        <f aca="false">IFERROR(AVERAGE(BJ37:BS37),0)</f>
        <v>98</v>
      </c>
      <c r="BU37" s="63" t="n">
        <v>100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100</v>
      </c>
      <c r="CA37" s="62" t="n">
        <v>0</v>
      </c>
      <c r="CB37" s="62" t="n">
        <v>100</v>
      </c>
      <c r="CC37" s="62"/>
      <c r="CD37" s="61" t="n">
        <f aca="false">IFERROR(AVERAGE(BU37:CC37),0)</f>
        <v>87.5</v>
      </c>
    </row>
    <row r="38" customFormat="false" ht="15.75" hidden="false" customHeight="true" outlineLevel="0" collapsed="false">
      <c r="A38" s="13" t="str">
        <f aca="false">$E38&amp;"-"&amp;$F38</f>
        <v>201912009-3</v>
      </c>
      <c r="B38" s="18" t="n">
        <f aca="false">$W38</f>
        <v>81</v>
      </c>
      <c r="C38" s="13"/>
      <c r="D38" s="54" t="n">
        <v>34</v>
      </c>
      <c r="E38" s="56" t="s">
        <v>1180</v>
      </c>
      <c r="F38" s="56" t="s">
        <v>159</v>
      </c>
      <c r="G38" s="56" t="s">
        <v>1181</v>
      </c>
      <c r="H38" s="56" t="s">
        <v>68</v>
      </c>
      <c r="I38" s="56" t="s">
        <v>1182</v>
      </c>
      <c r="J38" s="56" t="s">
        <v>1183</v>
      </c>
      <c r="K38" s="56" t="s">
        <v>1184</v>
      </c>
      <c r="L38" s="56" t="s">
        <v>58</v>
      </c>
      <c r="M38" s="56" t="s">
        <v>217</v>
      </c>
      <c r="N38" s="56" t="s">
        <v>1185</v>
      </c>
      <c r="O38" s="57" t="n">
        <f aca="false">$AB38</f>
        <v>100</v>
      </c>
      <c r="P38" s="57" t="n">
        <f aca="false">$AF38</f>
        <v>90</v>
      </c>
      <c r="Q38" s="57" t="n">
        <f aca="false">IFERROR(IF($V38&lt;&gt;0,ROUND((MAX(O38:P38)*0.5+$V38*0.5),0),ROUND(($O38*0.5+$P38*0.5),0)),)</f>
        <v>95</v>
      </c>
      <c r="R38" s="57" t="n">
        <f aca="false">$AV38</f>
        <v>90</v>
      </c>
      <c r="S38" s="57" t="n">
        <f aca="false">$BI38</f>
        <v>88.8</v>
      </c>
      <c r="T38" s="57" t="n">
        <f aca="false">$BT38</f>
        <v>34.5</v>
      </c>
      <c r="U38" s="57" t="n">
        <f aca="false">$CD38</f>
        <v>75</v>
      </c>
      <c r="V38" s="58" t="n">
        <f aca="false">$AJ38</f>
        <v>0</v>
      </c>
      <c r="W38" s="59" t="n">
        <f aca="false">IF($Q38&gt;=55,ROUND($Q38*$Q$3+$R38*$R$3+$S38*$S$3+$T38*$T$3+$U38*$U$3,0),$Q38)</f>
        <v>81</v>
      </c>
      <c r="X38" s="57" t="n">
        <v>20</v>
      </c>
      <c r="Y38" s="60" t="n">
        <v>30</v>
      </c>
      <c r="Z38" s="60" t="n">
        <v>50</v>
      </c>
      <c r="AA38" s="60"/>
      <c r="AB38" s="61" t="n">
        <f aca="false">IFERROR(X38+Y38+Z38,0)</f>
        <v>100</v>
      </c>
      <c r="AC38" s="60" t="n">
        <v>20</v>
      </c>
      <c r="AD38" s="60" t="n">
        <v>70</v>
      </c>
      <c r="AE38" s="57" t="n">
        <v>100</v>
      </c>
      <c r="AF38" s="61" t="n">
        <f aca="false">IFERROR(AC38+AD38*AE38/100,0)</f>
        <v>90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60</v>
      </c>
      <c r="AQ38" s="62" t="n">
        <v>100</v>
      </c>
      <c r="AR38" s="62" t="n">
        <v>100</v>
      </c>
      <c r="AS38" s="62" t="n">
        <v>40</v>
      </c>
      <c r="AT38" s="62" t="n">
        <v>100</v>
      </c>
      <c r="AU38" s="62"/>
      <c r="AV38" s="61" t="n">
        <f aca="false">IFERROR(AVERAGE(AK38:AU38),0)</f>
        <v>90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88</v>
      </c>
      <c r="BD38" s="62" t="n">
        <v>0</v>
      </c>
      <c r="BE38" s="62" t="n">
        <v>100</v>
      </c>
      <c r="BF38" s="62" t="n">
        <v>100</v>
      </c>
      <c r="BG38" s="62"/>
      <c r="BH38" s="62"/>
      <c r="BI38" s="61" t="n">
        <f aca="false">IFERROR(AVERAGE(AW38:BH38),0)</f>
        <v>88.8</v>
      </c>
      <c r="BJ38" s="62" t="n">
        <v>100</v>
      </c>
      <c r="BK38" s="62" t="n">
        <v>100</v>
      </c>
      <c r="BL38" s="62" t="n">
        <v>95</v>
      </c>
      <c r="BM38" s="62" t="n">
        <v>0</v>
      </c>
      <c r="BN38" s="62" t="n">
        <v>50</v>
      </c>
      <c r="BO38" s="62" t="n">
        <v>0</v>
      </c>
      <c r="BP38" s="62" t="n">
        <v>0</v>
      </c>
      <c r="BQ38" s="62" t="n">
        <v>0</v>
      </c>
      <c r="BR38" s="62" t="n">
        <v>0</v>
      </c>
      <c r="BS38" s="62" t="n">
        <v>0</v>
      </c>
      <c r="BT38" s="61" t="n">
        <f aca="false">IFERROR(AVERAGE(BJ38:BS38),0)</f>
        <v>34.5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0</v>
      </c>
      <c r="CB38" s="62" t="n">
        <v>0</v>
      </c>
      <c r="CC38" s="62"/>
      <c r="CD38" s="61" t="n">
        <f aca="false">IFERROR(AVERAGE(BU38:CC38),0)</f>
        <v>75</v>
      </c>
    </row>
    <row r="39" customFormat="false" ht="15.75" hidden="false" customHeight="true" outlineLevel="0" collapsed="false">
      <c r="A39" s="13" t="str">
        <f aca="false">$E39&amp;"-"&amp;$F39</f>
        <v>202060089-9</v>
      </c>
      <c r="B39" s="18" t="n">
        <f aca="false">$W39</f>
        <v>94</v>
      </c>
      <c r="C39" s="13"/>
      <c r="D39" s="54" t="n">
        <v>35</v>
      </c>
      <c r="E39" s="56" t="s">
        <v>1186</v>
      </c>
      <c r="F39" s="56" t="s">
        <v>102</v>
      </c>
      <c r="G39" s="56" t="s">
        <v>1187</v>
      </c>
      <c r="H39" s="56" t="s">
        <v>159</v>
      </c>
      <c r="I39" s="56" t="s">
        <v>111</v>
      </c>
      <c r="J39" s="56" t="s">
        <v>142</v>
      </c>
      <c r="K39" s="56" t="s">
        <v>1188</v>
      </c>
      <c r="L39" s="56" t="s">
        <v>64</v>
      </c>
      <c r="M39" s="56" t="s">
        <v>65</v>
      </c>
      <c r="N39" s="56" t="s">
        <v>1189</v>
      </c>
      <c r="O39" s="57" t="n">
        <f aca="false">$AB39</f>
        <v>95</v>
      </c>
      <c r="P39" s="57" t="n">
        <f aca="false">$AF39</f>
        <v>95</v>
      </c>
      <c r="Q39" s="57" t="n">
        <f aca="false">IFERROR(IF($V39&lt;&gt;0,ROUND((MAX(O39:P39)*0.5+$V39*0.5),0),ROUND(($O39*0.5+$P39*0.5),0)),)</f>
        <v>95</v>
      </c>
      <c r="R39" s="57" t="n">
        <f aca="false">$AV39</f>
        <v>100</v>
      </c>
      <c r="S39" s="57" t="n">
        <f aca="false">$BI39</f>
        <v>67.7</v>
      </c>
      <c r="T39" s="57" t="n">
        <f aca="false">$BT39</f>
        <v>96</v>
      </c>
      <c r="U39" s="57" t="n">
        <f aca="false">$CD39</f>
        <v>87.5</v>
      </c>
      <c r="V39" s="58" t="n">
        <f aca="false">$AJ39</f>
        <v>0</v>
      </c>
      <c r="W39" s="59" t="n">
        <f aca="false">IF($Q39&gt;=55,ROUND($Q39*$Q$3+$R39*$R$3+$S39*$S$3+$T39*$T$3+$U39*$U$3,0),$Q39)</f>
        <v>94</v>
      </c>
      <c r="X39" s="57" t="n">
        <v>20</v>
      </c>
      <c r="Y39" s="60" t="n">
        <v>30</v>
      </c>
      <c r="Z39" s="60" t="n">
        <v>45</v>
      </c>
      <c r="AA39" s="60"/>
      <c r="AB39" s="61" t="n">
        <f aca="false">IFERROR(X39+Y39+Z39,0)</f>
        <v>95</v>
      </c>
      <c r="AC39" s="60" t="n">
        <v>25</v>
      </c>
      <c r="AD39" s="60" t="n">
        <v>70</v>
      </c>
      <c r="AE39" s="57" t="n">
        <v>100</v>
      </c>
      <c r="AF39" s="61" t="n">
        <f aca="false">IFERROR(AC39+AD39*AE39/100,0)</f>
        <v>95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100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0</v>
      </c>
      <c r="BB39" s="62" t="n">
        <v>0</v>
      </c>
      <c r="BC39" s="62" t="n">
        <v>0</v>
      </c>
      <c r="BD39" s="62" t="n">
        <v>100</v>
      </c>
      <c r="BE39" s="62" t="n">
        <v>77</v>
      </c>
      <c r="BF39" s="62" t="n">
        <v>100</v>
      </c>
      <c r="BG39" s="62"/>
      <c r="BH39" s="62"/>
      <c r="BI39" s="61" t="n">
        <f aca="false">IFERROR(AVERAGE(AW39:BH39),0)</f>
        <v>67.7</v>
      </c>
      <c r="BJ39" s="62" t="n">
        <v>100</v>
      </c>
      <c r="BK39" s="62" t="n">
        <v>100</v>
      </c>
      <c r="BL39" s="62" t="n">
        <v>80</v>
      </c>
      <c r="BM39" s="62" t="n">
        <v>95</v>
      </c>
      <c r="BN39" s="62" t="n">
        <v>95</v>
      </c>
      <c r="BO39" s="62" t="n">
        <v>100</v>
      </c>
      <c r="BP39" s="62" t="n">
        <v>95</v>
      </c>
      <c r="BQ39" s="62" t="n">
        <v>95</v>
      </c>
      <c r="BR39" s="62" t="n">
        <v>100</v>
      </c>
      <c r="BS39" s="62" t="n">
        <v>100</v>
      </c>
      <c r="BT39" s="61" t="n">
        <f aca="false">IFERROR(AVERAGE(BJ39:BS39),0)</f>
        <v>96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0</v>
      </c>
      <c r="CB39" s="62" t="n">
        <v>100</v>
      </c>
      <c r="CC39" s="62"/>
      <c r="CD39" s="61" t="n">
        <f aca="false">IFERROR(AVERAGE(BU39:CC39),0)</f>
        <v>87.5</v>
      </c>
    </row>
    <row r="40" customFormat="false" ht="15.75" hidden="false" customHeight="true" outlineLevel="0" collapsed="false">
      <c r="A40" s="13" t="str">
        <f aca="false">$E40&amp;"-"&amp;$F40</f>
        <v>201912053-0</v>
      </c>
      <c r="B40" s="18" t="n">
        <f aca="false">$W40</f>
        <v>77</v>
      </c>
      <c r="C40" s="13"/>
      <c r="D40" s="54" t="n">
        <v>36</v>
      </c>
      <c r="E40" s="56" t="s">
        <v>1190</v>
      </c>
      <c r="F40" s="56" t="s">
        <v>68</v>
      </c>
      <c r="G40" s="56" t="s">
        <v>1191</v>
      </c>
      <c r="H40" s="56" t="s">
        <v>70</v>
      </c>
      <c r="I40" s="56" t="s">
        <v>1192</v>
      </c>
      <c r="J40" s="56" t="s">
        <v>1192</v>
      </c>
      <c r="K40" s="56" t="s">
        <v>1193</v>
      </c>
      <c r="L40" s="56" t="s">
        <v>58</v>
      </c>
      <c r="M40" s="56" t="s">
        <v>217</v>
      </c>
      <c r="N40" s="56" t="s">
        <v>1194</v>
      </c>
      <c r="O40" s="57" t="n">
        <f aca="false">$AB40</f>
        <v>15</v>
      </c>
      <c r="P40" s="57" t="n">
        <f aca="false">$AF40</f>
        <v>90</v>
      </c>
      <c r="Q40" s="57" t="n">
        <f aca="false">IFERROR(IF($V40&lt;&gt;0,ROUND((MAX(O40:P40)*0.5+$V40*0.5),0),ROUND(($O40*0.5+$P40*0.5),0)),)</f>
        <v>93</v>
      </c>
      <c r="R40" s="57" t="n">
        <f aca="false">$AV40</f>
        <v>74</v>
      </c>
      <c r="S40" s="57" t="n">
        <f aca="false">$BI40</f>
        <v>99.3</v>
      </c>
      <c r="T40" s="57" t="n">
        <f aca="false">$BT40</f>
        <v>29.5</v>
      </c>
      <c r="U40" s="57" t="n">
        <f aca="false">$CD40</f>
        <v>88.75</v>
      </c>
      <c r="V40" s="58" t="n">
        <f aca="false">$AJ40</f>
        <v>95</v>
      </c>
      <c r="W40" s="59" t="n">
        <f aca="false">IF($Q40&gt;=55,ROUND($Q40*$Q$3+$R40*$R$3+$S40*$S$3+$T40*$T$3+$U40*$U$3,0),$Q40)</f>
        <v>77</v>
      </c>
      <c r="X40" s="57" t="n">
        <v>15</v>
      </c>
      <c r="Y40" s="60" t="n">
        <v>0</v>
      </c>
      <c r="Z40" s="60" t="n">
        <v>0</v>
      </c>
      <c r="AA40" s="60"/>
      <c r="AB40" s="61" t="n">
        <f aca="false">IFERROR(X40+Y40+Z40,0)</f>
        <v>15</v>
      </c>
      <c r="AC40" s="60" t="n">
        <v>25</v>
      </c>
      <c r="AD40" s="60" t="n">
        <v>65</v>
      </c>
      <c r="AE40" s="57" t="n">
        <v>100</v>
      </c>
      <c r="AF40" s="61" t="n">
        <f aca="false">IFERROR(AC40+AD40*AE40/100,0)</f>
        <v>90</v>
      </c>
      <c r="AG40" s="60" t="n">
        <v>30</v>
      </c>
      <c r="AH40" s="60" t="n">
        <v>65</v>
      </c>
      <c r="AI40" s="57" t="n">
        <v>100</v>
      </c>
      <c r="AJ40" s="61" t="n">
        <f aca="false">IFERROR(AG40+AH40*AI40/100,0)</f>
        <v>95</v>
      </c>
      <c r="AK40" s="62" t="n">
        <v>100</v>
      </c>
      <c r="AL40" s="63" t="n">
        <v>100</v>
      </c>
      <c r="AM40" s="62" t="n">
        <v>100</v>
      </c>
      <c r="AN40" s="62" t="n">
        <v>50</v>
      </c>
      <c r="AO40" s="62" t="n">
        <v>50</v>
      </c>
      <c r="AP40" s="62" t="n">
        <v>60</v>
      </c>
      <c r="AQ40" s="62" t="n">
        <v>60</v>
      </c>
      <c r="AR40" s="62" t="n">
        <v>100</v>
      </c>
      <c r="AS40" s="62" t="n">
        <v>20</v>
      </c>
      <c r="AT40" s="62" t="n">
        <v>100</v>
      </c>
      <c r="AU40" s="62"/>
      <c r="AV40" s="61" t="n">
        <f aca="false">IFERROR(AVERAGE(AK40:AU40),0)</f>
        <v>74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99</v>
      </c>
      <c r="BB40" s="62" t="n">
        <v>94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99.3</v>
      </c>
      <c r="BJ40" s="62" t="n">
        <v>100</v>
      </c>
      <c r="BK40" s="62" t="n">
        <v>100</v>
      </c>
      <c r="BL40" s="62" t="n">
        <v>95</v>
      </c>
      <c r="BM40" s="62" t="n">
        <v>0</v>
      </c>
      <c r="BN40" s="62" t="n">
        <v>0</v>
      </c>
      <c r="BO40" s="62" t="n">
        <v>0</v>
      </c>
      <c r="BP40" s="62" t="n">
        <v>0</v>
      </c>
      <c r="BQ40" s="62" t="n">
        <v>0</v>
      </c>
      <c r="BR40" s="62" t="n">
        <v>0</v>
      </c>
      <c r="BS40" s="62" t="n">
        <v>0</v>
      </c>
      <c r="BT40" s="61" t="n">
        <f aca="false">IFERROR(AVERAGE(BJ40:BS40),0)</f>
        <v>29.5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</v>
      </c>
      <c r="CC40" s="62"/>
      <c r="CD40" s="61" t="n">
        <f aca="false">IFERROR(AVERAGE(BU40:CC40),0)</f>
        <v>88.75</v>
      </c>
    </row>
    <row r="41" customFormat="false" ht="15.75" hidden="false" customHeight="true" outlineLevel="0" collapsed="false">
      <c r="A41" s="13" t="str">
        <f aca="false">$E41&amp;"-"&amp;$F41</f>
        <v>201923063-8</v>
      </c>
      <c r="B41" s="18" t="n">
        <f aca="false">$W41</f>
        <v>83</v>
      </c>
      <c r="C41" s="13"/>
      <c r="D41" s="54" t="n">
        <v>37</v>
      </c>
      <c r="E41" s="56" t="s">
        <v>1195</v>
      </c>
      <c r="F41" s="56" t="s">
        <v>89</v>
      </c>
      <c r="G41" s="56" t="s">
        <v>1196</v>
      </c>
      <c r="H41" s="56" t="s">
        <v>89</v>
      </c>
      <c r="I41" s="56" t="s">
        <v>1197</v>
      </c>
      <c r="J41" s="56" t="s">
        <v>1198</v>
      </c>
      <c r="K41" s="56" t="s">
        <v>1199</v>
      </c>
      <c r="L41" s="56" t="s">
        <v>64</v>
      </c>
      <c r="M41" s="56" t="s">
        <v>1200</v>
      </c>
      <c r="N41" s="56" t="s">
        <v>1201</v>
      </c>
      <c r="O41" s="57" t="n">
        <f aca="false">$AB41</f>
        <v>100</v>
      </c>
      <c r="P41" s="57" t="n">
        <f aca="false">$AF41</f>
        <v>95</v>
      </c>
      <c r="Q41" s="57" t="n">
        <f aca="false">IFERROR(IF($V41&lt;&gt;0,ROUND((MAX(O41:P41)*0.5+$V41*0.5),0),ROUND(($O41*0.5+$P41*0.5),0)),)</f>
        <v>98</v>
      </c>
      <c r="R41" s="57" t="n">
        <f aca="false">$AV41</f>
        <v>70</v>
      </c>
      <c r="S41" s="57" t="n">
        <f aca="false">$BI41</f>
        <v>39.8</v>
      </c>
      <c r="T41" s="57" t="n">
        <f aca="false">$BT41</f>
        <v>69.5</v>
      </c>
      <c r="U41" s="57" t="n">
        <f aca="false">$CD41</f>
        <v>87.5</v>
      </c>
      <c r="V41" s="58" t="n">
        <f aca="false">$AJ41</f>
        <v>0</v>
      </c>
      <c r="W41" s="59" t="n">
        <f aca="false">IF($Q41&gt;=55,ROUND($Q41*$Q$3+$R41*$R$3+$S41*$S$3+$T41*$T$3+$U41*$U$3,0),$Q41)</f>
        <v>83</v>
      </c>
      <c r="X41" s="57" t="n">
        <v>20</v>
      </c>
      <c r="Y41" s="60" t="n">
        <v>30</v>
      </c>
      <c r="Z41" s="60" t="n">
        <v>50</v>
      </c>
      <c r="AA41" s="60"/>
      <c r="AB41" s="61" t="n">
        <f aca="false">IFERROR(X41+Y41+Z41,0)</f>
        <v>100</v>
      </c>
      <c r="AC41" s="60" t="n">
        <v>30</v>
      </c>
      <c r="AD41" s="60" t="n">
        <v>65</v>
      </c>
      <c r="AE41" s="57" t="n">
        <v>100</v>
      </c>
      <c r="AF41" s="61" t="n">
        <f aca="false">IFERROR(AC41+AD41*AE41/100,0)</f>
        <v>95</v>
      </c>
      <c r="AG41" s="60"/>
      <c r="AH41" s="60"/>
      <c r="AI41" s="57"/>
      <c r="AJ41" s="61" t="n">
        <f aca="false">IFERROR(AG41+AH41*AI41/100,0)</f>
        <v>0</v>
      </c>
      <c r="AK41" s="62" t="n">
        <v>0</v>
      </c>
      <c r="AL41" s="63" t="n">
        <v>100</v>
      </c>
      <c r="AM41" s="62" t="n">
        <v>100</v>
      </c>
      <c r="AN41" s="62" t="n">
        <v>100</v>
      </c>
      <c r="AO41" s="62" t="n">
        <v>0</v>
      </c>
      <c r="AP41" s="62" t="n">
        <v>100</v>
      </c>
      <c r="AQ41" s="62" t="n">
        <v>100</v>
      </c>
      <c r="AR41" s="62" t="n">
        <v>100</v>
      </c>
      <c r="AS41" s="62" t="n">
        <v>0</v>
      </c>
      <c r="AT41" s="62" t="n">
        <v>100</v>
      </c>
      <c r="AU41" s="62"/>
      <c r="AV41" s="61" t="n">
        <f aca="false">IFERROR(AVERAGE(AK41:AU41),0)</f>
        <v>70</v>
      </c>
      <c r="AW41" s="62" t="n">
        <v>0</v>
      </c>
      <c r="AX41" s="62" t="n">
        <v>98</v>
      </c>
      <c r="AY41" s="62" t="n">
        <v>100</v>
      </c>
      <c r="AZ41" s="62" t="n">
        <v>100</v>
      </c>
      <c r="BA41" s="62" t="n">
        <v>0</v>
      </c>
      <c r="BB41" s="62" t="n">
        <v>100</v>
      </c>
      <c r="BC41" s="62" t="n">
        <v>0</v>
      </c>
      <c r="BD41" s="62" t="n">
        <v>0</v>
      </c>
      <c r="BE41" s="62" t="n">
        <v>0</v>
      </c>
      <c r="BF41" s="62" t="n">
        <v>0</v>
      </c>
      <c r="BG41" s="62"/>
      <c r="BH41" s="62"/>
      <c r="BI41" s="61" t="n">
        <f aca="false">IFERROR(AVERAGE(AW41:BH41),0)</f>
        <v>39.8</v>
      </c>
      <c r="BJ41" s="62" t="n">
        <v>0</v>
      </c>
      <c r="BK41" s="62" t="n">
        <v>100</v>
      </c>
      <c r="BL41" s="62" t="n">
        <v>95</v>
      </c>
      <c r="BM41" s="62" t="n">
        <v>0</v>
      </c>
      <c r="BN41" s="62" t="n">
        <v>100</v>
      </c>
      <c r="BO41" s="62" t="n">
        <v>100</v>
      </c>
      <c r="BP41" s="62" t="n">
        <v>100</v>
      </c>
      <c r="BQ41" s="62" t="n">
        <v>0</v>
      </c>
      <c r="BR41" s="62" t="n">
        <v>100</v>
      </c>
      <c r="BS41" s="62" t="n">
        <v>100</v>
      </c>
      <c r="BT41" s="61" t="n">
        <f aca="false">IFERROR(AVERAGE(BJ41:BS41),0)</f>
        <v>69.5</v>
      </c>
      <c r="BU41" s="63" t="n">
        <v>100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0</v>
      </c>
      <c r="CC41" s="62"/>
      <c r="CD41" s="61" t="n">
        <f aca="false">IFERROR(AVERAGE(BU41:CC41),0)</f>
        <v>87.5</v>
      </c>
    </row>
    <row r="42" customFormat="false" ht="15.75" hidden="false" customHeight="true" outlineLevel="0" collapsed="false">
      <c r="A42" s="13" t="str">
        <f aca="false">$E42&amp;"-"&amp;$F42</f>
        <v>202051052-0</v>
      </c>
      <c r="B42" s="18" t="n">
        <f aca="false">$W42</f>
        <v>5</v>
      </c>
      <c r="C42" s="13"/>
      <c r="D42" s="54" t="n">
        <v>38</v>
      </c>
      <c r="E42" s="56" t="s">
        <v>1202</v>
      </c>
      <c r="F42" s="56" t="s">
        <v>68</v>
      </c>
      <c r="G42" s="56" t="s">
        <v>1203</v>
      </c>
      <c r="H42" s="56" t="s">
        <v>140</v>
      </c>
      <c r="I42" s="56" t="s">
        <v>558</v>
      </c>
      <c r="J42" s="56" t="s">
        <v>78</v>
      </c>
      <c r="K42" s="56" t="s">
        <v>1204</v>
      </c>
      <c r="L42" s="56" t="s">
        <v>64</v>
      </c>
      <c r="M42" s="56" t="s">
        <v>381</v>
      </c>
      <c r="N42" s="56" t="s">
        <v>1205</v>
      </c>
      <c r="O42" s="57" t="n">
        <f aca="false">$AB42</f>
        <v>10</v>
      </c>
      <c r="P42" s="57" t="n">
        <f aca="false">$AF42</f>
        <v>0</v>
      </c>
      <c r="Q42" s="57" t="n">
        <f aca="false">IFERROR(IF($V42&lt;&gt;0,ROUND((MAX(O42:P42)*0.5+$V42*0.5),0),ROUND(($O42*0.5+$P42*0.5),0)),)</f>
        <v>5</v>
      </c>
      <c r="R42" s="57" t="n">
        <f aca="false">$AV42</f>
        <v>33.5</v>
      </c>
      <c r="S42" s="57" t="n">
        <f aca="false">$BI42</f>
        <v>0</v>
      </c>
      <c r="T42" s="57" t="n">
        <f aca="false">$BT42</f>
        <v>10</v>
      </c>
      <c r="U42" s="57" t="n">
        <f aca="false">$CD42</f>
        <v>0</v>
      </c>
      <c r="V42" s="58" t="n">
        <f aca="false">$AJ42</f>
        <v>0</v>
      </c>
      <c r="W42" s="59" t="n">
        <f aca="false">IF($Q42&gt;=55,ROUND($Q42*$Q$3+$R42*$R$3+$S42*$S$3+$T42*$T$3+$U42*$U$3,0),$Q42)</f>
        <v>5</v>
      </c>
      <c r="X42" s="57" t="n">
        <v>0</v>
      </c>
      <c r="Y42" s="60" t="n">
        <v>10</v>
      </c>
      <c r="Z42" s="60" t="n">
        <v>0</v>
      </c>
      <c r="AA42" s="60"/>
      <c r="AB42" s="61" t="n">
        <f aca="false">IFERROR(X42+Y42+Z42,0)</f>
        <v>10</v>
      </c>
      <c r="AC42" s="60" t="n">
        <v>0</v>
      </c>
      <c r="AD42" s="60" t="n">
        <v>0</v>
      </c>
      <c r="AE42" s="57" t="n">
        <v>0</v>
      </c>
      <c r="AF42" s="61" t="n">
        <f aca="false">IFERROR(AC42+AD42*AE42/100,0)</f>
        <v>0</v>
      </c>
      <c r="AG42" s="60"/>
      <c r="AH42" s="60"/>
      <c r="AI42" s="57"/>
      <c r="AJ42" s="61" t="n">
        <f aca="false">IFERROR(AG42+AH42*AI42/100,0)</f>
        <v>0</v>
      </c>
      <c r="AK42" s="62" t="n">
        <v>0</v>
      </c>
      <c r="AL42" s="63" t="n">
        <v>60</v>
      </c>
      <c r="AM42" s="62" t="n">
        <v>100</v>
      </c>
      <c r="AN42" s="62" t="n">
        <v>75</v>
      </c>
      <c r="AO42" s="62" t="n">
        <v>0</v>
      </c>
      <c r="AP42" s="62" t="n">
        <v>40</v>
      </c>
      <c r="AQ42" s="62" t="n">
        <v>40</v>
      </c>
      <c r="AR42" s="62" t="n">
        <v>0</v>
      </c>
      <c r="AS42" s="62" t="n">
        <v>0</v>
      </c>
      <c r="AT42" s="62" t="n">
        <v>20</v>
      </c>
      <c r="AU42" s="62"/>
      <c r="AV42" s="61" t="n">
        <f aca="false">IFERROR(AVERAGE(AK42:AU42),0)</f>
        <v>33.5</v>
      </c>
      <c r="AW42" s="62" t="n">
        <v>0</v>
      </c>
      <c r="AX42" s="62" t="n">
        <v>0</v>
      </c>
      <c r="AY42" s="62" t="n">
        <v>0</v>
      </c>
      <c r="AZ42" s="62" t="n">
        <v>0</v>
      </c>
      <c r="BA42" s="62" t="n">
        <v>0</v>
      </c>
      <c r="BB42" s="62" t="n">
        <v>0</v>
      </c>
      <c r="BC42" s="62" t="n">
        <v>0</v>
      </c>
      <c r="BD42" s="62" t="n">
        <v>0</v>
      </c>
      <c r="BE42" s="62" t="n">
        <v>0</v>
      </c>
      <c r="BF42" s="62" t="n">
        <v>0</v>
      </c>
      <c r="BG42" s="62"/>
      <c r="BH42" s="62"/>
      <c r="BI42" s="61" t="n">
        <f aca="false">IFERROR(AVERAGE(AW42:BH42),0)</f>
        <v>0</v>
      </c>
      <c r="BJ42" s="62" t="n">
        <v>30</v>
      </c>
      <c r="BK42" s="62" t="n">
        <v>70</v>
      </c>
      <c r="BL42" s="62" t="n">
        <v>0</v>
      </c>
      <c r="BM42" s="62" t="n">
        <v>0</v>
      </c>
      <c r="BN42" s="62" t="n">
        <v>0</v>
      </c>
      <c r="BO42" s="62" t="n">
        <v>0</v>
      </c>
      <c r="BP42" s="62" t="n">
        <v>0</v>
      </c>
      <c r="BQ42" s="62" t="n">
        <v>0</v>
      </c>
      <c r="BR42" s="62" t="n">
        <v>0</v>
      </c>
      <c r="BS42" s="62" t="n">
        <v>0</v>
      </c>
      <c r="BT42" s="61" t="n">
        <f aca="false">IFERROR(AVERAGE(BJ42:BS42),0)</f>
        <v>10</v>
      </c>
      <c r="BU42" s="63" t="n">
        <v>0</v>
      </c>
      <c r="BV42" s="63" t="n">
        <v>0</v>
      </c>
      <c r="BW42" s="63" t="n">
        <v>0</v>
      </c>
      <c r="BX42" s="62" t="n">
        <v>0</v>
      </c>
      <c r="BY42" s="62" t="n">
        <v>0</v>
      </c>
      <c r="BZ42" s="62" t="n">
        <v>0</v>
      </c>
      <c r="CA42" s="62" t="n">
        <v>0</v>
      </c>
      <c r="CB42" s="62" t="n">
        <v>0</v>
      </c>
      <c r="CC42" s="62"/>
      <c r="CD42" s="61" t="n">
        <f aca="false">IFERROR(AVERAGE(BU42:CC42),0)</f>
        <v>0</v>
      </c>
    </row>
    <row r="43" customFormat="false" ht="15.75" hidden="false" customHeight="true" outlineLevel="0" collapsed="false">
      <c r="A43" s="13" t="str">
        <f aca="false">$E43&amp;"-"&amp;$F43</f>
        <v>202021085-3</v>
      </c>
      <c r="B43" s="18" t="n">
        <f aca="false">$W43</f>
        <v>28</v>
      </c>
      <c r="C43" s="13"/>
      <c r="D43" s="54" t="n">
        <v>39</v>
      </c>
      <c r="E43" s="56" t="s">
        <v>1206</v>
      </c>
      <c r="F43" s="56" t="s">
        <v>159</v>
      </c>
      <c r="G43" s="56" t="s">
        <v>1207</v>
      </c>
      <c r="H43" s="56" t="s">
        <v>70</v>
      </c>
      <c r="I43" s="56" t="s">
        <v>1208</v>
      </c>
      <c r="J43" s="56" t="s">
        <v>1209</v>
      </c>
      <c r="K43" s="56" t="s">
        <v>1210</v>
      </c>
      <c r="L43" s="56" t="s">
        <v>64</v>
      </c>
      <c r="M43" s="56" t="s">
        <v>572</v>
      </c>
      <c r="N43" s="56" t="s">
        <v>1211</v>
      </c>
      <c r="O43" s="57" t="n">
        <f aca="false">$AB43</f>
        <v>55</v>
      </c>
      <c r="P43" s="57" t="n">
        <f aca="false">$AF43</f>
        <v>0</v>
      </c>
      <c r="Q43" s="57" t="n">
        <f aca="false">IFERROR(IF($V43&lt;&gt;0,ROUND((MAX(O43:P43)*0.5+$V43*0.5),0),ROUND(($O43*0.5+$P43*0.5),0)),)</f>
        <v>28</v>
      </c>
      <c r="R43" s="57" t="n">
        <f aca="false">$AV43</f>
        <v>68.5</v>
      </c>
      <c r="S43" s="57" t="n">
        <f aca="false">$BI43</f>
        <v>90</v>
      </c>
      <c r="T43" s="57" t="n">
        <f aca="false">$BT43</f>
        <v>27.5</v>
      </c>
      <c r="U43" s="57" t="n">
        <f aca="false">$CD43</f>
        <v>37.5</v>
      </c>
      <c r="V43" s="58" t="n">
        <f aca="false">$AJ43</f>
        <v>0</v>
      </c>
      <c r="W43" s="59" t="n">
        <f aca="false">IF($Q43&gt;=55,ROUND($Q43*$Q$3+$R43*$R$3+$S43*$S$3+$T43*$T$3+$U43*$U$3,0),$Q43)</f>
        <v>28</v>
      </c>
      <c r="X43" s="57" t="n">
        <v>20</v>
      </c>
      <c r="Y43" s="60" t="n">
        <v>25</v>
      </c>
      <c r="Z43" s="60" t="n">
        <v>10</v>
      </c>
      <c r="AA43" s="60"/>
      <c r="AB43" s="61" t="n">
        <f aca="false">IFERROR(X43+Y43+Z43,0)</f>
        <v>55</v>
      </c>
      <c r="AC43" s="60" t="n">
        <v>0</v>
      </c>
      <c r="AD43" s="60" t="n">
        <v>0</v>
      </c>
      <c r="AE43" s="57" t="n">
        <v>0</v>
      </c>
      <c r="AF43" s="61" t="n">
        <f aca="false">IFERROR(AC43+AD43*AE43/100,0)</f>
        <v>0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100</v>
      </c>
      <c r="AM43" s="62" t="n">
        <v>100</v>
      </c>
      <c r="AN43" s="62" t="n">
        <v>100</v>
      </c>
      <c r="AO43" s="62" t="n">
        <v>25</v>
      </c>
      <c r="AP43" s="62" t="n">
        <v>60</v>
      </c>
      <c r="AQ43" s="62" t="n">
        <v>60</v>
      </c>
      <c r="AR43" s="62" t="n">
        <v>67</v>
      </c>
      <c r="AS43" s="62" t="n">
        <v>40</v>
      </c>
      <c r="AT43" s="62" t="n">
        <v>33</v>
      </c>
      <c r="AU43" s="62"/>
      <c r="AV43" s="61" t="n">
        <f aca="false">IFERROR(AVERAGE(AK43:AU43),0)</f>
        <v>68.5</v>
      </c>
      <c r="AW43" s="62" t="n">
        <v>0</v>
      </c>
      <c r="AX43" s="62" t="n">
        <v>100</v>
      </c>
      <c r="AY43" s="62" t="n">
        <v>100</v>
      </c>
      <c r="AZ43" s="62" t="n">
        <v>100</v>
      </c>
      <c r="BA43" s="62" t="n">
        <v>100</v>
      </c>
      <c r="BB43" s="90" t="n">
        <v>100</v>
      </c>
      <c r="BC43" s="62" t="n">
        <v>100</v>
      </c>
      <c r="BD43" s="62" t="n">
        <v>100</v>
      </c>
      <c r="BE43" s="62" t="n">
        <v>100</v>
      </c>
      <c r="BF43" s="62" t="n">
        <v>100</v>
      </c>
      <c r="BG43" s="62"/>
      <c r="BH43" s="62"/>
      <c r="BI43" s="61" t="n">
        <f aca="false">IFERROR(AVERAGE(AW43:BH43),0)</f>
        <v>90</v>
      </c>
      <c r="BJ43" s="62" t="n">
        <v>80</v>
      </c>
      <c r="BK43" s="62" t="n">
        <v>100</v>
      </c>
      <c r="BL43" s="62" t="n">
        <v>95</v>
      </c>
      <c r="BM43" s="62" t="n">
        <v>0</v>
      </c>
      <c r="BN43" s="62" t="n">
        <v>0</v>
      </c>
      <c r="BO43" s="62" t="n">
        <v>0</v>
      </c>
      <c r="BP43" s="62" t="n">
        <v>0</v>
      </c>
      <c r="BQ43" s="62" t="n">
        <v>0</v>
      </c>
      <c r="BR43" s="62" t="n">
        <v>0</v>
      </c>
      <c r="BS43" s="62" t="n">
        <v>0</v>
      </c>
      <c r="BT43" s="61" t="n">
        <f aca="false">IFERROR(AVERAGE(BJ43:BS43),0)</f>
        <v>27.5</v>
      </c>
      <c r="BU43" s="63" t="n">
        <v>100</v>
      </c>
      <c r="BV43" s="63" t="n">
        <v>100</v>
      </c>
      <c r="BW43" s="63" t="n">
        <v>0</v>
      </c>
      <c r="BX43" s="62" t="n">
        <v>100</v>
      </c>
      <c r="BY43" s="62" t="n">
        <v>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37.5</v>
      </c>
    </row>
    <row r="44" customFormat="false" ht="15.75" hidden="false" customHeight="true" outlineLevel="0" collapsed="false">
      <c r="A44" s="13" t="str">
        <f aca="false">$E44&amp;"-"&amp;$F44</f>
        <v>202060034-1</v>
      </c>
      <c r="B44" s="18" t="n">
        <f aca="false">$W44</f>
        <v>96</v>
      </c>
      <c r="C44" s="13"/>
      <c r="D44" s="54" t="n">
        <v>40</v>
      </c>
      <c r="E44" s="56" t="s">
        <v>1212</v>
      </c>
      <c r="F44" s="56" t="s">
        <v>64</v>
      </c>
      <c r="G44" s="56" t="s">
        <v>1213</v>
      </c>
      <c r="H44" s="56" t="s">
        <v>60</v>
      </c>
      <c r="I44" s="56" t="s">
        <v>839</v>
      </c>
      <c r="J44" s="56" t="s">
        <v>1214</v>
      </c>
      <c r="K44" s="56" t="s">
        <v>1215</v>
      </c>
      <c r="L44" s="100" t="s">
        <v>64</v>
      </c>
      <c r="M44" s="100" t="s">
        <v>65</v>
      </c>
      <c r="N44" s="100" t="s">
        <v>1216</v>
      </c>
      <c r="O44" s="57" t="n">
        <f aca="false">$AB44</f>
        <v>90</v>
      </c>
      <c r="P44" s="57" t="n">
        <f aca="false">$AF44</f>
        <v>100</v>
      </c>
      <c r="Q44" s="57" t="n">
        <f aca="false">IFERROR(IF($V44&lt;&gt;0,ROUND((MAX(O44:P44)*0.5+$V44*0.5),0),ROUND(($O44*0.5+$P44*0.5),0)),)</f>
        <v>95</v>
      </c>
      <c r="R44" s="57" t="n">
        <f aca="false">$AV44</f>
        <v>95.5</v>
      </c>
      <c r="S44" s="57" t="n">
        <f aca="false">$BI44</f>
        <v>100</v>
      </c>
      <c r="T44" s="57" t="n">
        <f aca="false">$BT44</f>
        <v>98.5</v>
      </c>
      <c r="U44" s="57" t="n">
        <f aca="false">$CD44</f>
        <v>87.5</v>
      </c>
      <c r="V44" s="58" t="n">
        <f aca="false">$AJ44</f>
        <v>0</v>
      </c>
      <c r="W44" s="59" t="n">
        <f aca="false">IF($Q44&gt;=55,ROUND($Q44*$Q$3+$R44*$R$3+$S44*$S$3+$T44*$T$3+$U44*$U$3,0),$Q44)</f>
        <v>96</v>
      </c>
      <c r="X44" s="57" t="n">
        <v>20</v>
      </c>
      <c r="Y44" s="60" t="n">
        <v>30</v>
      </c>
      <c r="Z44" s="60" t="n">
        <v>40</v>
      </c>
      <c r="AA44" s="60"/>
      <c r="AB44" s="61" t="n">
        <f aca="false">IFERROR(X44+Y44+Z44,0)</f>
        <v>90</v>
      </c>
      <c r="AC44" s="60" t="n">
        <v>30</v>
      </c>
      <c r="AD44" s="60" t="n">
        <v>70</v>
      </c>
      <c r="AE44" s="57" t="n">
        <v>100</v>
      </c>
      <c r="AF44" s="61" t="n">
        <f aca="false">IFERROR(AC44+AD44*AE44/100,0)</f>
        <v>100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100</v>
      </c>
      <c r="AN44" s="62" t="n">
        <v>100</v>
      </c>
      <c r="AO44" s="62" t="n">
        <v>75</v>
      </c>
      <c r="AP44" s="62" t="n">
        <v>80</v>
      </c>
      <c r="AQ44" s="62" t="n">
        <v>100</v>
      </c>
      <c r="AR44" s="62" t="n">
        <v>100</v>
      </c>
      <c r="AS44" s="62" t="n">
        <v>100</v>
      </c>
      <c r="AT44" s="62" t="n">
        <v>100</v>
      </c>
      <c r="AU44" s="62"/>
      <c r="AV44" s="61" t="n">
        <f aca="false">IFERROR(AVERAGE(AK44:AU44),0)</f>
        <v>95.5</v>
      </c>
      <c r="AW44" s="62" t="n">
        <v>100</v>
      </c>
      <c r="AX44" s="62" t="n">
        <v>100</v>
      </c>
      <c r="AY44" s="62" t="n">
        <v>100</v>
      </c>
      <c r="AZ44" s="62" t="n">
        <v>100</v>
      </c>
      <c r="BA44" s="62" t="n">
        <v>100</v>
      </c>
      <c r="BB44" s="90" t="n">
        <v>100</v>
      </c>
      <c r="BC44" s="62" t="n">
        <v>100</v>
      </c>
      <c r="BD44" s="62" t="n">
        <v>100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100</v>
      </c>
      <c r="BJ44" s="62" t="n">
        <v>100</v>
      </c>
      <c r="BK44" s="62" t="n">
        <v>100</v>
      </c>
      <c r="BL44" s="62" t="n">
        <v>100</v>
      </c>
      <c r="BM44" s="62" t="n">
        <v>95</v>
      </c>
      <c r="BN44" s="62" t="n">
        <v>100</v>
      </c>
      <c r="BO44" s="62" t="n">
        <v>100</v>
      </c>
      <c r="BP44" s="62" t="n">
        <v>100</v>
      </c>
      <c r="BQ44" s="62" t="n">
        <v>100</v>
      </c>
      <c r="BR44" s="62" t="n">
        <v>90</v>
      </c>
      <c r="BS44" s="62" t="n">
        <v>100</v>
      </c>
      <c r="BT44" s="61" t="n">
        <f aca="false">IFERROR(AVERAGE(BJ44:BS44),0)</f>
        <v>98.5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87.5</v>
      </c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54" t="n">
        <v>41</v>
      </c>
      <c r="E45" s="56"/>
      <c r="F45" s="56"/>
      <c r="G45" s="56"/>
      <c r="H45" s="56"/>
      <c r="I45" s="56"/>
      <c r="J45" s="56"/>
      <c r="K45" s="101"/>
      <c r="L45" s="54"/>
      <c r="M45" s="54"/>
      <c r="N45" s="54"/>
      <c r="O45" s="102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101"/>
      <c r="L46" s="54"/>
      <c r="M46" s="54"/>
      <c r="N46" s="54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 t="str">
        <f aca="false">$E47&amp;"-"&amp;$F47</f>
        <v>-</v>
      </c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102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7" t="n">
        <f aca="false">IF(COUNT(O5:O47)&gt;0,ROUND(SUM(O5:O47)/COUNTIF(O5:O47,"&lt;&gt;"),0),0)</f>
        <v>70</v>
      </c>
      <c r="P48" s="77" t="n">
        <f aca="false">IF(COUNT(P5:P47)&gt;0,ROUND(SUM(P5:P47)/COUNTIF(P5:P47,"&lt;&gt;"),0),0)</f>
        <v>59</v>
      </c>
      <c r="Q48" s="77" t="n">
        <f aca="false">IF(COUNT(Q5:Q47)&gt;0,ROUND(SUM(Q5:Q47)/COUNTIF(Q5:Q47,"&lt;&gt;"),0),0)</f>
        <v>69</v>
      </c>
      <c r="R48" s="77" t="n">
        <f aca="false">IF(COUNT(R5:R47)&gt;0,ROUND(SUM(R5:R47)/COUNTIF(R5:R47,"&lt;&gt;"),0),0)</f>
        <v>72</v>
      </c>
      <c r="S48" s="77"/>
      <c r="T48" s="77" t="n">
        <f aca="false">IF(COUNT(T5:T47)&gt;0,ROUND(SUM(T5:T47)/COUNTIF(T5:T47,"&lt;&gt;"),0),0)</f>
        <v>60</v>
      </c>
      <c r="U48" s="77"/>
      <c r="V48" s="77" t="n">
        <f aca="false">IF(COUNT(V5:V47)&gt;0,ROUND(SUM(V5:V47)/COUNTIF(V5:V47,"&lt;&gt;"),0),0)</f>
        <v>12</v>
      </c>
      <c r="W48" s="77" t="n">
        <f aca="false">IF(COUNT(W5:W47)&gt;0,ROUND(SUM(W5:W47)/COUNTIF(W5:W47,"&lt;&gt;"),0),0)</f>
        <v>66</v>
      </c>
      <c r="X48" s="78" t="n">
        <f aca="false">IF(COUNT(X5:X47)&gt;0,ROUND(SUM(X5:X47)/COUNTIF(X5:X47,"&lt;&gt;"),0),0)</f>
        <v>19</v>
      </c>
      <c r="Y48" s="78" t="n">
        <f aca="false">IF(COUNT(Y5:Y47)&gt;0,ROUND(SUM(Y5:Y47)/COUNTIF(Y5:Y47,"&lt;&gt;"),0),0)</f>
        <v>28</v>
      </c>
      <c r="Z48" s="78" t="n">
        <f aca="false">IF(COUNT(Z5:Z47)&gt;0,ROUND(SUM(Z5:Z47)/COUNTIF(Z5:Z47,"&lt;&gt;"),0),0)</f>
        <v>36</v>
      </c>
      <c r="AA48" s="78"/>
      <c r="AB48" s="78" t="n">
        <f aca="false">IF(COUNT(AB5:AB47)&gt;0,ROUND(SUM(AB5:AB47)/COUNTIF(AB5:AB47,"&lt;&gt;"),0),0)</f>
        <v>70</v>
      </c>
      <c r="AC48" s="78" t="n">
        <f aca="false">IF(COUNT(AC5:AC47)&gt;0,ROUND(SUM(AC5:AC47)/COUNTIF(AC5:AC47,"&lt;&gt;"),0),0)</f>
        <v>20</v>
      </c>
      <c r="AD48" s="78" t="n">
        <f aca="false">IF(COUNT(AD5:AD47)&gt;0,ROUND(SUM(AD5:AD47)/COUNTIF(AD5:AD47,"&lt;&gt;"),0),0)</f>
        <v>51</v>
      </c>
      <c r="AE48" s="78" t="n">
        <f aca="false">IF(COUNT(AE5:AE47)&gt;0,ROUND(SUM(AE5:AE47)/COUNTIF(AE5:AE47,"&lt;&gt;"),0),0)</f>
        <v>88</v>
      </c>
      <c r="AF48" s="78" t="n">
        <f aca="false">IF(COUNT(AF5:AF47)&gt;0,ROUND(SUM(AF5:AF47)/COUNTIF(AF5:AF47,"&lt;&gt;"),0),0)</f>
        <v>59</v>
      </c>
      <c r="AG48" s="78" t="n">
        <f aca="false">IF(COUNT(AG5:AG47)&gt;0,ROUND(SUM(AG5:AG47)/COUNTIF(AG5:AG47,"&lt;&gt;"),0),0)</f>
        <v>25</v>
      </c>
      <c r="AH48" s="78" t="n">
        <f aca="false">IF(COUNT(AH5:AH47)&gt;0,ROUND(SUM(AH5:AH47)/COUNTIF(AH5:AH47,"&lt;&gt;"),0),0)</f>
        <v>69</v>
      </c>
      <c r="AI48" s="78" t="n">
        <f aca="false">IF(COUNT(AI5:AI47)&gt;0,ROUND(SUM(AI5:AI47)/COUNTIF(AI5:AI47,"&lt;&gt;"),0),0)</f>
        <v>100</v>
      </c>
      <c r="AJ48" s="78" t="n">
        <f aca="false">IF(COUNT(AJ5:AJ47)&gt;0,ROUND(SUM(AJ5:AJ47)/COUNTIF(AJ5:AJ47,"&lt;&gt;"),0),0)</f>
        <v>12</v>
      </c>
      <c r="AK48" s="78" t="n">
        <f aca="false">IF(COUNT(AK5:AK47)&gt;0,ROUND(SUM(AK5:AK47)/COUNTIF(AK5:AK47,"&lt;&gt;"),0),0)</f>
        <v>75</v>
      </c>
      <c r="AL48" s="78" t="n">
        <f aca="false">IF(COUNT(AL5:AL47)&gt;0,ROUND(SUM(AL5:AL47)/COUNTIF(AL5:AL47,"&lt;&gt;"),0),0)</f>
        <v>85</v>
      </c>
      <c r="AM48" s="78" t="n">
        <f aca="false">IF(COUNT(AM5:AM47)&gt;0,ROUND(SUM(AM5:AM47)/COUNTIF(AM5:AM47,"&lt;&gt;"),0),0)</f>
        <v>90</v>
      </c>
      <c r="AN48" s="78" t="n">
        <f aca="false">IF(COUNT(AN5:AN47)&gt;0,ROUND(SUM(AN5:AN47)/COUNTIF(AN5:AN47,"&lt;&gt;"),0),0)</f>
        <v>79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72</v>
      </c>
      <c r="AW48" s="78" t="n">
        <f aca="false">IF(COUNT(AW5:AW47)&gt;0,ROUND(SUM(AW5:AW47)/COUNTIF(AW5:AW47,"&lt;&gt;"),0),0)</f>
        <v>61</v>
      </c>
      <c r="AX48" s="78" t="n">
        <f aca="false">IF(COUNT(AX5:AX47)&gt;0,ROUND(SUM(AX5:AX47)/COUNTIF(AX5:AX47,"&lt;&gt;"),0),0)</f>
        <v>77</v>
      </c>
      <c r="AY48" s="78"/>
      <c r="AZ48" s="78"/>
      <c r="BA48" s="78"/>
      <c r="BB48" s="78"/>
      <c r="BC48" s="78" t="n">
        <f aca="false">IF(COUNT(BC5:BC47)&gt;0,ROUND(SUM(BC5:BC47)/COUNTIF(BC5:BC47,"&lt;&gt;"),0),0)</f>
        <v>56</v>
      </c>
      <c r="BD48" s="78"/>
      <c r="BE48" s="78"/>
      <c r="BF48" s="78" t="n">
        <f aca="false">IF(COUNT(BF5:BF47)&gt;0,ROUND(SUM(BF5:BF47)/COUNTIF(BF5:BF47,"&lt;&gt;"),0),0)</f>
        <v>65</v>
      </c>
      <c r="BG48" s="78"/>
      <c r="BH48" s="78"/>
      <c r="BI48" s="78" t="n">
        <f aca="false">IF(COUNT(BI5:BI47)&gt;0,ROUND(SUM(BI5:BI47)/COUNTIF(BI5:BI47,"&lt;&gt;"),0),0)</f>
        <v>65</v>
      </c>
      <c r="BJ48" s="78" t="n">
        <f aca="false">IF(COUNT(BJ5:BJ47)&gt;0,ROUND(SUM(BJ5:BJ47)/COUNTIF(BJ5:BJ47,"&lt;&gt;"),0),0)</f>
        <v>75</v>
      </c>
      <c r="BK48" s="78" t="n">
        <f aca="false">IF(COUNT(BK5:BK47)&gt;0,ROUND(SUM(BK5:BK47)/COUNTIF(BK5:BK47,"&lt;&gt;"),0),0)</f>
        <v>83</v>
      </c>
      <c r="BL48" s="78"/>
      <c r="BM48" s="78"/>
      <c r="BN48" s="78"/>
      <c r="BO48" s="78"/>
      <c r="BP48" s="78" t="n">
        <f aca="false">IF(COUNT(BP5:BP47)&gt;0,ROUND(SUM(BP5:BP47)/COUNTIF(BP5:BP47,"&lt;&gt;"),0),0)</f>
        <v>55</v>
      </c>
      <c r="BQ48" s="78"/>
      <c r="BR48" s="78"/>
      <c r="BS48" s="78" t="n">
        <f aca="false">IF(COUNT(BS5:BS47)&gt;0,ROUND(SUM(BS5:BS47)/COUNTIF(BS5:BS47,"&lt;&gt;"),0),0)</f>
        <v>48</v>
      </c>
      <c r="BT48" s="78" t="n">
        <f aca="false">IF(COUNT(BT5:BT47)&gt;0,ROUND(SUM(BT5:BT47)/COUNTIF(BT5:BT47,"&lt;&gt;"),0),0)</f>
        <v>60</v>
      </c>
      <c r="BU48" s="78" t="n">
        <f aca="false">IF(COUNT(BU5:BU47)&gt;0,ROUND(SUM(BU5:BU47)/COUNTIF(BU5:BU47,"&lt;&gt;"),0),0)</f>
        <v>54</v>
      </c>
      <c r="BV48" s="78" t="n">
        <f aca="false">IF(COUNT(BV5:BV47)&gt;0,ROUND(SUM(BV5:BV47)/COUNTIF(BV5:BV47,"&lt;&gt;"),0),0)</f>
        <v>63</v>
      </c>
      <c r="BW48" s="78" t="n">
        <f aca="false">IF(COUNT(BW5:BW47)&gt;0,ROUND(SUM(BW5:BW47)/COUNTIF(BW5:BW47,"&lt;&gt;"),0),0)</f>
        <v>60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56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100</v>
      </c>
      <c r="R49" s="78" t="n">
        <f aca="false">MAX(R5:R47)</f>
        <v>100</v>
      </c>
      <c r="S49" s="78"/>
      <c r="T49" s="78" t="n">
        <f aca="false">MAX(T5:T47)</f>
        <v>99</v>
      </c>
      <c r="U49" s="78"/>
      <c r="V49" s="78" t="n">
        <f aca="false">MAX(V5:V47)</f>
        <v>100</v>
      </c>
      <c r="W49" s="78" t="n">
        <f aca="false">MAX(W5:W47)</f>
        <v>99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30</v>
      </c>
      <c r="AH49" s="78" t="n">
        <f aca="false">MAX(AH5:AH47)</f>
        <v>70</v>
      </c>
      <c r="AI49" s="78" t="n">
        <f aca="false">MAX(AI5:AI47)</f>
        <v>100</v>
      </c>
      <c r="AJ49" s="78" t="n">
        <f aca="false">MAX(AJ5:AJ47)</f>
        <v>100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100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99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5</v>
      </c>
      <c r="AH50" s="78" t="n">
        <f aca="false">MIN(AH5:AH47)</f>
        <v>65</v>
      </c>
      <c r="AI50" s="78" t="n">
        <f aca="false">MIN(AI5:AI47)</f>
        <v>100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31</v>
      </c>
      <c r="P51" s="81" t="n">
        <f aca="false">COUNTIF(P5:P47,"&gt;=55")</f>
        <v>25</v>
      </c>
      <c r="Q51" s="81" t="n">
        <f aca="false">COUNTIF(Q5:Q47,"&gt;=55")</f>
        <v>31</v>
      </c>
      <c r="R51" s="81" t="n">
        <f aca="false">COUNTIF(R5:R47,"&gt;=55")</f>
        <v>31</v>
      </c>
      <c r="S51" s="81"/>
      <c r="T51" s="81" t="n">
        <f aca="false">COUNTIF(T5:T47,"&gt;=55")</f>
        <v>26</v>
      </c>
      <c r="U51" s="81"/>
      <c r="V51" s="81" t="n">
        <f aca="false">COUNTIF(V5:V47,"&gt;=55")</f>
        <v>5</v>
      </c>
      <c r="W51" s="81" t="n">
        <f aca="false">COUNTIF(W5:W47,"&gt;=55")</f>
        <v>31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31</v>
      </c>
      <c r="AC51" s="81" t="n">
        <f aca="false">COUNTIF(AC5:AC47,"&gt;=55")</f>
        <v>0</v>
      </c>
      <c r="AD51" s="81" t="n">
        <f aca="false">COUNTIF(AD5:AD47,"&gt;=55")</f>
        <v>22</v>
      </c>
      <c r="AE51" s="81" t="n">
        <f aca="false">COUNTIF(AE5:AE47,"&gt;=55")</f>
        <v>29</v>
      </c>
      <c r="AF51" s="81" t="n">
        <f aca="false">COUNTIF(AF5:AF47,"&gt;=55")</f>
        <v>25</v>
      </c>
      <c r="AG51" s="81" t="n">
        <f aca="false">COUNTIF(AG5:AG47,"&gt;=55")</f>
        <v>0</v>
      </c>
      <c r="AH51" s="81" t="n">
        <f aca="false">COUNTIF(AH5:AH47,"&gt;=55")</f>
        <v>5</v>
      </c>
      <c r="AI51" s="81" t="n">
        <f aca="false">COUNTIF(AI5:AI47,"&gt;=55")</f>
        <v>5</v>
      </c>
      <c r="AJ51" s="81" t="n">
        <f aca="false">COUNTIF(AJ5:AJ47,"&gt;=55")</f>
        <v>5</v>
      </c>
      <c r="AK51" s="81" t="n">
        <f aca="false">COUNTIF(AK5:AK47,"&gt;=55")</f>
        <v>30</v>
      </c>
      <c r="AL51" s="81" t="n">
        <f aca="false">COUNTIF(AL5:AL47,"&gt;=55")</f>
        <v>35</v>
      </c>
      <c r="AM51" s="81" t="n">
        <f aca="false">COUNTIF(AM5:AM47,"&gt;=55")</f>
        <v>36</v>
      </c>
      <c r="AN51" s="81" t="n">
        <f aca="false">COUNTIF(AN5:AN47,"&gt;=55")</f>
        <v>33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31</v>
      </c>
      <c r="AW51" s="81" t="n">
        <f aca="false">COUNTIF(AW5:AW47,"&gt;=55")</f>
        <v>25</v>
      </c>
      <c r="AX51" s="81" t="n">
        <f aca="false">COUNTIF(AX5:AX47,"&gt;=55")</f>
        <v>32</v>
      </c>
      <c r="AY51" s="81"/>
      <c r="AZ51" s="81"/>
      <c r="BA51" s="81"/>
      <c r="BB51" s="81"/>
      <c r="BC51" s="81" t="n">
        <f aca="false">COUNTIF(BC5:BC47,"&gt;=55")</f>
        <v>24</v>
      </c>
      <c r="BD51" s="81"/>
      <c r="BE51" s="81"/>
      <c r="BF51" s="81" t="n">
        <f aca="false">COUNTIF(BF5:BF47,"&gt;=55")</f>
        <v>27</v>
      </c>
      <c r="BG51" s="81"/>
      <c r="BH51" s="81"/>
      <c r="BI51" s="80" t="n">
        <f aca="false">COUNTIF(BI5:BI47,"&gt;=55")</f>
        <v>26</v>
      </c>
      <c r="BJ51" s="81" t="n">
        <f aca="false">COUNTIF(BJ5:BJ47,"&gt;=55")</f>
        <v>31</v>
      </c>
      <c r="BK51" s="81" t="n">
        <f aca="false">COUNTIF(BK5:BK47,"&gt;=55")</f>
        <v>35</v>
      </c>
      <c r="BL51" s="81"/>
      <c r="BM51" s="81"/>
      <c r="BN51" s="81"/>
      <c r="BO51" s="81"/>
      <c r="BP51" s="81" t="n">
        <f aca="false">COUNTIF(BP5:BP47,"&gt;=55")</f>
        <v>23</v>
      </c>
      <c r="BQ51" s="81"/>
      <c r="BR51" s="81"/>
      <c r="BS51" s="81" t="n">
        <f aca="false">COUNTIF(BS5:BS47,"&gt;=55")</f>
        <v>20</v>
      </c>
      <c r="BT51" s="80" t="n">
        <f aca="false">COUNTIF(BT5:BT47,"&gt;=55")</f>
        <v>26</v>
      </c>
      <c r="BU51" s="81" t="n">
        <f aca="false">COUNTIF(BU5:BU47,"&gt;=55")</f>
        <v>22</v>
      </c>
      <c r="BV51" s="81" t="n">
        <f aca="false">COUNTIF(BV5:BV47,"&gt;=55")</f>
        <v>25</v>
      </c>
      <c r="BW51" s="81" t="n">
        <f aca="false">COUNTIF(BW5:BW47,"&gt;=55")</f>
        <v>24</v>
      </c>
      <c r="BX51" s="81"/>
      <c r="BY51" s="81"/>
      <c r="BZ51" s="81"/>
      <c r="CA51" s="81"/>
      <c r="CB51" s="81"/>
      <c r="CC51" s="81"/>
      <c r="CD51" s="80" t="n">
        <f aca="false">COUNTIF(CD5:CD47,"&gt;=55")</f>
        <v>23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9</v>
      </c>
      <c r="P52" s="81" t="n">
        <f aca="false">+$K$53-P51</f>
        <v>15</v>
      </c>
      <c r="Q52" s="81" t="n">
        <f aca="false">+$K$53-Q51</f>
        <v>9</v>
      </c>
      <c r="R52" s="81" t="n">
        <f aca="false">+$K$53-R51</f>
        <v>9</v>
      </c>
      <c r="S52" s="81"/>
      <c r="T52" s="81" t="n">
        <f aca="false">+$K$53-T51</f>
        <v>14</v>
      </c>
      <c r="U52" s="81"/>
      <c r="V52" s="81" t="n">
        <f aca="false">+$K$53-V51</f>
        <v>35</v>
      </c>
      <c r="W52" s="81" t="n">
        <f aca="false">+$K$53-W51</f>
        <v>9</v>
      </c>
      <c r="X52" s="81" t="n">
        <f aca="false">+$K$53-X51</f>
        <v>40</v>
      </c>
      <c r="Y52" s="81" t="n">
        <f aca="false">+$K$53-Y51</f>
        <v>40</v>
      </c>
      <c r="Z52" s="81" t="n">
        <f aca="false">+$K$53-Z51</f>
        <v>40</v>
      </c>
      <c r="AA52" s="81"/>
      <c r="AB52" s="81" t="n">
        <f aca="false">+$K$53-AB51</f>
        <v>9</v>
      </c>
      <c r="AC52" s="81" t="n">
        <f aca="false">+$K$53-AC51</f>
        <v>40</v>
      </c>
      <c r="AD52" s="81" t="n">
        <f aca="false">+$K$53-AD51</f>
        <v>18</v>
      </c>
      <c r="AE52" s="81" t="n">
        <f aca="false">+$K$53-AE51</f>
        <v>11</v>
      </c>
      <c r="AF52" s="81" t="n">
        <f aca="false">+$K$53-AF51</f>
        <v>15</v>
      </c>
      <c r="AG52" s="81" t="n">
        <f aca="false">+$K$53-AG51</f>
        <v>40</v>
      </c>
      <c r="AH52" s="81" t="n">
        <f aca="false">+$K$53-AH51</f>
        <v>35</v>
      </c>
      <c r="AI52" s="81" t="n">
        <f aca="false">+$K$53-AI51</f>
        <v>35</v>
      </c>
      <c r="AJ52" s="81" t="n">
        <f aca="false">+$K$53-AJ51</f>
        <v>35</v>
      </c>
      <c r="AK52" s="81" t="n">
        <f aca="false">+$K$53-AK51</f>
        <v>10</v>
      </c>
      <c r="AL52" s="81" t="n">
        <f aca="false">+$K$53-AL51</f>
        <v>5</v>
      </c>
      <c r="AM52" s="81" t="n">
        <f aca="false">+$K$53-AM51</f>
        <v>4</v>
      </c>
      <c r="AN52" s="81" t="n">
        <f aca="false">+$K$53-AN51</f>
        <v>7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9</v>
      </c>
      <c r="AW52" s="81" t="n">
        <f aca="false">+$K$53-AW51</f>
        <v>15</v>
      </c>
      <c r="AX52" s="81" t="n">
        <f aca="false">+$K$53-AX51</f>
        <v>8</v>
      </c>
      <c r="AY52" s="81"/>
      <c r="AZ52" s="81"/>
      <c r="BA52" s="81"/>
      <c r="BB52" s="81"/>
      <c r="BC52" s="81" t="n">
        <f aca="false">+$K$53-BC51</f>
        <v>16</v>
      </c>
      <c r="BD52" s="81"/>
      <c r="BE52" s="81"/>
      <c r="BF52" s="81" t="n">
        <f aca="false">+$K$53-BF51</f>
        <v>13</v>
      </c>
      <c r="BG52" s="81"/>
      <c r="BH52" s="81"/>
      <c r="BI52" s="80" t="n">
        <f aca="false">+$K$53-BI51</f>
        <v>14</v>
      </c>
      <c r="BJ52" s="81" t="n">
        <f aca="false">+$K$53-BJ51</f>
        <v>9</v>
      </c>
      <c r="BK52" s="81" t="n">
        <f aca="false">+$K$53-BK51</f>
        <v>5</v>
      </c>
      <c r="BL52" s="81"/>
      <c r="BM52" s="81"/>
      <c r="BN52" s="81"/>
      <c r="BO52" s="81"/>
      <c r="BP52" s="81" t="n">
        <f aca="false">+$K$53-BP51</f>
        <v>17</v>
      </c>
      <c r="BQ52" s="81"/>
      <c r="BR52" s="81"/>
      <c r="BS52" s="81" t="n">
        <f aca="false">+$K$53-BS51</f>
        <v>20</v>
      </c>
      <c r="BT52" s="80" t="n">
        <f aca="false">+$K$53-BT51</f>
        <v>14</v>
      </c>
      <c r="BU52" s="81" t="n">
        <f aca="false">+$K$53-BU51</f>
        <v>18</v>
      </c>
      <c r="BV52" s="81" t="n">
        <f aca="false">+$K$53-BV51</f>
        <v>15</v>
      </c>
      <c r="BW52" s="81" t="n">
        <f aca="false">+$K$53-BW51</f>
        <v>16</v>
      </c>
      <c r="BX52" s="81"/>
      <c r="BY52" s="81"/>
      <c r="BZ52" s="81"/>
      <c r="CA52" s="81"/>
      <c r="CB52" s="81"/>
      <c r="CC52" s="81"/>
      <c r="CD52" s="80" t="n">
        <f aca="false">+$K$53-CD51</f>
        <v>17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40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4 AW5:BA12 BB5:BB21 BC5:BD44 BE5:BE22 BF5:BF24 BG5:BH44 AW14:BA22 BB23:BB44 AW24:BA24 BE24:BE44 AW26:BA44 BF26:BF44 BI52 BT52:CD52">
    <cfRule type="cellIs" priority="2" operator="lessThan" aboveAverage="0" equalAverage="0" bottom="0" percent="0" rank="0" text="" dxfId="1">
      <formula>54.5</formula>
    </cfRule>
  </conditionalFormatting>
  <conditionalFormatting sqref="AJ5:AJ47 AK5:AO11 AP5:AP27 AQ5:AV47 AW5:BA12 BB5:BB21 BC5:BD47 BE5:BE22 BF5:BF24 BG5:BH47 BJ5:BO12 BP5:BS47 AK13:AO22 AW14:BA22 BJ14:BO24 BB23:BB47 AK24:AO27 AW24:BA24 BE24:BE47 AW26:BA47 BF26:BF47 BJ26:BO47 AK29:AP47 AB45:AB47 AF45:AF47 BI45:BI47 BU45:CC47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O5:V44 AB5:AB44 AJ5:AJ44 BT5:CD44">
    <cfRule type="cellIs" priority="4" operator="lessThan" aboveAverage="0" equalAverage="0" bottom="0" percent="0" rank="0" text="" dxfId="1">
      <formula>54.5</formula>
    </cfRule>
  </conditionalFormatting>
  <conditionalFormatting sqref="AB5:AB44 BU5:CC44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4">
    <cfRule type="cellIs" priority="6" operator="lessThan" aboveAverage="0" equalAverage="0" bottom="0" percent="0" rank="0" text="" dxfId="1">
      <formula>54.5</formula>
    </cfRule>
  </conditionalFormatting>
  <conditionalFormatting sqref="BI5:BI44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P28">
    <cfRule type="containsText" priority="8" operator="containsText" aboveAverage="0" equalAverage="0" bottom="0" percent="0" rank="0" text="A" dxfId="2">
      <formula>NOT(ISERROR(SEARCH("A",AP28)))</formula>
    </cfRule>
  </conditionalFormatting>
  <conditionalFormatting sqref="AF5:AF44 AJ5:AJ44">
    <cfRule type="cellIs" priority="9" operator="lessThan" aboveAverage="0" equalAverage="0" bottom="0" percent="0" rank="0" text="" dxfId="1">
      <formula>54.5</formula>
    </cfRule>
  </conditionalFormatting>
  <conditionalFormatting sqref="AF5:AF44 AJ5:AJ44">
    <cfRule type="containsText" priority="10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3.57"/>
    <col collapsed="false" customWidth="true" hidden="false" outlineLevel="0" max="4" min="3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2.86"/>
    <col collapsed="false" customWidth="true" hidden="false" outlineLevel="0" max="10" min="10" style="0" width="13.14"/>
    <col collapsed="false" customWidth="true" hidden="false" outlineLevel="0" max="11" min="11" style="0" width="18.71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201954029-7</v>
      </c>
      <c r="B5" s="18" t="n">
        <f aca="false">$W5</f>
        <v>69</v>
      </c>
      <c r="C5" s="13"/>
      <c r="D5" s="56" t="n">
        <v>1</v>
      </c>
      <c r="E5" s="56" t="s">
        <v>1217</v>
      </c>
      <c r="F5" s="56" t="s">
        <v>121</v>
      </c>
      <c r="G5" s="56" t="s">
        <v>1218</v>
      </c>
      <c r="H5" s="56" t="s">
        <v>68</v>
      </c>
      <c r="I5" s="56" t="s">
        <v>1219</v>
      </c>
      <c r="J5" s="56" t="s">
        <v>1220</v>
      </c>
      <c r="K5" s="56" t="s">
        <v>1221</v>
      </c>
      <c r="L5" s="56" t="s">
        <v>64</v>
      </c>
      <c r="M5" s="56" t="s">
        <v>635</v>
      </c>
      <c r="N5" s="56" t="s">
        <v>1222</v>
      </c>
      <c r="O5" s="57" t="n">
        <f aca="false">$AB5</f>
        <v>80</v>
      </c>
      <c r="P5" s="57" t="n">
        <f aca="false">$AF5</f>
        <v>100</v>
      </c>
      <c r="Q5" s="57" t="n">
        <f aca="false">IFERROR(IF($V5&lt;&gt;0,ROUND((MAX(O5:P5)*0.5+$V5*0.5),0),ROUND(($O5*0.5+$P5*0.5),0)),)</f>
        <v>90</v>
      </c>
      <c r="R5" s="57" t="n">
        <f aca="false">$AV5</f>
        <v>42.5</v>
      </c>
      <c r="S5" s="57" t="n">
        <f aca="false">$BI5</f>
        <v>39</v>
      </c>
      <c r="T5" s="57" t="n">
        <f aca="false">$BT5</f>
        <v>54</v>
      </c>
      <c r="U5" s="57" t="n">
        <f aca="false">$CD5</f>
        <v>47.875</v>
      </c>
      <c r="V5" s="58" t="n">
        <f aca="false">$AJ5</f>
        <v>0</v>
      </c>
      <c r="W5" s="59" t="n">
        <f aca="false">IF($Q5&gt;=55,ROUND($Q5*$Q$3+$R5*$R$3+$S5*$S$3+$T5*$T$3+$U5*$U$3,0),$Q5)</f>
        <v>69</v>
      </c>
      <c r="X5" s="57" t="n">
        <v>20</v>
      </c>
      <c r="Y5" s="60" t="n">
        <v>25</v>
      </c>
      <c r="Z5" s="60" t="n">
        <v>35</v>
      </c>
      <c r="AA5" s="60" t="n">
        <v>100</v>
      </c>
      <c r="AB5" s="61" t="n">
        <f aca="false">IFERROR(X5+Y5+Z5*AA5/100,0)</f>
        <v>80</v>
      </c>
      <c r="AC5" s="60" t="n">
        <v>30</v>
      </c>
      <c r="AD5" s="60" t="n">
        <v>70</v>
      </c>
      <c r="AE5" s="57" t="n">
        <v>100</v>
      </c>
      <c r="AF5" s="61" t="n">
        <f aca="false">IFERROR(AC5+AD5*AE5/100,0)</f>
        <v>100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25</v>
      </c>
      <c r="AO5" s="62" t="n">
        <v>0</v>
      </c>
      <c r="AP5" s="62" t="n">
        <v>100</v>
      </c>
      <c r="AQ5" s="62" t="n">
        <v>0</v>
      </c>
      <c r="AR5" s="62" t="n">
        <v>0</v>
      </c>
      <c r="AS5" s="62" t="n">
        <v>0</v>
      </c>
      <c r="AT5" s="62" t="n">
        <v>0</v>
      </c>
      <c r="AU5" s="62"/>
      <c r="AV5" s="61" t="n">
        <f aca="false">IFERROR(AVERAGE(AK5:AU5),0)</f>
        <v>42.5</v>
      </c>
      <c r="AW5" s="62" t="n">
        <v>0</v>
      </c>
      <c r="AX5" s="62" t="n">
        <v>98</v>
      </c>
      <c r="AY5" s="62" t="n">
        <v>100</v>
      </c>
      <c r="AZ5" s="62" t="n">
        <v>0</v>
      </c>
      <c r="BA5" s="62" t="n">
        <v>0</v>
      </c>
      <c r="BB5" s="62" t="n">
        <v>83</v>
      </c>
      <c r="BC5" s="62" t="n">
        <v>28</v>
      </c>
      <c r="BD5" s="62" t="n">
        <v>0</v>
      </c>
      <c r="BE5" s="62" t="n">
        <v>0</v>
      </c>
      <c r="BF5" s="62" t="n">
        <v>81</v>
      </c>
      <c r="BG5" s="62"/>
      <c r="BH5" s="62"/>
      <c r="BI5" s="61" t="n">
        <f aca="false">IFERROR(AVERAGE(AW5:BH5),0)</f>
        <v>39</v>
      </c>
      <c r="BJ5" s="62" t="n">
        <v>0</v>
      </c>
      <c r="BK5" s="62" t="n">
        <v>15</v>
      </c>
      <c r="BL5" s="62" t="n">
        <v>95</v>
      </c>
      <c r="BM5" s="62" t="n">
        <v>0</v>
      </c>
      <c r="BN5" s="62" t="n">
        <v>30</v>
      </c>
      <c r="BO5" s="62" t="n">
        <v>30</v>
      </c>
      <c r="BP5" s="62" t="n">
        <v>100</v>
      </c>
      <c r="BQ5" s="62" t="n">
        <v>90</v>
      </c>
      <c r="BR5" s="62" t="n">
        <v>100</v>
      </c>
      <c r="BS5" s="62" t="n">
        <v>80</v>
      </c>
      <c r="BT5" s="61" t="n">
        <f aca="false">IFERROR(AVERAGE(BJ5:BS5),0)</f>
        <v>54</v>
      </c>
      <c r="BU5" s="63" t="n">
        <v>100</v>
      </c>
      <c r="BV5" s="63" t="n">
        <v>0</v>
      </c>
      <c r="BW5" s="63" t="n">
        <v>0</v>
      </c>
      <c r="BX5" s="62" t="n">
        <v>83</v>
      </c>
      <c r="BY5" s="62" t="n">
        <v>0</v>
      </c>
      <c r="BZ5" s="62" t="n">
        <v>100</v>
      </c>
      <c r="CA5" s="62" t="n">
        <v>100</v>
      </c>
      <c r="CB5" s="62" t="n">
        <v>0</v>
      </c>
      <c r="CC5" s="67"/>
      <c r="CD5" s="61" t="n">
        <f aca="false">IFERROR(AVERAGE(BU5:CC5),0)</f>
        <v>47.875</v>
      </c>
    </row>
    <row r="6" customFormat="false" ht="15.75" hidden="false" customHeight="true" outlineLevel="0" collapsed="false">
      <c r="A6" s="13" t="str">
        <f aca="false">$E6&amp;"-"&amp;$F6</f>
        <v>201951061-4</v>
      </c>
      <c r="B6" s="18" t="n">
        <f aca="false">$W6</f>
        <v>93</v>
      </c>
      <c r="C6" s="13"/>
      <c r="D6" s="68" t="n">
        <v>2</v>
      </c>
      <c r="E6" s="56" t="s">
        <v>1223</v>
      </c>
      <c r="F6" s="56" t="s">
        <v>178</v>
      </c>
      <c r="G6" s="56" t="s">
        <v>1224</v>
      </c>
      <c r="H6" s="56" t="s">
        <v>102</v>
      </c>
      <c r="I6" s="56" t="s">
        <v>1225</v>
      </c>
      <c r="J6" s="56" t="s">
        <v>1226</v>
      </c>
      <c r="K6" s="56" t="s">
        <v>1227</v>
      </c>
      <c r="L6" s="100" t="s">
        <v>64</v>
      </c>
      <c r="M6" s="100" t="s">
        <v>381</v>
      </c>
      <c r="N6" s="100" t="s">
        <v>1228</v>
      </c>
      <c r="O6" s="57" t="n">
        <f aca="false">$AB6</f>
        <v>80</v>
      </c>
      <c r="P6" s="57" t="n">
        <f aca="false">$AF6</f>
        <v>100</v>
      </c>
      <c r="Q6" s="57" t="n">
        <f aca="false">IFERROR(IF($V6&lt;&gt;0,ROUND((MAX(O6:P6)*0.5+$V6*0.5),0),ROUND(($O6*0.5+$P6*0.5),0)),)</f>
        <v>90</v>
      </c>
      <c r="R6" s="57" t="n">
        <f aca="false">$AV6</f>
        <v>98.3</v>
      </c>
      <c r="S6" s="57" t="n">
        <f aca="false">$BI6</f>
        <v>100</v>
      </c>
      <c r="T6" s="57" t="n">
        <f aca="false">$BT6</f>
        <v>89.5</v>
      </c>
      <c r="U6" s="57" t="n">
        <f aca="false">$CD6</f>
        <v>100</v>
      </c>
      <c r="V6" s="58" t="n">
        <f aca="false">$AJ6</f>
        <v>0</v>
      </c>
      <c r="W6" s="59" t="n">
        <f aca="false">IF($Q6&gt;=55,ROUND($Q6*$Q$3+$R6*$R$3+$S6*$S$3+$T6*$T$3+$U6*$U$3,0),$Q6)</f>
        <v>93</v>
      </c>
      <c r="X6" s="57" t="n">
        <v>20</v>
      </c>
      <c r="Y6" s="60" t="n">
        <v>30</v>
      </c>
      <c r="Z6" s="60" t="n">
        <v>30</v>
      </c>
      <c r="AA6" s="60" t="n">
        <v>100</v>
      </c>
      <c r="AB6" s="61" t="n">
        <f aca="false">IFERROR(X6+Y6+Z6*AA6/100,0)</f>
        <v>80</v>
      </c>
      <c r="AC6" s="60" t="n">
        <v>30</v>
      </c>
      <c r="AD6" s="60" t="n">
        <v>70</v>
      </c>
      <c r="AE6" s="57" t="n">
        <v>100</v>
      </c>
      <c r="AF6" s="61" t="n">
        <f aca="false">IFERROR(AC6+AD6*AE6/100,0)</f>
        <v>100</v>
      </c>
      <c r="AG6" s="60"/>
      <c r="AH6" s="60"/>
      <c r="AI6" s="57"/>
      <c r="AJ6" s="61" t="n">
        <f aca="false">IFERROR(AG6+AH6*AI6/100,0)</f>
        <v>0</v>
      </c>
      <c r="AK6" s="62" t="n">
        <v>100</v>
      </c>
      <c r="AL6" s="63" t="n">
        <v>100</v>
      </c>
      <c r="AM6" s="62" t="n">
        <v>100</v>
      </c>
      <c r="AN6" s="62" t="n">
        <v>100</v>
      </c>
      <c r="AO6" s="62" t="n">
        <v>100</v>
      </c>
      <c r="AP6" s="62" t="n">
        <v>100</v>
      </c>
      <c r="AQ6" s="62" t="n">
        <v>100</v>
      </c>
      <c r="AR6" s="62" t="n">
        <v>83</v>
      </c>
      <c r="AS6" s="62" t="n">
        <v>100</v>
      </c>
      <c r="AT6" s="62" t="n">
        <v>100</v>
      </c>
      <c r="AU6" s="62"/>
      <c r="AV6" s="61" t="n">
        <f aca="false">IFERROR(AVERAGE(AK6:AU6),0)</f>
        <v>98.3</v>
      </c>
      <c r="AW6" s="62" t="n">
        <v>100</v>
      </c>
      <c r="AX6" s="62" t="n">
        <v>100</v>
      </c>
      <c r="AY6" s="62" t="n">
        <v>100</v>
      </c>
      <c r="AZ6" s="62" t="n">
        <v>100</v>
      </c>
      <c r="BA6" s="62" t="n">
        <v>100</v>
      </c>
      <c r="BB6" s="62" t="n">
        <v>100</v>
      </c>
      <c r="BC6" s="62" t="n">
        <v>100</v>
      </c>
      <c r="BD6" s="62" t="n">
        <v>100</v>
      </c>
      <c r="BE6" s="62" t="n">
        <v>100</v>
      </c>
      <c r="BF6" s="62" t="n">
        <v>100</v>
      </c>
      <c r="BG6" s="62"/>
      <c r="BH6" s="62"/>
      <c r="BI6" s="61" t="n">
        <f aca="false">IFERROR(AVERAGE(AW6:BH6),0)</f>
        <v>100</v>
      </c>
      <c r="BJ6" s="62" t="n">
        <v>100</v>
      </c>
      <c r="BK6" s="62" t="n">
        <v>100</v>
      </c>
      <c r="BL6" s="62" t="n">
        <v>100</v>
      </c>
      <c r="BM6" s="62" t="n">
        <v>70</v>
      </c>
      <c r="BN6" s="62" t="n">
        <v>100</v>
      </c>
      <c r="BO6" s="62" t="n">
        <v>70</v>
      </c>
      <c r="BP6" s="62" t="n">
        <v>55</v>
      </c>
      <c r="BQ6" s="62" t="n">
        <v>100</v>
      </c>
      <c r="BR6" s="62" t="n">
        <v>100</v>
      </c>
      <c r="BS6" s="62" t="n">
        <v>100</v>
      </c>
      <c r="BT6" s="61" t="n">
        <f aca="false">IFERROR(AVERAGE(BJ6:BS6),0)</f>
        <v>89.5</v>
      </c>
      <c r="BU6" s="63" t="n">
        <v>100</v>
      </c>
      <c r="BV6" s="63" t="n">
        <v>100</v>
      </c>
      <c r="BW6" s="63" t="n">
        <v>100</v>
      </c>
      <c r="BX6" s="62" t="n">
        <v>100</v>
      </c>
      <c r="BY6" s="62" t="n">
        <v>100</v>
      </c>
      <c r="BZ6" s="62" t="n">
        <v>100</v>
      </c>
      <c r="CA6" s="62" t="n">
        <v>100</v>
      </c>
      <c r="CB6" s="62" t="n">
        <v>100</v>
      </c>
      <c r="CC6" s="62"/>
      <c r="CD6" s="61" t="n">
        <f aca="false">IFERROR(AVERAGE(BU6:CC6),0)</f>
        <v>100</v>
      </c>
    </row>
    <row r="7" customFormat="false" ht="15.75" hidden="false" customHeight="true" outlineLevel="0" collapsed="false">
      <c r="A7" s="13" t="str">
        <f aca="false">$E7&amp;"-"&amp;$F7</f>
        <v>201960127-K</v>
      </c>
      <c r="B7" s="18" t="n">
        <f aca="false">$W7</f>
        <v>76</v>
      </c>
      <c r="C7" s="13"/>
      <c r="D7" s="68" t="n">
        <v>3</v>
      </c>
      <c r="E7" s="56" t="s">
        <v>1229</v>
      </c>
      <c r="F7" s="56" t="s">
        <v>60</v>
      </c>
      <c r="G7" s="56" t="s">
        <v>1230</v>
      </c>
      <c r="H7" s="56" t="s">
        <v>68</v>
      </c>
      <c r="I7" s="56" t="s">
        <v>84</v>
      </c>
      <c r="J7" s="56" t="s">
        <v>1231</v>
      </c>
      <c r="K7" s="56" t="s">
        <v>1232</v>
      </c>
      <c r="L7" s="56" t="s">
        <v>64</v>
      </c>
      <c r="M7" s="56" t="s">
        <v>65</v>
      </c>
      <c r="N7" s="56" t="s">
        <v>1233</v>
      </c>
      <c r="O7" s="57" t="n">
        <f aca="false">$AB7</f>
        <v>80</v>
      </c>
      <c r="P7" s="57" t="n">
        <f aca="false">$AF7</f>
        <v>100</v>
      </c>
      <c r="Q7" s="57" t="n">
        <f aca="false">IFERROR(IF($V7&lt;&gt;0,ROUND((MAX(O7:P7)*0.5+$V7*0.5),0),ROUND(($O7*0.5+$P7*0.5),0)),)</f>
        <v>90</v>
      </c>
      <c r="R7" s="57" t="n">
        <f aca="false">$AV7</f>
        <v>66.2</v>
      </c>
      <c r="S7" s="57" t="n">
        <f aca="false">$BI7</f>
        <v>9.8</v>
      </c>
      <c r="T7" s="57" t="n">
        <f aca="false">$BT7</f>
        <v>88</v>
      </c>
      <c r="U7" s="57" t="n">
        <f aca="false">$CD7</f>
        <v>0</v>
      </c>
      <c r="V7" s="58" t="n">
        <f aca="false">$AJ7</f>
        <v>0</v>
      </c>
      <c r="W7" s="59" t="n">
        <f aca="false">IF($Q7&gt;=55,ROUND($Q7*$Q$3+$R7*$R$3+$S7*$S$3+$T7*$T$3+$U7*$U$3,0),$Q7)</f>
        <v>76</v>
      </c>
      <c r="X7" s="57" t="n">
        <v>20</v>
      </c>
      <c r="Y7" s="60" t="n">
        <v>20</v>
      </c>
      <c r="Z7" s="60" t="n">
        <v>40</v>
      </c>
      <c r="AA7" s="60" t="n">
        <v>100</v>
      </c>
      <c r="AB7" s="61" t="n">
        <f aca="false">IFERROR(X7+Y7+Z7*AA7/100,0)</f>
        <v>80</v>
      </c>
      <c r="AC7" s="60" t="n">
        <v>30</v>
      </c>
      <c r="AD7" s="60" t="n">
        <v>70</v>
      </c>
      <c r="AE7" s="57" t="n">
        <v>100</v>
      </c>
      <c r="AF7" s="61" t="n">
        <f aca="false">IFERROR(AC7+AD7*AE7/100,0)</f>
        <v>100</v>
      </c>
      <c r="AG7" s="60"/>
      <c r="AH7" s="60"/>
      <c r="AI7" s="57"/>
      <c r="AJ7" s="61" t="n">
        <f aca="false">IFERROR(AG7+AH7*AI7/100,0)</f>
        <v>0</v>
      </c>
      <c r="AK7" s="62" t="n">
        <v>0</v>
      </c>
      <c r="AL7" s="63" t="n">
        <v>100</v>
      </c>
      <c r="AM7" s="62" t="n">
        <v>100</v>
      </c>
      <c r="AN7" s="62" t="n">
        <v>0</v>
      </c>
      <c r="AO7" s="62" t="n">
        <v>75</v>
      </c>
      <c r="AP7" s="62" t="n">
        <v>80</v>
      </c>
      <c r="AQ7" s="62" t="n">
        <v>80</v>
      </c>
      <c r="AR7" s="62" t="n">
        <v>67</v>
      </c>
      <c r="AS7" s="62" t="n">
        <v>60</v>
      </c>
      <c r="AT7" s="62" t="n">
        <v>100</v>
      </c>
      <c r="AU7" s="62"/>
      <c r="AV7" s="61" t="n">
        <f aca="false">IFERROR(AVERAGE(AK7:AU7),0)</f>
        <v>66.2</v>
      </c>
      <c r="AW7" s="62" t="n">
        <v>0</v>
      </c>
      <c r="AX7" s="62" t="n">
        <v>98</v>
      </c>
      <c r="AY7" s="62" t="n">
        <v>0</v>
      </c>
      <c r="AZ7" s="62" t="n">
        <v>0</v>
      </c>
      <c r="BA7" s="62" t="n">
        <v>0</v>
      </c>
      <c r="BB7" s="62" t="n">
        <v>0</v>
      </c>
      <c r="BC7" s="62" t="n">
        <v>0</v>
      </c>
      <c r="BD7" s="62" t="n">
        <v>0</v>
      </c>
      <c r="BE7" s="62" t="n">
        <v>0</v>
      </c>
      <c r="BF7" s="62" t="n">
        <v>0</v>
      </c>
      <c r="BG7" s="62"/>
      <c r="BH7" s="62"/>
      <c r="BI7" s="61" t="n">
        <f aca="false">IFERROR(AVERAGE(AW7:BH7),0)</f>
        <v>9.8</v>
      </c>
      <c r="BJ7" s="62" t="n">
        <v>0</v>
      </c>
      <c r="BK7" s="62" t="n">
        <v>100</v>
      </c>
      <c r="BL7" s="62" t="n">
        <v>90</v>
      </c>
      <c r="BM7" s="62" t="n">
        <v>95</v>
      </c>
      <c r="BN7" s="62" t="n">
        <v>100</v>
      </c>
      <c r="BO7" s="62" t="n">
        <v>95</v>
      </c>
      <c r="BP7" s="62" t="n">
        <v>100</v>
      </c>
      <c r="BQ7" s="62" t="n">
        <v>100</v>
      </c>
      <c r="BR7" s="62" t="n">
        <v>100</v>
      </c>
      <c r="BS7" s="62" t="n">
        <v>100</v>
      </c>
      <c r="BT7" s="61" t="n">
        <f aca="false">IFERROR(AVERAGE(BJ7:BS7),0)</f>
        <v>88</v>
      </c>
      <c r="BU7" s="63" t="n">
        <v>0</v>
      </c>
      <c r="BV7" s="63" t="n">
        <v>0</v>
      </c>
      <c r="BW7" s="63" t="n">
        <v>0</v>
      </c>
      <c r="BX7" s="62" t="n">
        <v>0</v>
      </c>
      <c r="BY7" s="62" t="n">
        <v>0</v>
      </c>
      <c r="BZ7" s="62" t="n">
        <v>0</v>
      </c>
      <c r="CA7" s="62" t="n">
        <v>0</v>
      </c>
      <c r="CB7" s="62" t="n">
        <v>0</v>
      </c>
      <c r="CC7" s="62"/>
      <c r="CD7" s="61" t="n">
        <f aca="false">IFERROR(AVERAGE(BU7:CC7),0)</f>
        <v>0</v>
      </c>
    </row>
    <row r="8" customFormat="false" ht="15.75" hidden="false" customHeight="true" outlineLevel="0" collapsed="false">
      <c r="A8" s="13" t="str">
        <f aca="false">$E8&amp;"-"&amp;$F8</f>
        <v>201984037-1</v>
      </c>
      <c r="B8" s="18" t="n">
        <f aca="false">$W8</f>
        <v>33</v>
      </c>
      <c r="C8" s="13"/>
      <c r="D8" s="68" t="n">
        <v>4</v>
      </c>
      <c r="E8" s="56" t="s">
        <v>1234</v>
      </c>
      <c r="F8" s="56" t="s">
        <v>64</v>
      </c>
      <c r="G8" s="56" t="s">
        <v>1235</v>
      </c>
      <c r="H8" s="56" t="s">
        <v>121</v>
      </c>
      <c r="I8" s="56" t="s">
        <v>1236</v>
      </c>
      <c r="J8" s="56" t="s">
        <v>949</v>
      </c>
      <c r="K8" s="56" t="s">
        <v>1237</v>
      </c>
      <c r="L8" s="56" t="s">
        <v>64</v>
      </c>
      <c r="M8" s="56" t="s">
        <v>411</v>
      </c>
      <c r="N8" s="56" t="s">
        <v>1238</v>
      </c>
      <c r="O8" s="57" t="n">
        <f aca="false">$AB8</f>
        <v>65</v>
      </c>
      <c r="P8" s="57" t="n">
        <f aca="false">$AF8</f>
        <v>35</v>
      </c>
      <c r="Q8" s="57" t="n">
        <f aca="false">IFERROR(ROUND((O8+P8+V8)/3,0),)</f>
        <v>33</v>
      </c>
      <c r="R8" s="57" t="n">
        <f aca="false">$AV8</f>
        <v>91.8</v>
      </c>
      <c r="S8" s="57" t="n">
        <f aca="false">$BI8</f>
        <v>87.6</v>
      </c>
      <c r="T8" s="57" t="n">
        <f aca="false">$BT8</f>
        <v>81.5</v>
      </c>
      <c r="U8" s="57" t="n">
        <f aca="false">$CD8</f>
        <v>100</v>
      </c>
      <c r="V8" s="58" t="n">
        <f aca="false">$AJ8</f>
        <v>0</v>
      </c>
      <c r="W8" s="59" t="n">
        <f aca="false">IF($Q8&gt;=55,ROUND($Q8*$Q$3+$R8*$R$3+$S8*$S$3+$T8*$T$3+$U8*$U$3,0),$Q8)</f>
        <v>33</v>
      </c>
      <c r="X8" s="57" t="n">
        <v>20</v>
      </c>
      <c r="Y8" s="60" t="n">
        <v>20</v>
      </c>
      <c r="Z8" s="60" t="n">
        <v>25</v>
      </c>
      <c r="AA8" s="60" t="n">
        <v>100</v>
      </c>
      <c r="AB8" s="61" t="n">
        <f aca="false">IFERROR(X8+Y8+Z8*AA8/100,0)</f>
        <v>65</v>
      </c>
      <c r="AC8" s="60" t="n">
        <v>15</v>
      </c>
      <c r="AD8" s="60" t="n">
        <v>20</v>
      </c>
      <c r="AE8" s="57" t="n">
        <v>100</v>
      </c>
      <c r="AF8" s="61" t="n">
        <f aca="false">IFERROR(AC8+AD8*AE8/100,0)</f>
        <v>35</v>
      </c>
      <c r="AG8" s="60" t="n">
        <v>0</v>
      </c>
      <c r="AH8" s="60" t="n">
        <v>0</v>
      </c>
      <c r="AI8" s="57" t="n">
        <v>0</v>
      </c>
      <c r="AJ8" s="61" t="n">
        <v>0</v>
      </c>
      <c r="AK8" s="62" t="n">
        <v>100</v>
      </c>
      <c r="AL8" s="63" t="n">
        <v>100</v>
      </c>
      <c r="AM8" s="62" t="n">
        <v>100</v>
      </c>
      <c r="AN8" s="62" t="n">
        <v>75</v>
      </c>
      <c r="AO8" s="62" t="n">
        <v>100</v>
      </c>
      <c r="AP8" s="62" t="n">
        <v>80</v>
      </c>
      <c r="AQ8" s="62" t="n">
        <v>100</v>
      </c>
      <c r="AR8" s="62" t="n">
        <v>83</v>
      </c>
      <c r="AS8" s="62" t="n">
        <v>80</v>
      </c>
      <c r="AT8" s="62" t="n">
        <v>100</v>
      </c>
      <c r="AU8" s="62"/>
      <c r="AV8" s="61" t="n">
        <f aca="false">IFERROR(AVERAGE(AK8:AU8),0)</f>
        <v>91.8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0</v>
      </c>
      <c r="BB8" s="62" t="n">
        <v>100</v>
      </c>
      <c r="BC8" s="62" t="n">
        <v>92</v>
      </c>
      <c r="BD8" s="62" t="n">
        <v>100</v>
      </c>
      <c r="BE8" s="62" t="n">
        <v>84</v>
      </c>
      <c r="BF8" s="62" t="n">
        <v>100</v>
      </c>
      <c r="BG8" s="62"/>
      <c r="BH8" s="62"/>
      <c r="BI8" s="61" t="n">
        <f aca="false">IFERROR(AVERAGE(AW8:BH8),0)</f>
        <v>87.6</v>
      </c>
      <c r="BJ8" s="62" t="n">
        <v>100</v>
      </c>
      <c r="BK8" s="62" t="n">
        <v>60</v>
      </c>
      <c r="BL8" s="62" t="n">
        <v>100</v>
      </c>
      <c r="BM8" s="62" t="n">
        <v>80</v>
      </c>
      <c r="BN8" s="62" t="n">
        <v>0</v>
      </c>
      <c r="BO8" s="62" t="n">
        <v>95</v>
      </c>
      <c r="BP8" s="62" t="n">
        <v>100</v>
      </c>
      <c r="BQ8" s="62" t="n">
        <v>90</v>
      </c>
      <c r="BR8" s="62" t="n">
        <v>100</v>
      </c>
      <c r="BS8" s="62" t="n">
        <v>90</v>
      </c>
      <c r="BT8" s="61" t="n">
        <f aca="false">IFERROR(AVERAGE(BJ8:BS8),0)</f>
        <v>81.5</v>
      </c>
      <c r="BU8" s="63" t="n">
        <v>100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100</v>
      </c>
      <c r="CA8" s="62" t="n">
        <v>100</v>
      </c>
      <c r="CB8" s="62" t="n">
        <v>100</v>
      </c>
      <c r="CC8" s="62"/>
      <c r="CD8" s="61" t="n">
        <f aca="false">IFERROR(AVERAGE(BU8:CC8),0)</f>
        <v>100</v>
      </c>
    </row>
    <row r="9" customFormat="false" ht="15.75" hidden="false" customHeight="true" outlineLevel="0" collapsed="false">
      <c r="A9" s="13" t="str">
        <f aca="false">$E9&amp;"-"&amp;$F9</f>
        <v>201854015-3</v>
      </c>
      <c r="B9" s="18" t="n">
        <f aca="false">$W9</f>
        <v>73</v>
      </c>
      <c r="C9" s="13"/>
      <c r="D9" s="68" t="n">
        <v>5</v>
      </c>
      <c r="E9" s="56" t="s">
        <v>1239</v>
      </c>
      <c r="F9" s="56" t="s">
        <v>159</v>
      </c>
      <c r="G9" s="56" t="s">
        <v>1240</v>
      </c>
      <c r="H9" s="56" t="s">
        <v>64</v>
      </c>
      <c r="I9" s="56" t="s">
        <v>622</v>
      </c>
      <c r="J9" s="56" t="s">
        <v>609</v>
      </c>
      <c r="K9" s="56" t="s">
        <v>329</v>
      </c>
      <c r="L9" s="56" t="s">
        <v>58</v>
      </c>
      <c r="M9" s="56" t="s">
        <v>635</v>
      </c>
      <c r="N9" s="56" t="s">
        <v>1241</v>
      </c>
      <c r="O9" s="57" t="n">
        <f aca="false">$AB9</f>
        <v>90</v>
      </c>
      <c r="P9" s="57" t="n">
        <f aca="false">$AF9</f>
        <v>100</v>
      </c>
      <c r="Q9" s="57" t="n">
        <f aca="false">IFERROR(IF($V9&lt;&gt;0,ROUND((MAX(O9:P9)*0.5+$V9*0.5),0),ROUND(($O9*0.5+$P9*0.5),0)),)</f>
        <v>95</v>
      </c>
      <c r="R9" s="57" t="n">
        <f aca="false">$AV9</f>
        <v>35</v>
      </c>
      <c r="S9" s="57" t="n">
        <f aca="false">$BI9</f>
        <v>50.1</v>
      </c>
      <c r="T9" s="57" t="n">
        <f aca="false">$BT9</f>
        <v>67</v>
      </c>
      <c r="U9" s="57" t="n">
        <f aca="false">$CD9</f>
        <v>50</v>
      </c>
      <c r="V9" s="58" t="n">
        <f aca="false">$AJ9</f>
        <v>0</v>
      </c>
      <c r="W9" s="59" t="n">
        <f aca="false">IF($Q9&gt;=55,ROUND($Q9*$Q$3+$R9*$R$3+$S9*$S$3+$T9*$T$3+$U9*$U$3,0),$Q9)</f>
        <v>73</v>
      </c>
      <c r="X9" s="57" t="n">
        <v>20</v>
      </c>
      <c r="Y9" s="60" t="n">
        <v>30</v>
      </c>
      <c r="Z9" s="60" t="n">
        <v>40</v>
      </c>
      <c r="AA9" s="60" t="n">
        <v>100</v>
      </c>
      <c r="AB9" s="61" t="n">
        <f aca="false">IFERROR(X9+Y9+Z9*AA9/100,0)</f>
        <v>90</v>
      </c>
      <c r="AC9" s="60" t="n">
        <v>30</v>
      </c>
      <c r="AD9" s="60" t="n">
        <v>70</v>
      </c>
      <c r="AE9" s="57" t="n">
        <v>100</v>
      </c>
      <c r="AF9" s="61" t="n">
        <f aca="false">IFERROR(AC9+AD9*AE9/100,0)</f>
        <v>100</v>
      </c>
      <c r="AG9" s="60"/>
      <c r="AH9" s="60"/>
      <c r="AI9" s="57"/>
      <c r="AJ9" s="61" t="n">
        <f aca="false">IFERROR(AG9+AH9*AI9/100,0)</f>
        <v>0</v>
      </c>
      <c r="AK9" s="62" t="n">
        <v>83</v>
      </c>
      <c r="AL9" s="63" t="n">
        <v>0</v>
      </c>
      <c r="AM9" s="62" t="n">
        <v>0</v>
      </c>
      <c r="AN9" s="62" t="n">
        <v>100</v>
      </c>
      <c r="AO9" s="62" t="n">
        <v>50</v>
      </c>
      <c r="AP9" s="62" t="n">
        <v>0</v>
      </c>
      <c r="AQ9" s="62" t="n">
        <v>100</v>
      </c>
      <c r="AR9" s="62" t="n">
        <v>17</v>
      </c>
      <c r="AS9" s="62" t="n">
        <v>0</v>
      </c>
      <c r="AT9" s="62" t="n">
        <v>0</v>
      </c>
      <c r="AU9" s="62"/>
      <c r="AV9" s="61" t="n">
        <f aca="false">IFERROR(AVERAGE(AK9:AU9),0)</f>
        <v>35</v>
      </c>
      <c r="AW9" s="62" t="n">
        <v>0</v>
      </c>
      <c r="AX9" s="62" t="n">
        <v>0</v>
      </c>
      <c r="AY9" s="62" t="n">
        <v>100</v>
      </c>
      <c r="AZ9" s="62" t="n">
        <v>100</v>
      </c>
      <c r="BA9" s="62" t="n">
        <v>0</v>
      </c>
      <c r="BB9" s="62" t="n">
        <v>33</v>
      </c>
      <c r="BC9" s="62" t="n">
        <v>69</v>
      </c>
      <c r="BD9" s="62" t="n">
        <v>0</v>
      </c>
      <c r="BE9" s="62" t="n">
        <v>99</v>
      </c>
      <c r="BF9" s="62" t="n">
        <v>100</v>
      </c>
      <c r="BG9" s="62"/>
      <c r="BH9" s="62"/>
      <c r="BI9" s="61" t="n">
        <f aca="false">IFERROR(AVERAGE(AW9:BH9),0)</f>
        <v>50.1</v>
      </c>
      <c r="BJ9" s="62" t="n">
        <v>100</v>
      </c>
      <c r="BK9" s="62" t="n">
        <v>100</v>
      </c>
      <c r="BL9" s="62" t="n">
        <v>100</v>
      </c>
      <c r="BM9" s="62" t="n">
        <v>40</v>
      </c>
      <c r="BN9" s="62" t="n">
        <v>100</v>
      </c>
      <c r="BO9" s="62" t="n">
        <v>0</v>
      </c>
      <c r="BP9" s="62" t="n">
        <v>100</v>
      </c>
      <c r="BQ9" s="62" t="n">
        <v>30</v>
      </c>
      <c r="BR9" s="62" t="n">
        <v>100</v>
      </c>
      <c r="BS9" s="62" t="n">
        <v>0</v>
      </c>
      <c r="BT9" s="61" t="n">
        <f aca="false">IFERROR(AVERAGE(BJ9:BS9),0)</f>
        <v>67</v>
      </c>
      <c r="BU9" s="63" t="n">
        <v>0</v>
      </c>
      <c r="BV9" s="63" t="n">
        <v>100</v>
      </c>
      <c r="BW9" s="63" t="n">
        <v>100</v>
      </c>
      <c r="BX9" s="62" t="n">
        <v>0</v>
      </c>
      <c r="BY9" s="62" t="n">
        <v>0</v>
      </c>
      <c r="BZ9" s="62" t="n">
        <v>0</v>
      </c>
      <c r="CA9" s="62" t="n">
        <v>100</v>
      </c>
      <c r="CB9" s="62" t="n">
        <v>100</v>
      </c>
      <c r="CC9" s="62"/>
      <c r="CD9" s="61" t="n">
        <f aca="false">IFERROR(AVERAGE(BU9:CC9),0)</f>
        <v>50</v>
      </c>
    </row>
    <row r="10" customFormat="false" ht="15.75" hidden="false" customHeight="true" outlineLevel="0" collapsed="false">
      <c r="A10" s="13" t="str">
        <f aca="false">$E10&amp;"-"&amp;$F10</f>
        <v>201941035-0</v>
      </c>
      <c r="B10" s="18" t="n">
        <f aca="false">$W10</f>
        <v>28</v>
      </c>
      <c r="C10" s="13"/>
      <c r="D10" s="68" t="n">
        <v>6</v>
      </c>
      <c r="E10" s="56" t="s">
        <v>1242</v>
      </c>
      <c r="F10" s="56" t="s">
        <v>68</v>
      </c>
      <c r="G10" s="56" t="s">
        <v>1243</v>
      </c>
      <c r="H10" s="56" t="s">
        <v>159</v>
      </c>
      <c r="I10" s="56" t="s">
        <v>1244</v>
      </c>
      <c r="J10" s="56" t="s">
        <v>167</v>
      </c>
      <c r="K10" s="56" t="s">
        <v>1245</v>
      </c>
      <c r="L10" s="56" t="s">
        <v>58</v>
      </c>
      <c r="M10" s="56" t="s">
        <v>1015</v>
      </c>
      <c r="N10" s="56" t="s">
        <v>1246</v>
      </c>
      <c r="O10" s="57" t="n">
        <f aca="false">$AB10</f>
        <v>55</v>
      </c>
      <c r="P10" s="57" t="n">
        <f aca="false">$AF10</f>
        <v>0</v>
      </c>
      <c r="Q10" s="57" t="n">
        <f aca="false">IFERROR(IF($V10&lt;&gt;0,ROUND((MAX(O10:P10)*0.5+$V10*0.5),0),ROUND(($O10*0.5+$P10*0.5),0)),)</f>
        <v>28</v>
      </c>
      <c r="R10" s="57" t="n">
        <f aca="false">$AV10</f>
        <v>44</v>
      </c>
      <c r="S10" s="57" t="n">
        <f aca="false">$BI10</f>
        <v>38.8</v>
      </c>
      <c r="T10" s="57" t="n">
        <f aca="false">$BT10</f>
        <v>23.5</v>
      </c>
      <c r="U10" s="57" t="n">
        <f aca="false">$CD10</f>
        <v>12.5</v>
      </c>
      <c r="V10" s="58" t="n">
        <f aca="false">$AJ10</f>
        <v>0</v>
      </c>
      <c r="W10" s="59" t="n">
        <f aca="false">IF($Q10&gt;=55,ROUND($Q10*$Q$3+$R10*$R$3+$S10*$S$3+$T10*$T$3+$U10*$U$3,0),$Q10)</f>
        <v>28</v>
      </c>
      <c r="X10" s="57" t="n">
        <v>15</v>
      </c>
      <c r="Y10" s="60" t="n">
        <v>20</v>
      </c>
      <c r="Z10" s="60" t="n">
        <v>20</v>
      </c>
      <c r="AA10" s="60" t="n">
        <v>100</v>
      </c>
      <c r="AB10" s="61" t="n">
        <f aca="false">IFERROR(X10+Y10+Z10*AA10/100,0)</f>
        <v>55</v>
      </c>
      <c r="AC10" s="60" t="n">
        <v>0</v>
      </c>
      <c r="AD10" s="60" t="n">
        <v>0</v>
      </c>
      <c r="AE10" s="57" t="n">
        <v>0</v>
      </c>
      <c r="AF10" s="61" t="n">
        <f aca="false">IFERROR(AC10+AD10*AE10/100,0)</f>
        <v>0</v>
      </c>
      <c r="AG10" s="60"/>
      <c r="AH10" s="60"/>
      <c r="AI10" s="57"/>
      <c r="AJ10" s="61" t="n">
        <f aca="false">IFERROR(AG10+AH10*AI10/100,0)</f>
        <v>0</v>
      </c>
      <c r="AK10" s="62" t="n">
        <v>0</v>
      </c>
      <c r="AL10" s="63" t="n">
        <v>100</v>
      </c>
      <c r="AM10" s="62" t="n">
        <v>100</v>
      </c>
      <c r="AN10" s="62" t="n">
        <v>0</v>
      </c>
      <c r="AO10" s="62" t="n">
        <v>100</v>
      </c>
      <c r="AP10" s="62" t="n">
        <v>60</v>
      </c>
      <c r="AQ10" s="62" t="n">
        <v>60</v>
      </c>
      <c r="AR10" s="62" t="n">
        <v>0</v>
      </c>
      <c r="AS10" s="62" t="n">
        <v>20</v>
      </c>
      <c r="AT10" s="62" t="n">
        <v>0</v>
      </c>
      <c r="AU10" s="62"/>
      <c r="AV10" s="61" t="n">
        <f aca="false">IFERROR(AVERAGE(AK10:AU10),0)</f>
        <v>44</v>
      </c>
      <c r="AW10" s="62" t="n">
        <v>91</v>
      </c>
      <c r="AX10" s="62" t="n">
        <v>0</v>
      </c>
      <c r="AY10" s="62" t="n">
        <v>95</v>
      </c>
      <c r="AZ10" s="62" t="n">
        <v>93</v>
      </c>
      <c r="BA10" s="62" t="n">
        <v>0</v>
      </c>
      <c r="BB10" s="62" t="n">
        <v>72</v>
      </c>
      <c r="BC10" s="62" t="n">
        <v>37</v>
      </c>
      <c r="BD10" s="62" t="n">
        <v>0</v>
      </c>
      <c r="BE10" s="62" t="n">
        <v>0</v>
      </c>
      <c r="BF10" s="62" t="n">
        <v>0</v>
      </c>
      <c r="BG10" s="62"/>
      <c r="BH10" s="62"/>
      <c r="BI10" s="61" t="n">
        <f aca="false">IFERROR(AVERAGE(AW10:BH10),0)</f>
        <v>38.8</v>
      </c>
      <c r="BJ10" s="62" t="n">
        <v>70</v>
      </c>
      <c r="BK10" s="62" t="n">
        <v>100</v>
      </c>
      <c r="BL10" s="62" t="n">
        <v>65</v>
      </c>
      <c r="BM10" s="62" t="n">
        <v>0</v>
      </c>
      <c r="BN10" s="62" t="n">
        <v>0</v>
      </c>
      <c r="BO10" s="62" t="n">
        <v>0</v>
      </c>
      <c r="BP10" s="62" t="n">
        <v>0</v>
      </c>
      <c r="BQ10" s="62" t="n">
        <v>0</v>
      </c>
      <c r="BR10" s="62" t="n">
        <v>0</v>
      </c>
      <c r="BS10" s="62" t="n">
        <v>0</v>
      </c>
      <c r="BT10" s="61" t="n">
        <f aca="false">IFERROR(AVERAGE(BJ10:BS10),0)</f>
        <v>23.5</v>
      </c>
      <c r="BU10" s="63" t="n">
        <v>100</v>
      </c>
      <c r="BV10" s="63" t="n">
        <v>0</v>
      </c>
      <c r="BW10" s="63" t="n">
        <v>0</v>
      </c>
      <c r="BX10" s="62" t="n">
        <v>0</v>
      </c>
      <c r="BY10" s="62" t="n">
        <v>0</v>
      </c>
      <c r="BZ10" s="62" t="n">
        <v>0</v>
      </c>
      <c r="CA10" s="62" t="n">
        <v>0</v>
      </c>
      <c r="CB10" s="62" t="n">
        <v>0</v>
      </c>
      <c r="CC10" s="62"/>
      <c r="CD10" s="61" t="n">
        <f aca="false">IFERROR(AVERAGE(BU10:CC10),0)</f>
        <v>12.5</v>
      </c>
    </row>
    <row r="11" customFormat="false" ht="15.75" hidden="false" customHeight="true" outlineLevel="0" collapsed="false">
      <c r="A11" s="13" t="str">
        <f aca="false">$E11&amp;"-"&amp;$F11</f>
        <v>201951020-7</v>
      </c>
      <c r="B11" s="18" t="n">
        <f aca="false">$W11</f>
        <v>59</v>
      </c>
      <c r="C11" s="13"/>
      <c r="D11" s="68" t="n">
        <v>7</v>
      </c>
      <c r="E11" s="56" t="s">
        <v>1247</v>
      </c>
      <c r="F11" s="56" t="s">
        <v>121</v>
      </c>
      <c r="G11" s="56" t="s">
        <v>1248</v>
      </c>
      <c r="H11" s="56" t="s">
        <v>64</v>
      </c>
      <c r="I11" s="56" t="s">
        <v>1249</v>
      </c>
      <c r="J11" s="56" t="s">
        <v>1250</v>
      </c>
      <c r="K11" s="56" t="s">
        <v>1251</v>
      </c>
      <c r="L11" s="56" t="s">
        <v>64</v>
      </c>
      <c r="M11" s="56" t="s">
        <v>381</v>
      </c>
      <c r="N11" s="56" t="s">
        <v>1252</v>
      </c>
      <c r="O11" s="57" t="n">
        <f aca="false">$AB11</f>
        <v>90</v>
      </c>
      <c r="P11" s="57" t="n">
        <f aca="false">$AF11</f>
        <v>20</v>
      </c>
      <c r="Q11" s="57" t="n">
        <f aca="false">IFERROR(IF($V11&lt;&gt;0,ROUND((MAX(O11:P11)*0.5+$V11*0.5),0),ROUND(($O11*0.5+$P11*0.5),0)),)</f>
        <v>73</v>
      </c>
      <c r="R11" s="57" t="n">
        <f aca="false">$AV11</f>
        <v>88.5</v>
      </c>
      <c r="S11" s="57" t="n">
        <f aca="false">$BI11</f>
        <v>6.1</v>
      </c>
      <c r="T11" s="57" t="n">
        <f aca="false">$BT11</f>
        <v>20</v>
      </c>
      <c r="U11" s="57" t="n">
        <f aca="false">$CD11</f>
        <v>0</v>
      </c>
      <c r="V11" s="58" t="n">
        <f aca="false">$AJ11</f>
        <v>55</v>
      </c>
      <c r="W11" s="59" t="n">
        <f aca="false">IF($Q11&gt;=55,ROUND($Q11*$Q$3+$R11*$R$3+$S11*$S$3+$T11*$T$3+$U11*$U$3,0),$Q11)</f>
        <v>59</v>
      </c>
      <c r="X11" s="57" t="n">
        <v>20</v>
      </c>
      <c r="Y11" s="60" t="n">
        <v>30</v>
      </c>
      <c r="Z11" s="60" t="n">
        <v>40</v>
      </c>
      <c r="AA11" s="60" t="n">
        <v>100</v>
      </c>
      <c r="AB11" s="61" t="n">
        <f aca="false">IFERROR(X11+Y11+Z11*AA11/100,0)</f>
        <v>90</v>
      </c>
      <c r="AC11" s="60" t="n">
        <v>20</v>
      </c>
      <c r="AD11" s="60" t="n">
        <v>30</v>
      </c>
      <c r="AE11" s="57" t="n">
        <v>0</v>
      </c>
      <c r="AF11" s="61" t="n">
        <f aca="false">IFERROR(AC11+AD11*AE11/100,0)</f>
        <v>20</v>
      </c>
      <c r="AG11" s="60" t="n">
        <v>10</v>
      </c>
      <c r="AH11" s="60" t="n">
        <v>45</v>
      </c>
      <c r="AI11" s="57" t="n">
        <v>100</v>
      </c>
      <c r="AJ11" s="61" t="n">
        <f aca="false">IFERROR(AG11+AH11*AI11/100,0)</f>
        <v>55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75</v>
      </c>
      <c r="AP11" s="62" t="n">
        <v>80</v>
      </c>
      <c r="AQ11" s="62" t="n">
        <v>80</v>
      </c>
      <c r="AR11" s="62" t="n">
        <v>50</v>
      </c>
      <c r="AS11" s="62" t="n">
        <v>100</v>
      </c>
      <c r="AT11" s="62" t="n">
        <v>100</v>
      </c>
      <c r="AU11" s="62"/>
      <c r="AV11" s="61" t="n">
        <f aca="false">IFERROR(AVERAGE(AK11:AU11),0)</f>
        <v>88.5</v>
      </c>
      <c r="AW11" s="62" t="n">
        <v>61</v>
      </c>
      <c r="AX11" s="62" t="n">
        <v>0</v>
      </c>
      <c r="AY11" s="62" t="n">
        <v>0</v>
      </c>
      <c r="AZ11" s="62" t="n">
        <v>0</v>
      </c>
      <c r="BA11" s="62" t="n">
        <v>0</v>
      </c>
      <c r="BB11" s="62" t="n">
        <v>0</v>
      </c>
      <c r="BC11" s="62" t="n">
        <v>0</v>
      </c>
      <c r="BD11" s="62" t="n">
        <v>0</v>
      </c>
      <c r="BE11" s="62" t="n">
        <v>0</v>
      </c>
      <c r="BF11" s="62" t="n">
        <v>0</v>
      </c>
      <c r="BG11" s="62"/>
      <c r="BH11" s="62"/>
      <c r="BI11" s="61" t="n">
        <f aca="false">IFERROR(AVERAGE(AW11:BH11),0)</f>
        <v>6.1</v>
      </c>
      <c r="BJ11" s="62" t="n">
        <v>100</v>
      </c>
      <c r="BK11" s="62" t="n">
        <v>100</v>
      </c>
      <c r="BL11" s="62" t="n">
        <v>0</v>
      </c>
      <c r="BM11" s="62" t="n">
        <v>0</v>
      </c>
      <c r="BN11" s="62" t="n">
        <v>0</v>
      </c>
      <c r="BO11" s="62" t="n">
        <v>0</v>
      </c>
      <c r="BP11" s="62" t="n">
        <v>0</v>
      </c>
      <c r="BQ11" s="62" t="n">
        <v>0</v>
      </c>
      <c r="BR11" s="62" t="n">
        <v>0</v>
      </c>
      <c r="BS11" s="62" t="n">
        <v>0</v>
      </c>
      <c r="BT11" s="61" t="n">
        <f aca="false">IFERROR(AVERAGE(BJ11:BS11),0)</f>
        <v>20</v>
      </c>
      <c r="BU11" s="63" t="n">
        <v>0</v>
      </c>
      <c r="BV11" s="63" t="n">
        <v>0</v>
      </c>
      <c r="BW11" s="63" t="n">
        <v>0</v>
      </c>
      <c r="BX11" s="62" t="n">
        <v>0</v>
      </c>
      <c r="BY11" s="62" t="n">
        <v>0</v>
      </c>
      <c r="BZ11" s="62" t="n">
        <v>0</v>
      </c>
      <c r="CA11" s="62" t="n">
        <v>0</v>
      </c>
      <c r="CB11" s="62" t="n">
        <v>0</v>
      </c>
      <c r="CC11" s="62"/>
      <c r="CD11" s="61" t="n">
        <f aca="false">IFERROR(AVERAGE(BU11:CC11),0)</f>
        <v>0</v>
      </c>
    </row>
    <row r="12" customFormat="false" ht="15.75" hidden="false" customHeight="true" outlineLevel="0" collapsed="false">
      <c r="A12" s="13" t="str">
        <f aca="false">$E12&amp;"-"&amp;$F12</f>
        <v>201921079-3</v>
      </c>
      <c r="B12" s="18" t="n">
        <f aca="false">$W12</f>
        <v>25</v>
      </c>
      <c r="C12" s="13"/>
      <c r="D12" s="68" t="n">
        <v>8</v>
      </c>
      <c r="E12" s="56" t="s">
        <v>1253</v>
      </c>
      <c r="F12" s="56" t="s">
        <v>159</v>
      </c>
      <c r="G12" s="56" t="s">
        <v>1254</v>
      </c>
      <c r="H12" s="56" t="s">
        <v>89</v>
      </c>
      <c r="I12" s="56" t="s">
        <v>1255</v>
      </c>
      <c r="J12" s="56" t="s">
        <v>1256</v>
      </c>
      <c r="K12" s="56" t="s">
        <v>1257</v>
      </c>
      <c r="L12" s="56" t="s">
        <v>64</v>
      </c>
      <c r="M12" s="56" t="s">
        <v>572</v>
      </c>
      <c r="N12" s="56" t="s">
        <v>1258</v>
      </c>
      <c r="O12" s="57" t="n">
        <f aca="false">$AB12</f>
        <v>50</v>
      </c>
      <c r="P12" s="57" t="n">
        <f aca="false">$AF12</f>
        <v>0</v>
      </c>
      <c r="Q12" s="57" t="n">
        <f aca="false">IFERROR(IF($V12&lt;&gt;0,ROUND((MAX(O12:P12)*0.5+$V12*0.5),0),ROUND(($O12*0.5+$P12*0.5),0)),)</f>
        <v>25</v>
      </c>
      <c r="R12" s="57" t="n">
        <f aca="false">$AV12</f>
        <v>37.5</v>
      </c>
      <c r="S12" s="57" t="n">
        <f aca="false">$BI12</f>
        <v>30</v>
      </c>
      <c r="T12" s="57" t="n">
        <f aca="false">$BT12</f>
        <v>28</v>
      </c>
      <c r="U12" s="57" t="n">
        <f aca="false">$CD12</f>
        <v>0</v>
      </c>
      <c r="V12" s="58" t="n">
        <f aca="false">$AJ12</f>
        <v>0</v>
      </c>
      <c r="W12" s="59" t="n">
        <f aca="false">IF($Q12&gt;=55,ROUND($Q12*$Q$3+$R12*$R$3+$S12*$S$3+$T12*$T$3+$U12*$U$3,0),$Q12)</f>
        <v>25</v>
      </c>
      <c r="X12" s="57" t="n">
        <v>20</v>
      </c>
      <c r="Y12" s="60" t="n">
        <v>10</v>
      </c>
      <c r="Z12" s="60" t="n">
        <v>20</v>
      </c>
      <c r="AA12" s="60" t="n">
        <v>100</v>
      </c>
      <c r="AB12" s="61" t="n">
        <f aca="false">IFERROR(X12+Y12+Z12*AA12/100,0)</f>
        <v>50</v>
      </c>
      <c r="AC12" s="60" t="n">
        <v>0</v>
      </c>
      <c r="AD12" s="60" t="n">
        <v>0</v>
      </c>
      <c r="AE12" s="57" t="n">
        <v>0</v>
      </c>
      <c r="AF12" s="61" t="n">
        <f aca="false">IFERROR(AC12+AD12*AE12/100,0)</f>
        <v>0</v>
      </c>
      <c r="AG12" s="60"/>
      <c r="AH12" s="60"/>
      <c r="AI12" s="57"/>
      <c r="AJ12" s="61" t="n">
        <f aca="false">IFERROR(AG12+AH12*AI12/100,0)</f>
        <v>0</v>
      </c>
      <c r="AK12" s="62" t="n">
        <v>100</v>
      </c>
      <c r="AL12" s="63" t="n">
        <v>100</v>
      </c>
      <c r="AM12" s="62" t="n">
        <v>100</v>
      </c>
      <c r="AN12" s="62" t="n">
        <v>75</v>
      </c>
      <c r="AO12" s="62" t="n">
        <v>0</v>
      </c>
      <c r="AP12" s="62" t="n">
        <v>0</v>
      </c>
      <c r="AQ12" s="62" t="n">
        <v>0</v>
      </c>
      <c r="AR12" s="62" t="n">
        <v>0</v>
      </c>
      <c r="AS12" s="62" t="n">
        <v>0</v>
      </c>
      <c r="AT12" s="62" t="n">
        <v>0</v>
      </c>
      <c r="AU12" s="62"/>
      <c r="AV12" s="61" t="n">
        <f aca="false">IFERROR(AVERAGE(AK12:AU12),0)</f>
        <v>37.5</v>
      </c>
      <c r="AW12" s="62" t="n">
        <v>100</v>
      </c>
      <c r="AX12" s="62" t="n">
        <v>100</v>
      </c>
      <c r="AY12" s="62" t="n">
        <v>100</v>
      </c>
      <c r="AZ12" s="62" t="n">
        <v>0</v>
      </c>
      <c r="BA12" s="62" t="n">
        <v>0</v>
      </c>
      <c r="BB12" s="62" t="n">
        <v>0</v>
      </c>
      <c r="BC12" s="62" t="n">
        <v>0</v>
      </c>
      <c r="BD12" s="62" t="n">
        <v>0</v>
      </c>
      <c r="BE12" s="62" t="n">
        <v>0</v>
      </c>
      <c r="BF12" s="62" t="n">
        <v>0</v>
      </c>
      <c r="BG12" s="62"/>
      <c r="BH12" s="62"/>
      <c r="BI12" s="61" t="n">
        <f aca="false">IFERROR(AVERAGE(AW12:BH12),0)</f>
        <v>30</v>
      </c>
      <c r="BJ12" s="62" t="n">
        <v>100</v>
      </c>
      <c r="BK12" s="62" t="n">
        <v>100</v>
      </c>
      <c r="BL12" s="62" t="n">
        <v>80</v>
      </c>
      <c r="BM12" s="62" t="n">
        <v>0</v>
      </c>
      <c r="BN12" s="62" t="n">
        <v>0</v>
      </c>
      <c r="BO12" s="62" t="n">
        <v>0</v>
      </c>
      <c r="BP12" s="62" t="n">
        <v>0</v>
      </c>
      <c r="BQ12" s="62" t="n">
        <v>0</v>
      </c>
      <c r="BR12" s="62" t="n">
        <v>0</v>
      </c>
      <c r="BS12" s="62" t="n">
        <v>0</v>
      </c>
      <c r="BT12" s="61" t="n">
        <f aca="false">IFERROR(AVERAGE(BJ12:BS12),0)</f>
        <v>28</v>
      </c>
      <c r="BU12" s="63" t="n">
        <v>0</v>
      </c>
      <c r="BV12" s="63" t="n">
        <v>0</v>
      </c>
      <c r="BW12" s="63" t="n">
        <v>0</v>
      </c>
      <c r="BX12" s="62" t="n">
        <v>0</v>
      </c>
      <c r="BY12" s="62" t="n">
        <v>0</v>
      </c>
      <c r="BZ12" s="62" t="n">
        <v>0</v>
      </c>
      <c r="CA12" s="62" t="n">
        <v>0</v>
      </c>
      <c r="CB12" s="62" t="n">
        <v>0</v>
      </c>
      <c r="CC12" s="62"/>
      <c r="CD12" s="61" t="n">
        <f aca="false">IFERROR(AVERAGE(BU12:CC12),0)</f>
        <v>0</v>
      </c>
    </row>
    <row r="13" customFormat="false" ht="15.75" hidden="false" customHeight="true" outlineLevel="0" collapsed="false">
      <c r="A13" s="13" t="str">
        <f aca="false">$E13&amp;"-"&amp;$F13</f>
        <v>201954020-3</v>
      </c>
      <c r="B13" s="18" t="n">
        <f aca="false">$W13</f>
        <v>86</v>
      </c>
      <c r="C13" s="13"/>
      <c r="D13" s="68" t="n">
        <v>9</v>
      </c>
      <c r="E13" s="56" t="s">
        <v>1259</v>
      </c>
      <c r="F13" s="56" t="s">
        <v>159</v>
      </c>
      <c r="G13" s="56" t="s">
        <v>1260</v>
      </c>
      <c r="H13" s="56" t="s">
        <v>121</v>
      </c>
      <c r="I13" s="56" t="s">
        <v>1013</v>
      </c>
      <c r="J13" s="56" t="s">
        <v>1013</v>
      </c>
      <c r="K13" s="56" t="s">
        <v>1261</v>
      </c>
      <c r="L13" s="56" t="s">
        <v>64</v>
      </c>
      <c r="M13" s="56" t="s">
        <v>635</v>
      </c>
      <c r="N13" s="56" t="s">
        <v>1262</v>
      </c>
      <c r="O13" s="57" t="n">
        <f aca="false">$AB13</f>
        <v>75</v>
      </c>
      <c r="P13" s="57" t="n">
        <f aca="false">$AF13</f>
        <v>85</v>
      </c>
      <c r="Q13" s="57" t="n">
        <f aca="false">IFERROR(IF($V13&lt;&gt;0,ROUND((MAX(O13:P13)*0.5+$V13*0.5),0),ROUND(($O13*0.5+$P13*0.5),0)),)</f>
        <v>80</v>
      </c>
      <c r="R13" s="57" t="n">
        <f aca="false">$AV13</f>
        <v>93</v>
      </c>
      <c r="S13" s="57" t="n">
        <f aca="false">$BI13</f>
        <v>89</v>
      </c>
      <c r="T13" s="57" t="n">
        <f aca="false">$BT13</f>
        <v>90.5</v>
      </c>
      <c r="U13" s="57" t="n">
        <f aca="false">$CD13</f>
        <v>100</v>
      </c>
      <c r="V13" s="58" t="n">
        <f aca="false">$AJ13</f>
        <v>0</v>
      </c>
      <c r="W13" s="59" t="n">
        <f aca="false">IF($Q13&gt;=55,ROUND($Q13*$Q$3+$R13*$R$3+$S13*$S$3+$T13*$T$3+$U13*$U$3,0),$Q13)</f>
        <v>86</v>
      </c>
      <c r="X13" s="57" t="n">
        <v>20</v>
      </c>
      <c r="Y13" s="60" t="n">
        <v>25</v>
      </c>
      <c r="Z13" s="60" t="n">
        <v>30</v>
      </c>
      <c r="AA13" s="60" t="n">
        <v>100</v>
      </c>
      <c r="AB13" s="61" t="n">
        <f aca="false">IFERROR(X13+Y13+Z13*AA13/100,0)</f>
        <v>75</v>
      </c>
      <c r="AC13" s="60" t="n">
        <v>20</v>
      </c>
      <c r="AD13" s="60" t="n">
        <v>65</v>
      </c>
      <c r="AE13" s="57" t="n">
        <v>100</v>
      </c>
      <c r="AF13" s="61" t="n">
        <f aca="false">IFERROR(AC13+AD13*AE13/100,0)</f>
        <v>85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50</v>
      </c>
      <c r="AS13" s="62" t="n">
        <v>80</v>
      </c>
      <c r="AT13" s="62" t="n">
        <v>100</v>
      </c>
      <c r="AU13" s="62"/>
      <c r="AV13" s="61" t="n">
        <f aca="false">IFERROR(AVERAGE(AK13:AU13),0)</f>
        <v>93</v>
      </c>
      <c r="AW13" s="62" t="n">
        <v>100</v>
      </c>
      <c r="AX13" s="62" t="n">
        <v>100</v>
      </c>
      <c r="AY13" s="62" t="n">
        <v>100</v>
      </c>
      <c r="AZ13" s="62" t="n">
        <v>95</v>
      </c>
      <c r="BA13" s="62" t="n">
        <v>97</v>
      </c>
      <c r="BB13" s="62" t="n">
        <v>100</v>
      </c>
      <c r="BC13" s="62" t="n">
        <v>98</v>
      </c>
      <c r="BD13" s="62" t="n">
        <v>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89</v>
      </c>
      <c r="BJ13" s="62" t="n">
        <v>100</v>
      </c>
      <c r="BK13" s="62" t="n">
        <v>100</v>
      </c>
      <c r="BL13" s="62" t="n">
        <v>95</v>
      </c>
      <c r="BM13" s="62" t="n">
        <v>95</v>
      </c>
      <c r="BN13" s="62" t="n">
        <v>100</v>
      </c>
      <c r="BO13" s="62" t="n">
        <v>100</v>
      </c>
      <c r="BP13" s="62" t="n">
        <v>100</v>
      </c>
      <c r="BQ13" s="62" t="n">
        <v>100</v>
      </c>
      <c r="BR13" s="62" t="n">
        <v>100</v>
      </c>
      <c r="BS13" s="62" t="n">
        <v>15</v>
      </c>
      <c r="BT13" s="61" t="n">
        <f aca="false">IFERROR(AVERAGE(BJ13:BS13),0)</f>
        <v>90.5</v>
      </c>
      <c r="BU13" s="63" t="n">
        <v>100</v>
      </c>
      <c r="BV13" s="63" t="n">
        <v>100</v>
      </c>
      <c r="BW13" s="63" t="n">
        <v>100</v>
      </c>
      <c r="BX13" s="62" t="n">
        <v>100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100</v>
      </c>
    </row>
    <row r="14" customFormat="false" ht="15.75" hidden="false" customHeight="true" outlineLevel="0" collapsed="false">
      <c r="A14" s="13" t="str">
        <f aca="false">$E14&amp;"-"&amp;$F14</f>
        <v>201951068-1</v>
      </c>
      <c r="B14" s="18" t="n">
        <f aca="false">$W14</f>
        <v>55</v>
      </c>
      <c r="C14" s="13"/>
      <c r="D14" s="68" t="n">
        <v>10</v>
      </c>
      <c r="E14" s="56" t="s">
        <v>1263</v>
      </c>
      <c r="F14" s="56" t="s">
        <v>64</v>
      </c>
      <c r="G14" s="56" t="s">
        <v>1264</v>
      </c>
      <c r="H14" s="56" t="s">
        <v>60</v>
      </c>
      <c r="I14" s="56" t="s">
        <v>1265</v>
      </c>
      <c r="J14" s="56" t="s">
        <v>1266</v>
      </c>
      <c r="K14" s="56" t="s">
        <v>1267</v>
      </c>
      <c r="L14" s="56" t="s">
        <v>64</v>
      </c>
      <c r="M14" s="56" t="s">
        <v>381</v>
      </c>
      <c r="N14" s="56" t="s">
        <v>1268</v>
      </c>
      <c r="O14" s="57" t="n">
        <f aca="false">$AB14</f>
        <v>70</v>
      </c>
      <c r="P14" s="57" t="n">
        <f aca="false">$AF14</f>
        <v>50</v>
      </c>
      <c r="Q14" s="57" t="n">
        <f aca="false">IFERROR(IF($V14&lt;&gt;0,ROUND((MAX(O14:P14)*0.5+$V14*0.5),0),ROUND(($O14*0.5+$P14*0.5),0)),)</f>
        <v>60</v>
      </c>
      <c r="R14" s="57" t="n">
        <f aca="false">$AV14</f>
        <v>74.7</v>
      </c>
      <c r="S14" s="57" t="n">
        <f aca="false">$BI14</f>
        <v>0</v>
      </c>
      <c r="T14" s="57" t="n">
        <f aca="false">$BT14</f>
        <v>36</v>
      </c>
      <c r="U14" s="57" t="n">
        <f aca="false">$CD14</f>
        <v>50</v>
      </c>
      <c r="V14" s="58" t="n">
        <f aca="false">$AJ14</f>
        <v>0</v>
      </c>
      <c r="W14" s="59" t="n">
        <f aca="false">IF($Q14&gt;=55,ROUND($Q14*$Q$3+$R14*$R$3+$S14*$S$3+$T14*$T$3+$U14*$U$3,0),$Q14)</f>
        <v>55</v>
      </c>
      <c r="X14" s="57" t="n">
        <v>20</v>
      </c>
      <c r="Y14" s="60" t="n">
        <v>20</v>
      </c>
      <c r="Z14" s="60" t="n">
        <v>30</v>
      </c>
      <c r="AA14" s="60" t="n">
        <v>100</v>
      </c>
      <c r="AB14" s="61" t="n">
        <f aca="false">IFERROR(X14+Y14+Z14*AA14/100,0)</f>
        <v>70</v>
      </c>
      <c r="AC14" s="60" t="n">
        <v>10</v>
      </c>
      <c r="AD14" s="60" t="n">
        <v>40</v>
      </c>
      <c r="AE14" s="57" t="n">
        <v>100</v>
      </c>
      <c r="AF14" s="61" t="n">
        <f aca="false">IFERROR(AC14+AD14*AE14/100,0)</f>
        <v>50</v>
      </c>
      <c r="AG14" s="60"/>
      <c r="AH14" s="60"/>
      <c r="AI14" s="57"/>
      <c r="AJ14" s="61" t="n">
        <f aca="false">IFERROR(AG14+AH14*AI14/100,0)</f>
        <v>0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80</v>
      </c>
      <c r="AQ14" s="62" t="n">
        <v>80</v>
      </c>
      <c r="AR14" s="62" t="n">
        <v>50</v>
      </c>
      <c r="AS14" s="62" t="n">
        <v>20</v>
      </c>
      <c r="AT14" s="62" t="n">
        <v>17</v>
      </c>
      <c r="AU14" s="62"/>
      <c r="AV14" s="61" t="n">
        <f aca="false">IFERROR(AVERAGE(AK14:AU14),0)</f>
        <v>74.7</v>
      </c>
      <c r="AW14" s="62" t="n">
        <v>0</v>
      </c>
      <c r="AX14" s="62" t="n">
        <v>0</v>
      </c>
      <c r="AY14" s="62" t="n">
        <v>0</v>
      </c>
      <c r="AZ14" s="62" t="n">
        <v>0</v>
      </c>
      <c r="BA14" s="62" t="n">
        <v>0</v>
      </c>
      <c r="BB14" s="62" t="n">
        <v>0</v>
      </c>
      <c r="BC14" s="62" t="n">
        <v>0</v>
      </c>
      <c r="BD14" s="62" t="n">
        <v>0</v>
      </c>
      <c r="BE14" s="62" t="n">
        <v>0</v>
      </c>
      <c r="BF14" s="62" t="n">
        <v>0</v>
      </c>
      <c r="BG14" s="62"/>
      <c r="BH14" s="62"/>
      <c r="BI14" s="61" t="n">
        <f aca="false">IFERROR(AVERAGE(AW14:BH14),0)</f>
        <v>0</v>
      </c>
      <c r="BJ14" s="62" t="n">
        <v>100</v>
      </c>
      <c r="BK14" s="62" t="n">
        <v>80</v>
      </c>
      <c r="BL14" s="62" t="n">
        <v>90</v>
      </c>
      <c r="BM14" s="62" t="n">
        <v>90</v>
      </c>
      <c r="BN14" s="62" t="n">
        <v>0</v>
      </c>
      <c r="BO14" s="62" t="n">
        <v>0</v>
      </c>
      <c r="BP14" s="62" t="n">
        <v>0</v>
      </c>
      <c r="BQ14" s="62" t="n">
        <v>0</v>
      </c>
      <c r="BR14" s="62" t="n">
        <v>0</v>
      </c>
      <c r="BS14" s="62" t="n">
        <v>0</v>
      </c>
      <c r="BT14" s="61" t="n">
        <f aca="false">IFERROR(AVERAGE(BJ14:BS14),0)</f>
        <v>36</v>
      </c>
      <c r="BU14" s="63" t="n">
        <v>100</v>
      </c>
      <c r="BV14" s="63" t="n">
        <v>100</v>
      </c>
      <c r="BW14" s="63" t="n">
        <v>100</v>
      </c>
      <c r="BX14" s="62" t="n">
        <v>0</v>
      </c>
      <c r="BY14" s="62" t="n">
        <v>0</v>
      </c>
      <c r="BZ14" s="62" t="n">
        <v>100</v>
      </c>
      <c r="CA14" s="62" t="n">
        <v>0</v>
      </c>
      <c r="CB14" s="62" t="n">
        <v>0</v>
      </c>
      <c r="CC14" s="62"/>
      <c r="CD14" s="61" t="n">
        <f aca="false">IFERROR(AVERAGE(BU14:CC14),0)</f>
        <v>50</v>
      </c>
    </row>
    <row r="15" customFormat="false" ht="15.75" hidden="false" customHeight="true" outlineLevel="0" collapsed="false">
      <c r="A15" s="13" t="str">
        <f aca="false">$E15&amp;"-"&amp;$F15</f>
        <v>201904039-1</v>
      </c>
      <c r="B15" s="18" t="n">
        <f aca="false">$W15</f>
        <v>69</v>
      </c>
      <c r="C15" s="13"/>
      <c r="D15" s="68" t="n">
        <v>11</v>
      </c>
      <c r="E15" s="56" t="s">
        <v>1269</v>
      </c>
      <c r="F15" s="56" t="s">
        <v>64</v>
      </c>
      <c r="G15" s="56" t="s">
        <v>1270</v>
      </c>
      <c r="H15" s="56" t="s">
        <v>159</v>
      </c>
      <c r="I15" s="56" t="s">
        <v>1271</v>
      </c>
      <c r="J15" s="56" t="s">
        <v>839</v>
      </c>
      <c r="K15" s="56" t="s">
        <v>1272</v>
      </c>
      <c r="L15" s="56" t="s">
        <v>64</v>
      </c>
      <c r="M15" s="56" t="s">
        <v>276</v>
      </c>
      <c r="N15" s="56" t="s">
        <v>1273</v>
      </c>
      <c r="O15" s="57" t="n">
        <f aca="false">$AB15</f>
        <v>90</v>
      </c>
      <c r="P15" s="57" t="n">
        <f aca="false">$AF15</f>
        <v>60</v>
      </c>
      <c r="Q15" s="57" t="n">
        <f aca="false">IFERROR(IF($V15&lt;&gt;0,ROUND((MAX(O15:P15)*0.5+$V15*0.5),0),ROUND(($O15*0.5+$P15*0.5),0)),)</f>
        <v>75</v>
      </c>
      <c r="R15" s="57" t="n">
        <f aca="false">$AV15</f>
        <v>44</v>
      </c>
      <c r="S15" s="57" t="n">
        <f aca="false">$BI15</f>
        <v>79.4</v>
      </c>
      <c r="T15" s="57" t="n">
        <f aca="false">$BT15</f>
        <v>79.5</v>
      </c>
      <c r="U15" s="57" t="n">
        <f aca="false">$CD15</f>
        <v>62.5</v>
      </c>
      <c r="V15" s="58" t="n">
        <f aca="false">$AJ15</f>
        <v>0</v>
      </c>
      <c r="W15" s="59" t="n">
        <f aca="false">IF($Q15&gt;=55,ROUND($Q15*$Q$3+$R15*$R$3+$S15*$S$3+$T15*$T$3+$U15*$U$3,0),$Q15)</f>
        <v>69</v>
      </c>
      <c r="X15" s="57" t="n">
        <v>20</v>
      </c>
      <c r="Y15" s="60" t="n">
        <v>30</v>
      </c>
      <c r="Z15" s="60" t="n">
        <v>40</v>
      </c>
      <c r="AA15" s="60" t="n">
        <v>100</v>
      </c>
      <c r="AB15" s="61" t="n">
        <f aca="false">IFERROR(X15+Y15+Z15*AA15/100,0)</f>
        <v>90</v>
      </c>
      <c r="AC15" s="60" t="n">
        <v>30</v>
      </c>
      <c r="AD15" s="60" t="n">
        <v>30</v>
      </c>
      <c r="AE15" s="57" t="n">
        <v>100</v>
      </c>
      <c r="AF15" s="61" t="n">
        <f aca="false">IFERROR(AC15+AD15*AE15/100,0)</f>
        <v>60</v>
      </c>
      <c r="AG15" s="60"/>
      <c r="AH15" s="60"/>
      <c r="AI15" s="57"/>
      <c r="AJ15" s="61" t="n">
        <f aca="false">IFERROR(AG15+AH15*AI15/100,0)</f>
        <v>0</v>
      </c>
      <c r="AK15" s="62" t="n">
        <v>80</v>
      </c>
      <c r="AL15" s="63" t="n">
        <v>100</v>
      </c>
      <c r="AM15" s="62" t="n">
        <v>100</v>
      </c>
      <c r="AN15" s="62" t="n">
        <v>0</v>
      </c>
      <c r="AO15" s="62" t="n">
        <v>100</v>
      </c>
      <c r="AP15" s="62" t="n">
        <v>60</v>
      </c>
      <c r="AQ15" s="62" t="n">
        <v>0</v>
      </c>
      <c r="AR15" s="62" t="n">
        <v>0</v>
      </c>
      <c r="AS15" s="62" t="n">
        <v>0</v>
      </c>
      <c r="AT15" s="62" t="n">
        <v>0</v>
      </c>
      <c r="AU15" s="62"/>
      <c r="AV15" s="61" t="n">
        <f aca="false">IFERROR(AVERAGE(AK15:AU15),0)</f>
        <v>44</v>
      </c>
      <c r="AW15" s="62" t="n">
        <v>100</v>
      </c>
      <c r="AX15" s="62" t="n">
        <v>100</v>
      </c>
      <c r="AY15" s="62" t="n">
        <v>100</v>
      </c>
      <c r="AZ15" s="62" t="n">
        <v>100</v>
      </c>
      <c r="BA15" s="62" t="n">
        <v>100</v>
      </c>
      <c r="BB15" s="62" t="n">
        <v>0</v>
      </c>
      <c r="BC15" s="62" t="n">
        <v>98</v>
      </c>
      <c r="BD15" s="62" t="n">
        <v>100</v>
      </c>
      <c r="BE15" s="62" t="n">
        <v>96</v>
      </c>
      <c r="BF15" s="62" t="n">
        <v>0</v>
      </c>
      <c r="BG15" s="62"/>
      <c r="BH15" s="62"/>
      <c r="BI15" s="61" t="n">
        <f aca="false">IFERROR(AVERAGE(AW15:BH15),0)</f>
        <v>79.4</v>
      </c>
      <c r="BJ15" s="62" t="n">
        <v>100</v>
      </c>
      <c r="BK15" s="62" t="n">
        <v>95</v>
      </c>
      <c r="BL15" s="62" t="n">
        <v>95</v>
      </c>
      <c r="BM15" s="62" t="n">
        <v>70</v>
      </c>
      <c r="BN15" s="62" t="n">
        <v>85</v>
      </c>
      <c r="BO15" s="62" t="n">
        <v>0</v>
      </c>
      <c r="BP15" s="62" t="n">
        <v>50</v>
      </c>
      <c r="BQ15" s="62" t="n">
        <v>100</v>
      </c>
      <c r="BR15" s="62" t="n">
        <v>100</v>
      </c>
      <c r="BS15" s="62" t="n">
        <v>100</v>
      </c>
      <c r="BT15" s="61" t="n">
        <f aca="false">IFERROR(AVERAGE(BJ15:BS15),0)</f>
        <v>79.5</v>
      </c>
      <c r="BU15" s="63" t="n">
        <v>100</v>
      </c>
      <c r="BV15" s="63" t="n">
        <v>100</v>
      </c>
      <c r="BW15" s="63" t="n">
        <v>0</v>
      </c>
      <c r="BX15" s="62" t="n">
        <v>0</v>
      </c>
      <c r="BY15" s="62" t="n">
        <v>100</v>
      </c>
      <c r="BZ15" s="62" t="n">
        <v>100</v>
      </c>
      <c r="CA15" s="62" t="n">
        <v>0</v>
      </c>
      <c r="CB15" s="62" t="n">
        <v>100</v>
      </c>
      <c r="CC15" s="62"/>
      <c r="CD15" s="61" t="n">
        <f aca="false">IFERROR(AVERAGE(BU15:CC15),0)</f>
        <v>62.5</v>
      </c>
    </row>
    <row r="16" customFormat="false" ht="15.75" hidden="false" customHeight="true" outlineLevel="0" collapsed="false">
      <c r="A16" s="13" t="str">
        <f aca="false">$E16&amp;"-"&amp;$F16</f>
        <v>201904017-0</v>
      </c>
      <c r="B16" s="18" t="n">
        <f aca="false">$W16</f>
        <v>77</v>
      </c>
      <c r="C16" s="13"/>
      <c r="D16" s="68" t="n">
        <v>12</v>
      </c>
      <c r="E16" s="56" t="s">
        <v>1274</v>
      </c>
      <c r="F16" s="56" t="s">
        <v>68</v>
      </c>
      <c r="G16" s="56" t="s">
        <v>1275</v>
      </c>
      <c r="H16" s="56" t="s">
        <v>140</v>
      </c>
      <c r="I16" s="56" t="s">
        <v>356</v>
      </c>
      <c r="J16" s="56" t="s">
        <v>1060</v>
      </c>
      <c r="K16" s="56" t="s">
        <v>1276</v>
      </c>
      <c r="L16" s="56" t="s">
        <v>64</v>
      </c>
      <c r="M16" s="56" t="s">
        <v>276</v>
      </c>
      <c r="N16" s="56" t="s">
        <v>1277</v>
      </c>
      <c r="O16" s="57" t="n">
        <f aca="false">$AB16</f>
        <v>95</v>
      </c>
      <c r="P16" s="57" t="n">
        <f aca="false">$AF16</f>
        <v>55</v>
      </c>
      <c r="Q16" s="57" t="n">
        <f aca="false">IFERROR(IF($V16&lt;&gt;0,ROUND((MAX(O16:P16)*0.5+$V16*0.5),0),ROUND(($O16*0.5+$P16*0.5),0)),)</f>
        <v>75</v>
      </c>
      <c r="R16" s="57" t="n">
        <f aca="false">$AV16</f>
        <v>69</v>
      </c>
      <c r="S16" s="57" t="n">
        <f aca="false">$BI16</f>
        <v>50</v>
      </c>
      <c r="T16" s="57" t="n">
        <f aca="false">$BT16</f>
        <v>88.5</v>
      </c>
      <c r="U16" s="57" t="n">
        <f aca="false">$CD16</f>
        <v>100</v>
      </c>
      <c r="V16" s="58" t="n">
        <f aca="false">$AJ16</f>
        <v>0</v>
      </c>
      <c r="W16" s="59" t="n">
        <f aca="false">IF($Q16&gt;=55,ROUND($Q16*$Q$3+$R16*$R$3+$S16*$S$3+$T16*$T$3+$U16*$U$3,0),$Q16)</f>
        <v>77</v>
      </c>
      <c r="X16" s="57" t="n">
        <v>15</v>
      </c>
      <c r="Y16" s="60" t="n">
        <v>30</v>
      </c>
      <c r="Z16" s="60" t="n">
        <v>50</v>
      </c>
      <c r="AA16" s="60" t="n">
        <v>100</v>
      </c>
      <c r="AB16" s="61" t="n">
        <f aca="false">IFERROR(X16+Y16+Z16*AA16/100,0)</f>
        <v>95</v>
      </c>
      <c r="AC16" s="60" t="n">
        <v>30</v>
      </c>
      <c r="AD16" s="60" t="n">
        <v>25</v>
      </c>
      <c r="AE16" s="57" t="n">
        <v>100</v>
      </c>
      <c r="AF16" s="61" t="n">
        <f aca="false">IFERROR(AC16+AD16*AE16/100,0)</f>
        <v>55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0</v>
      </c>
      <c r="AM16" s="62" t="n">
        <v>90</v>
      </c>
      <c r="AN16" s="62" t="n">
        <v>100</v>
      </c>
      <c r="AO16" s="62" t="n">
        <v>100</v>
      </c>
      <c r="AP16" s="62" t="n">
        <v>40</v>
      </c>
      <c r="AQ16" s="62" t="n">
        <v>100</v>
      </c>
      <c r="AR16" s="62" t="n">
        <v>0</v>
      </c>
      <c r="AS16" s="62" t="n">
        <v>60</v>
      </c>
      <c r="AT16" s="62" t="n">
        <v>100</v>
      </c>
      <c r="AU16" s="62"/>
      <c r="AV16" s="61" t="n">
        <f aca="false">IFERROR(AVERAGE(AK16:AU16),0)</f>
        <v>69</v>
      </c>
      <c r="AW16" s="62" t="n">
        <v>0</v>
      </c>
      <c r="AX16" s="62" t="n">
        <v>0</v>
      </c>
      <c r="AY16" s="62" t="n">
        <v>100</v>
      </c>
      <c r="AZ16" s="62" t="n">
        <v>100</v>
      </c>
      <c r="BA16" s="62" t="n">
        <v>0</v>
      </c>
      <c r="BB16" s="62" t="n">
        <v>0</v>
      </c>
      <c r="BC16" s="62" t="n">
        <v>100</v>
      </c>
      <c r="BD16" s="62" t="n">
        <v>0</v>
      </c>
      <c r="BE16" s="62" t="n">
        <v>100</v>
      </c>
      <c r="BF16" s="62" t="n">
        <v>100</v>
      </c>
      <c r="BG16" s="62"/>
      <c r="BH16" s="62"/>
      <c r="BI16" s="61" t="n">
        <f aca="false">IFERROR(AVERAGE(AW16:BH16),0)</f>
        <v>50</v>
      </c>
      <c r="BJ16" s="62" t="n">
        <v>100</v>
      </c>
      <c r="BK16" s="62" t="n">
        <v>0</v>
      </c>
      <c r="BL16" s="62" t="n">
        <v>90</v>
      </c>
      <c r="BM16" s="62" t="n">
        <v>100</v>
      </c>
      <c r="BN16" s="62" t="n">
        <v>100</v>
      </c>
      <c r="BO16" s="62" t="n">
        <v>95</v>
      </c>
      <c r="BP16" s="62" t="n">
        <v>100</v>
      </c>
      <c r="BQ16" s="62" t="n">
        <v>100</v>
      </c>
      <c r="BR16" s="62" t="n">
        <v>100</v>
      </c>
      <c r="BS16" s="62" t="n">
        <v>100</v>
      </c>
      <c r="BT16" s="61" t="n">
        <f aca="false">IFERROR(AVERAGE(BJ16:BS16),0)</f>
        <v>88.5</v>
      </c>
      <c r="BU16" s="63" t="n">
        <v>100</v>
      </c>
      <c r="BV16" s="63" t="n">
        <v>100</v>
      </c>
      <c r="BW16" s="63" t="n">
        <v>100</v>
      </c>
      <c r="BX16" s="62" t="n">
        <v>100</v>
      </c>
      <c r="BY16" s="62" t="n">
        <v>100</v>
      </c>
      <c r="BZ16" s="62" t="n">
        <v>100</v>
      </c>
      <c r="CA16" s="62" t="n">
        <v>100</v>
      </c>
      <c r="CB16" s="62" t="n">
        <v>100</v>
      </c>
      <c r="CC16" s="62"/>
      <c r="CD16" s="61" t="n">
        <f aca="false">IFERROR(AVERAGE(BU16:CC16),0)</f>
        <v>100</v>
      </c>
    </row>
    <row r="17" customFormat="false" ht="15.75" hidden="false" customHeight="true" outlineLevel="0" collapsed="false">
      <c r="A17" s="13" t="str">
        <f aca="false">$E17&amp;"-"&amp;$F17</f>
        <v>201910035-1</v>
      </c>
      <c r="B17" s="18" t="n">
        <f aca="false">$W17</f>
        <v>20</v>
      </c>
      <c r="C17" s="13"/>
      <c r="D17" s="68" t="n">
        <v>13</v>
      </c>
      <c r="E17" s="56" t="s">
        <v>1278</v>
      </c>
      <c r="F17" s="56" t="s">
        <v>64</v>
      </c>
      <c r="G17" s="56" t="s">
        <v>1279</v>
      </c>
      <c r="H17" s="56" t="s">
        <v>60</v>
      </c>
      <c r="I17" s="56" t="s">
        <v>356</v>
      </c>
      <c r="J17" s="56" t="s">
        <v>1280</v>
      </c>
      <c r="K17" s="56" t="s">
        <v>1281</v>
      </c>
      <c r="L17" s="56" t="s">
        <v>58</v>
      </c>
      <c r="M17" s="56" t="s">
        <v>1282</v>
      </c>
      <c r="N17" s="56" t="s">
        <v>1283</v>
      </c>
      <c r="O17" s="57" t="n">
        <f aca="false">$AB17</f>
        <v>40</v>
      </c>
      <c r="P17" s="57" t="n">
        <f aca="false">$AF17</f>
        <v>0</v>
      </c>
      <c r="Q17" s="57" t="n">
        <f aca="false">IFERROR(IF($V17&lt;&gt;0,ROUND((MAX(O17:P17)*0.5+$V17*0.5),0),ROUND(($O17*0.5+$P17*0.5),0)),)</f>
        <v>20</v>
      </c>
      <c r="R17" s="57" t="n">
        <f aca="false">$AV17</f>
        <v>5</v>
      </c>
      <c r="S17" s="57" t="n">
        <f aca="false">$BI17</f>
        <v>10</v>
      </c>
      <c r="T17" s="57" t="n">
        <f aca="false">$BT17</f>
        <v>0</v>
      </c>
      <c r="U17" s="57" t="n">
        <f aca="false">$CD17</f>
        <v>0</v>
      </c>
      <c r="V17" s="58" t="n">
        <f aca="false">$AJ17</f>
        <v>0</v>
      </c>
      <c r="W17" s="59" t="n">
        <f aca="false">IF($Q17&gt;=55,ROUND($Q17*$Q$3+$R17*$R$3+$S17*$S$3+$T17*$T$3+$U17*$U$3,0),$Q17)</f>
        <v>20</v>
      </c>
      <c r="X17" s="57" t="n">
        <v>20</v>
      </c>
      <c r="Y17" s="60" t="n">
        <v>20</v>
      </c>
      <c r="Z17" s="60" t="n">
        <v>0</v>
      </c>
      <c r="AA17" s="60" t="n">
        <v>0</v>
      </c>
      <c r="AB17" s="61" t="n">
        <f aca="false">IFERROR(X17+Y17+Z17*AA17/100,0)</f>
        <v>40</v>
      </c>
      <c r="AC17" s="60" t="n">
        <v>0</v>
      </c>
      <c r="AD17" s="60" t="n">
        <v>0</v>
      </c>
      <c r="AE17" s="57" t="n">
        <v>0</v>
      </c>
      <c r="AF17" s="61" t="n">
        <f aca="false">IFERROR(AC17+AD17*AE17/100,0)</f>
        <v>0</v>
      </c>
      <c r="AG17" s="60"/>
      <c r="AH17" s="60"/>
      <c r="AI17" s="57"/>
      <c r="AJ17" s="61" t="n">
        <f aca="false">IFERROR(AG17+AH17*AI17/100,0)</f>
        <v>0</v>
      </c>
      <c r="AK17" s="62" t="n">
        <v>0</v>
      </c>
      <c r="AL17" s="63" t="n">
        <v>0</v>
      </c>
      <c r="AM17" s="62" t="n">
        <v>0</v>
      </c>
      <c r="AN17" s="62" t="n">
        <v>0</v>
      </c>
      <c r="AO17" s="62" t="n">
        <v>50</v>
      </c>
      <c r="AP17" s="62" t="n">
        <v>0</v>
      </c>
      <c r="AQ17" s="62" t="n">
        <v>0</v>
      </c>
      <c r="AR17" s="62" t="n">
        <v>0</v>
      </c>
      <c r="AS17" s="62" t="n">
        <v>0</v>
      </c>
      <c r="AT17" s="62" t="n">
        <v>0</v>
      </c>
      <c r="AU17" s="62"/>
      <c r="AV17" s="61" t="n">
        <f aca="false">IFERROR(AVERAGE(AK17:AU17),0)</f>
        <v>5</v>
      </c>
      <c r="AW17" s="62" t="n">
        <v>0</v>
      </c>
      <c r="AX17" s="62" t="n">
        <v>0</v>
      </c>
      <c r="AY17" s="62" t="n">
        <v>0</v>
      </c>
      <c r="AZ17" s="62" t="n">
        <v>100</v>
      </c>
      <c r="BA17" s="62" t="n">
        <v>0</v>
      </c>
      <c r="BB17" s="62" t="n">
        <v>0</v>
      </c>
      <c r="BC17" s="62" t="n">
        <v>0</v>
      </c>
      <c r="BD17" s="62" t="n">
        <v>0</v>
      </c>
      <c r="BE17" s="62" t="n">
        <v>0</v>
      </c>
      <c r="BF17" s="62" t="n">
        <v>0</v>
      </c>
      <c r="BG17" s="62"/>
      <c r="BH17" s="62"/>
      <c r="BI17" s="61" t="n">
        <f aca="false">IFERROR(AVERAGE(AW17:BH17),0)</f>
        <v>10</v>
      </c>
      <c r="BJ17" s="62" t="n">
        <v>0</v>
      </c>
      <c r="BK17" s="62" t="n">
        <v>0</v>
      </c>
      <c r="BL17" s="62" t="n">
        <v>0</v>
      </c>
      <c r="BM17" s="62" t="n">
        <v>0</v>
      </c>
      <c r="BN17" s="62" t="n">
        <v>0</v>
      </c>
      <c r="BO17" s="62" t="n">
        <v>0</v>
      </c>
      <c r="BP17" s="62" t="n">
        <v>0</v>
      </c>
      <c r="BQ17" s="62" t="n">
        <v>0</v>
      </c>
      <c r="BR17" s="62" t="n">
        <v>0</v>
      </c>
      <c r="BS17" s="62" t="n">
        <v>0</v>
      </c>
      <c r="BT17" s="61" t="n">
        <f aca="false">IFERROR(AVERAGE(BJ17:BS17),0)</f>
        <v>0</v>
      </c>
      <c r="BU17" s="63" t="n">
        <v>0</v>
      </c>
      <c r="BV17" s="63" t="n">
        <v>0</v>
      </c>
      <c r="BW17" s="63" t="n">
        <v>0</v>
      </c>
      <c r="BX17" s="62" t="n">
        <v>0</v>
      </c>
      <c r="BY17" s="62" t="n">
        <v>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0</v>
      </c>
    </row>
    <row r="18" customFormat="false" ht="15.75" hidden="false" customHeight="true" outlineLevel="0" collapsed="false">
      <c r="A18" s="13" t="str">
        <f aca="false">$E18&amp;"-"&amp;$F18</f>
        <v>201844029-9</v>
      </c>
      <c r="B18" s="18" t="n">
        <f aca="false">$W18</f>
        <v>0</v>
      </c>
      <c r="C18" s="13"/>
      <c r="D18" s="68" t="n">
        <v>14</v>
      </c>
      <c r="E18" s="56" t="s">
        <v>1284</v>
      </c>
      <c r="F18" s="56" t="s">
        <v>102</v>
      </c>
      <c r="G18" s="56" t="s">
        <v>1285</v>
      </c>
      <c r="H18" s="56" t="s">
        <v>121</v>
      </c>
      <c r="I18" s="56" t="s">
        <v>1286</v>
      </c>
      <c r="J18" s="56" t="s">
        <v>1287</v>
      </c>
      <c r="K18" s="56" t="s">
        <v>1288</v>
      </c>
      <c r="L18" s="56" t="s">
        <v>159</v>
      </c>
      <c r="M18" s="56" t="s">
        <v>439</v>
      </c>
      <c r="N18" s="56" t="s">
        <v>1289</v>
      </c>
      <c r="O18" s="57" t="n">
        <f aca="false">$AB18</f>
        <v>0</v>
      </c>
      <c r="P18" s="57" t="n">
        <f aca="false">$AF18</f>
        <v>0</v>
      </c>
      <c r="Q18" s="57" t="n">
        <f aca="false">IFERROR(IF($V18&lt;&gt;0,ROUND((MAX(O18:P18)*0.5+$V18*0.5),0),ROUND(($O18*0.5+$P18*0.5),0)),)</f>
        <v>0</v>
      </c>
      <c r="R18" s="57" t="n">
        <f aca="false">$AV18</f>
        <v>0</v>
      </c>
      <c r="S18" s="57" t="n">
        <f aca="false">$BI18</f>
        <v>0</v>
      </c>
      <c r="T18" s="57" t="n">
        <f aca="false">$BT18</f>
        <v>0</v>
      </c>
      <c r="U18" s="57" t="n">
        <f aca="false">$CD18</f>
        <v>0</v>
      </c>
      <c r="V18" s="58" t="n">
        <f aca="false">$AJ18</f>
        <v>0</v>
      </c>
      <c r="W18" s="59" t="n">
        <f aca="false">IF($Q18&gt;=55,ROUND($Q18*$Q$3+$R18*$R$3+$S18*$S$3+$T18*$T$3+$U18*$U$3,0),$Q18)</f>
        <v>0</v>
      </c>
      <c r="X18" s="57" t="n">
        <v>0</v>
      </c>
      <c r="Y18" s="60" t="n">
        <v>0</v>
      </c>
      <c r="Z18" s="60" t="n">
        <v>0</v>
      </c>
      <c r="AA18" s="60" t="n">
        <v>0</v>
      </c>
      <c r="AB18" s="61" t="n">
        <f aca="false">IFERROR(X18+Y18+Z18*AA18/100,0)</f>
        <v>0</v>
      </c>
      <c r="AC18" s="60" t="n">
        <v>0</v>
      </c>
      <c r="AD18" s="60" t="n">
        <v>0</v>
      </c>
      <c r="AE18" s="57" t="n">
        <v>0</v>
      </c>
      <c r="AF18" s="61" t="n">
        <f aca="false">IFERROR(AC18+AD18*AE18/100,0)</f>
        <v>0</v>
      </c>
      <c r="AG18" s="60"/>
      <c r="AH18" s="60"/>
      <c r="AI18" s="57"/>
      <c r="AJ18" s="61" t="n">
        <f aca="false">IFERROR(AG18+AH18*AI18/100,0)</f>
        <v>0</v>
      </c>
      <c r="AK18" s="62" t="n">
        <v>0</v>
      </c>
      <c r="AL18" s="63" t="n">
        <v>0</v>
      </c>
      <c r="AM18" s="62" t="n">
        <v>0</v>
      </c>
      <c r="AN18" s="62" t="n">
        <v>0</v>
      </c>
      <c r="AO18" s="62" t="n">
        <v>0</v>
      </c>
      <c r="AP18" s="62" t="n">
        <v>0</v>
      </c>
      <c r="AQ18" s="62" t="n">
        <v>0</v>
      </c>
      <c r="AR18" s="62" t="n">
        <v>0</v>
      </c>
      <c r="AS18" s="62" t="n">
        <v>0</v>
      </c>
      <c r="AT18" s="62" t="n">
        <v>0</v>
      </c>
      <c r="AU18" s="62"/>
      <c r="AV18" s="61" t="n">
        <f aca="false">IFERROR(AVERAGE(AK18:AU18),0)</f>
        <v>0</v>
      </c>
      <c r="AW18" s="62" t="n">
        <v>0</v>
      </c>
      <c r="AX18" s="62" t="n">
        <v>0</v>
      </c>
      <c r="AY18" s="62" t="n">
        <v>0</v>
      </c>
      <c r="AZ18" s="62" t="n">
        <v>0</v>
      </c>
      <c r="BA18" s="62" t="n">
        <v>0</v>
      </c>
      <c r="BB18" s="62" t="n">
        <v>0</v>
      </c>
      <c r="BC18" s="62" t="n">
        <v>0</v>
      </c>
      <c r="BD18" s="62" t="n">
        <v>0</v>
      </c>
      <c r="BE18" s="62" t="n">
        <v>0</v>
      </c>
      <c r="BF18" s="62" t="n">
        <v>0</v>
      </c>
      <c r="BG18" s="62"/>
      <c r="BH18" s="62"/>
      <c r="BI18" s="61" t="n">
        <f aca="false">IFERROR(AVERAGE(AW18:BH18),0)</f>
        <v>0</v>
      </c>
      <c r="BJ18" s="62" t="n">
        <v>0</v>
      </c>
      <c r="BK18" s="62" t="n">
        <v>0</v>
      </c>
      <c r="BL18" s="62" t="n">
        <v>0</v>
      </c>
      <c r="BM18" s="62" t="n">
        <v>0</v>
      </c>
      <c r="BN18" s="62" t="n">
        <v>0</v>
      </c>
      <c r="BO18" s="62" t="n">
        <v>0</v>
      </c>
      <c r="BP18" s="62" t="n">
        <v>0</v>
      </c>
      <c r="BQ18" s="62" t="n">
        <v>0</v>
      </c>
      <c r="BR18" s="62" t="n">
        <v>0</v>
      </c>
      <c r="BS18" s="62" t="n">
        <v>0</v>
      </c>
      <c r="BT18" s="61" t="n">
        <f aca="false">IFERROR(AVERAGE(BJ18:BS18),0)</f>
        <v>0</v>
      </c>
      <c r="BU18" s="63" t="n">
        <v>0</v>
      </c>
      <c r="BV18" s="63" t="n">
        <v>0</v>
      </c>
      <c r="BW18" s="63" t="n">
        <v>0</v>
      </c>
      <c r="BX18" s="62" t="n">
        <v>0</v>
      </c>
      <c r="BY18" s="62" t="n">
        <v>0</v>
      </c>
      <c r="BZ18" s="62" t="n">
        <v>0</v>
      </c>
      <c r="CA18" s="62" t="n">
        <v>0</v>
      </c>
      <c r="CB18" s="62" t="n">
        <v>0</v>
      </c>
      <c r="CC18" s="62"/>
      <c r="CD18" s="61" t="n">
        <f aca="false">IFERROR(AVERAGE(BU18:CC18),0)</f>
        <v>0</v>
      </c>
    </row>
    <row r="19" customFormat="false" ht="15.75" hidden="false" customHeight="true" outlineLevel="0" collapsed="false">
      <c r="A19" s="13" t="str">
        <f aca="false">$E19&amp;"-"&amp;$F19</f>
        <v>201984036-3</v>
      </c>
      <c r="B19" s="18" t="n">
        <f aca="false">$W19</f>
        <v>71</v>
      </c>
      <c r="C19" s="13"/>
      <c r="D19" s="68" t="n">
        <v>15</v>
      </c>
      <c r="E19" s="56" t="s">
        <v>1290</v>
      </c>
      <c r="F19" s="56" t="s">
        <v>159</v>
      </c>
      <c r="G19" s="56" t="s">
        <v>1291</v>
      </c>
      <c r="H19" s="56" t="s">
        <v>140</v>
      </c>
      <c r="I19" s="56" t="s">
        <v>1292</v>
      </c>
      <c r="J19" s="56" t="s">
        <v>1293</v>
      </c>
      <c r="K19" s="56" t="s">
        <v>1294</v>
      </c>
      <c r="L19" s="56" t="s">
        <v>64</v>
      </c>
      <c r="M19" s="56" t="s">
        <v>411</v>
      </c>
      <c r="N19" s="56" t="s">
        <v>1295</v>
      </c>
      <c r="O19" s="57" t="n">
        <f aca="false">$AB19</f>
        <v>65</v>
      </c>
      <c r="P19" s="57" t="n">
        <f aca="false">$AF19</f>
        <v>65</v>
      </c>
      <c r="Q19" s="57" t="n">
        <f aca="false">IFERROR(IF($V19&lt;&gt;0,ROUND((MAX(O19:P19)*0.5+$V19*0.5),0),ROUND(($O19*0.5+$P19*0.5),0)),)</f>
        <v>65</v>
      </c>
      <c r="R19" s="57" t="n">
        <f aca="false">$AV19</f>
        <v>80</v>
      </c>
      <c r="S19" s="57" t="n">
        <f aca="false">$BI19</f>
        <v>100</v>
      </c>
      <c r="T19" s="57" t="n">
        <f aca="false">$BT19</f>
        <v>60.5</v>
      </c>
      <c r="U19" s="57" t="n">
        <f aca="false">$CD19</f>
        <v>100</v>
      </c>
      <c r="V19" s="58" t="n">
        <f aca="false">$AJ19</f>
        <v>0</v>
      </c>
      <c r="W19" s="59" t="n">
        <f aca="false">IF($Q19&gt;=55,ROUND($Q19*$Q$3+$R19*$R$3+$S19*$S$3+$T19*$T$3+$U19*$U$3,0),$Q19)</f>
        <v>71</v>
      </c>
      <c r="X19" s="57" t="n">
        <v>20</v>
      </c>
      <c r="Y19" s="60" t="n">
        <v>25</v>
      </c>
      <c r="Z19" s="60" t="n">
        <v>20</v>
      </c>
      <c r="AA19" s="60" t="n">
        <v>100</v>
      </c>
      <c r="AB19" s="61" t="n">
        <f aca="false">IFERROR(X19+Y19+Z19*AA19/100,0)</f>
        <v>65</v>
      </c>
      <c r="AC19" s="60" t="n">
        <v>30</v>
      </c>
      <c r="AD19" s="60" t="n">
        <v>35</v>
      </c>
      <c r="AE19" s="57" t="n">
        <v>100</v>
      </c>
      <c r="AF19" s="61" t="n">
        <f aca="false">IFERROR(AC19+AD19*AE19/100,0)</f>
        <v>65</v>
      </c>
      <c r="AG19" s="60"/>
      <c r="AH19" s="60"/>
      <c r="AI19" s="57"/>
      <c r="AJ19" s="61" t="n">
        <f aca="false">IFERROR(AG19+AH19*AI19/100,0)</f>
        <v>0</v>
      </c>
      <c r="AK19" s="62" t="n">
        <v>33</v>
      </c>
      <c r="AL19" s="63" t="n">
        <v>60</v>
      </c>
      <c r="AM19" s="62" t="n">
        <v>100</v>
      </c>
      <c r="AN19" s="62" t="n">
        <v>100</v>
      </c>
      <c r="AO19" s="62" t="n">
        <v>100</v>
      </c>
      <c r="AP19" s="62" t="n">
        <v>60</v>
      </c>
      <c r="AQ19" s="62" t="n">
        <v>100</v>
      </c>
      <c r="AR19" s="62" t="n">
        <v>67</v>
      </c>
      <c r="AS19" s="62" t="n">
        <v>80</v>
      </c>
      <c r="AT19" s="62" t="n">
        <v>100</v>
      </c>
      <c r="AU19" s="62"/>
      <c r="AV19" s="61" t="n">
        <f aca="false">IFERROR(AVERAGE(AK19:AU19),0)</f>
        <v>80</v>
      </c>
      <c r="AW19" s="62" t="n">
        <v>100</v>
      </c>
      <c r="AX19" s="62" t="n">
        <v>100</v>
      </c>
      <c r="AY19" s="62" t="n">
        <v>100</v>
      </c>
      <c r="AZ19" s="62" t="n">
        <v>100</v>
      </c>
      <c r="BA19" s="62" t="n">
        <v>100</v>
      </c>
      <c r="BB19" s="62" t="n">
        <v>100</v>
      </c>
      <c r="BC19" s="62" t="n">
        <v>100</v>
      </c>
      <c r="BD19" s="62" t="n">
        <v>100</v>
      </c>
      <c r="BE19" s="62" t="n">
        <v>100</v>
      </c>
      <c r="BF19" s="62" t="n">
        <v>100</v>
      </c>
      <c r="BG19" s="62"/>
      <c r="BH19" s="62"/>
      <c r="BI19" s="61" t="n">
        <f aca="false">IFERROR(AVERAGE(AW19:BH19),0)</f>
        <v>100</v>
      </c>
      <c r="BJ19" s="62" t="n">
        <v>100</v>
      </c>
      <c r="BK19" s="62" t="n">
        <v>100</v>
      </c>
      <c r="BL19" s="62" t="n">
        <v>65</v>
      </c>
      <c r="BM19" s="62" t="n">
        <v>10</v>
      </c>
      <c r="BN19" s="62" t="n">
        <v>80</v>
      </c>
      <c r="BO19" s="62" t="n">
        <v>10</v>
      </c>
      <c r="BP19" s="62" t="n">
        <v>85</v>
      </c>
      <c r="BQ19" s="62" t="n">
        <v>50</v>
      </c>
      <c r="BR19" s="62" t="n">
        <v>90</v>
      </c>
      <c r="BS19" s="62" t="n">
        <v>15</v>
      </c>
      <c r="BT19" s="61" t="n">
        <f aca="false">IFERROR(AVERAGE(BJ19:BS19),0)</f>
        <v>60.5</v>
      </c>
      <c r="BU19" s="63" t="n">
        <v>100</v>
      </c>
      <c r="BV19" s="63" t="n">
        <v>100</v>
      </c>
      <c r="BW19" s="63" t="n">
        <v>100</v>
      </c>
      <c r="BX19" s="62" t="n">
        <v>100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100</v>
      </c>
    </row>
    <row r="20" customFormat="false" ht="15.75" hidden="false" customHeight="true" outlineLevel="0" collapsed="false">
      <c r="A20" s="13" t="str">
        <f aca="false">$E20&amp;"-"&amp;$F20</f>
        <v>201921099-8</v>
      </c>
      <c r="B20" s="18" t="n">
        <f aca="false">$W20</f>
        <v>0</v>
      </c>
      <c r="C20" s="13"/>
      <c r="D20" s="68" t="n">
        <v>16</v>
      </c>
      <c r="E20" s="56" t="s">
        <v>1296</v>
      </c>
      <c r="F20" s="56" t="s">
        <v>89</v>
      </c>
      <c r="G20" s="56" t="s">
        <v>1297</v>
      </c>
      <c r="H20" s="56" t="s">
        <v>60</v>
      </c>
      <c r="I20" s="56" t="s">
        <v>1060</v>
      </c>
      <c r="J20" s="56" t="s">
        <v>1298</v>
      </c>
      <c r="K20" s="56" t="s">
        <v>1299</v>
      </c>
      <c r="L20" s="56" t="s">
        <v>64</v>
      </c>
      <c r="M20" s="56" t="s">
        <v>572</v>
      </c>
      <c r="N20" s="56" t="s">
        <v>1300</v>
      </c>
      <c r="O20" s="57" t="n">
        <f aca="false">$AB20</f>
        <v>0</v>
      </c>
      <c r="P20" s="57" t="n">
        <f aca="false">$AF20</f>
        <v>0</v>
      </c>
      <c r="Q20" s="57" t="n">
        <f aca="false">IFERROR(IF($V20&lt;&gt;0,ROUND((MAX(O20:P20)*0.5+$V20*0.5),0),ROUND(($O20*0.5+$P20*0.5),0)),)</f>
        <v>0</v>
      </c>
      <c r="R20" s="57" t="n">
        <f aca="false">$AV20</f>
        <v>15</v>
      </c>
      <c r="S20" s="57" t="n">
        <f aca="false">$BI20</f>
        <v>45.4</v>
      </c>
      <c r="T20" s="57" t="n">
        <f aca="false">$BT20</f>
        <v>0</v>
      </c>
      <c r="U20" s="57" t="n">
        <f aca="false">$CD20</f>
        <v>0</v>
      </c>
      <c r="V20" s="58" t="n">
        <f aca="false">$AJ20</f>
        <v>0</v>
      </c>
      <c r="W20" s="59" t="n">
        <f aca="false">IF($Q20&gt;=55,ROUND($Q20*$Q$3+$R20*$R$3+$S20*$S$3+$T20*$T$3+$U20*$U$3,0),$Q20)</f>
        <v>0</v>
      </c>
      <c r="X20" s="57" t="n">
        <v>0</v>
      </c>
      <c r="Y20" s="60" t="n">
        <v>0</v>
      </c>
      <c r="Z20" s="60" t="n">
        <v>0</v>
      </c>
      <c r="AA20" s="60" t="n">
        <v>100</v>
      </c>
      <c r="AB20" s="61" t="n">
        <f aca="false">IFERROR(X20+Y20+Z20*AA20/100,0)</f>
        <v>0</v>
      </c>
      <c r="AC20" s="60" t="n">
        <v>0</v>
      </c>
      <c r="AD20" s="60" t="n">
        <v>0</v>
      </c>
      <c r="AE20" s="57" t="n">
        <v>0</v>
      </c>
      <c r="AF20" s="61" t="n">
        <f aca="false">IFERROR(AC20+AD20*AE20/100,0)</f>
        <v>0</v>
      </c>
      <c r="AG20" s="60"/>
      <c r="AH20" s="60"/>
      <c r="AI20" s="57"/>
      <c r="AJ20" s="61" t="n">
        <f aca="false">IFERROR(AG20+AH20*AI20/100,0)</f>
        <v>0</v>
      </c>
      <c r="AK20" s="62" t="n">
        <v>40</v>
      </c>
      <c r="AL20" s="63" t="n">
        <v>20</v>
      </c>
      <c r="AM20" s="62" t="n">
        <v>20</v>
      </c>
      <c r="AN20" s="62" t="n">
        <v>50</v>
      </c>
      <c r="AO20" s="62" t="n">
        <v>0</v>
      </c>
      <c r="AP20" s="62" t="n">
        <v>0</v>
      </c>
      <c r="AQ20" s="62" t="n">
        <v>0</v>
      </c>
      <c r="AR20" s="62" t="n">
        <v>0</v>
      </c>
      <c r="AS20" s="62" t="n">
        <v>20</v>
      </c>
      <c r="AT20" s="62" t="n">
        <v>0</v>
      </c>
      <c r="AU20" s="62"/>
      <c r="AV20" s="61" t="n">
        <f aca="false">IFERROR(AVERAGE(AK20:AU20),0)</f>
        <v>15</v>
      </c>
      <c r="AW20" s="62" t="n">
        <v>76</v>
      </c>
      <c r="AX20" s="62" t="n">
        <v>94</v>
      </c>
      <c r="AY20" s="62" t="n">
        <v>91</v>
      </c>
      <c r="AZ20" s="62" t="n">
        <v>64</v>
      </c>
      <c r="BA20" s="62" t="n">
        <v>34</v>
      </c>
      <c r="BB20" s="62" t="n">
        <v>0</v>
      </c>
      <c r="BC20" s="62" t="n">
        <v>57</v>
      </c>
      <c r="BD20" s="62" t="n">
        <v>0</v>
      </c>
      <c r="BE20" s="62" t="n">
        <v>38</v>
      </c>
      <c r="BF20" s="62" t="n">
        <v>0</v>
      </c>
      <c r="BG20" s="62"/>
      <c r="BH20" s="62"/>
      <c r="BI20" s="61" t="n">
        <f aca="false">IFERROR(AVERAGE(AW20:BH20),0)</f>
        <v>45.4</v>
      </c>
      <c r="BJ20" s="62" t="n">
        <v>0</v>
      </c>
      <c r="BK20" s="62" t="n">
        <v>0</v>
      </c>
      <c r="BL20" s="62" t="n">
        <v>0</v>
      </c>
      <c r="BM20" s="62" t="n">
        <v>0</v>
      </c>
      <c r="BN20" s="62" t="n">
        <v>0</v>
      </c>
      <c r="BO20" s="62" t="n">
        <v>0</v>
      </c>
      <c r="BP20" s="62" t="n">
        <v>0</v>
      </c>
      <c r="BQ20" s="62" t="n">
        <v>0</v>
      </c>
      <c r="BR20" s="62" t="n">
        <v>0</v>
      </c>
      <c r="BS20" s="62" t="n">
        <v>0</v>
      </c>
      <c r="BT20" s="61" t="n">
        <f aca="false">IFERROR(AVERAGE(BJ20:BS20),0)</f>
        <v>0</v>
      </c>
      <c r="BU20" s="63" t="n">
        <v>0</v>
      </c>
      <c r="BV20" s="63" t="n">
        <v>0</v>
      </c>
      <c r="BW20" s="63" t="n">
        <v>0</v>
      </c>
      <c r="BX20" s="62" t="n">
        <v>0</v>
      </c>
      <c r="BY20" s="62" t="n">
        <v>0</v>
      </c>
      <c r="BZ20" s="62" t="n">
        <v>0</v>
      </c>
      <c r="CA20" s="62" t="n">
        <v>0</v>
      </c>
      <c r="CB20" s="62" t="n">
        <v>0</v>
      </c>
      <c r="CC20" s="62"/>
      <c r="CD20" s="61" t="n">
        <f aca="false">IFERROR(AVERAGE(BU20:CC20),0)</f>
        <v>0</v>
      </c>
    </row>
    <row r="21" customFormat="false" ht="15.75" hidden="false" customHeight="true" outlineLevel="0" collapsed="false">
      <c r="A21" s="13" t="str">
        <f aca="false">$E21&amp;"-"&amp;$F21</f>
        <v>202073033-4</v>
      </c>
      <c r="B21" s="18" t="n">
        <f aca="false">$W21</f>
        <v>65</v>
      </c>
      <c r="C21" s="13"/>
      <c r="D21" s="68" t="n">
        <v>17</v>
      </c>
      <c r="E21" s="56" t="s">
        <v>1301</v>
      </c>
      <c r="F21" s="56" t="s">
        <v>178</v>
      </c>
      <c r="G21" s="56" t="s">
        <v>1302</v>
      </c>
      <c r="H21" s="56" t="s">
        <v>64</v>
      </c>
      <c r="I21" s="56" t="s">
        <v>1303</v>
      </c>
      <c r="J21" s="56" t="s">
        <v>1304</v>
      </c>
      <c r="K21" s="56" t="s">
        <v>1305</v>
      </c>
      <c r="L21" s="56" t="s">
        <v>64</v>
      </c>
      <c r="M21" s="56" t="s">
        <v>1306</v>
      </c>
      <c r="N21" s="56" t="s">
        <v>1307</v>
      </c>
      <c r="O21" s="57" t="n">
        <f aca="false">$AB21</f>
        <v>85</v>
      </c>
      <c r="P21" s="57" t="n">
        <f aca="false">$AF21</f>
        <v>65</v>
      </c>
      <c r="Q21" s="57" t="n">
        <f aca="false">IFERROR(IF($V21&lt;&gt;0,ROUND((MAX(O21:P21)*0.5+$V21*0.5),0),ROUND(($O21*0.5+$P21*0.5),0)),)</f>
        <v>75</v>
      </c>
      <c r="R21" s="57" t="n">
        <f aca="false">$AV21</f>
        <v>42</v>
      </c>
      <c r="S21" s="57" t="n">
        <f aca="false">$BI21</f>
        <v>67</v>
      </c>
      <c r="T21" s="57" t="n">
        <f aca="false">$BT21</f>
        <v>57.5</v>
      </c>
      <c r="U21" s="57" t="n">
        <f aca="false">$CD21</f>
        <v>87.5</v>
      </c>
      <c r="V21" s="58" t="n">
        <f aca="false">$AJ21</f>
        <v>0</v>
      </c>
      <c r="W21" s="59" t="n">
        <f aca="false">IF($Q21&gt;=55,ROUND($Q21*$Q$3+$R21*$R$3+$S21*$S$3+$T21*$T$3+$U21*$U$3,0),$Q21)</f>
        <v>65</v>
      </c>
      <c r="X21" s="57" t="n">
        <v>20</v>
      </c>
      <c r="Y21" s="60" t="n">
        <v>15</v>
      </c>
      <c r="Z21" s="60" t="n">
        <v>50</v>
      </c>
      <c r="AA21" s="60" t="n">
        <v>100</v>
      </c>
      <c r="AB21" s="61" t="n">
        <f aca="false">IFERROR(X21+Y21+Z21*AA21/100,0)</f>
        <v>85</v>
      </c>
      <c r="AC21" s="60" t="n">
        <v>30</v>
      </c>
      <c r="AD21" s="60" t="n">
        <v>35</v>
      </c>
      <c r="AE21" s="57" t="n">
        <v>100</v>
      </c>
      <c r="AF21" s="61" t="n">
        <f aca="false">IFERROR(AC21+AD21*AE21/100,0)</f>
        <v>65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30</v>
      </c>
      <c r="AN21" s="62" t="n">
        <v>0</v>
      </c>
      <c r="AO21" s="62" t="n">
        <v>100</v>
      </c>
      <c r="AP21" s="62" t="n">
        <v>20</v>
      </c>
      <c r="AQ21" s="62" t="n">
        <v>0</v>
      </c>
      <c r="AR21" s="62" t="n">
        <v>50</v>
      </c>
      <c r="AS21" s="62" t="n">
        <v>20</v>
      </c>
      <c r="AT21" s="62" t="n">
        <v>0</v>
      </c>
      <c r="AU21" s="62"/>
      <c r="AV21" s="61" t="n">
        <f aca="false">IFERROR(AVERAGE(AK21:AU21),0)</f>
        <v>42</v>
      </c>
      <c r="AW21" s="62" t="n">
        <v>0</v>
      </c>
      <c r="AX21" s="62" t="n">
        <v>100</v>
      </c>
      <c r="AY21" s="62" t="n">
        <v>94</v>
      </c>
      <c r="AZ21" s="62" t="n">
        <v>49</v>
      </c>
      <c r="BA21" s="62" t="n">
        <v>95</v>
      </c>
      <c r="BB21" s="62" t="n">
        <v>78</v>
      </c>
      <c r="BC21" s="62" t="n">
        <v>76</v>
      </c>
      <c r="BD21" s="62" t="n">
        <v>100</v>
      </c>
      <c r="BE21" s="62" t="n">
        <v>78</v>
      </c>
      <c r="BF21" s="62" t="n">
        <v>0</v>
      </c>
      <c r="BG21" s="62"/>
      <c r="BH21" s="62"/>
      <c r="BI21" s="61" t="n">
        <f aca="false">IFERROR(AVERAGE(AW21:BH21),0)</f>
        <v>67</v>
      </c>
      <c r="BJ21" s="62" t="n">
        <v>90</v>
      </c>
      <c r="BK21" s="62" t="n">
        <v>100</v>
      </c>
      <c r="BL21" s="62" t="n">
        <v>100</v>
      </c>
      <c r="BM21" s="62" t="n">
        <v>80</v>
      </c>
      <c r="BN21" s="62" t="n">
        <v>65</v>
      </c>
      <c r="BO21" s="62" t="n">
        <v>5</v>
      </c>
      <c r="BP21" s="62" t="n">
        <v>0</v>
      </c>
      <c r="BQ21" s="62" t="n">
        <v>100</v>
      </c>
      <c r="BR21" s="62" t="n">
        <v>0</v>
      </c>
      <c r="BS21" s="62" t="n">
        <v>35</v>
      </c>
      <c r="BT21" s="61" t="n">
        <f aca="false">IFERROR(AVERAGE(BJ21:BS21),0)</f>
        <v>57.5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0</v>
      </c>
      <c r="CC21" s="62"/>
      <c r="CD21" s="61" t="n">
        <f aca="false">IFERROR(AVERAGE(BU21:CC21),0)</f>
        <v>87.5</v>
      </c>
    </row>
    <row r="22" customFormat="false" ht="15.75" hidden="false" customHeight="true" outlineLevel="0" collapsed="false">
      <c r="A22" s="13" t="str">
        <f aca="false">$E22&amp;"-"&amp;$F22</f>
        <v>201921087-4</v>
      </c>
      <c r="B22" s="18" t="n">
        <f aca="false">$W22</f>
        <v>65</v>
      </c>
      <c r="C22" s="13"/>
      <c r="D22" s="54" t="n">
        <f aca="false">D21+1</f>
        <v>18</v>
      </c>
      <c r="E22" s="56" t="s">
        <v>1308</v>
      </c>
      <c r="F22" s="56" t="s">
        <v>178</v>
      </c>
      <c r="G22" s="56" t="s">
        <v>1309</v>
      </c>
      <c r="H22" s="56" t="s">
        <v>58</v>
      </c>
      <c r="I22" s="56" t="s">
        <v>1310</v>
      </c>
      <c r="J22" s="56" t="s">
        <v>444</v>
      </c>
      <c r="K22" s="56" t="s">
        <v>1311</v>
      </c>
      <c r="L22" s="56" t="s">
        <v>64</v>
      </c>
      <c r="M22" s="56" t="s">
        <v>572</v>
      </c>
      <c r="N22" s="56" t="s">
        <v>1312</v>
      </c>
      <c r="O22" s="57" t="n">
        <f aca="false">$AB22</f>
        <v>65</v>
      </c>
      <c r="P22" s="57" t="n">
        <f aca="false">$AF22</f>
        <v>90</v>
      </c>
      <c r="Q22" s="57" t="n">
        <f aca="false">IFERROR(IF($V22&lt;&gt;0,ROUND((MAX(O22:P22)*0.5+$V22*0.5),0),ROUND(($O22*0.5+$P22*0.5),0)),)</f>
        <v>78</v>
      </c>
      <c r="R22" s="57" t="n">
        <f aca="false">$AV22</f>
        <v>58</v>
      </c>
      <c r="S22" s="57" t="n">
        <f aca="false">$BI22</f>
        <v>11.5</v>
      </c>
      <c r="T22" s="57" t="n">
        <f aca="false">$BT22</f>
        <v>71</v>
      </c>
      <c r="U22" s="57" t="n">
        <f aca="false">$CD22</f>
        <v>0</v>
      </c>
      <c r="V22" s="58" t="n">
        <f aca="false">$AJ22</f>
        <v>0</v>
      </c>
      <c r="W22" s="59" t="n">
        <f aca="false">IF($Q22&gt;=55,ROUND($Q22*$Q$3+$R22*$R$3+$S22*$S$3+$T22*$T$3+$U22*$U$3,0),$Q22)</f>
        <v>65</v>
      </c>
      <c r="X22" s="57" t="n">
        <v>20</v>
      </c>
      <c r="Y22" s="60" t="n">
        <v>20</v>
      </c>
      <c r="Z22" s="60" t="n">
        <v>25</v>
      </c>
      <c r="AA22" s="60" t="n">
        <v>100</v>
      </c>
      <c r="AB22" s="61" t="n">
        <f aca="false">IFERROR(X22+Y22+Z22*AA22/100,0)</f>
        <v>65</v>
      </c>
      <c r="AC22" s="60" t="n">
        <v>25</v>
      </c>
      <c r="AD22" s="60" t="n">
        <v>65</v>
      </c>
      <c r="AE22" s="57" t="n">
        <v>100</v>
      </c>
      <c r="AF22" s="61" t="n">
        <f aca="false">IFERROR(AC22+AD22*AE22/100,0)</f>
        <v>90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0</v>
      </c>
      <c r="AN22" s="62" t="n">
        <v>0</v>
      </c>
      <c r="AO22" s="62" t="n">
        <v>50</v>
      </c>
      <c r="AP22" s="62" t="n">
        <v>60</v>
      </c>
      <c r="AQ22" s="62" t="n">
        <v>80</v>
      </c>
      <c r="AR22" s="62" t="n">
        <v>50</v>
      </c>
      <c r="AS22" s="62" t="n">
        <v>40</v>
      </c>
      <c r="AT22" s="62" t="n">
        <v>100</v>
      </c>
      <c r="AU22" s="62"/>
      <c r="AV22" s="61" t="n">
        <f aca="false">IFERROR(AVERAGE(AK22:AU22),0)</f>
        <v>58</v>
      </c>
      <c r="AW22" s="62" t="n">
        <v>0</v>
      </c>
      <c r="AX22" s="62" t="n">
        <v>0</v>
      </c>
      <c r="AY22" s="62" t="n">
        <v>0</v>
      </c>
      <c r="AZ22" s="62" t="n">
        <v>0</v>
      </c>
      <c r="BA22" s="62" t="n">
        <v>0</v>
      </c>
      <c r="BB22" s="62" t="n">
        <v>33</v>
      </c>
      <c r="BC22" s="62" t="n">
        <v>0</v>
      </c>
      <c r="BD22" s="62" t="n">
        <v>0</v>
      </c>
      <c r="BE22" s="62" t="n">
        <v>0</v>
      </c>
      <c r="BF22" s="62" t="n">
        <v>82</v>
      </c>
      <c r="BG22" s="62"/>
      <c r="BH22" s="62"/>
      <c r="BI22" s="61" t="n">
        <f aca="false">IFERROR(AVERAGE(AW22:BH22),0)</f>
        <v>11.5</v>
      </c>
      <c r="BJ22" s="62" t="n">
        <v>100</v>
      </c>
      <c r="BK22" s="62" t="n">
        <v>100</v>
      </c>
      <c r="BL22" s="62" t="n">
        <v>75</v>
      </c>
      <c r="BM22" s="62" t="n">
        <v>55</v>
      </c>
      <c r="BN22" s="62" t="n">
        <v>45</v>
      </c>
      <c r="BO22" s="62" t="n">
        <v>5</v>
      </c>
      <c r="BP22" s="62" t="n">
        <v>100</v>
      </c>
      <c r="BQ22" s="62" t="n">
        <v>85</v>
      </c>
      <c r="BR22" s="62" t="n">
        <v>100</v>
      </c>
      <c r="BS22" s="62" t="n">
        <v>45</v>
      </c>
      <c r="BT22" s="61" t="n">
        <f aca="false">IFERROR(AVERAGE(BJ22:BS22),0)</f>
        <v>71</v>
      </c>
      <c r="BU22" s="63" t="n">
        <v>0</v>
      </c>
      <c r="BV22" s="63" t="n">
        <v>0</v>
      </c>
      <c r="BW22" s="63" t="n">
        <v>0</v>
      </c>
      <c r="BX22" s="62" t="n">
        <v>0</v>
      </c>
      <c r="BY22" s="62" t="n">
        <v>0</v>
      </c>
      <c r="BZ22" s="62" t="n">
        <v>0</v>
      </c>
      <c r="CA22" s="62" t="n">
        <v>0</v>
      </c>
      <c r="CB22" s="62" t="n">
        <v>0</v>
      </c>
      <c r="CC22" s="62"/>
      <c r="CD22" s="61" t="n">
        <f aca="false">IFERROR(AVERAGE(BU22:CC22),0)</f>
        <v>0</v>
      </c>
    </row>
    <row r="23" customFormat="false" ht="15.75" hidden="false" customHeight="true" outlineLevel="0" collapsed="false">
      <c r="A23" s="13" t="str">
        <f aca="false">$E23&amp;"-"&amp;$F23</f>
        <v>201984028-2</v>
      </c>
      <c r="B23" s="18" t="n">
        <f aca="false">$W23</f>
        <v>76</v>
      </c>
      <c r="C23" s="13"/>
      <c r="D23" s="54" t="n">
        <f aca="false">D22+1</f>
        <v>19</v>
      </c>
      <c r="E23" s="56" t="s">
        <v>1313</v>
      </c>
      <c r="F23" s="56" t="s">
        <v>58</v>
      </c>
      <c r="G23" s="56" t="s">
        <v>1314</v>
      </c>
      <c r="H23" s="56" t="s">
        <v>70</v>
      </c>
      <c r="I23" s="56" t="s">
        <v>197</v>
      </c>
      <c r="J23" s="56" t="s">
        <v>1315</v>
      </c>
      <c r="K23" s="56" t="s">
        <v>1316</v>
      </c>
      <c r="L23" s="56" t="s">
        <v>64</v>
      </c>
      <c r="M23" s="56" t="s">
        <v>411</v>
      </c>
      <c r="N23" s="56" t="s">
        <v>1317</v>
      </c>
      <c r="O23" s="57" t="n">
        <f aca="false">$AB23</f>
        <v>90</v>
      </c>
      <c r="P23" s="57" t="n">
        <f aca="false">$AF23</f>
        <v>70</v>
      </c>
      <c r="Q23" s="57" t="n">
        <f aca="false">IFERROR(IF($V23&lt;&gt;0,ROUND((MAX(O23:P23)*0.5+$V23*0.5),0),ROUND(($O23*0.5+$P23*0.5),0)),)</f>
        <v>80</v>
      </c>
      <c r="R23" s="57" t="n">
        <f aca="false">$AV23</f>
        <v>79</v>
      </c>
      <c r="S23" s="57" t="n">
        <f aca="false">$BI23</f>
        <v>90</v>
      </c>
      <c r="T23" s="57" t="n">
        <f aca="false">$BT23</f>
        <v>59</v>
      </c>
      <c r="U23" s="57" t="n">
        <f aca="false">$CD23</f>
        <v>87.5</v>
      </c>
      <c r="V23" s="58" t="n">
        <f aca="false">$AJ23</f>
        <v>0</v>
      </c>
      <c r="W23" s="59" t="n">
        <f aca="false">IF($Q23&gt;=55,ROUND($Q23*$Q$3+$R23*$R$3+$S23*$S$3+$T23*$T$3+$U23*$U$3,0),$Q23)</f>
        <v>76</v>
      </c>
      <c r="X23" s="57" t="n">
        <v>15</v>
      </c>
      <c r="Y23" s="60" t="n">
        <v>25</v>
      </c>
      <c r="Z23" s="60" t="n">
        <v>50</v>
      </c>
      <c r="AA23" s="60" t="n">
        <v>100</v>
      </c>
      <c r="AB23" s="61" t="n">
        <f aca="false">IFERROR(X23+Y23+Z23*AA23/100,0)</f>
        <v>90</v>
      </c>
      <c r="AC23" s="60" t="n">
        <v>20</v>
      </c>
      <c r="AD23" s="60" t="n">
        <v>50</v>
      </c>
      <c r="AE23" s="57" t="n">
        <v>100</v>
      </c>
      <c r="AF23" s="61" t="n">
        <f aca="false">IFERROR(AC23+AD23*AE23/100,0)</f>
        <v>70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2" t="n">
        <v>100</v>
      </c>
      <c r="AP23" s="62" t="n">
        <v>100</v>
      </c>
      <c r="AQ23" s="62" t="n">
        <v>0</v>
      </c>
      <c r="AR23" s="62" t="n">
        <v>50</v>
      </c>
      <c r="AS23" s="62" t="n">
        <v>40</v>
      </c>
      <c r="AT23" s="62" t="n">
        <v>100</v>
      </c>
      <c r="AU23" s="62"/>
      <c r="AV23" s="61" t="n">
        <f aca="false">IFERROR(AVERAGE(AK23:AU23),0)</f>
        <v>79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0</v>
      </c>
      <c r="BF23" s="62" t="n">
        <v>100</v>
      </c>
      <c r="BG23" s="62"/>
      <c r="BH23" s="62"/>
      <c r="BI23" s="61" t="n">
        <f aca="false">IFERROR(AVERAGE(AW23:BH23),0)</f>
        <v>90</v>
      </c>
      <c r="BJ23" s="62" t="n">
        <v>100</v>
      </c>
      <c r="BK23" s="62" t="n">
        <v>100</v>
      </c>
      <c r="BL23" s="62" t="n">
        <v>60</v>
      </c>
      <c r="BM23" s="62" t="n">
        <v>40</v>
      </c>
      <c r="BN23" s="62" t="n">
        <v>75</v>
      </c>
      <c r="BO23" s="62" t="n">
        <v>15</v>
      </c>
      <c r="BP23" s="62" t="n">
        <v>30</v>
      </c>
      <c r="BQ23" s="62" t="n">
        <v>65</v>
      </c>
      <c r="BR23" s="62" t="n">
        <v>30</v>
      </c>
      <c r="BS23" s="62" t="n">
        <v>75</v>
      </c>
      <c r="BT23" s="61" t="n">
        <f aca="false">IFERROR(AVERAGE(BJ23:BS23),0)</f>
        <v>59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0</v>
      </c>
      <c r="CA23" s="62" t="n">
        <v>100</v>
      </c>
      <c r="CB23" s="62" t="n">
        <v>100</v>
      </c>
      <c r="CC23" s="62"/>
      <c r="CD23" s="61" t="n">
        <f aca="false">IFERROR(AVERAGE(BU23:CC23),0)</f>
        <v>87.5</v>
      </c>
    </row>
    <row r="24" customFormat="false" ht="15.75" hidden="false" customHeight="true" outlineLevel="0" collapsed="false">
      <c r="A24" s="13" t="str">
        <f aca="false">$E24&amp;"-"&amp;$F24</f>
        <v>201921028-9</v>
      </c>
      <c r="B24" s="18" t="n">
        <f aca="false">$W24</f>
        <v>62</v>
      </c>
      <c r="C24" s="13"/>
      <c r="D24" s="54" t="n">
        <f aca="false">D23+1</f>
        <v>20</v>
      </c>
      <c r="E24" s="56" t="s">
        <v>1318</v>
      </c>
      <c r="F24" s="56" t="s">
        <v>102</v>
      </c>
      <c r="G24" s="56" t="s">
        <v>1319</v>
      </c>
      <c r="H24" s="56" t="s">
        <v>121</v>
      </c>
      <c r="I24" s="56" t="s">
        <v>1320</v>
      </c>
      <c r="J24" s="56" t="s">
        <v>1321</v>
      </c>
      <c r="K24" s="56" t="s">
        <v>1322</v>
      </c>
      <c r="L24" s="56" t="s">
        <v>64</v>
      </c>
      <c r="M24" s="56" t="s">
        <v>572</v>
      </c>
      <c r="N24" s="56" t="s">
        <v>1323</v>
      </c>
      <c r="O24" s="57" t="n">
        <f aca="false">$AB24</f>
        <v>70</v>
      </c>
      <c r="P24" s="57" t="n">
        <f aca="false">$AF24</f>
        <v>95</v>
      </c>
      <c r="Q24" s="57" t="n">
        <f aca="false">IFERROR(IF($V24&lt;&gt;0,ROUND((MAX(O24:P24)*0.5+$V24*0.5),0),ROUND(($O24*0.5+$P24*0.5),0)),)</f>
        <v>83</v>
      </c>
      <c r="R24" s="57" t="n">
        <f aca="false">$AV24</f>
        <v>46</v>
      </c>
      <c r="S24" s="57" t="n">
        <f aca="false">$BI24</f>
        <v>16.6</v>
      </c>
      <c r="T24" s="57" t="n">
        <f aca="false">$BT24</f>
        <v>50</v>
      </c>
      <c r="U24" s="57" t="n">
        <f aca="false">$CD24</f>
        <v>0</v>
      </c>
      <c r="V24" s="58" t="n">
        <f aca="false">$AJ24</f>
        <v>0</v>
      </c>
      <c r="W24" s="59" t="n">
        <f aca="false">IF($Q24&gt;=55,ROUND($Q24*$Q$3+$R24*$R$3+$S24*$S$3+$T24*$T$3+$U24*$U$3,0),$Q24)</f>
        <v>62</v>
      </c>
      <c r="X24" s="57" t="n">
        <v>20</v>
      </c>
      <c r="Y24" s="60" t="n">
        <v>0</v>
      </c>
      <c r="Z24" s="60" t="n">
        <v>50</v>
      </c>
      <c r="AA24" s="60" t="n">
        <v>100</v>
      </c>
      <c r="AB24" s="61" t="n">
        <f aca="false">IFERROR(X24+Y24+Z24*AA24/100,0)</f>
        <v>70</v>
      </c>
      <c r="AC24" s="60" t="n">
        <v>25</v>
      </c>
      <c r="AD24" s="60" t="n">
        <v>70</v>
      </c>
      <c r="AE24" s="57" t="n">
        <v>100</v>
      </c>
      <c r="AF24" s="61" t="n">
        <f aca="false">IFERROR(AC24+AD24*AE24/100,0)</f>
        <v>95</v>
      </c>
      <c r="AG24" s="60"/>
      <c r="AH24" s="60"/>
      <c r="AI24" s="57"/>
      <c r="AJ24" s="61" t="n">
        <f aca="false">IFERROR(AG24+AH24*AI24/100,0)</f>
        <v>0</v>
      </c>
      <c r="AK24" s="62" t="n">
        <v>100</v>
      </c>
      <c r="AL24" s="63" t="n">
        <v>100</v>
      </c>
      <c r="AM24" s="62" t="n">
        <v>30</v>
      </c>
      <c r="AN24" s="62" t="n">
        <v>75</v>
      </c>
      <c r="AO24" s="62" t="n">
        <v>75</v>
      </c>
      <c r="AP24" s="62" t="n">
        <v>0</v>
      </c>
      <c r="AQ24" s="62" t="n">
        <v>80</v>
      </c>
      <c r="AR24" s="62" t="n">
        <v>0</v>
      </c>
      <c r="AS24" s="62" t="n">
        <v>0</v>
      </c>
      <c r="AT24" s="62" t="n">
        <v>0</v>
      </c>
      <c r="AU24" s="62"/>
      <c r="AV24" s="61" t="n">
        <f aca="false">IFERROR(AVERAGE(AK24:AU24),0)</f>
        <v>46</v>
      </c>
      <c r="AW24" s="62" t="n">
        <v>0</v>
      </c>
      <c r="AX24" s="62" t="n">
        <v>71</v>
      </c>
      <c r="AY24" s="62" t="n">
        <v>95</v>
      </c>
      <c r="AZ24" s="62" t="n">
        <v>0</v>
      </c>
      <c r="BA24" s="62" t="n">
        <v>0</v>
      </c>
      <c r="BB24" s="62" t="n">
        <v>0</v>
      </c>
      <c r="BC24" s="62" t="n">
        <v>0</v>
      </c>
      <c r="BD24" s="62" t="n">
        <v>0</v>
      </c>
      <c r="BE24" s="62" t="n">
        <v>0</v>
      </c>
      <c r="BF24" s="62" t="n">
        <v>0</v>
      </c>
      <c r="BG24" s="62"/>
      <c r="BH24" s="62"/>
      <c r="BI24" s="61" t="n">
        <f aca="false">IFERROR(AVERAGE(AW24:BH24),0)</f>
        <v>16.6</v>
      </c>
      <c r="BJ24" s="62" t="n">
        <v>100</v>
      </c>
      <c r="BK24" s="62" t="n">
        <v>100</v>
      </c>
      <c r="BL24" s="62" t="n">
        <v>0</v>
      </c>
      <c r="BM24" s="62" t="n">
        <v>0</v>
      </c>
      <c r="BN24" s="62" t="n">
        <v>100</v>
      </c>
      <c r="BO24" s="62" t="n">
        <v>0</v>
      </c>
      <c r="BP24" s="62" t="n">
        <v>0</v>
      </c>
      <c r="BQ24" s="62" t="n">
        <v>0</v>
      </c>
      <c r="BR24" s="62" t="n">
        <v>100</v>
      </c>
      <c r="BS24" s="62" t="n">
        <v>100</v>
      </c>
      <c r="BT24" s="61" t="n">
        <f aca="false">IFERROR(AVERAGE(BJ24:BS24),0)</f>
        <v>50</v>
      </c>
      <c r="BU24" s="63" t="n">
        <v>0</v>
      </c>
      <c r="BV24" s="63" t="n">
        <v>0</v>
      </c>
      <c r="BW24" s="63" t="n">
        <v>0</v>
      </c>
      <c r="BX24" s="62" t="n">
        <v>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0</v>
      </c>
    </row>
    <row r="25" customFormat="false" ht="15.75" hidden="false" customHeight="true" outlineLevel="0" collapsed="false">
      <c r="A25" s="13" t="str">
        <f aca="false">$E25&amp;"-"&amp;$F25</f>
        <v>201903009-4</v>
      </c>
      <c r="B25" s="18" t="n">
        <f aca="false">$W25</f>
        <v>86</v>
      </c>
      <c r="C25" s="13"/>
      <c r="D25" s="54" t="n">
        <f aca="false">D24+1</f>
        <v>21</v>
      </c>
      <c r="E25" s="56" t="s">
        <v>1324</v>
      </c>
      <c r="F25" s="56" t="s">
        <v>178</v>
      </c>
      <c r="G25" s="56" t="s">
        <v>1325</v>
      </c>
      <c r="H25" s="56" t="s">
        <v>89</v>
      </c>
      <c r="I25" s="56" t="s">
        <v>1326</v>
      </c>
      <c r="J25" s="56" t="s">
        <v>1327</v>
      </c>
      <c r="K25" s="56" t="s">
        <v>1328</v>
      </c>
      <c r="L25" s="56" t="s">
        <v>64</v>
      </c>
      <c r="M25" s="56" t="s">
        <v>1306</v>
      </c>
      <c r="N25" s="56" t="s">
        <v>1329</v>
      </c>
      <c r="O25" s="57" t="n">
        <f aca="false">$AB25</f>
        <v>90</v>
      </c>
      <c r="P25" s="57" t="n">
        <f aca="false">$AF25</f>
        <v>100</v>
      </c>
      <c r="Q25" s="57" t="n">
        <f aca="false">IFERROR(IF($V25&lt;&gt;0,ROUND((MAX(O25:P25)*0.5+$V25*0.5),0),ROUND(($O25*0.5+$P25*0.5),0)),)</f>
        <v>95</v>
      </c>
      <c r="R25" s="57" t="n">
        <f aca="false">$AV25</f>
        <v>57.5</v>
      </c>
      <c r="S25" s="57" t="n">
        <f aca="false">$BI25</f>
        <v>77.7</v>
      </c>
      <c r="T25" s="57" t="n">
        <f aca="false">$BT25</f>
        <v>91</v>
      </c>
      <c r="U25" s="57" t="n">
        <f aca="false">$CD25</f>
        <v>90</v>
      </c>
      <c r="V25" s="58" t="n">
        <f aca="false">$AJ25</f>
        <v>0</v>
      </c>
      <c r="W25" s="59" t="n">
        <f aca="false">IF($Q25&gt;=55,ROUND($Q25*$Q$3+$R25*$R$3+$S25*$S$3+$T25*$T$3+$U25*$U$3,0),$Q25)</f>
        <v>86</v>
      </c>
      <c r="X25" s="57" t="n">
        <v>15</v>
      </c>
      <c r="Y25" s="60" t="n">
        <v>25</v>
      </c>
      <c r="Z25" s="60" t="n">
        <v>50</v>
      </c>
      <c r="AA25" s="60" t="n">
        <v>100</v>
      </c>
      <c r="AB25" s="61" t="n">
        <f aca="false">IFERROR(X25+Y25+Z25*AA25/100,0)</f>
        <v>90</v>
      </c>
      <c r="AC25" s="60" t="n">
        <v>30</v>
      </c>
      <c r="AD25" s="60" t="n">
        <v>70</v>
      </c>
      <c r="AE25" s="57" t="n">
        <v>100</v>
      </c>
      <c r="AF25" s="61" t="n">
        <f aca="false">IFERROR(AC25+AD25*AE25/100,0)</f>
        <v>100</v>
      </c>
      <c r="AG25" s="60"/>
      <c r="AH25" s="60"/>
      <c r="AI25" s="57"/>
      <c r="AJ25" s="61" t="n">
        <f aca="false">IFERROR(AG25+AH25*AI25/100,0)</f>
        <v>0</v>
      </c>
      <c r="AK25" s="62" t="n">
        <v>0</v>
      </c>
      <c r="AL25" s="63" t="n">
        <v>100</v>
      </c>
      <c r="AM25" s="62" t="n">
        <v>100</v>
      </c>
      <c r="AN25" s="62" t="n">
        <v>0</v>
      </c>
      <c r="AO25" s="62" t="n">
        <v>25</v>
      </c>
      <c r="AP25" s="62" t="n">
        <v>60</v>
      </c>
      <c r="AQ25" s="62" t="n">
        <v>100</v>
      </c>
      <c r="AR25" s="62" t="n">
        <v>50</v>
      </c>
      <c r="AS25" s="62" t="n">
        <v>40</v>
      </c>
      <c r="AT25" s="62" t="n">
        <v>100</v>
      </c>
      <c r="AU25" s="62"/>
      <c r="AV25" s="61" t="n">
        <f aca="false">IFERROR(AVERAGE(AK25:AU25),0)</f>
        <v>57.5</v>
      </c>
      <c r="AW25" s="62" t="n">
        <v>0</v>
      </c>
      <c r="AX25" s="62" t="n">
        <v>94</v>
      </c>
      <c r="AY25" s="62" t="n">
        <v>100</v>
      </c>
      <c r="AZ25" s="62" t="n">
        <v>100</v>
      </c>
      <c r="BA25" s="62" t="n">
        <v>100</v>
      </c>
      <c r="BB25" s="62" t="n">
        <v>93</v>
      </c>
      <c r="BC25" s="62" t="n">
        <v>90</v>
      </c>
      <c r="BD25" s="62" t="n">
        <v>100</v>
      </c>
      <c r="BE25" s="62" t="n">
        <v>0</v>
      </c>
      <c r="BF25" s="62" t="n">
        <v>100</v>
      </c>
      <c r="BG25" s="62"/>
      <c r="BH25" s="62"/>
      <c r="BI25" s="61" t="n">
        <f aca="false">IFERROR(AVERAGE(AW25:BH25),0)</f>
        <v>77.7</v>
      </c>
      <c r="BJ25" s="62" t="n">
        <v>80</v>
      </c>
      <c r="BK25" s="62" t="n">
        <v>100</v>
      </c>
      <c r="BL25" s="62" t="n">
        <v>90</v>
      </c>
      <c r="BM25" s="62" t="n">
        <v>95</v>
      </c>
      <c r="BN25" s="62" t="n">
        <v>95</v>
      </c>
      <c r="BO25" s="62" t="n">
        <v>50</v>
      </c>
      <c r="BP25" s="62" t="n">
        <v>100</v>
      </c>
      <c r="BQ25" s="62" t="n">
        <v>100</v>
      </c>
      <c r="BR25" s="62" t="n">
        <v>100</v>
      </c>
      <c r="BS25" s="62" t="n">
        <v>100</v>
      </c>
      <c r="BT25" s="61" t="n">
        <f aca="false">IFERROR(AVERAGE(BJ25:BS25),0)</f>
        <v>91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100</v>
      </c>
      <c r="BZ25" s="62" t="n">
        <v>100</v>
      </c>
      <c r="CA25" s="62" t="n">
        <v>100</v>
      </c>
      <c r="CB25" s="62" t="n">
        <v>20</v>
      </c>
      <c r="CC25" s="62"/>
      <c r="CD25" s="61" t="n">
        <f aca="false">IFERROR(AVERAGE(BU25:CC25),0)</f>
        <v>90</v>
      </c>
    </row>
    <row r="26" customFormat="false" ht="15.75" hidden="false" customHeight="true" outlineLevel="0" collapsed="false">
      <c r="A26" s="13" t="str">
        <f aca="false">$E26&amp;"-"&amp;$F26</f>
        <v>201954024-6</v>
      </c>
      <c r="B26" s="18" t="n">
        <f aca="false">$W26</f>
        <v>91</v>
      </c>
      <c r="C26" s="13"/>
      <c r="D26" s="54" t="n">
        <f aca="false">D25+1</f>
        <v>22</v>
      </c>
      <c r="E26" s="56" t="s">
        <v>1330</v>
      </c>
      <c r="F26" s="56" t="s">
        <v>140</v>
      </c>
      <c r="G26" s="56" t="s">
        <v>1331</v>
      </c>
      <c r="H26" s="56" t="s">
        <v>159</v>
      </c>
      <c r="I26" s="56" t="s">
        <v>192</v>
      </c>
      <c r="J26" s="56" t="s">
        <v>1332</v>
      </c>
      <c r="K26" s="56" t="s">
        <v>1333</v>
      </c>
      <c r="L26" s="56" t="s">
        <v>64</v>
      </c>
      <c r="M26" s="56" t="s">
        <v>635</v>
      </c>
      <c r="N26" s="56" t="s">
        <v>1334</v>
      </c>
      <c r="O26" s="57" t="n">
        <f aca="false">$AB26</f>
        <v>80</v>
      </c>
      <c r="P26" s="57" t="n">
        <f aca="false">$AF26</f>
        <v>100</v>
      </c>
      <c r="Q26" s="57" t="n">
        <f aca="false">IFERROR(IF($V26&lt;&gt;0,ROUND((MAX(O26:P26)*0.5+$V26*0.5),0),ROUND(($O26*0.5+$P26*0.5),0)),)</f>
        <v>90</v>
      </c>
      <c r="R26" s="57" t="n">
        <f aca="false">$AV26</f>
        <v>93.5</v>
      </c>
      <c r="S26" s="57" t="n">
        <f aca="false">$BI26</f>
        <v>96.391</v>
      </c>
      <c r="T26" s="57" t="n">
        <f aca="false">$BT26</f>
        <v>86.5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91</v>
      </c>
      <c r="X26" s="57" t="n">
        <v>20</v>
      </c>
      <c r="Y26" s="60" t="n">
        <v>25</v>
      </c>
      <c r="Z26" s="60" t="n">
        <v>35</v>
      </c>
      <c r="AA26" s="60" t="n">
        <v>100</v>
      </c>
      <c r="AB26" s="61" t="n">
        <f aca="false">IFERROR(X26+Y26+Z26*AA26/100,0)</f>
        <v>80</v>
      </c>
      <c r="AC26" s="60" t="n">
        <v>30</v>
      </c>
      <c r="AD26" s="60" t="n">
        <v>70</v>
      </c>
      <c r="AE26" s="57" t="n">
        <v>100</v>
      </c>
      <c r="AF26" s="61" t="n">
        <f aca="false">IFERROR(AC26+AD26*AE26/100,0)</f>
        <v>100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75</v>
      </c>
      <c r="AP26" s="62" t="n">
        <v>60</v>
      </c>
      <c r="AQ26" s="62" t="n">
        <v>100</v>
      </c>
      <c r="AR26" s="62" t="n">
        <v>100</v>
      </c>
      <c r="AS26" s="62" t="n">
        <v>100</v>
      </c>
      <c r="AT26" s="62" t="n">
        <v>100</v>
      </c>
      <c r="AU26" s="62"/>
      <c r="AV26" s="61" t="n">
        <f aca="false">IFERROR(AVERAGE(AK26:AU26),0)</f>
        <v>93.5</v>
      </c>
      <c r="AW26" s="62" t="n">
        <v>91</v>
      </c>
      <c r="AX26" s="62" t="n">
        <v>82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90.91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96.391</v>
      </c>
      <c r="BJ26" s="62" t="n">
        <v>100</v>
      </c>
      <c r="BK26" s="62" t="n">
        <v>100</v>
      </c>
      <c r="BL26" s="62" t="n">
        <v>90</v>
      </c>
      <c r="BM26" s="62" t="n">
        <v>100</v>
      </c>
      <c r="BN26" s="62" t="n">
        <v>65</v>
      </c>
      <c r="BO26" s="62" t="n">
        <v>35</v>
      </c>
      <c r="BP26" s="62" t="n">
        <v>100</v>
      </c>
      <c r="BQ26" s="62" t="n">
        <v>75</v>
      </c>
      <c r="BR26" s="62" t="n">
        <v>100</v>
      </c>
      <c r="BS26" s="62" t="n">
        <v>100</v>
      </c>
      <c r="BT26" s="61" t="n">
        <f aca="false">IFERROR(AVERAGE(BJ26:BS26),0)</f>
        <v>86.5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201923049-2</v>
      </c>
      <c r="B27" s="18" t="n">
        <f aca="false">$W27</f>
        <v>48</v>
      </c>
      <c r="C27" s="13"/>
      <c r="D27" s="54" t="n">
        <f aca="false">D26+1</f>
        <v>23</v>
      </c>
      <c r="E27" s="56" t="s">
        <v>1335</v>
      </c>
      <c r="F27" s="56" t="s">
        <v>58</v>
      </c>
      <c r="G27" s="56" t="s">
        <v>1336</v>
      </c>
      <c r="H27" s="56" t="s">
        <v>64</v>
      </c>
      <c r="I27" s="56" t="s">
        <v>1337</v>
      </c>
      <c r="J27" s="56" t="s">
        <v>1338</v>
      </c>
      <c r="K27" s="56" t="s">
        <v>1339</v>
      </c>
      <c r="L27" s="56" t="s">
        <v>64</v>
      </c>
      <c r="M27" s="56" t="s">
        <v>1200</v>
      </c>
      <c r="N27" s="56" t="s">
        <v>1340</v>
      </c>
      <c r="O27" s="57" t="n">
        <f aca="false">$AB27</f>
        <v>80</v>
      </c>
      <c r="P27" s="57" t="n">
        <f aca="false">$AF27</f>
        <v>45</v>
      </c>
      <c r="Q27" s="57" t="n">
        <f aca="false">IFERROR(IF($V27&lt;&gt;0,ROUND((MAX(O27:P27)*0.5+$V27*0.5),0),ROUND(($O27*0.5+$P27*0.5),0)),)</f>
        <v>63</v>
      </c>
      <c r="R27" s="57" t="n">
        <f aca="false">$AV27</f>
        <v>37.7</v>
      </c>
      <c r="S27" s="57" t="n">
        <f aca="false">$BI27</f>
        <v>32.3</v>
      </c>
      <c r="T27" s="57" t="n">
        <f aca="false">$BT27</f>
        <v>38.5</v>
      </c>
      <c r="U27" s="57" t="n">
        <f aca="false">$CD27</f>
        <v>0</v>
      </c>
      <c r="V27" s="58" t="n">
        <f aca="false">$AJ27</f>
        <v>0</v>
      </c>
      <c r="W27" s="59" t="n">
        <f aca="false">IF($Q27&gt;=55,ROUND($Q27*$Q$3+$R27*$R$3+$S27*$S$3+$T27*$T$3+$U27*$U$3,0),$Q27)</f>
        <v>48</v>
      </c>
      <c r="X27" s="57" t="n">
        <v>20</v>
      </c>
      <c r="Y27" s="60" t="n">
        <v>20</v>
      </c>
      <c r="Z27" s="60" t="n">
        <v>40</v>
      </c>
      <c r="AA27" s="60" t="n">
        <v>100</v>
      </c>
      <c r="AB27" s="61" t="n">
        <f aca="false">IFERROR(X27+Y27+Z27*AA27/100,0)</f>
        <v>80</v>
      </c>
      <c r="AC27" s="60" t="n">
        <v>0</v>
      </c>
      <c r="AD27" s="60" t="n">
        <v>45</v>
      </c>
      <c r="AE27" s="57" t="n">
        <v>100</v>
      </c>
      <c r="AF27" s="61" t="n">
        <f aca="false">IFERROR(AC27+AD27*AE27/100,0)</f>
        <v>45</v>
      </c>
      <c r="AG27" s="60"/>
      <c r="AH27" s="60"/>
      <c r="AI27" s="57"/>
      <c r="AJ27" s="61" t="n">
        <f aca="false">IFERROR(AG27+AH27*AI27/100,0)</f>
        <v>0</v>
      </c>
      <c r="AK27" s="62" t="n">
        <v>0</v>
      </c>
      <c r="AL27" s="63" t="n">
        <v>0</v>
      </c>
      <c r="AM27" s="62" t="n">
        <v>100</v>
      </c>
      <c r="AN27" s="62" t="n">
        <v>0</v>
      </c>
      <c r="AO27" s="62" t="n">
        <v>50</v>
      </c>
      <c r="AP27" s="62" t="n">
        <v>60</v>
      </c>
      <c r="AQ27" s="62" t="n">
        <v>100</v>
      </c>
      <c r="AR27" s="62" t="n">
        <v>67</v>
      </c>
      <c r="AS27" s="62" t="n">
        <v>0</v>
      </c>
      <c r="AT27" s="62" t="n">
        <v>0</v>
      </c>
      <c r="AU27" s="62"/>
      <c r="AV27" s="61" t="n">
        <f aca="false">IFERROR(AVERAGE(AK27:AU27),0)</f>
        <v>37.7</v>
      </c>
      <c r="AW27" s="62" t="n">
        <v>62</v>
      </c>
      <c r="AX27" s="62" t="n">
        <v>0</v>
      </c>
      <c r="AY27" s="62" t="n">
        <v>100</v>
      </c>
      <c r="AZ27" s="62" t="n">
        <v>89</v>
      </c>
      <c r="BA27" s="62" t="n">
        <v>0</v>
      </c>
      <c r="BB27" s="62" t="n">
        <v>0</v>
      </c>
      <c r="BC27" s="62" t="n">
        <v>72</v>
      </c>
      <c r="BD27" s="62" t="n">
        <v>0</v>
      </c>
      <c r="BE27" s="62" t="n">
        <v>0</v>
      </c>
      <c r="BF27" s="62" t="n">
        <v>0</v>
      </c>
      <c r="BG27" s="62"/>
      <c r="BH27" s="62"/>
      <c r="BI27" s="61" t="n">
        <f aca="false">IFERROR(AVERAGE(AW27:BH27),0)</f>
        <v>32.3</v>
      </c>
      <c r="BJ27" s="62" t="n">
        <v>0</v>
      </c>
      <c r="BK27" s="62" t="n">
        <v>90</v>
      </c>
      <c r="BL27" s="62" t="n">
        <v>95</v>
      </c>
      <c r="BM27" s="62" t="n">
        <v>0</v>
      </c>
      <c r="BN27" s="62" t="n">
        <v>100</v>
      </c>
      <c r="BO27" s="62" t="n">
        <v>0</v>
      </c>
      <c r="BP27" s="62" t="n">
        <v>100</v>
      </c>
      <c r="BQ27" s="62" t="n">
        <v>0</v>
      </c>
      <c r="BR27" s="62" t="n">
        <v>0</v>
      </c>
      <c r="BS27" s="62" t="n">
        <v>0</v>
      </c>
      <c r="BT27" s="61" t="n">
        <f aca="false">IFERROR(AVERAGE(BJ27:BS27),0)</f>
        <v>38.5</v>
      </c>
      <c r="BU27" s="63" t="n">
        <v>0</v>
      </c>
      <c r="BV27" s="63" t="n">
        <v>0</v>
      </c>
      <c r="BW27" s="63" t="n">
        <v>0</v>
      </c>
      <c r="BX27" s="62" t="n">
        <v>0</v>
      </c>
      <c r="BY27" s="62" t="n">
        <v>0</v>
      </c>
      <c r="BZ27" s="62" t="n">
        <v>0</v>
      </c>
      <c r="CA27" s="62" t="n">
        <v>0</v>
      </c>
      <c r="CB27" s="62" t="n">
        <v>0</v>
      </c>
      <c r="CC27" s="62"/>
      <c r="CD27" s="61" t="n">
        <f aca="false">IFERROR(AVERAGE(BU27:CC27),0)</f>
        <v>0</v>
      </c>
    </row>
    <row r="28" customFormat="false" ht="15.75" hidden="false" customHeight="true" outlineLevel="0" collapsed="false">
      <c r="A28" s="13" t="str">
        <f aca="false">$E28&amp;"-"&amp;$F28</f>
        <v>201803014-7</v>
      </c>
      <c r="B28" s="18" t="n">
        <f aca="false">$W28</f>
        <v>96</v>
      </c>
      <c r="C28" s="13"/>
      <c r="D28" s="54" t="n">
        <f aca="false">D27+1</f>
        <v>24</v>
      </c>
      <c r="E28" s="56" t="s">
        <v>1341</v>
      </c>
      <c r="F28" s="56" t="s">
        <v>121</v>
      </c>
      <c r="G28" s="56" t="s">
        <v>1342</v>
      </c>
      <c r="H28" s="56" t="s">
        <v>102</v>
      </c>
      <c r="I28" s="56" t="s">
        <v>1343</v>
      </c>
      <c r="J28" s="56" t="s">
        <v>1344</v>
      </c>
      <c r="K28" s="56" t="s">
        <v>1345</v>
      </c>
      <c r="L28" s="56" t="s">
        <v>64</v>
      </c>
      <c r="M28" s="56" t="s">
        <v>65</v>
      </c>
      <c r="N28" s="56" t="s">
        <v>1346</v>
      </c>
      <c r="O28" s="57" t="n">
        <f aca="false">$AB28</f>
        <v>95</v>
      </c>
      <c r="P28" s="57" t="n">
        <f aca="false">$AF28</f>
        <v>95</v>
      </c>
      <c r="Q28" s="57" t="n">
        <f aca="false">IFERROR(IF($V28&lt;&gt;0,ROUND((MAX(O28:P28)*0.5+$V28*0.5),0),ROUND(($O28*0.5+$P28*0.5),0)),)</f>
        <v>95</v>
      </c>
      <c r="R28" s="57" t="n">
        <f aca="false">$AV28</f>
        <v>94.7</v>
      </c>
      <c r="S28" s="57" t="n">
        <f aca="false">$BI28</f>
        <v>100</v>
      </c>
      <c r="T28" s="57" t="n">
        <f aca="false">$BT28</f>
        <v>98.5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96</v>
      </c>
      <c r="X28" s="57" t="n">
        <v>15</v>
      </c>
      <c r="Y28" s="60" t="n">
        <v>30</v>
      </c>
      <c r="Z28" s="60" t="n">
        <v>50</v>
      </c>
      <c r="AA28" s="60" t="n">
        <v>100</v>
      </c>
      <c r="AB28" s="61" t="n">
        <f aca="false">IFERROR(X28+Y28+Z28*AA28/100,0)</f>
        <v>95</v>
      </c>
      <c r="AC28" s="60" t="n">
        <v>25</v>
      </c>
      <c r="AD28" s="60" t="n">
        <v>70</v>
      </c>
      <c r="AE28" s="57" t="n">
        <v>100</v>
      </c>
      <c r="AF28" s="61" t="n">
        <f aca="false">IFERROR(AC28+AD28*AE28/100,0)</f>
        <v>95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100</v>
      </c>
      <c r="AP28" s="62" t="n">
        <v>80</v>
      </c>
      <c r="AQ28" s="62" t="n">
        <v>100</v>
      </c>
      <c r="AR28" s="62" t="n">
        <v>67</v>
      </c>
      <c r="AS28" s="62" t="n">
        <v>100</v>
      </c>
      <c r="AT28" s="62" t="n">
        <v>100</v>
      </c>
      <c r="AU28" s="62"/>
      <c r="AV28" s="61" t="n">
        <f aca="false">IFERROR(AVERAGE(AK28:AU28),0)</f>
        <v>94.7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100</v>
      </c>
      <c r="BF28" s="62" t="n">
        <v>100</v>
      </c>
      <c r="BG28" s="62"/>
      <c r="BH28" s="62"/>
      <c r="BI28" s="61" t="n">
        <f aca="false">IFERROR(AVERAGE(AW28:BH28),0)</f>
        <v>100</v>
      </c>
      <c r="BJ28" s="62" t="n">
        <v>100</v>
      </c>
      <c r="BK28" s="62" t="n">
        <v>100</v>
      </c>
      <c r="BL28" s="62" t="n">
        <v>95</v>
      </c>
      <c r="BM28" s="62" t="n">
        <v>100</v>
      </c>
      <c r="BN28" s="62" t="n">
        <v>100</v>
      </c>
      <c r="BO28" s="62" t="n">
        <v>100</v>
      </c>
      <c r="BP28" s="62" t="n">
        <v>100</v>
      </c>
      <c r="BQ28" s="62" t="n">
        <v>100</v>
      </c>
      <c r="BR28" s="62" t="n">
        <v>95</v>
      </c>
      <c r="BS28" s="62" t="n">
        <v>95</v>
      </c>
      <c r="BT28" s="61" t="n">
        <f aca="false">IFERROR(AVERAGE(BJ28:BS28),0)</f>
        <v>98.5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201954041-6</v>
      </c>
      <c r="B29" s="18" t="n">
        <f aca="false">$W29</f>
        <v>84</v>
      </c>
      <c r="C29" s="13"/>
      <c r="D29" s="54" t="n">
        <f aca="false">D28+1</f>
        <v>25</v>
      </c>
      <c r="E29" s="56" t="s">
        <v>1347</v>
      </c>
      <c r="F29" s="56" t="s">
        <v>140</v>
      </c>
      <c r="G29" s="56" t="s">
        <v>1348</v>
      </c>
      <c r="H29" s="56" t="s">
        <v>60</v>
      </c>
      <c r="I29" s="56" t="s">
        <v>1349</v>
      </c>
      <c r="J29" s="56" t="s">
        <v>1350</v>
      </c>
      <c r="K29" s="56" t="s">
        <v>1351</v>
      </c>
      <c r="L29" s="56" t="s">
        <v>64</v>
      </c>
      <c r="M29" s="56" t="s">
        <v>635</v>
      </c>
      <c r="N29" s="56" t="s">
        <v>1352</v>
      </c>
      <c r="O29" s="57" t="n">
        <f aca="false">$AB29</f>
        <v>65</v>
      </c>
      <c r="P29" s="57" t="n">
        <f aca="false">$AF29</f>
        <v>100</v>
      </c>
      <c r="Q29" s="57" t="n">
        <f aca="false">IFERROR(IF($V29&lt;&gt;0,ROUND((MAX(O29:P29)*0.5+$V29*0.5),0),ROUND(($O29*0.5+$P29*0.5),0)),)</f>
        <v>83</v>
      </c>
      <c r="R29" s="57" t="n">
        <f aca="false">$AV29</f>
        <v>74.2</v>
      </c>
      <c r="S29" s="57" t="n">
        <f aca="false">$BI29</f>
        <v>78.8</v>
      </c>
      <c r="T29" s="57" t="n">
        <f aca="false">$BT29</f>
        <v>96</v>
      </c>
      <c r="U29" s="57" t="n">
        <f aca="false">$CD29</f>
        <v>100</v>
      </c>
      <c r="V29" s="58" t="n">
        <f aca="false">$AJ29</f>
        <v>0</v>
      </c>
      <c r="W29" s="59" t="n">
        <f aca="false">IF($Q29&gt;=55,ROUND($Q29*$Q$3+$R29*$R$3+$S29*$S$3+$T29*$T$3+$U29*$U$3,0),$Q29)</f>
        <v>84</v>
      </c>
      <c r="X29" s="57" t="n">
        <v>15</v>
      </c>
      <c r="Y29" s="60" t="n">
        <v>25</v>
      </c>
      <c r="Z29" s="60" t="n">
        <v>25</v>
      </c>
      <c r="AA29" s="60" t="n">
        <v>100</v>
      </c>
      <c r="AB29" s="61" t="n">
        <f aca="false">IFERROR(X29+Y29+Z29*AA29/100,0)</f>
        <v>65</v>
      </c>
      <c r="AC29" s="60" t="n">
        <v>30</v>
      </c>
      <c r="AD29" s="60" t="n">
        <v>70</v>
      </c>
      <c r="AE29" s="57" t="n">
        <v>100</v>
      </c>
      <c r="AF29" s="61" t="n">
        <f aca="false">IFERROR(AC29+AD29*AE29/100,0)</f>
        <v>100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75</v>
      </c>
      <c r="AO29" s="62" t="n">
        <v>50</v>
      </c>
      <c r="AP29" s="62" t="n">
        <v>100</v>
      </c>
      <c r="AQ29" s="62" t="n">
        <v>100</v>
      </c>
      <c r="AR29" s="62" t="n">
        <v>17</v>
      </c>
      <c r="AS29" s="62" t="n">
        <v>0</v>
      </c>
      <c r="AT29" s="62" t="n">
        <v>100</v>
      </c>
      <c r="AU29" s="62"/>
      <c r="AV29" s="61" t="n">
        <f aca="false">IFERROR(AVERAGE(AK29:AU29),0)</f>
        <v>74.2</v>
      </c>
      <c r="AW29" s="62" t="n">
        <v>100</v>
      </c>
      <c r="AX29" s="62" t="n">
        <v>93</v>
      </c>
      <c r="AY29" s="62" t="n">
        <v>95</v>
      </c>
      <c r="AZ29" s="62" t="n">
        <v>100</v>
      </c>
      <c r="BA29" s="62" t="n">
        <v>0</v>
      </c>
      <c r="BB29" s="62" t="n">
        <v>100</v>
      </c>
      <c r="BC29" s="62" t="n">
        <v>100</v>
      </c>
      <c r="BD29" s="62" t="n">
        <v>0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78.8</v>
      </c>
      <c r="BJ29" s="62" t="n">
        <v>100</v>
      </c>
      <c r="BK29" s="62" t="n">
        <v>95</v>
      </c>
      <c r="BL29" s="62" t="n">
        <v>100</v>
      </c>
      <c r="BM29" s="62" t="n">
        <v>100</v>
      </c>
      <c r="BN29" s="62" t="n">
        <v>100</v>
      </c>
      <c r="BO29" s="62" t="n">
        <v>100</v>
      </c>
      <c r="BP29" s="62" t="n">
        <v>100</v>
      </c>
      <c r="BQ29" s="62" t="n">
        <v>90</v>
      </c>
      <c r="BR29" s="62" t="n">
        <v>95</v>
      </c>
      <c r="BS29" s="62" t="n">
        <v>80</v>
      </c>
      <c r="BT29" s="61" t="n">
        <f aca="false">IFERROR(AVERAGE(BJ29:BS29),0)</f>
        <v>96</v>
      </c>
      <c r="BU29" s="63" t="n">
        <v>100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100</v>
      </c>
    </row>
    <row r="30" customFormat="false" ht="15.75" hidden="false" customHeight="true" outlineLevel="0" collapsed="false">
      <c r="A30" s="13" t="str">
        <f aca="false">$E30&amp;"-"&amp;$F30</f>
        <v>201984018-5</v>
      </c>
      <c r="B30" s="18" t="n">
        <f aca="false">$W30</f>
        <v>76</v>
      </c>
      <c r="C30" s="13"/>
      <c r="D30" s="54" t="n">
        <f aca="false">D29+1</f>
        <v>26</v>
      </c>
      <c r="E30" s="56" t="s">
        <v>1353</v>
      </c>
      <c r="F30" s="56" t="s">
        <v>70</v>
      </c>
      <c r="G30" s="56" t="s">
        <v>1354</v>
      </c>
      <c r="H30" s="56" t="s">
        <v>102</v>
      </c>
      <c r="I30" s="56" t="s">
        <v>1355</v>
      </c>
      <c r="J30" s="56" t="s">
        <v>1356</v>
      </c>
      <c r="K30" s="56" t="s">
        <v>1357</v>
      </c>
      <c r="L30" s="56" t="s">
        <v>64</v>
      </c>
      <c r="M30" s="56" t="s">
        <v>411</v>
      </c>
      <c r="N30" s="56" t="s">
        <v>1358</v>
      </c>
      <c r="O30" s="57" t="n">
        <f aca="false">$AB30</f>
        <v>95</v>
      </c>
      <c r="P30" s="57" t="n">
        <f aca="false">$AF30</f>
        <v>35</v>
      </c>
      <c r="Q30" s="57" t="n">
        <f aca="false">IFERROR(IF($V30&lt;&gt;0,ROUND((MAX(O30:P30)*0.5+$V30*0.5),0),ROUND(($O30*0.5+$P30*0.5),0)),)</f>
        <v>65</v>
      </c>
      <c r="R30" s="57" t="n">
        <f aca="false">$AV30</f>
        <v>86.3</v>
      </c>
      <c r="S30" s="57" t="n">
        <f aca="false">$BI30</f>
        <v>100</v>
      </c>
      <c r="T30" s="57" t="n">
        <f aca="false">$BT30</f>
        <v>79.5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76</v>
      </c>
      <c r="X30" s="57" t="n">
        <v>20</v>
      </c>
      <c r="Y30" s="60" t="n">
        <v>25</v>
      </c>
      <c r="Z30" s="60" t="n">
        <v>50</v>
      </c>
      <c r="AA30" s="60" t="n">
        <v>100</v>
      </c>
      <c r="AB30" s="61" t="n">
        <f aca="false">IFERROR(X30+Y30+Z30*AA30/100,0)</f>
        <v>95</v>
      </c>
      <c r="AC30" s="60" t="n">
        <v>30</v>
      </c>
      <c r="AD30" s="60" t="n">
        <v>5</v>
      </c>
      <c r="AE30" s="57" t="n">
        <v>100</v>
      </c>
      <c r="AF30" s="61" t="n">
        <f aca="false">IFERROR(AC30+AD30*AE30/100,0)</f>
        <v>35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0</v>
      </c>
      <c r="AQ30" s="62" t="n">
        <v>100</v>
      </c>
      <c r="AR30" s="62" t="n">
        <v>83</v>
      </c>
      <c r="AS30" s="62" t="n">
        <v>80</v>
      </c>
      <c r="AT30" s="62" t="n">
        <v>100</v>
      </c>
      <c r="AU30" s="62"/>
      <c r="AV30" s="61" t="n">
        <f aca="false">IFERROR(AVERAGE(AK30:AU30),0)</f>
        <v>86.3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100</v>
      </c>
      <c r="BJ30" s="62" t="n">
        <v>100</v>
      </c>
      <c r="BK30" s="62" t="n">
        <v>100</v>
      </c>
      <c r="BL30" s="62" t="n">
        <v>95</v>
      </c>
      <c r="BM30" s="62" t="n">
        <v>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62" t="n">
        <v>0</v>
      </c>
      <c r="BT30" s="61" t="n">
        <f aca="false">IFERROR(AVERAGE(BJ30:BS30),0)</f>
        <v>79.5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201803017-1</v>
      </c>
      <c r="B31" s="18" t="n">
        <f aca="false">$W31</f>
        <v>99</v>
      </c>
      <c r="C31" s="13"/>
      <c r="D31" s="54" t="n">
        <v>27</v>
      </c>
      <c r="E31" s="56" t="s">
        <v>1359</v>
      </c>
      <c r="F31" s="56" t="s">
        <v>64</v>
      </c>
      <c r="G31" s="56" t="s">
        <v>1360</v>
      </c>
      <c r="H31" s="56" t="s">
        <v>102</v>
      </c>
      <c r="I31" s="56" t="s">
        <v>913</v>
      </c>
      <c r="J31" s="56" t="s">
        <v>1361</v>
      </c>
      <c r="K31" s="56" t="s">
        <v>1362</v>
      </c>
      <c r="L31" s="56" t="s">
        <v>64</v>
      </c>
      <c r="M31" s="56" t="s">
        <v>381</v>
      </c>
      <c r="N31" s="56" t="s">
        <v>1363</v>
      </c>
      <c r="O31" s="57" t="n">
        <f aca="false">$AB31</f>
        <v>100</v>
      </c>
      <c r="P31" s="57" t="n">
        <f aca="false">$AF31</f>
        <v>100</v>
      </c>
      <c r="Q31" s="57" t="n">
        <f aca="false">IFERROR(IF($V31&lt;&gt;0,ROUND((MAX(O31:P31)*0.5+$V31*0.5),0),ROUND(($O31*0.5+$P31*0.5),0)),)</f>
        <v>100</v>
      </c>
      <c r="R31" s="57" t="n">
        <f aca="false">$AV31</f>
        <v>98</v>
      </c>
      <c r="S31" s="57" t="n">
        <f aca="false">$BI31</f>
        <v>100</v>
      </c>
      <c r="T31" s="57" t="n">
        <f aca="false">$BT31</f>
        <v>98.5</v>
      </c>
      <c r="U31" s="57" t="n">
        <f aca="false">$CD31</f>
        <v>87.5</v>
      </c>
      <c r="V31" s="58" t="n">
        <f aca="false">$AJ31</f>
        <v>0</v>
      </c>
      <c r="W31" s="59" t="n">
        <f aca="false">IF($Q31&gt;=55,ROUND($Q31*$Q$3+$R31*$R$3+$S31*$S$3+$T31*$T$3+$U31*$U$3,0),$Q31)</f>
        <v>99</v>
      </c>
      <c r="X31" s="57" t="n">
        <v>20</v>
      </c>
      <c r="Y31" s="60" t="n">
        <v>30</v>
      </c>
      <c r="Z31" s="60" t="n">
        <v>50</v>
      </c>
      <c r="AA31" s="60" t="n">
        <v>100</v>
      </c>
      <c r="AB31" s="61" t="n">
        <f aca="false">IFERROR(X31+Y31+Z31*AA31/100,0)</f>
        <v>100</v>
      </c>
      <c r="AC31" s="60" t="n">
        <v>30</v>
      </c>
      <c r="AD31" s="60" t="n">
        <v>70</v>
      </c>
      <c r="AE31" s="57" t="n">
        <v>100</v>
      </c>
      <c r="AF31" s="61" t="n">
        <f aca="false">IFERROR(AC31+AD31*AE31/100,0)</f>
        <v>100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100</v>
      </c>
      <c r="AO31" s="62" t="n">
        <v>100</v>
      </c>
      <c r="AP31" s="62" t="n">
        <v>80</v>
      </c>
      <c r="AQ31" s="62" t="n">
        <v>100</v>
      </c>
      <c r="AR31" s="62" t="n">
        <v>100</v>
      </c>
      <c r="AS31" s="62" t="n">
        <v>100</v>
      </c>
      <c r="AT31" s="62" t="n">
        <v>100</v>
      </c>
      <c r="AU31" s="62"/>
      <c r="AV31" s="61" t="n">
        <f aca="false">IFERROR(AVERAGE(AK31:AU31),0)</f>
        <v>98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100</v>
      </c>
      <c r="BJ31" s="62" t="n">
        <v>100</v>
      </c>
      <c r="BK31" s="62" t="n">
        <v>100</v>
      </c>
      <c r="BL31" s="62" t="n">
        <v>90</v>
      </c>
      <c r="BM31" s="62" t="n">
        <v>95</v>
      </c>
      <c r="BN31" s="62" t="n">
        <v>100</v>
      </c>
      <c r="BO31" s="62" t="n">
        <v>100</v>
      </c>
      <c r="BP31" s="62" t="n">
        <v>100</v>
      </c>
      <c r="BQ31" s="62" t="n">
        <v>100</v>
      </c>
      <c r="BR31" s="62" t="n">
        <v>100</v>
      </c>
      <c r="BS31" s="62" t="n">
        <v>100</v>
      </c>
      <c r="BT31" s="61" t="n">
        <f aca="false">IFERROR(AVERAGE(BJ31:BS31),0)</f>
        <v>98.5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100</v>
      </c>
      <c r="BZ31" s="62" t="n">
        <v>100</v>
      </c>
      <c r="CA31" s="62" t="n">
        <v>0</v>
      </c>
      <c r="CB31" s="62" t="n">
        <v>100</v>
      </c>
      <c r="CC31" s="62"/>
      <c r="CD31" s="61" t="n">
        <f aca="false">IFERROR(AVERAGE(BU31:CC31),0)</f>
        <v>87.5</v>
      </c>
    </row>
    <row r="32" customFormat="false" ht="15.75" hidden="false" customHeight="true" outlineLevel="0" collapsed="false">
      <c r="A32" s="13" t="str">
        <f aca="false">$E32&amp;"-"&amp;$F32</f>
        <v>202051061-k</v>
      </c>
      <c r="B32" s="18" t="n">
        <f aca="false">$W32</f>
        <v>0</v>
      </c>
      <c r="C32" s="13"/>
      <c r="D32" s="54" t="n">
        <v>28</v>
      </c>
      <c r="E32" s="56" t="s">
        <v>1364</v>
      </c>
      <c r="F32" s="56" t="s">
        <v>76</v>
      </c>
      <c r="G32" s="56" t="s">
        <v>1365</v>
      </c>
      <c r="H32" s="56" t="s">
        <v>121</v>
      </c>
      <c r="I32" s="56" t="s">
        <v>328</v>
      </c>
      <c r="J32" s="56" t="s">
        <v>173</v>
      </c>
      <c r="K32" s="56" t="s">
        <v>1366</v>
      </c>
      <c r="L32" s="56" t="s">
        <v>64</v>
      </c>
      <c r="M32" s="56" t="s">
        <v>381</v>
      </c>
      <c r="N32" s="56" t="s">
        <v>1367</v>
      </c>
      <c r="O32" s="57" t="n">
        <f aca="false">$AB32</f>
        <v>0</v>
      </c>
      <c r="P32" s="57" t="n">
        <f aca="false">$AF32</f>
        <v>0</v>
      </c>
      <c r="Q32" s="57" t="n">
        <f aca="false">IFERROR(IF($V32&lt;&gt;0,ROUND((MAX(O32:P32)*0.5+$V32*0.5),0),ROUND(($O32*0.5+$P32*0.5),0)),)</f>
        <v>0</v>
      </c>
      <c r="R32" s="57" t="n">
        <f aca="false">$AV32</f>
        <v>18</v>
      </c>
      <c r="S32" s="57" t="n">
        <f aca="false">$BI32</f>
        <v>0</v>
      </c>
      <c r="T32" s="57" t="n">
        <f aca="false">$BT32</f>
        <v>0</v>
      </c>
      <c r="U32" s="57" t="n">
        <f aca="false">$CD32</f>
        <v>0</v>
      </c>
      <c r="V32" s="58" t="n">
        <f aca="false">$AJ32</f>
        <v>0</v>
      </c>
      <c r="W32" s="59" t="n">
        <f aca="false">IF($Q32&gt;=55,ROUND($Q32*$Q$3+$R32*$R$3+$S32*$S$3+$T32*$T$3+$U32*$U$3,0),$Q32)</f>
        <v>0</v>
      </c>
      <c r="X32" s="57" t="n">
        <v>0</v>
      </c>
      <c r="Y32" s="60" t="n">
        <v>0</v>
      </c>
      <c r="Z32" s="60" t="n">
        <v>0</v>
      </c>
      <c r="AA32" s="60" t="n">
        <v>100</v>
      </c>
      <c r="AB32" s="61" t="n">
        <f aca="false">IFERROR(X32+Y32+Z32*AA32/100,0)</f>
        <v>0</v>
      </c>
      <c r="AC32" s="60" t="n">
        <v>0</v>
      </c>
      <c r="AD32" s="60" t="n">
        <v>0</v>
      </c>
      <c r="AE32" s="57" t="n">
        <v>0</v>
      </c>
      <c r="AF32" s="61" t="n">
        <f aca="false">IFERROR(AC32+AD32*AE32/100,0)</f>
        <v>0</v>
      </c>
      <c r="AG32" s="60"/>
      <c r="AH32" s="60"/>
      <c r="AI32" s="57"/>
      <c r="AJ32" s="61" t="n">
        <f aca="false">IFERROR(AG32+AH32*AI32/100,0)</f>
        <v>0</v>
      </c>
      <c r="AK32" s="62" t="n">
        <v>0</v>
      </c>
      <c r="AL32" s="63" t="n">
        <v>40</v>
      </c>
      <c r="AM32" s="62" t="n">
        <v>0</v>
      </c>
      <c r="AN32" s="62" t="n">
        <v>0</v>
      </c>
      <c r="AO32" s="62" t="n">
        <v>0</v>
      </c>
      <c r="AP32" s="62" t="n">
        <v>0</v>
      </c>
      <c r="AQ32" s="62" t="n">
        <v>40</v>
      </c>
      <c r="AR32" s="62" t="n">
        <v>0</v>
      </c>
      <c r="AS32" s="62" t="n">
        <v>0</v>
      </c>
      <c r="AT32" s="62" t="n">
        <v>100</v>
      </c>
      <c r="AU32" s="62"/>
      <c r="AV32" s="61" t="n">
        <f aca="false">IFERROR(AVERAGE(AK32:AU32),0)</f>
        <v>18</v>
      </c>
      <c r="AW32" s="62" t="n">
        <v>0</v>
      </c>
      <c r="AX32" s="62" t="n">
        <v>0</v>
      </c>
      <c r="AY32" s="62" t="n">
        <v>0</v>
      </c>
      <c r="AZ32" s="62" t="n">
        <v>0</v>
      </c>
      <c r="BA32" s="62" t="n">
        <v>0</v>
      </c>
      <c r="BB32" s="62" t="n">
        <v>0</v>
      </c>
      <c r="BC32" s="62" t="n">
        <v>0</v>
      </c>
      <c r="BD32" s="62" t="n">
        <v>0</v>
      </c>
      <c r="BE32" s="62" t="n">
        <v>0</v>
      </c>
      <c r="BF32" s="62" t="n">
        <v>0</v>
      </c>
      <c r="BG32" s="62"/>
      <c r="BH32" s="62"/>
      <c r="BI32" s="61" t="n">
        <f aca="false">IFERROR(AVERAGE(AW32:BH32),0)</f>
        <v>0</v>
      </c>
      <c r="BJ32" s="62" t="n">
        <v>0</v>
      </c>
      <c r="BK32" s="62" t="n">
        <v>0</v>
      </c>
      <c r="BL32" s="62" t="n">
        <v>0</v>
      </c>
      <c r="BM32" s="62" t="n">
        <v>0</v>
      </c>
      <c r="BN32" s="62" t="n">
        <v>0</v>
      </c>
      <c r="BO32" s="62" t="n">
        <v>0</v>
      </c>
      <c r="BP32" s="62" t="n">
        <v>0</v>
      </c>
      <c r="BQ32" s="62" t="n">
        <v>0</v>
      </c>
      <c r="BR32" s="62" t="n">
        <v>0</v>
      </c>
      <c r="BS32" s="62" t="n">
        <v>0</v>
      </c>
      <c r="BT32" s="61" t="n">
        <f aca="false">IFERROR(AVERAGE(BJ32:BS32),0)</f>
        <v>0</v>
      </c>
      <c r="BU32" s="63" t="n">
        <v>0</v>
      </c>
      <c r="BV32" s="63" t="n">
        <v>0</v>
      </c>
      <c r="BW32" s="63" t="n">
        <v>0</v>
      </c>
      <c r="BX32" s="62" t="n">
        <v>0</v>
      </c>
      <c r="BY32" s="62" t="n">
        <v>0</v>
      </c>
      <c r="BZ32" s="62" t="n">
        <v>0</v>
      </c>
      <c r="CA32" s="62" t="n">
        <v>0</v>
      </c>
      <c r="CB32" s="62" t="n">
        <v>0</v>
      </c>
      <c r="CC32" s="62"/>
      <c r="CD32" s="61" t="n">
        <f aca="false">IFERROR(AVERAGE(BU32:CC32),0)</f>
        <v>0</v>
      </c>
    </row>
    <row r="33" customFormat="false" ht="15.75" hidden="false" customHeight="true" outlineLevel="0" collapsed="false">
      <c r="A33" s="13" t="str">
        <f aca="false">$E33&amp;"-"&amp;$F33</f>
        <v>201804524-1</v>
      </c>
      <c r="B33" s="18" t="n">
        <f aca="false">$W33</f>
        <v>0</v>
      </c>
      <c r="C33" s="13"/>
      <c r="D33" s="54" t="n">
        <v>29</v>
      </c>
      <c r="E33" s="56" t="s">
        <v>1368</v>
      </c>
      <c r="F33" s="56" t="s">
        <v>64</v>
      </c>
      <c r="G33" s="56" t="s">
        <v>1369</v>
      </c>
      <c r="H33" s="56" t="s">
        <v>178</v>
      </c>
      <c r="I33" s="56" t="s">
        <v>1370</v>
      </c>
      <c r="J33" s="56" t="s">
        <v>1371</v>
      </c>
      <c r="K33" s="56" t="s">
        <v>1372</v>
      </c>
      <c r="L33" s="56" t="s">
        <v>58</v>
      </c>
      <c r="M33" s="56" t="s">
        <v>65</v>
      </c>
      <c r="N33" s="56" t="s">
        <v>1373</v>
      </c>
      <c r="O33" s="57" t="n">
        <f aca="false">$AB33</f>
        <v>0</v>
      </c>
      <c r="P33" s="57" t="n">
        <f aca="false">$AF33</f>
        <v>0</v>
      </c>
      <c r="Q33" s="57" t="n">
        <f aca="false">IFERROR(IF($V33&lt;&gt;0,ROUND((MAX(O33:P33)*0.5+$V33*0.5),0),ROUND(($O33*0.5+$P33*0.5),0)),)</f>
        <v>0</v>
      </c>
      <c r="R33" s="57" t="n">
        <f aca="false">$AV33</f>
        <v>6</v>
      </c>
      <c r="S33" s="57" t="n">
        <f aca="false">$BI33</f>
        <v>0</v>
      </c>
      <c r="T33" s="57" t="n">
        <f aca="false">$BT33</f>
        <v>0</v>
      </c>
      <c r="U33" s="57" t="n">
        <f aca="false">$CD33</f>
        <v>0</v>
      </c>
      <c r="V33" s="58" t="n">
        <f aca="false">$AJ33</f>
        <v>0</v>
      </c>
      <c r="W33" s="59" t="n">
        <f aca="false">IF($Q33&gt;=55,ROUND($Q33*$Q$3+$R33*$R$3+$S33*$S$3+$T33*$T$3+$U33*$U$3,0),$Q33)</f>
        <v>0</v>
      </c>
      <c r="X33" s="57" t="n">
        <v>0</v>
      </c>
      <c r="Y33" s="60" t="n">
        <v>0</v>
      </c>
      <c r="Z33" s="60" t="n">
        <v>0</v>
      </c>
      <c r="AA33" s="60" t="n">
        <v>0</v>
      </c>
      <c r="AB33" s="61" t="n">
        <f aca="false">IFERROR(X33+Y33+Z33*AA33/100,0)</f>
        <v>0</v>
      </c>
      <c r="AC33" s="60" t="n">
        <v>0</v>
      </c>
      <c r="AD33" s="60" t="n">
        <v>0</v>
      </c>
      <c r="AE33" s="57" t="n">
        <v>0</v>
      </c>
      <c r="AF33" s="61" t="n">
        <f aca="false">IFERROR(AC33+AD33*AE33/100,0)</f>
        <v>0</v>
      </c>
      <c r="AG33" s="60"/>
      <c r="AH33" s="60"/>
      <c r="AI33" s="57"/>
      <c r="AJ33" s="61" t="n">
        <f aca="false">IFERROR(AG33+AH33*AI33/100,0)</f>
        <v>0</v>
      </c>
      <c r="AK33" s="62" t="n">
        <v>0</v>
      </c>
      <c r="AL33" s="63" t="n">
        <v>60</v>
      </c>
      <c r="AM33" s="62" t="n">
        <v>0</v>
      </c>
      <c r="AN33" s="62" t="n">
        <v>0</v>
      </c>
      <c r="AO33" s="62" t="n">
        <v>0</v>
      </c>
      <c r="AP33" s="62" t="n">
        <v>0</v>
      </c>
      <c r="AQ33" s="62" t="n">
        <v>0</v>
      </c>
      <c r="AR33" s="62" t="n">
        <v>0</v>
      </c>
      <c r="AS33" s="62" t="n">
        <v>0</v>
      </c>
      <c r="AT33" s="62" t="n">
        <v>0</v>
      </c>
      <c r="AU33" s="62"/>
      <c r="AV33" s="61" t="n">
        <f aca="false">IFERROR(AVERAGE(AK33:AU33),0)</f>
        <v>6</v>
      </c>
      <c r="AW33" s="62" t="n">
        <v>0</v>
      </c>
      <c r="AX33" s="62" t="n">
        <v>0</v>
      </c>
      <c r="AY33" s="62" t="n">
        <v>0</v>
      </c>
      <c r="AZ33" s="62" t="n">
        <v>0</v>
      </c>
      <c r="BA33" s="62" t="n">
        <v>0</v>
      </c>
      <c r="BB33" s="62" t="n">
        <v>0</v>
      </c>
      <c r="BC33" s="62" t="n">
        <v>0</v>
      </c>
      <c r="BD33" s="62" t="n">
        <v>0</v>
      </c>
      <c r="BE33" s="62" t="n">
        <v>0</v>
      </c>
      <c r="BF33" s="62" t="n">
        <v>0</v>
      </c>
      <c r="BG33" s="62"/>
      <c r="BH33" s="62"/>
      <c r="BI33" s="61" t="n">
        <f aca="false">IFERROR(AVERAGE(AW33:BH33),0)</f>
        <v>0</v>
      </c>
      <c r="BJ33" s="62" t="n">
        <v>0</v>
      </c>
      <c r="BK33" s="62" t="n">
        <v>0</v>
      </c>
      <c r="BL33" s="62" t="n">
        <v>0</v>
      </c>
      <c r="BM33" s="62" t="n">
        <v>0</v>
      </c>
      <c r="BN33" s="62" t="n">
        <v>0</v>
      </c>
      <c r="BO33" s="62" t="n">
        <v>0</v>
      </c>
      <c r="BP33" s="62" t="n">
        <v>0</v>
      </c>
      <c r="BQ33" s="62" t="n">
        <v>0</v>
      </c>
      <c r="BR33" s="62" t="n">
        <v>0</v>
      </c>
      <c r="BS33" s="62" t="n">
        <v>0</v>
      </c>
      <c r="BT33" s="61" t="n">
        <f aca="false">IFERROR(AVERAGE(BJ33:BS33),0)</f>
        <v>0</v>
      </c>
      <c r="BU33" s="63" t="n">
        <v>0</v>
      </c>
      <c r="BV33" s="63" t="n">
        <v>0</v>
      </c>
      <c r="BW33" s="63" t="n">
        <v>0</v>
      </c>
      <c r="BX33" s="62" t="n">
        <v>0</v>
      </c>
      <c r="BY33" s="62" t="n">
        <v>0</v>
      </c>
      <c r="BZ33" s="62" t="n">
        <v>0</v>
      </c>
      <c r="CA33" s="62" t="n">
        <v>0</v>
      </c>
      <c r="CB33" s="62" t="n">
        <v>0</v>
      </c>
      <c r="CC33" s="62"/>
      <c r="CD33" s="61" t="n">
        <f aca="false">IFERROR(AVERAGE(BU33:CC33),0)</f>
        <v>0</v>
      </c>
    </row>
    <row r="34" customFormat="false" ht="15.75" hidden="false" customHeight="true" outlineLevel="0" collapsed="false">
      <c r="A34" s="13" t="str">
        <f aca="false">$E34&amp;"-"&amp;$F34</f>
        <v>201960144-K</v>
      </c>
      <c r="B34" s="18" t="n">
        <f aca="false">$W34</f>
        <v>82</v>
      </c>
      <c r="C34" s="13"/>
      <c r="D34" s="54" t="n">
        <v>30</v>
      </c>
      <c r="E34" s="56" t="s">
        <v>1374</v>
      </c>
      <c r="F34" s="56" t="s">
        <v>60</v>
      </c>
      <c r="G34" s="56" t="s">
        <v>1375</v>
      </c>
      <c r="H34" s="56" t="s">
        <v>102</v>
      </c>
      <c r="I34" s="56" t="s">
        <v>167</v>
      </c>
      <c r="J34" s="56" t="s">
        <v>1376</v>
      </c>
      <c r="K34" s="56" t="s">
        <v>1377</v>
      </c>
      <c r="L34" s="56" t="s">
        <v>64</v>
      </c>
      <c r="M34" s="56" t="s">
        <v>65</v>
      </c>
      <c r="N34" s="56" t="s">
        <v>1378</v>
      </c>
      <c r="O34" s="57" t="n">
        <f aca="false">$AB34</f>
        <v>95</v>
      </c>
      <c r="P34" s="57" t="n">
        <f aca="false">$AF34</f>
        <v>80</v>
      </c>
      <c r="Q34" s="57" t="n">
        <f aca="false">IFERROR(IF($V34&lt;&gt;0,ROUND((MAX(O34:P34)*0.5+$V34*0.5),0),ROUND(($O34*0.5+$P34*0.5),0)),)</f>
        <v>88</v>
      </c>
      <c r="R34" s="57" t="n">
        <f aca="false">$AV34</f>
        <v>91.3</v>
      </c>
      <c r="S34" s="57" t="n">
        <f aca="false">$BI34</f>
        <v>65.8</v>
      </c>
      <c r="T34" s="57" t="n">
        <f aca="false">$BT34</f>
        <v>76.5</v>
      </c>
      <c r="U34" s="57" t="n">
        <f aca="false">$CD34</f>
        <v>31.5</v>
      </c>
      <c r="V34" s="58" t="n">
        <f aca="false">$AJ34</f>
        <v>0</v>
      </c>
      <c r="W34" s="59" t="n">
        <f aca="false">IF($Q34&gt;=55,ROUND($Q34*$Q$3+$R34*$R$3+$S34*$S$3+$T34*$T$3+$U34*$U$3,0),$Q34)</f>
        <v>82</v>
      </c>
      <c r="X34" s="57" t="n">
        <v>20</v>
      </c>
      <c r="Y34" s="60" t="n">
        <v>30</v>
      </c>
      <c r="Z34" s="60" t="n">
        <v>45</v>
      </c>
      <c r="AA34" s="60" t="n">
        <v>100</v>
      </c>
      <c r="AB34" s="61" t="n">
        <f aca="false">IFERROR(X34+Y34+Z34*AA34/100,0)</f>
        <v>95</v>
      </c>
      <c r="AC34" s="60" t="n">
        <v>25</v>
      </c>
      <c r="AD34" s="60" t="n">
        <v>55</v>
      </c>
      <c r="AE34" s="57" t="n">
        <v>100</v>
      </c>
      <c r="AF34" s="61" t="n">
        <f aca="false">IFERROR(AC34+AD34*AE34/100,0)</f>
        <v>80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75</v>
      </c>
      <c r="AO34" s="62" t="n">
        <v>75</v>
      </c>
      <c r="AP34" s="62" t="n">
        <v>100</v>
      </c>
      <c r="AQ34" s="62" t="n">
        <v>80</v>
      </c>
      <c r="AR34" s="62" t="n">
        <v>83</v>
      </c>
      <c r="AS34" s="62" t="n">
        <v>100</v>
      </c>
      <c r="AT34" s="62" t="n">
        <v>100</v>
      </c>
      <c r="AU34" s="62"/>
      <c r="AV34" s="61" t="n">
        <f aca="false">IFERROR(AVERAGE(AK34:AU34),0)</f>
        <v>91.3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0</v>
      </c>
      <c r="BB34" s="62" t="n">
        <v>0</v>
      </c>
      <c r="BC34" s="62" t="n">
        <v>0</v>
      </c>
      <c r="BD34" s="62" t="n">
        <v>100</v>
      </c>
      <c r="BE34" s="62" t="n">
        <v>58</v>
      </c>
      <c r="BF34" s="62" t="n">
        <v>100</v>
      </c>
      <c r="BG34" s="62"/>
      <c r="BH34" s="62"/>
      <c r="BI34" s="61" t="n">
        <f aca="false">IFERROR(AVERAGE(AW34:BH34),0)</f>
        <v>65.8</v>
      </c>
      <c r="BJ34" s="62" t="n">
        <v>100</v>
      </c>
      <c r="BK34" s="62" t="n">
        <v>85</v>
      </c>
      <c r="BL34" s="62" t="n">
        <v>95</v>
      </c>
      <c r="BM34" s="62" t="n">
        <v>0</v>
      </c>
      <c r="BN34" s="62" t="n">
        <v>85</v>
      </c>
      <c r="BO34" s="62" t="n">
        <v>40</v>
      </c>
      <c r="BP34" s="62" t="n">
        <v>100</v>
      </c>
      <c r="BQ34" s="62" t="n">
        <v>100</v>
      </c>
      <c r="BR34" s="62" t="n">
        <v>90</v>
      </c>
      <c r="BS34" s="62" t="n">
        <v>70</v>
      </c>
      <c r="BT34" s="61" t="n">
        <f aca="false">IFERROR(AVERAGE(BJ34:BS34),0)</f>
        <v>76.5</v>
      </c>
      <c r="BU34" s="63" t="n">
        <v>100</v>
      </c>
      <c r="BV34" s="63" t="n">
        <v>100</v>
      </c>
      <c r="BW34" s="63" t="n">
        <v>0</v>
      </c>
      <c r="BX34" s="62" t="n">
        <v>52</v>
      </c>
      <c r="BY34" s="62" t="n">
        <v>0</v>
      </c>
      <c r="BZ34" s="62" t="n">
        <v>0</v>
      </c>
      <c r="CA34" s="62" t="n">
        <v>0</v>
      </c>
      <c r="CB34" s="62" t="n">
        <v>0</v>
      </c>
      <c r="CC34" s="62"/>
      <c r="CD34" s="61" t="n">
        <f aca="false">IFERROR(AVERAGE(BU34:CC34),0)</f>
        <v>31.5</v>
      </c>
    </row>
    <row r="35" customFormat="false" ht="15.75" hidden="false" customHeight="true" outlineLevel="0" collapsed="false">
      <c r="A35" s="13" t="str">
        <f aca="false">$E35&amp;"-"&amp;$F35</f>
        <v>201954005-K</v>
      </c>
      <c r="B35" s="18" t="n">
        <f aca="false">$W35</f>
        <v>90</v>
      </c>
      <c r="C35" s="13"/>
      <c r="D35" s="54" t="n">
        <v>31</v>
      </c>
      <c r="E35" s="56" t="s">
        <v>1379</v>
      </c>
      <c r="F35" s="56" t="s">
        <v>60</v>
      </c>
      <c r="G35" s="56" t="s">
        <v>1380</v>
      </c>
      <c r="H35" s="56" t="s">
        <v>64</v>
      </c>
      <c r="I35" s="56" t="s">
        <v>167</v>
      </c>
      <c r="J35" s="56" t="s">
        <v>759</v>
      </c>
      <c r="K35" s="56" t="s">
        <v>1381</v>
      </c>
      <c r="L35" s="56" t="s">
        <v>64</v>
      </c>
      <c r="M35" s="56" t="s">
        <v>411</v>
      </c>
      <c r="N35" s="56" t="s">
        <v>1382</v>
      </c>
      <c r="O35" s="57" t="n">
        <f aca="false">$AB35</f>
        <v>85</v>
      </c>
      <c r="P35" s="57" t="n">
        <f aca="false">$AF35</f>
        <v>100</v>
      </c>
      <c r="Q35" s="57" t="n">
        <f aca="false">IFERROR(IF($V35&lt;&gt;0,ROUND((MAX(O35:P35)*0.5+$V35*0.5),0),ROUND(($O35*0.5+$P35*0.5),0)),)</f>
        <v>93</v>
      </c>
      <c r="R35" s="57" t="n">
        <f aca="false">$AV35</f>
        <v>90.3</v>
      </c>
      <c r="S35" s="57" t="n">
        <f aca="false">$BI35</f>
        <v>96.2</v>
      </c>
      <c r="T35" s="57" t="n">
        <f aca="false">$BT35</f>
        <v>82.5</v>
      </c>
      <c r="U35" s="57" t="n">
        <f aca="false">$CD35</f>
        <v>87.5</v>
      </c>
      <c r="V35" s="58" t="n">
        <f aca="false">$AJ35</f>
        <v>0</v>
      </c>
      <c r="W35" s="59" t="n">
        <f aca="false">IF($Q35&gt;=55,ROUND($Q35*$Q$3+$R35*$R$3+$S35*$S$3+$T35*$T$3+$U35*$U$3,0),$Q35)</f>
        <v>90</v>
      </c>
      <c r="X35" s="57" t="n">
        <v>20</v>
      </c>
      <c r="Y35" s="60" t="n">
        <v>30</v>
      </c>
      <c r="Z35" s="60" t="n">
        <v>35</v>
      </c>
      <c r="AA35" s="60" t="n">
        <v>100</v>
      </c>
      <c r="AB35" s="61" t="n">
        <f aca="false">IFERROR(X35+Y35+Z35*AA35/100,0)</f>
        <v>85</v>
      </c>
      <c r="AC35" s="60" t="n">
        <v>30</v>
      </c>
      <c r="AD35" s="60" t="n">
        <v>70</v>
      </c>
      <c r="AE35" s="57" t="n">
        <v>100</v>
      </c>
      <c r="AF35" s="61" t="n">
        <f aca="false">IFERROR(AC35+AD35*AE35/100,0)</f>
        <v>100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20</v>
      </c>
      <c r="AN35" s="62" t="n">
        <v>100</v>
      </c>
      <c r="AO35" s="62" t="n">
        <v>100</v>
      </c>
      <c r="AP35" s="62" t="n">
        <v>100</v>
      </c>
      <c r="AQ35" s="62" t="n">
        <v>100</v>
      </c>
      <c r="AR35" s="62" t="n">
        <v>83</v>
      </c>
      <c r="AS35" s="62" t="n">
        <v>100</v>
      </c>
      <c r="AT35" s="62" t="n">
        <v>100</v>
      </c>
      <c r="AU35" s="62"/>
      <c r="AV35" s="61" t="n">
        <f aca="false">IFERROR(AVERAGE(AK35:AU35),0)</f>
        <v>90.3</v>
      </c>
      <c r="AW35" s="62" t="n">
        <v>100</v>
      </c>
      <c r="AX35" s="62" t="n">
        <v>100</v>
      </c>
      <c r="AY35" s="62" t="n">
        <v>95</v>
      </c>
      <c r="AZ35" s="62" t="n">
        <v>93</v>
      </c>
      <c r="BA35" s="62" t="n">
        <v>100</v>
      </c>
      <c r="BB35" s="62" t="n">
        <v>74</v>
      </c>
      <c r="BC35" s="62" t="n">
        <v>100</v>
      </c>
      <c r="BD35" s="62" t="n">
        <v>100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96.2</v>
      </c>
      <c r="BJ35" s="62" t="n">
        <v>100</v>
      </c>
      <c r="BK35" s="62" t="n">
        <v>100</v>
      </c>
      <c r="BL35" s="62" t="n">
        <v>90</v>
      </c>
      <c r="BM35" s="62" t="n">
        <v>35</v>
      </c>
      <c r="BN35" s="62" t="n">
        <v>100</v>
      </c>
      <c r="BO35" s="62" t="n">
        <v>0</v>
      </c>
      <c r="BP35" s="62" t="n">
        <v>100</v>
      </c>
      <c r="BQ35" s="62" t="n">
        <v>100</v>
      </c>
      <c r="BR35" s="62" t="n">
        <v>100</v>
      </c>
      <c r="BS35" s="62" t="n">
        <v>100</v>
      </c>
      <c r="BT35" s="61" t="n">
        <f aca="false">IFERROR(AVERAGE(BJ35:BS35),0)</f>
        <v>82.5</v>
      </c>
      <c r="BU35" s="63" t="n">
        <v>100</v>
      </c>
      <c r="BV35" s="63" t="n">
        <v>0</v>
      </c>
      <c r="BW35" s="63" t="n">
        <v>100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87.5</v>
      </c>
    </row>
    <row r="36" customFormat="false" ht="15.75" hidden="false" customHeight="true" outlineLevel="0" collapsed="false">
      <c r="A36" s="13" t="str">
        <f aca="false">$E36&amp;"-"&amp;$F36</f>
        <v>202021055-1</v>
      </c>
      <c r="B36" s="18" t="n">
        <f aca="false">$W36</f>
        <v>0</v>
      </c>
      <c r="C36" s="13"/>
      <c r="D36" s="54" t="n">
        <v>32</v>
      </c>
      <c r="E36" s="56" t="s">
        <v>1383</v>
      </c>
      <c r="F36" s="56" t="s">
        <v>64</v>
      </c>
      <c r="G36" s="56" t="s">
        <v>1384</v>
      </c>
      <c r="H36" s="56" t="s">
        <v>60</v>
      </c>
      <c r="I36" s="56" t="s">
        <v>1385</v>
      </c>
      <c r="J36" s="56" t="s">
        <v>1386</v>
      </c>
      <c r="K36" s="56" t="s">
        <v>1387</v>
      </c>
      <c r="L36" s="56" t="s">
        <v>64</v>
      </c>
      <c r="M36" s="56" t="s">
        <v>572</v>
      </c>
      <c r="N36" s="56" t="s">
        <v>1388</v>
      </c>
      <c r="O36" s="57" t="n">
        <f aca="false">$AB36</f>
        <v>0</v>
      </c>
      <c r="P36" s="57" t="n">
        <f aca="false">$AF36</f>
        <v>0</v>
      </c>
      <c r="Q36" s="57" t="n">
        <f aca="false">IFERROR(IF($V36&lt;&gt;0,ROUND((MAX(O36:P36)*0.5+$V36*0.5),0),ROUND(($O36*0.5+$P36*0.5),0)),)</f>
        <v>0</v>
      </c>
      <c r="R36" s="57" t="n">
        <f aca="false">$AV36</f>
        <v>3.7</v>
      </c>
      <c r="S36" s="57" t="n">
        <f aca="false">$BI36</f>
        <v>0</v>
      </c>
      <c r="T36" s="57" t="n">
        <f aca="false">$BT36</f>
        <v>0</v>
      </c>
      <c r="U36" s="57" t="n">
        <f aca="false">$CD36</f>
        <v>0</v>
      </c>
      <c r="V36" s="58" t="n">
        <f aca="false">$AJ36</f>
        <v>0</v>
      </c>
      <c r="W36" s="59" t="n">
        <f aca="false">IF($Q36&gt;=55,ROUND($Q36*$Q$3+$R36*$R$3+$S36*$S$3+$T36*$T$3+$U36*$U$3,0),$Q36)</f>
        <v>0</v>
      </c>
      <c r="X36" s="57" t="n">
        <v>0</v>
      </c>
      <c r="Y36" s="60" t="n">
        <v>0</v>
      </c>
      <c r="Z36" s="60" t="n">
        <v>0</v>
      </c>
      <c r="AA36" s="60" t="n">
        <v>0</v>
      </c>
      <c r="AB36" s="61" t="n">
        <f aca="false">IFERROR(X36+Y36+Z36*AA36/100,0)</f>
        <v>0</v>
      </c>
      <c r="AC36" s="60" t="n">
        <v>0</v>
      </c>
      <c r="AD36" s="60" t="n">
        <v>0</v>
      </c>
      <c r="AE36" s="57" t="n">
        <v>0</v>
      </c>
      <c r="AF36" s="61" t="n">
        <f aca="false">IFERROR(AC36+AD36*AE36/100,0)</f>
        <v>0</v>
      </c>
      <c r="AG36" s="60"/>
      <c r="AH36" s="60"/>
      <c r="AI36" s="57"/>
      <c r="AJ36" s="61" t="n">
        <f aca="false">IFERROR(AG36+AH36*AI36/100,0)</f>
        <v>0</v>
      </c>
      <c r="AK36" s="62" t="n">
        <v>17</v>
      </c>
      <c r="AL36" s="63" t="n">
        <v>20</v>
      </c>
      <c r="AM36" s="62" t="n">
        <v>0</v>
      </c>
      <c r="AN36" s="62" t="n">
        <v>0</v>
      </c>
      <c r="AO36" s="62" t="n">
        <v>0</v>
      </c>
      <c r="AP36" s="62" t="n">
        <v>0</v>
      </c>
      <c r="AQ36" s="62" t="n">
        <v>0</v>
      </c>
      <c r="AR36" s="62" t="n">
        <v>0</v>
      </c>
      <c r="AS36" s="62" t="n">
        <v>0</v>
      </c>
      <c r="AT36" s="62" t="n">
        <v>0</v>
      </c>
      <c r="AU36" s="62"/>
      <c r="AV36" s="61" t="n">
        <f aca="false">IFERROR(AVERAGE(AK36:AU36),0)</f>
        <v>3.7</v>
      </c>
      <c r="AW36" s="62" t="n">
        <v>0</v>
      </c>
      <c r="AX36" s="62" t="n">
        <v>0</v>
      </c>
      <c r="AY36" s="62" t="n">
        <v>0</v>
      </c>
      <c r="AZ36" s="62" t="n">
        <v>0</v>
      </c>
      <c r="BA36" s="62" t="n">
        <v>0</v>
      </c>
      <c r="BB36" s="62" t="n">
        <v>0</v>
      </c>
      <c r="BC36" s="62" t="n">
        <v>0</v>
      </c>
      <c r="BD36" s="62" t="n">
        <v>0</v>
      </c>
      <c r="BE36" s="62" t="n">
        <v>0</v>
      </c>
      <c r="BF36" s="62" t="n">
        <v>0</v>
      </c>
      <c r="BG36" s="62"/>
      <c r="BH36" s="62"/>
      <c r="BI36" s="61" t="n">
        <f aca="false">IFERROR(AVERAGE(AW36:BH36),0)</f>
        <v>0</v>
      </c>
      <c r="BJ36" s="62" t="n">
        <v>0</v>
      </c>
      <c r="BK36" s="62" t="n">
        <v>0</v>
      </c>
      <c r="BL36" s="62" t="n">
        <v>0</v>
      </c>
      <c r="BM36" s="62" t="n">
        <v>0</v>
      </c>
      <c r="BN36" s="62" t="n">
        <v>0</v>
      </c>
      <c r="BO36" s="62" t="n">
        <v>0</v>
      </c>
      <c r="BP36" s="62" t="n">
        <v>0</v>
      </c>
      <c r="BQ36" s="62" t="n">
        <v>0</v>
      </c>
      <c r="BR36" s="62" t="n">
        <v>0</v>
      </c>
      <c r="BS36" s="62" t="n">
        <v>0</v>
      </c>
      <c r="BT36" s="61" t="n">
        <f aca="false">IFERROR(AVERAGE(BJ36:BS36),0)</f>
        <v>0</v>
      </c>
      <c r="BU36" s="63" t="n">
        <v>0</v>
      </c>
      <c r="BV36" s="63" t="n">
        <v>0</v>
      </c>
      <c r="BW36" s="63" t="n">
        <v>0</v>
      </c>
      <c r="BX36" s="62" t="n">
        <v>0</v>
      </c>
      <c r="BY36" s="62" t="n">
        <v>0</v>
      </c>
      <c r="BZ36" s="62" t="n">
        <v>0</v>
      </c>
      <c r="CA36" s="62" t="n">
        <v>0</v>
      </c>
      <c r="CB36" s="62" t="n">
        <v>0</v>
      </c>
      <c r="CC36" s="62"/>
      <c r="CD36" s="61" t="n">
        <f aca="false">IFERROR(AVERAGE(BU36:CC36),0)</f>
        <v>0</v>
      </c>
    </row>
    <row r="37" customFormat="false" ht="15.75" hidden="false" customHeight="true" outlineLevel="0" collapsed="false">
      <c r="A37" s="13" t="str">
        <f aca="false">$E37&amp;"-"&amp;$F37</f>
        <v>201911073-K</v>
      </c>
      <c r="B37" s="18" t="n">
        <f aca="false">$W37</f>
        <v>97</v>
      </c>
      <c r="C37" s="13"/>
      <c r="D37" s="54" t="n">
        <v>33</v>
      </c>
      <c r="E37" s="56" t="s">
        <v>1389</v>
      </c>
      <c r="F37" s="56" t="s">
        <v>60</v>
      </c>
      <c r="G37" s="56" t="s">
        <v>1390</v>
      </c>
      <c r="H37" s="56" t="s">
        <v>140</v>
      </c>
      <c r="I37" s="56" t="s">
        <v>1391</v>
      </c>
      <c r="J37" s="56" t="s">
        <v>1392</v>
      </c>
      <c r="K37" s="56" t="s">
        <v>1393</v>
      </c>
      <c r="L37" s="56" t="s">
        <v>58</v>
      </c>
      <c r="M37" s="56" t="s">
        <v>630</v>
      </c>
      <c r="N37" s="56" t="s">
        <v>1394</v>
      </c>
      <c r="O37" s="57" t="n">
        <f aca="false">$AB37</f>
        <v>100</v>
      </c>
      <c r="P37" s="57" t="n">
        <f aca="false">$AF37</f>
        <v>100</v>
      </c>
      <c r="Q37" s="57" t="n">
        <f aca="false">IFERROR(IF($V37&lt;&gt;0,ROUND((MAX(O37:P37)*0.5+$V37*0.5),0),ROUND(($O37*0.5+$P37*0.5),0)),)</f>
        <v>100</v>
      </c>
      <c r="R37" s="57" t="n">
        <f aca="false">$AV37</f>
        <v>90.7</v>
      </c>
      <c r="S37" s="57" t="n">
        <f aca="false">$BI37</f>
        <v>98.3</v>
      </c>
      <c r="T37" s="57" t="n">
        <f aca="false">$BT37</f>
        <v>98</v>
      </c>
      <c r="U37" s="57" t="n">
        <f aca="false">$CD37</f>
        <v>90.125</v>
      </c>
      <c r="V37" s="58" t="n">
        <f aca="false">$AJ37</f>
        <v>0</v>
      </c>
      <c r="W37" s="59" t="n">
        <f aca="false">IF($Q37&gt;=55,ROUND($Q37*$Q$3+$R37*$R$3+$S37*$S$3+$T37*$T$3+$U37*$U$3,0),$Q37)</f>
        <v>97</v>
      </c>
      <c r="X37" s="57" t="n">
        <v>20</v>
      </c>
      <c r="Y37" s="60" t="n">
        <v>30</v>
      </c>
      <c r="Z37" s="60" t="n">
        <v>50</v>
      </c>
      <c r="AA37" s="60" t="n">
        <v>100</v>
      </c>
      <c r="AB37" s="61" t="n">
        <f aca="false">IFERROR(X37+Y37+Z37*AA37/100,0)</f>
        <v>100</v>
      </c>
      <c r="AC37" s="60" t="n">
        <v>30</v>
      </c>
      <c r="AD37" s="60" t="n">
        <v>70</v>
      </c>
      <c r="AE37" s="57" t="n">
        <v>100</v>
      </c>
      <c r="AF37" s="61" t="n">
        <f aca="false">IFERROR(AC37+AD37*AE37/100,0)</f>
        <v>100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100</v>
      </c>
      <c r="AQ37" s="62" t="n">
        <v>100</v>
      </c>
      <c r="AR37" s="62" t="n">
        <v>67</v>
      </c>
      <c r="AS37" s="62" t="n">
        <v>40</v>
      </c>
      <c r="AT37" s="62" t="n">
        <v>100</v>
      </c>
      <c r="AU37" s="62"/>
      <c r="AV37" s="61" t="n">
        <f aca="false">IFERROR(AVERAGE(AK37:AU37),0)</f>
        <v>90.7</v>
      </c>
      <c r="AW37" s="62" t="n">
        <v>95</v>
      </c>
      <c r="AX37" s="62" t="n">
        <v>93</v>
      </c>
      <c r="AY37" s="62" t="n">
        <v>100</v>
      </c>
      <c r="AZ37" s="62" t="n">
        <v>100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99</v>
      </c>
      <c r="BF37" s="62" t="n">
        <v>96</v>
      </c>
      <c r="BG37" s="62"/>
      <c r="BH37" s="62"/>
      <c r="BI37" s="61" t="n">
        <f aca="false">IFERROR(AVERAGE(AW37:BH37),0)</f>
        <v>98.3</v>
      </c>
      <c r="BJ37" s="62" t="n">
        <v>100</v>
      </c>
      <c r="BK37" s="62" t="n">
        <v>95</v>
      </c>
      <c r="BL37" s="62" t="n">
        <v>90</v>
      </c>
      <c r="BM37" s="62" t="n">
        <v>95</v>
      </c>
      <c r="BN37" s="62" t="n">
        <v>100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62" t="n">
        <v>100</v>
      </c>
      <c r="BT37" s="61" t="n">
        <f aca="false">IFERROR(AVERAGE(BJ37:BS37),0)</f>
        <v>98</v>
      </c>
      <c r="BU37" s="63" t="n">
        <v>75</v>
      </c>
      <c r="BV37" s="63" t="n">
        <v>100</v>
      </c>
      <c r="BW37" s="63" t="n">
        <v>100</v>
      </c>
      <c r="BX37" s="62" t="n">
        <v>100</v>
      </c>
      <c r="BY37" s="62" t="n">
        <v>100</v>
      </c>
      <c r="BZ37" s="62" t="n">
        <v>46</v>
      </c>
      <c r="CA37" s="62" t="n">
        <v>100</v>
      </c>
      <c r="CB37" s="62" t="n">
        <v>100</v>
      </c>
      <c r="CC37" s="62"/>
      <c r="CD37" s="61" t="n">
        <f aca="false">IFERROR(AVERAGE(BU37:CC37),0)</f>
        <v>90.125</v>
      </c>
    </row>
    <row r="38" customFormat="false" ht="15.75" hidden="false" customHeight="true" outlineLevel="0" collapsed="false">
      <c r="A38" s="13" t="str">
        <f aca="false">$E38&amp;"-"&amp;$F38</f>
        <v>202073089-k</v>
      </c>
      <c r="B38" s="18" t="n">
        <f aca="false">$W38</f>
        <v>89</v>
      </c>
      <c r="C38" s="13"/>
      <c r="D38" s="54" t="n">
        <v>34</v>
      </c>
      <c r="E38" s="56" t="s">
        <v>1395</v>
      </c>
      <c r="F38" s="56" t="s">
        <v>76</v>
      </c>
      <c r="G38" s="56" t="s">
        <v>1396</v>
      </c>
      <c r="H38" s="56" t="s">
        <v>178</v>
      </c>
      <c r="I38" s="56" t="s">
        <v>961</v>
      </c>
      <c r="J38" s="56" t="s">
        <v>871</v>
      </c>
      <c r="K38" s="56" t="s">
        <v>1397</v>
      </c>
      <c r="L38" s="56" t="s">
        <v>64</v>
      </c>
      <c r="M38" s="56" t="s">
        <v>1306</v>
      </c>
      <c r="N38" s="56" t="s">
        <v>1398</v>
      </c>
      <c r="O38" s="57" t="n">
        <f aca="false">$AB38</f>
        <v>95</v>
      </c>
      <c r="P38" s="57" t="n">
        <f aca="false">$AF38</f>
        <v>95</v>
      </c>
      <c r="Q38" s="57" t="n">
        <f aca="false">IFERROR(IF($V38&lt;&gt;0,ROUND((MAX(O38:P38)*0.5+$V38*0.5),0),ROUND(($O38*0.5+$P38*0.5),0)),)</f>
        <v>95</v>
      </c>
      <c r="R38" s="57" t="n">
        <f aca="false">$AV38</f>
        <v>77</v>
      </c>
      <c r="S38" s="57" t="n">
        <f aca="false">$BI38</f>
        <v>79.8</v>
      </c>
      <c r="T38" s="57" t="n">
        <f aca="false">$BT38</f>
        <v>93</v>
      </c>
      <c r="U38" s="57" t="n">
        <f aca="false">$CD38</f>
        <v>62.5</v>
      </c>
      <c r="V38" s="58" t="n">
        <f aca="false">$AJ38</f>
        <v>0</v>
      </c>
      <c r="W38" s="59" t="n">
        <f aca="false">IF($Q38&gt;=55,ROUND($Q38*$Q$3+$R38*$R$3+$S38*$S$3+$T38*$T$3+$U38*$U$3,0),$Q38)</f>
        <v>89</v>
      </c>
      <c r="X38" s="57" t="n">
        <v>20</v>
      </c>
      <c r="Y38" s="60" t="n">
        <v>25</v>
      </c>
      <c r="Z38" s="60" t="n">
        <v>50</v>
      </c>
      <c r="AA38" s="60" t="n">
        <v>100</v>
      </c>
      <c r="AB38" s="61" t="n">
        <f aca="false">IFERROR(X38+Y38+Z38*AA38/100,0)</f>
        <v>95</v>
      </c>
      <c r="AC38" s="60" t="n">
        <v>25</v>
      </c>
      <c r="AD38" s="60" t="n">
        <v>70</v>
      </c>
      <c r="AE38" s="57" t="n">
        <v>100</v>
      </c>
      <c r="AF38" s="61" t="n">
        <f aca="false">IFERROR(AC38+AD38*AE38/100,0)</f>
        <v>95</v>
      </c>
      <c r="AG38" s="60"/>
      <c r="AH38" s="60"/>
      <c r="AI38" s="57"/>
      <c r="AJ38" s="61" t="n">
        <f aca="false">IFERROR(AG38+AH38*AI38/100,0)</f>
        <v>0</v>
      </c>
      <c r="AK38" s="62" t="n">
        <v>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60</v>
      </c>
      <c r="AQ38" s="62" t="n">
        <v>80</v>
      </c>
      <c r="AR38" s="62" t="n">
        <v>50</v>
      </c>
      <c r="AS38" s="62" t="n">
        <v>80</v>
      </c>
      <c r="AT38" s="62" t="n">
        <v>100</v>
      </c>
      <c r="AU38" s="62"/>
      <c r="AV38" s="61" t="n">
        <f aca="false">IFERROR(AVERAGE(AK38:AU38),0)</f>
        <v>77</v>
      </c>
      <c r="AW38" s="62" t="n">
        <v>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98</v>
      </c>
      <c r="BD38" s="62" t="n">
        <v>100</v>
      </c>
      <c r="BE38" s="62" t="n">
        <v>100</v>
      </c>
      <c r="BF38" s="62" t="n">
        <v>0</v>
      </c>
      <c r="BG38" s="62"/>
      <c r="BH38" s="62"/>
      <c r="BI38" s="61" t="n">
        <f aca="false">IFERROR(AVERAGE(AW38:BH38),0)</f>
        <v>79.8</v>
      </c>
      <c r="BJ38" s="62" t="n">
        <v>100</v>
      </c>
      <c r="BK38" s="62" t="n">
        <v>100</v>
      </c>
      <c r="BL38" s="62" t="n">
        <v>95</v>
      </c>
      <c r="BM38" s="62" t="n">
        <v>70</v>
      </c>
      <c r="BN38" s="62" t="n">
        <v>85</v>
      </c>
      <c r="BO38" s="62" t="n">
        <v>90</v>
      </c>
      <c r="BP38" s="62" t="n">
        <v>100</v>
      </c>
      <c r="BQ38" s="62" t="n">
        <v>100</v>
      </c>
      <c r="BR38" s="62" t="n">
        <v>100</v>
      </c>
      <c r="BS38" s="62" t="n">
        <v>90</v>
      </c>
      <c r="BT38" s="61" t="n">
        <f aca="false">IFERROR(AVERAGE(BJ38:BS38),0)</f>
        <v>93</v>
      </c>
      <c r="BU38" s="63" t="n">
        <v>100</v>
      </c>
      <c r="BV38" s="63" t="n">
        <v>100</v>
      </c>
      <c r="BW38" s="63" t="n">
        <v>100</v>
      </c>
      <c r="BX38" s="62" t="n">
        <v>0</v>
      </c>
      <c r="BY38" s="62" t="n">
        <v>100</v>
      </c>
      <c r="BZ38" s="62" t="n">
        <v>0</v>
      </c>
      <c r="CA38" s="62" t="n">
        <v>100</v>
      </c>
      <c r="CB38" s="62" t="n">
        <v>0</v>
      </c>
      <c r="CC38" s="62"/>
      <c r="CD38" s="61" t="n">
        <f aca="false">IFERROR(AVERAGE(BU38:CC38),0)</f>
        <v>62.5</v>
      </c>
    </row>
    <row r="39" customFormat="false" ht="15.75" hidden="false" customHeight="true" outlineLevel="0" collapsed="false">
      <c r="A39" s="13" t="str">
        <f aca="false">$E39&amp;"-"&amp;$F39</f>
        <v>202087014-4</v>
      </c>
      <c r="B39" s="18" t="n">
        <f aca="false">$W39</f>
        <v>0</v>
      </c>
      <c r="C39" s="13"/>
      <c r="D39" s="54" t="n">
        <v>35</v>
      </c>
      <c r="E39" s="56" t="s">
        <v>1399</v>
      </c>
      <c r="F39" s="56" t="s">
        <v>178</v>
      </c>
      <c r="G39" s="56" t="s">
        <v>1400</v>
      </c>
      <c r="H39" s="56" t="s">
        <v>102</v>
      </c>
      <c r="I39" s="56" t="s">
        <v>1401</v>
      </c>
      <c r="J39" s="56" t="s">
        <v>351</v>
      </c>
      <c r="K39" s="56" t="s">
        <v>1402</v>
      </c>
      <c r="L39" s="56" t="s">
        <v>64</v>
      </c>
      <c r="M39" s="56" t="s">
        <v>1051</v>
      </c>
      <c r="N39" s="56" t="s">
        <v>1403</v>
      </c>
      <c r="O39" s="57" t="n">
        <f aca="false">$AB39</f>
        <v>0</v>
      </c>
      <c r="P39" s="57" t="n">
        <f aca="false">$AF39</f>
        <v>0</v>
      </c>
      <c r="Q39" s="57" t="n">
        <f aca="false">IFERROR(IF($V39&lt;&gt;0,ROUND((MAX(O39:P39)*0.5+$V39*0.5),0),ROUND(($O39*0.5+$P39*0.5),0)),)</f>
        <v>0</v>
      </c>
      <c r="R39" s="57" t="n">
        <f aca="false">$AV39</f>
        <v>0</v>
      </c>
      <c r="S39" s="57" t="n">
        <f aca="false">$BI39</f>
        <v>0</v>
      </c>
      <c r="T39" s="57" t="n">
        <f aca="false">$BT39</f>
        <v>0</v>
      </c>
      <c r="U39" s="57" t="n">
        <f aca="false">$CD39</f>
        <v>0</v>
      </c>
      <c r="V39" s="58" t="n">
        <f aca="false">$AJ39</f>
        <v>0</v>
      </c>
      <c r="W39" s="59" t="n">
        <f aca="false">IF($Q39&gt;=55,ROUND($Q39*$Q$3+$R39*$R$3+$S39*$S$3+$T39*$T$3+$U39*$U$3,0),$Q39)</f>
        <v>0</v>
      </c>
      <c r="X39" s="57" t="n">
        <v>0</v>
      </c>
      <c r="Y39" s="60" t="n">
        <v>0</v>
      </c>
      <c r="Z39" s="60" t="n">
        <v>0</v>
      </c>
      <c r="AA39" s="60" t="n">
        <v>0</v>
      </c>
      <c r="AB39" s="61" t="n">
        <f aca="false">IFERROR(X39+Y39+Z39*AA39/100,0)</f>
        <v>0</v>
      </c>
      <c r="AC39" s="60" t="n">
        <v>0</v>
      </c>
      <c r="AD39" s="60" t="n">
        <v>0</v>
      </c>
      <c r="AE39" s="57" t="n">
        <v>0</v>
      </c>
      <c r="AF39" s="61" t="n">
        <f aca="false">IFERROR(AC39+AD39*AE39/100,0)</f>
        <v>0</v>
      </c>
      <c r="AG39" s="60"/>
      <c r="AH39" s="60"/>
      <c r="AI39" s="57"/>
      <c r="AJ39" s="61" t="n">
        <f aca="false">IFERROR(AG39+AH39*AI39/100,0)</f>
        <v>0</v>
      </c>
      <c r="AK39" s="62" t="n">
        <v>0</v>
      </c>
      <c r="AL39" s="63" t="n">
        <v>0</v>
      </c>
      <c r="AM39" s="62" t="n">
        <v>0</v>
      </c>
      <c r="AN39" s="62" t="n">
        <v>0</v>
      </c>
      <c r="AO39" s="62" t="n">
        <v>0</v>
      </c>
      <c r="AP39" s="62" t="n">
        <v>0</v>
      </c>
      <c r="AQ39" s="62" t="n">
        <v>0</v>
      </c>
      <c r="AR39" s="62" t="n">
        <v>0</v>
      </c>
      <c r="AS39" s="62" t="n">
        <v>0</v>
      </c>
      <c r="AT39" s="62" t="n">
        <v>0</v>
      </c>
      <c r="AU39" s="62"/>
      <c r="AV39" s="61" t="n">
        <f aca="false">IFERROR(AVERAGE(AK39:AU39),0)</f>
        <v>0</v>
      </c>
      <c r="AW39" s="62" t="n">
        <v>0</v>
      </c>
      <c r="AX39" s="62" t="n">
        <v>0</v>
      </c>
      <c r="AY39" s="62" t="n">
        <v>0</v>
      </c>
      <c r="AZ39" s="62" t="n">
        <v>0</v>
      </c>
      <c r="BA39" s="62" t="n">
        <v>0</v>
      </c>
      <c r="BB39" s="62" t="n">
        <v>0</v>
      </c>
      <c r="BC39" s="62" t="n">
        <v>0</v>
      </c>
      <c r="BD39" s="62" t="n">
        <v>0</v>
      </c>
      <c r="BE39" s="62" t="n">
        <v>0</v>
      </c>
      <c r="BF39" s="62" t="n">
        <v>0</v>
      </c>
      <c r="BG39" s="62"/>
      <c r="BH39" s="62"/>
      <c r="BI39" s="61" t="n">
        <f aca="false">IFERROR(AVERAGE(AW39:BH39),0)</f>
        <v>0</v>
      </c>
      <c r="BJ39" s="62" t="n">
        <v>0</v>
      </c>
      <c r="BK39" s="62" t="n">
        <v>0</v>
      </c>
      <c r="BL39" s="62" t="n">
        <v>0</v>
      </c>
      <c r="BM39" s="62" t="n">
        <v>0</v>
      </c>
      <c r="BN39" s="62" t="n">
        <v>0</v>
      </c>
      <c r="BO39" s="62" t="n">
        <v>0</v>
      </c>
      <c r="BP39" s="62" t="n">
        <v>0</v>
      </c>
      <c r="BQ39" s="62" t="n">
        <v>0</v>
      </c>
      <c r="BR39" s="62" t="n">
        <v>0</v>
      </c>
      <c r="BS39" s="62" t="n">
        <v>0</v>
      </c>
      <c r="BT39" s="61" t="n">
        <f aca="false">IFERROR(AVERAGE(BJ39:BS39),0)</f>
        <v>0</v>
      </c>
      <c r="BU39" s="63" t="n">
        <v>0</v>
      </c>
      <c r="BV39" s="63" t="n">
        <v>0</v>
      </c>
      <c r="BW39" s="63" t="n">
        <v>0</v>
      </c>
      <c r="BX39" s="62" t="n">
        <v>0</v>
      </c>
      <c r="BY39" s="62" t="n">
        <v>0</v>
      </c>
      <c r="BZ39" s="62" t="n">
        <v>0</v>
      </c>
      <c r="CA39" s="62" t="n">
        <v>0</v>
      </c>
      <c r="CB39" s="62" t="n">
        <v>0</v>
      </c>
      <c r="CC39" s="62"/>
      <c r="CD39" s="61" t="n">
        <f aca="false">IFERROR(AVERAGE(BU39:CC39),0)</f>
        <v>0</v>
      </c>
    </row>
    <row r="40" customFormat="false" ht="15.75" hidden="false" customHeight="true" outlineLevel="0" collapsed="false">
      <c r="A40" s="13" t="str">
        <f aca="false">$E40&amp;"-"&amp;$F40</f>
        <v>201904066-9</v>
      </c>
      <c r="B40" s="18" t="n">
        <f aca="false">$W40</f>
        <v>89</v>
      </c>
      <c r="C40" s="13"/>
      <c r="D40" s="54" t="n">
        <v>36</v>
      </c>
      <c r="E40" s="56" t="s">
        <v>1404</v>
      </c>
      <c r="F40" s="56" t="s">
        <v>102</v>
      </c>
      <c r="G40" s="56" t="s">
        <v>1405</v>
      </c>
      <c r="H40" s="56" t="s">
        <v>58</v>
      </c>
      <c r="I40" s="56" t="s">
        <v>1406</v>
      </c>
      <c r="J40" s="56" t="s">
        <v>776</v>
      </c>
      <c r="K40" s="56" t="s">
        <v>1407</v>
      </c>
      <c r="L40" s="56" t="s">
        <v>58</v>
      </c>
      <c r="M40" s="56" t="s">
        <v>572</v>
      </c>
      <c r="N40" s="56" t="s">
        <v>1408</v>
      </c>
      <c r="O40" s="57" t="n">
        <f aca="false">$AB40</f>
        <v>93</v>
      </c>
      <c r="P40" s="57" t="n">
        <f aca="false">$AF40</f>
        <v>100</v>
      </c>
      <c r="Q40" s="57" t="n">
        <f aca="false">IFERROR(IF($V40&lt;&gt;0,ROUND((MAX(O40:P40)*0.5+$V40*0.5),0),ROUND(($O40*0.5+$P40*0.5),0)),)</f>
        <v>97</v>
      </c>
      <c r="R40" s="57" t="n">
        <f aca="false">$AV40</f>
        <v>81.2</v>
      </c>
      <c r="S40" s="57" t="n">
        <f aca="false">$BI40</f>
        <v>90</v>
      </c>
      <c r="T40" s="57" t="n">
        <f aca="false">$BT40</f>
        <v>82</v>
      </c>
      <c r="U40" s="57" t="n">
        <f aca="false">$CD40</f>
        <v>62.5</v>
      </c>
      <c r="V40" s="58" t="n">
        <f aca="false">$AJ40</f>
        <v>0</v>
      </c>
      <c r="W40" s="59" t="n">
        <f aca="false">IF($Q40&gt;=55,ROUND($Q40*$Q$3+$R40*$R$3+$S40*$S$3+$T40*$T$3+$U40*$U$3,0),$Q40)</f>
        <v>89</v>
      </c>
      <c r="X40" s="57" t="n">
        <v>20</v>
      </c>
      <c r="Y40" s="60" t="n">
        <v>25</v>
      </c>
      <c r="Z40" s="60" t="n">
        <v>48</v>
      </c>
      <c r="AA40" s="60" t="n">
        <v>100</v>
      </c>
      <c r="AB40" s="61" t="n">
        <f aca="false">IFERROR(X40+Y40+Z40*AA40/100,0)</f>
        <v>93</v>
      </c>
      <c r="AC40" s="13" t="n">
        <v>30</v>
      </c>
      <c r="AD40" s="13" t="n">
        <v>70</v>
      </c>
      <c r="AE40" s="18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100</v>
      </c>
      <c r="AL40" s="63" t="n">
        <v>100</v>
      </c>
      <c r="AM40" s="62" t="n">
        <v>100</v>
      </c>
      <c r="AN40" s="62" t="n">
        <v>25</v>
      </c>
      <c r="AO40" s="62" t="n">
        <v>100</v>
      </c>
      <c r="AP40" s="62" t="n">
        <v>40</v>
      </c>
      <c r="AQ40" s="62" t="n">
        <v>100</v>
      </c>
      <c r="AR40" s="62" t="n">
        <v>67</v>
      </c>
      <c r="AS40" s="62" t="n">
        <v>80</v>
      </c>
      <c r="AT40" s="62" t="n">
        <v>100</v>
      </c>
      <c r="AU40" s="62"/>
      <c r="AV40" s="61" t="n">
        <f aca="false">IFERROR(AVERAGE(AK40:AU40),0)</f>
        <v>81.2</v>
      </c>
      <c r="AW40" s="62" t="n">
        <v>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90</v>
      </c>
      <c r="BJ40" s="62" t="n">
        <v>90</v>
      </c>
      <c r="BK40" s="62" t="n">
        <v>80</v>
      </c>
      <c r="BL40" s="62" t="n">
        <v>100</v>
      </c>
      <c r="BM40" s="62" t="n">
        <v>95</v>
      </c>
      <c r="BN40" s="62" t="n">
        <v>100</v>
      </c>
      <c r="BO40" s="62" t="n">
        <v>50</v>
      </c>
      <c r="BP40" s="62" t="n">
        <v>100</v>
      </c>
      <c r="BQ40" s="62" t="n">
        <v>90</v>
      </c>
      <c r="BR40" s="62" t="n">
        <v>95</v>
      </c>
      <c r="BS40" s="62" t="n">
        <v>20</v>
      </c>
      <c r="BT40" s="61" t="n">
        <f aca="false">IFERROR(AVERAGE(BJ40:BS40),0)</f>
        <v>82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0</v>
      </c>
      <c r="CA40" s="62" t="n">
        <v>0</v>
      </c>
      <c r="CB40" s="62" t="n">
        <v>0</v>
      </c>
      <c r="CC40" s="62"/>
      <c r="CD40" s="61" t="n">
        <f aca="false">IFERROR(AVERAGE(BU40:CC40),0)</f>
        <v>62.5</v>
      </c>
    </row>
    <row r="41" customFormat="false" ht="15.75" hidden="false" customHeight="true" outlineLevel="0" collapsed="false">
      <c r="A41" s="13" t="str">
        <f aca="false">$E41&amp;"-"&amp;$F41</f>
        <v>201954014-9</v>
      </c>
      <c r="B41" s="18" t="n">
        <f aca="false">$W41</f>
        <v>84</v>
      </c>
      <c r="C41" s="13"/>
      <c r="D41" s="54" t="n">
        <v>37</v>
      </c>
      <c r="E41" s="56" t="s">
        <v>1409</v>
      </c>
      <c r="F41" s="56" t="s">
        <v>102</v>
      </c>
      <c r="G41" s="56" t="s">
        <v>1410</v>
      </c>
      <c r="H41" s="56" t="s">
        <v>89</v>
      </c>
      <c r="I41" s="56" t="s">
        <v>1411</v>
      </c>
      <c r="J41" s="56" t="s">
        <v>426</v>
      </c>
      <c r="K41" s="56" t="s">
        <v>1412</v>
      </c>
      <c r="L41" s="56" t="s">
        <v>64</v>
      </c>
      <c r="M41" s="56" t="s">
        <v>635</v>
      </c>
      <c r="N41" s="56" t="s">
        <v>1413</v>
      </c>
      <c r="O41" s="57" t="n">
        <f aca="false">$AB41</f>
        <v>80</v>
      </c>
      <c r="P41" s="57" t="n">
        <f aca="false">$AF41</f>
        <v>100</v>
      </c>
      <c r="Q41" s="57" t="n">
        <f aca="false">IFERROR(IF($V41&lt;&gt;0,ROUND((MAX(O41:P41)*0.5+$V41*0.5),0),ROUND(($O41*0.5+$P41*0.5),0)),)</f>
        <v>90</v>
      </c>
      <c r="R41" s="57" t="n">
        <f aca="false">$AV41</f>
        <v>83</v>
      </c>
      <c r="S41" s="57" t="n">
        <f aca="false">$BI41</f>
        <v>85.9</v>
      </c>
      <c r="T41" s="57" t="n">
        <f aca="false">$BT41</f>
        <v>82</v>
      </c>
      <c r="U41" s="57" t="n">
        <f aca="false">$CD41</f>
        <v>25</v>
      </c>
      <c r="V41" s="58" t="n">
        <f aca="false">$AJ41</f>
        <v>0</v>
      </c>
      <c r="W41" s="59" t="n">
        <f aca="false">IF($Q41&gt;=55,ROUND($Q41*$Q$3+$R41*$R$3+$S41*$S$3+$T41*$T$3+$U41*$U$3,0),$Q41)</f>
        <v>84</v>
      </c>
      <c r="X41" s="57" t="n">
        <v>15</v>
      </c>
      <c r="Y41" s="60" t="n">
        <v>25</v>
      </c>
      <c r="Z41" s="60" t="n">
        <v>40</v>
      </c>
      <c r="AA41" s="60" t="n">
        <v>100</v>
      </c>
      <c r="AB41" s="61" t="n">
        <f aca="false">IFERROR(X41+Y41+Z41*AA41/100,0)</f>
        <v>80</v>
      </c>
      <c r="AC41" s="60" t="n">
        <v>30</v>
      </c>
      <c r="AD41" s="60" t="n">
        <v>70</v>
      </c>
      <c r="AE41" s="57" t="n">
        <v>100</v>
      </c>
      <c r="AF41" s="61" t="n">
        <f aca="false">IFERROR(AC41+AD41*AE41/100,0)</f>
        <v>100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80</v>
      </c>
      <c r="AM41" s="62" t="n">
        <v>100</v>
      </c>
      <c r="AN41" s="62" t="n">
        <v>100</v>
      </c>
      <c r="AO41" s="62" t="n">
        <v>100</v>
      </c>
      <c r="AP41" s="62" t="n">
        <v>60</v>
      </c>
      <c r="AQ41" s="62" t="n">
        <v>40</v>
      </c>
      <c r="AR41" s="62" t="n">
        <v>50</v>
      </c>
      <c r="AS41" s="62" t="n">
        <v>100</v>
      </c>
      <c r="AT41" s="62" t="n">
        <v>100</v>
      </c>
      <c r="AU41" s="62"/>
      <c r="AV41" s="61" t="n">
        <f aca="false">IFERROR(AVERAGE(AK41:AU41),0)</f>
        <v>83</v>
      </c>
      <c r="AW41" s="62" t="n">
        <v>100</v>
      </c>
      <c r="AX41" s="62" t="n">
        <v>82</v>
      </c>
      <c r="AY41" s="62" t="n">
        <v>100</v>
      </c>
      <c r="AZ41" s="62" t="n">
        <v>100</v>
      </c>
      <c r="BA41" s="62" t="n">
        <v>100</v>
      </c>
      <c r="BB41" s="62" t="n">
        <v>100</v>
      </c>
      <c r="BC41" s="62" t="n">
        <v>77</v>
      </c>
      <c r="BD41" s="62" t="n">
        <v>0</v>
      </c>
      <c r="BE41" s="62" t="n">
        <v>100</v>
      </c>
      <c r="BF41" s="62" t="n">
        <v>100</v>
      </c>
      <c r="BG41" s="62"/>
      <c r="BH41" s="62"/>
      <c r="BI41" s="61" t="n">
        <f aca="false">IFERROR(AVERAGE(AW41:BH41),0)</f>
        <v>85.9</v>
      </c>
      <c r="BJ41" s="62" t="n">
        <v>100</v>
      </c>
      <c r="BK41" s="62" t="n">
        <v>100</v>
      </c>
      <c r="BL41" s="62" t="n">
        <v>85</v>
      </c>
      <c r="BM41" s="62" t="n">
        <v>50</v>
      </c>
      <c r="BN41" s="62" t="n">
        <v>100</v>
      </c>
      <c r="BO41" s="62" t="n">
        <v>35</v>
      </c>
      <c r="BP41" s="62" t="n">
        <v>100</v>
      </c>
      <c r="BQ41" s="62" t="n">
        <v>55</v>
      </c>
      <c r="BR41" s="62" t="n">
        <v>100</v>
      </c>
      <c r="BS41" s="62" t="n">
        <v>95</v>
      </c>
      <c r="BT41" s="61" t="n">
        <f aca="false">IFERROR(AVERAGE(BJ41:BS41),0)</f>
        <v>82</v>
      </c>
      <c r="BU41" s="63" t="n">
        <v>0</v>
      </c>
      <c r="BV41" s="63" t="n">
        <v>0</v>
      </c>
      <c r="BW41" s="63" t="n">
        <v>100</v>
      </c>
      <c r="BX41" s="62" t="n">
        <v>0</v>
      </c>
      <c r="BY41" s="62" t="n">
        <v>100</v>
      </c>
      <c r="BZ41" s="62" t="n">
        <v>0</v>
      </c>
      <c r="CA41" s="62" t="n">
        <v>0</v>
      </c>
      <c r="CB41" s="62" t="n">
        <v>0</v>
      </c>
      <c r="CC41" s="62"/>
      <c r="CD41" s="61" t="n">
        <f aca="false">IFERROR(AVERAGE(BU41:CC41),0)</f>
        <v>25</v>
      </c>
    </row>
    <row r="42" customFormat="false" ht="15.75" hidden="false" customHeight="true" outlineLevel="0" collapsed="false">
      <c r="A42" s="13" t="str">
        <f aca="false">$E42&amp;"-"&amp;$F42</f>
        <v>201923044-1</v>
      </c>
      <c r="B42" s="18" t="n">
        <f aca="false">$W42</f>
        <v>99</v>
      </c>
      <c r="C42" s="13"/>
      <c r="D42" s="54" t="n">
        <v>38</v>
      </c>
      <c r="E42" s="56" t="s">
        <v>1414</v>
      </c>
      <c r="F42" s="56" t="s">
        <v>64</v>
      </c>
      <c r="G42" s="56" t="s">
        <v>1415</v>
      </c>
      <c r="H42" s="56" t="s">
        <v>159</v>
      </c>
      <c r="I42" s="56" t="s">
        <v>755</v>
      </c>
      <c r="J42" s="56" t="s">
        <v>117</v>
      </c>
      <c r="K42" s="56" t="s">
        <v>1416</v>
      </c>
      <c r="L42" s="56" t="s">
        <v>64</v>
      </c>
      <c r="M42" s="56" t="s">
        <v>1015</v>
      </c>
      <c r="N42" s="56" t="s">
        <v>1417</v>
      </c>
      <c r="O42" s="57" t="n">
        <f aca="false">$AB42</f>
        <v>100</v>
      </c>
      <c r="P42" s="57" t="n">
        <f aca="false">$AF42</f>
        <v>100</v>
      </c>
      <c r="Q42" s="57" t="n">
        <f aca="false">IFERROR(IF($V42&lt;&gt;0,ROUND((MAX(O42:P42)*0.5+$V42*0.5),0),ROUND(($O42*0.5+$P42*0.5),0)),)</f>
        <v>100</v>
      </c>
      <c r="R42" s="57" t="n">
        <f aca="false">$AV42</f>
        <v>98</v>
      </c>
      <c r="S42" s="57" t="n">
        <f aca="false">$BI42</f>
        <v>100</v>
      </c>
      <c r="T42" s="57" t="n">
        <f aca="false">$BT42</f>
        <v>97</v>
      </c>
      <c r="U42" s="57" t="n">
        <f aca="false">$CD42</f>
        <v>100</v>
      </c>
      <c r="V42" s="58" t="n">
        <f aca="false">$AJ42</f>
        <v>0</v>
      </c>
      <c r="W42" s="59" t="n">
        <f aca="false">IF($Q42&gt;=55,ROUND($Q42*$Q$3+$R42*$R$3+$S42*$S$3+$T42*$T$3+$U42*$U$3,0),$Q42)</f>
        <v>99</v>
      </c>
      <c r="X42" s="57" t="n">
        <v>20</v>
      </c>
      <c r="Y42" s="60" t="n">
        <v>30</v>
      </c>
      <c r="Z42" s="60" t="n">
        <v>50</v>
      </c>
      <c r="AA42" s="60" t="n">
        <v>100</v>
      </c>
      <c r="AB42" s="61" t="n">
        <f aca="false">IFERROR(X42+Y42+Z42*AA42/100,0)</f>
        <v>100</v>
      </c>
      <c r="AC42" s="60" t="n">
        <v>30</v>
      </c>
      <c r="AD42" s="60" t="n">
        <v>70</v>
      </c>
      <c r="AE42" s="57" t="n">
        <v>100</v>
      </c>
      <c r="AF42" s="61" t="n">
        <f aca="false">IFERROR(AC42+AD42*AE42/100,0)</f>
        <v>100</v>
      </c>
      <c r="AG42" s="60"/>
      <c r="AH42" s="60"/>
      <c r="AI42" s="57"/>
      <c r="AJ42" s="61" t="n">
        <f aca="false">IFERROR(AG42+AH42*AI42/100,0)</f>
        <v>0</v>
      </c>
      <c r="AK42" s="62" t="n">
        <v>100</v>
      </c>
      <c r="AL42" s="63" t="n">
        <v>100</v>
      </c>
      <c r="AM42" s="62" t="n">
        <v>100</v>
      </c>
      <c r="AN42" s="62" t="n">
        <v>100</v>
      </c>
      <c r="AO42" s="62" t="n">
        <v>100</v>
      </c>
      <c r="AP42" s="62" t="n">
        <v>80</v>
      </c>
      <c r="AQ42" s="62" t="n">
        <v>100</v>
      </c>
      <c r="AR42" s="62" t="n">
        <v>100</v>
      </c>
      <c r="AS42" s="62" t="n">
        <v>100</v>
      </c>
      <c r="AT42" s="62" t="n">
        <v>100</v>
      </c>
      <c r="AU42" s="62"/>
      <c r="AV42" s="61" t="n">
        <f aca="false">IFERROR(AVERAGE(AK42:AU42),0)</f>
        <v>98</v>
      </c>
      <c r="AW42" s="62" t="n">
        <v>100</v>
      </c>
      <c r="AX42" s="62" t="n">
        <v>100</v>
      </c>
      <c r="AY42" s="62" t="n">
        <v>100</v>
      </c>
      <c r="AZ42" s="62" t="n">
        <v>100</v>
      </c>
      <c r="BA42" s="62" t="n">
        <v>100</v>
      </c>
      <c r="BB42" s="62" t="n">
        <v>100</v>
      </c>
      <c r="BC42" s="62" t="n">
        <v>100</v>
      </c>
      <c r="BD42" s="62" t="n">
        <v>100</v>
      </c>
      <c r="BE42" s="62" t="n">
        <v>100</v>
      </c>
      <c r="BF42" s="62" t="n">
        <v>100</v>
      </c>
      <c r="BG42" s="62"/>
      <c r="BH42" s="62"/>
      <c r="BI42" s="61" t="n">
        <f aca="false">IFERROR(AVERAGE(AW42:BH42),0)</f>
        <v>100</v>
      </c>
      <c r="BJ42" s="62" t="n">
        <v>100</v>
      </c>
      <c r="BK42" s="62" t="n">
        <v>100</v>
      </c>
      <c r="BL42" s="62" t="n">
        <v>100</v>
      </c>
      <c r="BM42" s="62" t="n">
        <v>100</v>
      </c>
      <c r="BN42" s="62" t="n">
        <v>70</v>
      </c>
      <c r="BO42" s="62" t="n">
        <v>100</v>
      </c>
      <c r="BP42" s="62" t="n">
        <v>100</v>
      </c>
      <c r="BQ42" s="62" t="n">
        <v>100</v>
      </c>
      <c r="BR42" s="62" t="n">
        <v>100</v>
      </c>
      <c r="BS42" s="62" t="n">
        <v>100</v>
      </c>
      <c r="BT42" s="61" t="n">
        <f aca="false">IFERROR(AVERAGE(BJ42:BS42),0)</f>
        <v>97</v>
      </c>
      <c r="BU42" s="63" t="n">
        <v>100</v>
      </c>
      <c r="BV42" s="63" t="n">
        <v>100</v>
      </c>
      <c r="BW42" s="63" t="n">
        <v>100</v>
      </c>
      <c r="BX42" s="62" t="n">
        <v>100</v>
      </c>
      <c r="BY42" s="62" t="n">
        <v>100</v>
      </c>
      <c r="BZ42" s="62" t="n">
        <v>100</v>
      </c>
      <c r="CA42" s="62" t="n">
        <v>100</v>
      </c>
      <c r="CB42" s="62" t="n">
        <v>100</v>
      </c>
      <c r="CC42" s="62"/>
      <c r="CD42" s="61" t="n">
        <f aca="false">IFERROR(AVERAGE(BU42:CC42),0)</f>
        <v>100</v>
      </c>
    </row>
    <row r="43" customFormat="false" ht="15.75" hidden="false" customHeight="true" outlineLevel="0" collapsed="false">
      <c r="A43" s="13" t="str">
        <f aca="false">$E43&amp;"-"&amp;$F43</f>
        <v>201844020-5</v>
      </c>
      <c r="B43" s="18" t="n">
        <f aca="false">$W43</f>
        <v>43</v>
      </c>
      <c r="C43" s="13"/>
      <c r="D43" s="54" t="n">
        <v>39</v>
      </c>
      <c r="E43" s="56" t="s">
        <v>1418</v>
      </c>
      <c r="F43" s="56" t="s">
        <v>70</v>
      </c>
      <c r="G43" s="56" t="s">
        <v>1419</v>
      </c>
      <c r="H43" s="56" t="s">
        <v>159</v>
      </c>
      <c r="I43" s="56" t="s">
        <v>322</v>
      </c>
      <c r="J43" s="56" t="s">
        <v>444</v>
      </c>
      <c r="K43" s="56" t="s">
        <v>1420</v>
      </c>
      <c r="L43" s="56" t="s">
        <v>159</v>
      </c>
      <c r="M43" s="56" t="s">
        <v>439</v>
      </c>
      <c r="N43" s="56" t="s">
        <v>1421</v>
      </c>
      <c r="O43" s="57" t="n">
        <f aca="false">$AB43</f>
        <v>60</v>
      </c>
      <c r="P43" s="57" t="n">
        <f aca="false">$AF43</f>
        <v>25</v>
      </c>
      <c r="Q43" s="57" t="n">
        <f aca="false">IFERROR(IF($V43&lt;&gt;0,ROUND((MAX(O43:P43)*0.5+$V43*0.5),0),ROUND(($O43*0.5+$P43*0.5),0)),)</f>
        <v>43</v>
      </c>
      <c r="R43" s="57" t="n">
        <f aca="false">$AV43</f>
        <v>42.5</v>
      </c>
      <c r="S43" s="57" t="n">
        <f aca="false">$BI43</f>
        <v>6.6</v>
      </c>
      <c r="T43" s="57" t="n">
        <f aca="false">$BT43</f>
        <v>18</v>
      </c>
      <c r="U43" s="57" t="n">
        <f aca="false">$CD43</f>
        <v>0</v>
      </c>
      <c r="V43" s="58" t="n">
        <f aca="false">$AJ43</f>
        <v>0</v>
      </c>
      <c r="W43" s="59" t="n">
        <f aca="false">IF($Q43&gt;=55,ROUND($Q43*$Q$3+$R43*$R$3+$S43*$S$3+$T43*$T$3+$U43*$U$3,0),$Q43)</f>
        <v>43</v>
      </c>
      <c r="X43" s="57" t="n">
        <v>20</v>
      </c>
      <c r="Y43" s="60" t="n">
        <v>25</v>
      </c>
      <c r="Z43" s="60" t="n">
        <v>15</v>
      </c>
      <c r="AA43" s="60" t="n">
        <v>100</v>
      </c>
      <c r="AB43" s="61" t="n">
        <f aca="false">IFERROR(X43+Y43+Z43*AA43/100,0)</f>
        <v>60</v>
      </c>
      <c r="AC43" s="60" t="n">
        <v>25</v>
      </c>
      <c r="AD43" s="60" t="n">
        <v>30</v>
      </c>
      <c r="AE43" s="57" t="n">
        <v>0</v>
      </c>
      <c r="AF43" s="61" t="n">
        <f aca="false">IFERROR(AC43+AD43*AE43/100,0)</f>
        <v>25</v>
      </c>
      <c r="AG43" s="60"/>
      <c r="AH43" s="60"/>
      <c r="AI43" s="57"/>
      <c r="AJ43" s="61" t="n">
        <f aca="false">IFERROR(AG43+AH43*AI43/100,0)</f>
        <v>0</v>
      </c>
      <c r="AK43" s="62" t="n">
        <v>100</v>
      </c>
      <c r="AL43" s="63" t="n">
        <v>60</v>
      </c>
      <c r="AM43" s="62" t="n">
        <v>80</v>
      </c>
      <c r="AN43" s="62" t="n">
        <v>0</v>
      </c>
      <c r="AO43" s="62" t="n">
        <v>25</v>
      </c>
      <c r="AP43" s="62" t="n">
        <v>60</v>
      </c>
      <c r="AQ43" s="62" t="n">
        <v>0</v>
      </c>
      <c r="AR43" s="62" t="n">
        <v>0</v>
      </c>
      <c r="AS43" s="62" t="n">
        <v>0</v>
      </c>
      <c r="AT43" s="62" t="n">
        <v>100</v>
      </c>
      <c r="AU43" s="62"/>
      <c r="AV43" s="61" t="n">
        <f aca="false">IFERROR(AVERAGE(AK43:AU43),0)</f>
        <v>42.5</v>
      </c>
      <c r="AW43" s="62" t="n">
        <v>0</v>
      </c>
      <c r="AX43" s="62" t="n">
        <v>0</v>
      </c>
      <c r="AY43" s="62" t="n">
        <v>0</v>
      </c>
      <c r="AZ43" s="62" t="n">
        <v>0</v>
      </c>
      <c r="BA43" s="62" t="n">
        <v>0</v>
      </c>
      <c r="BB43" s="62" t="n">
        <v>0</v>
      </c>
      <c r="BC43" s="62" t="n">
        <v>0</v>
      </c>
      <c r="BD43" s="62" t="n">
        <v>0</v>
      </c>
      <c r="BE43" s="62" t="n">
        <v>0</v>
      </c>
      <c r="BF43" s="62" t="n">
        <v>66</v>
      </c>
      <c r="BG43" s="62"/>
      <c r="BH43" s="62"/>
      <c r="BI43" s="61" t="n">
        <f aca="false">IFERROR(AVERAGE(AW43:BH43),0)</f>
        <v>6.6</v>
      </c>
      <c r="BJ43" s="62" t="n">
        <v>0</v>
      </c>
      <c r="BK43" s="62" t="n">
        <v>55</v>
      </c>
      <c r="BL43" s="62" t="n">
        <v>45</v>
      </c>
      <c r="BM43" s="62" t="n">
        <v>80</v>
      </c>
      <c r="BN43" s="62" t="n">
        <v>0</v>
      </c>
      <c r="BO43" s="62" t="n">
        <v>0</v>
      </c>
      <c r="BP43" s="62" t="n">
        <v>0</v>
      </c>
      <c r="BQ43" s="62" t="n">
        <v>0</v>
      </c>
      <c r="BR43" s="62" t="n">
        <v>0</v>
      </c>
      <c r="BS43" s="62" t="n">
        <v>0</v>
      </c>
      <c r="BT43" s="61" t="n">
        <f aca="false">IFERROR(AVERAGE(BJ43:BS43),0)</f>
        <v>18</v>
      </c>
      <c r="BU43" s="63" t="n">
        <v>0</v>
      </c>
      <c r="BV43" s="63" t="n">
        <v>0</v>
      </c>
      <c r="BW43" s="63" t="n">
        <v>0</v>
      </c>
      <c r="BX43" s="62" t="n">
        <v>0</v>
      </c>
      <c r="BY43" s="62" t="n">
        <v>0</v>
      </c>
      <c r="BZ43" s="62" t="n">
        <v>0</v>
      </c>
      <c r="CA43" s="62" t="n">
        <v>0</v>
      </c>
      <c r="CB43" s="62" t="n">
        <v>0</v>
      </c>
      <c r="CC43" s="62"/>
      <c r="CD43" s="61" t="n">
        <f aca="false">IFERROR(AVERAGE(BU43:CC43),0)</f>
        <v>0</v>
      </c>
    </row>
    <row r="44" customFormat="false" ht="15.75" hidden="false" customHeight="true" outlineLevel="0" collapsed="false">
      <c r="A44" s="13" t="str">
        <f aca="false">$E44&amp;"-"&amp;$F44</f>
        <v>201951069-K</v>
      </c>
      <c r="B44" s="18" t="n">
        <f aca="false">$W44</f>
        <v>86</v>
      </c>
      <c r="C44" s="13"/>
      <c r="D44" s="54" t="n">
        <v>40</v>
      </c>
      <c r="E44" s="100" t="s">
        <v>1422</v>
      </c>
      <c r="F44" s="100" t="s">
        <v>60</v>
      </c>
      <c r="G44" s="100" t="s">
        <v>1423</v>
      </c>
      <c r="H44" s="100" t="s">
        <v>58</v>
      </c>
      <c r="I44" s="100" t="s">
        <v>1424</v>
      </c>
      <c r="J44" s="100" t="s">
        <v>1332</v>
      </c>
      <c r="K44" s="100" t="s">
        <v>1425</v>
      </c>
      <c r="L44" s="100" t="s">
        <v>64</v>
      </c>
      <c r="M44" s="100" t="s">
        <v>381</v>
      </c>
      <c r="N44" s="100" t="s">
        <v>1426</v>
      </c>
      <c r="O44" s="57" t="n">
        <f aca="false">$AB44</f>
        <v>90</v>
      </c>
      <c r="P44" s="57" t="n">
        <f aca="false">$AF44</f>
        <v>90</v>
      </c>
      <c r="Q44" s="57" t="n">
        <f aca="false">IFERROR(IF($V44&lt;&gt;0,ROUND((MAX(O44:P44)*0.5+$V44*0.5),0),ROUND(($O44*0.5+$P44*0.5),0)),)</f>
        <v>90</v>
      </c>
      <c r="R44" s="57" t="n">
        <f aca="false">$AV44</f>
        <v>90.3</v>
      </c>
      <c r="S44" s="57" t="n">
        <f aca="false">$BI44</f>
        <v>58.3</v>
      </c>
      <c r="T44" s="57" t="n">
        <f aca="false">$BT44</f>
        <v>80</v>
      </c>
      <c r="U44" s="57" t="n">
        <f aca="false">$CD44</f>
        <v>87.5</v>
      </c>
      <c r="V44" s="58" t="n">
        <f aca="false">$AJ44</f>
        <v>0</v>
      </c>
      <c r="W44" s="59" t="n">
        <f aca="false">IF($Q44&gt;=55,ROUND($Q44*$Q$3+$R44*$R$3+$S44*$S$3+$T44*$T$3+$U44*$U$3,0),$Q44)</f>
        <v>86</v>
      </c>
      <c r="X44" s="57" t="n">
        <v>15</v>
      </c>
      <c r="Y44" s="60" t="n">
        <v>25</v>
      </c>
      <c r="Z44" s="60" t="n">
        <v>50</v>
      </c>
      <c r="AA44" s="60" t="n">
        <v>100</v>
      </c>
      <c r="AB44" s="61" t="n">
        <f aca="false">IFERROR(X44+Y44+Z44*AA44/100,0)</f>
        <v>90</v>
      </c>
      <c r="AC44" s="60" t="n">
        <v>20</v>
      </c>
      <c r="AD44" s="60" t="n">
        <v>70</v>
      </c>
      <c r="AE44" s="57" t="n">
        <v>100</v>
      </c>
      <c r="AF44" s="61" t="n">
        <f aca="false">IFERROR(AC44+AD44*AE44/100,0)</f>
        <v>90</v>
      </c>
      <c r="AG44" s="60"/>
      <c r="AH44" s="60"/>
      <c r="AI44" s="57"/>
      <c r="AJ44" s="61" t="n">
        <f aca="false">IFERROR(AG44+AH44*AI44/100,0)</f>
        <v>0</v>
      </c>
      <c r="AK44" s="62" t="n">
        <v>100</v>
      </c>
      <c r="AL44" s="63" t="n">
        <v>100</v>
      </c>
      <c r="AM44" s="62" t="n">
        <v>90</v>
      </c>
      <c r="AN44" s="62" t="n">
        <v>100</v>
      </c>
      <c r="AO44" s="62" t="n">
        <v>50</v>
      </c>
      <c r="AP44" s="62" t="n">
        <v>80</v>
      </c>
      <c r="AQ44" s="62" t="n">
        <v>100</v>
      </c>
      <c r="AR44" s="62" t="n">
        <v>83</v>
      </c>
      <c r="AS44" s="62" t="n">
        <v>100</v>
      </c>
      <c r="AT44" s="62" t="n">
        <v>100</v>
      </c>
      <c r="AU44" s="62"/>
      <c r="AV44" s="61" t="n">
        <f aca="false">IFERROR(AVERAGE(AK44:AU44),0)</f>
        <v>90.3</v>
      </c>
      <c r="AW44" s="62" t="n">
        <v>100</v>
      </c>
      <c r="AX44" s="62" t="n">
        <v>0</v>
      </c>
      <c r="AY44" s="62" t="n">
        <v>100</v>
      </c>
      <c r="AZ44" s="62" t="n">
        <v>100</v>
      </c>
      <c r="BA44" s="62" t="n">
        <v>0</v>
      </c>
      <c r="BB44" s="62" t="n">
        <v>0</v>
      </c>
      <c r="BC44" s="62" t="n">
        <v>83</v>
      </c>
      <c r="BD44" s="62" t="n">
        <v>0</v>
      </c>
      <c r="BE44" s="62" t="n">
        <v>100</v>
      </c>
      <c r="BF44" s="62" t="n">
        <v>100</v>
      </c>
      <c r="BG44" s="62"/>
      <c r="BH44" s="62"/>
      <c r="BI44" s="61" t="n">
        <f aca="false">IFERROR(AVERAGE(AW44:BH44),0)</f>
        <v>58.3</v>
      </c>
      <c r="BJ44" s="62" t="n">
        <v>100</v>
      </c>
      <c r="BK44" s="62" t="n">
        <v>100</v>
      </c>
      <c r="BL44" s="62" t="n">
        <v>100</v>
      </c>
      <c r="BM44" s="62" t="n">
        <v>100</v>
      </c>
      <c r="BN44" s="62" t="n">
        <v>0</v>
      </c>
      <c r="BO44" s="62" t="n">
        <v>0</v>
      </c>
      <c r="BP44" s="62" t="n">
        <v>100</v>
      </c>
      <c r="BQ44" s="62" t="n">
        <v>100</v>
      </c>
      <c r="BR44" s="62" t="n">
        <v>100</v>
      </c>
      <c r="BS44" s="62" t="n">
        <v>100</v>
      </c>
      <c r="BT44" s="61" t="n">
        <f aca="false">IFERROR(AVERAGE(BJ44:BS44),0)</f>
        <v>80</v>
      </c>
      <c r="BU44" s="63" t="n">
        <v>100</v>
      </c>
      <c r="BV44" s="63" t="n">
        <v>100</v>
      </c>
      <c r="BW44" s="63" t="n">
        <v>100</v>
      </c>
      <c r="BX44" s="62" t="n">
        <v>100</v>
      </c>
      <c r="BY44" s="62" t="n">
        <v>0</v>
      </c>
      <c r="BZ44" s="62" t="n">
        <v>100</v>
      </c>
      <c r="CA44" s="62" t="n">
        <v>100</v>
      </c>
      <c r="CB44" s="62" t="n">
        <v>100</v>
      </c>
      <c r="CC44" s="62"/>
      <c r="CD44" s="61" t="n">
        <f aca="false">IFERROR(AVERAGE(BU44:CC44),0)</f>
        <v>87.5</v>
      </c>
    </row>
    <row r="45" customFormat="false" ht="15.75" hidden="false" customHeight="true" outlineLevel="0" collapsed="false">
      <c r="B45" s="18" t="n">
        <f aca="false">$W45</f>
        <v>0</v>
      </c>
      <c r="C45" s="13"/>
      <c r="D45" s="106" t="n">
        <v>41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102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/>
      <c r="B46" s="18" t="n">
        <f aca="false">$W46</f>
        <v>0</v>
      </c>
      <c r="C46" s="13"/>
      <c r="D46" s="54" t="n">
        <f aca="false">D45+1</f>
        <v>42</v>
      </c>
      <c r="E46" s="68"/>
      <c r="F46" s="68"/>
      <c r="G46" s="68"/>
      <c r="H46" s="68"/>
      <c r="I46" s="68"/>
      <c r="J46" s="68"/>
      <c r="K46" s="107"/>
      <c r="L46" s="70"/>
      <c r="M46" s="70"/>
      <c r="N46" s="70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/>
      <c r="B47" s="18" t="n">
        <f aca="false">$W47</f>
        <v>0</v>
      </c>
      <c r="C47" s="13"/>
      <c r="D47" s="54" t="n">
        <f aca="false">D46+1</f>
        <v>43</v>
      </c>
      <c r="E47" s="56"/>
      <c r="F47" s="56"/>
      <c r="G47" s="56"/>
      <c r="H47" s="56"/>
      <c r="I47" s="56"/>
      <c r="J47" s="56"/>
      <c r="K47" s="101"/>
      <c r="L47" s="54"/>
      <c r="M47" s="54"/>
      <c r="N47" s="54"/>
      <c r="O47" s="102"/>
      <c r="P47" s="57"/>
      <c r="Q47" s="57"/>
      <c r="R47" s="57"/>
      <c r="S47" s="57"/>
      <c r="T47" s="57"/>
      <c r="U47" s="57"/>
      <c r="V47" s="58"/>
      <c r="W47" s="59"/>
      <c r="X47" s="57"/>
      <c r="Y47" s="60"/>
      <c r="Z47" s="60"/>
      <c r="AA47" s="60"/>
      <c r="AB47" s="61"/>
      <c r="AC47" s="60"/>
      <c r="AD47" s="60"/>
      <c r="AE47" s="57"/>
      <c r="AF47" s="61"/>
      <c r="AG47" s="60"/>
      <c r="AH47" s="60"/>
      <c r="AI47" s="60"/>
      <c r="AJ47" s="61"/>
      <c r="AK47" s="62"/>
      <c r="AL47" s="63"/>
      <c r="AM47" s="62"/>
      <c r="AN47" s="62"/>
      <c r="AO47" s="62"/>
      <c r="AP47" s="62"/>
      <c r="AQ47" s="62"/>
      <c r="AR47" s="62"/>
      <c r="AS47" s="62"/>
      <c r="AT47" s="62"/>
      <c r="AU47" s="62"/>
      <c r="AV47" s="61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1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1"/>
      <c r="BU47" s="62"/>
      <c r="BV47" s="62"/>
      <c r="BW47" s="62"/>
      <c r="BX47" s="62"/>
      <c r="BY47" s="62"/>
      <c r="BZ47" s="62"/>
      <c r="CA47" s="62"/>
      <c r="CB47" s="62"/>
      <c r="CC47" s="62"/>
      <c r="CD47" s="61"/>
    </row>
    <row r="48" customFormat="false" ht="15.75" hidden="false" customHeight="true" outlineLevel="0" collapsed="false">
      <c r="A48" s="13"/>
      <c r="B48" s="13"/>
      <c r="C48" s="13"/>
      <c r="D48" s="13"/>
      <c r="K48" s="2" t="s">
        <v>1</v>
      </c>
      <c r="L48" s="13"/>
      <c r="M48" s="13"/>
      <c r="N48" s="13"/>
      <c r="O48" s="77" t="n">
        <f aca="false">IF(COUNT(O5:O47)&gt;0,ROUND(SUM(O5:O47)/COUNTIF(O5:O47,"&lt;&gt;"),0),0)</f>
        <v>68</v>
      </c>
      <c r="P48" s="77" t="n">
        <f aca="false">IF(COUNT(P5:P47)&gt;0,ROUND(SUM(P5:P47)/COUNTIF(P5:P47,"&lt;&gt;"),0),0)</f>
        <v>61</v>
      </c>
      <c r="Q48" s="77" t="n">
        <f aca="false">IF(COUNT(Q5:Q47)&gt;0,ROUND(SUM(Q5:Q47)/COUNTIF(Q5:Q47,"&lt;&gt;"),0),0)</f>
        <v>65</v>
      </c>
      <c r="R48" s="77" t="n">
        <f aca="false">IF(COUNT(R5:R47)&gt;0,ROUND(SUM(R5:R47)/COUNTIF(R5:R47,"&lt;&gt;"),0),0)</f>
        <v>61</v>
      </c>
      <c r="S48" s="77"/>
      <c r="T48" s="77" t="n">
        <f aca="false">IF(COUNT(T5:T47)&gt;0,ROUND(SUM(T5:T47)/COUNTIF(T5:T47,"&lt;&gt;"),0),0)</f>
        <v>59</v>
      </c>
      <c r="U48" s="77"/>
      <c r="V48" s="77" t="n">
        <f aca="false">IF(COUNT(V5:V47)&gt;0,ROUND(SUM(V5:V47)/COUNTIF(V5:V47,"&lt;&gt;"),0),0)</f>
        <v>1</v>
      </c>
      <c r="W48" s="77" t="n">
        <f aca="false">IF(COUNT(W5:W47)&gt;0,ROUND(SUM(W5:W47)/COUNTIF(W5:W47,"&lt;&gt;"),0),0)</f>
        <v>61</v>
      </c>
      <c r="X48" s="78" t="n">
        <f aca="false">IF(COUNT(X5:X47)&gt;0,ROUND(SUM(X5:X47)/COUNTIF(X5:X47,"&lt;&gt;"),0),0)</f>
        <v>16</v>
      </c>
      <c r="Y48" s="78" t="n">
        <f aca="false">IF(COUNT(Y5:Y47)&gt;0,ROUND(SUM(Y5:Y47)/COUNTIF(Y5:Y47,"&lt;&gt;"),0),0)</f>
        <v>21</v>
      </c>
      <c r="Z48" s="78" t="n">
        <f aca="false">IF(COUNT(Z5:Z47)&gt;0,ROUND(SUM(Z5:Z47)/COUNTIF(Z5:Z47,"&lt;&gt;"),0),0)</f>
        <v>32</v>
      </c>
      <c r="AA48" s="78"/>
      <c r="AB48" s="78" t="n">
        <f aca="false">IF(COUNT(AB5:AB47)&gt;0,ROUND(SUM(AB5:AB47)/COUNTIF(AB5:AB47,"&lt;&gt;"),0),0)</f>
        <v>68</v>
      </c>
      <c r="AC48" s="78" t="n">
        <f aca="false">IF(COUNT(AC5:AC47)&gt;0,ROUND(SUM(AC5:AC47)/COUNTIF(AC5:AC47,"&lt;&gt;"),0),0)</f>
        <v>20</v>
      </c>
      <c r="AD48" s="78" t="n">
        <f aca="false">IF(COUNT(AD5:AD47)&gt;0,ROUND(SUM(AD5:AD47)/COUNTIF(AD5:AD47,"&lt;&gt;"),0),0)</f>
        <v>43</v>
      </c>
      <c r="AE48" s="78" t="n">
        <f aca="false">IF(COUNT(AE5:AE47)&gt;0,ROUND(SUM(AE5:AE47)/COUNTIF(AE5:AE47,"&lt;&gt;"),0),0)</f>
        <v>73</v>
      </c>
      <c r="AF48" s="78" t="n">
        <f aca="false">IF(COUNT(AF5:AF47)&gt;0,ROUND(SUM(AF5:AF47)/COUNTIF(AF5:AF47,"&lt;&gt;"),0),0)</f>
        <v>61</v>
      </c>
      <c r="AG48" s="78" t="n">
        <f aca="false">IF(COUNT(AG5:AG47)&gt;0,ROUND(SUM(AG5:AG47)/COUNTIF(AG5:AG47,"&lt;&gt;"),0),0)</f>
        <v>5</v>
      </c>
      <c r="AH48" s="78" t="n">
        <f aca="false">IF(COUNT(AH5:AH47)&gt;0,ROUND(SUM(AH5:AH47)/COUNTIF(AH5:AH47,"&lt;&gt;"),0),0)</f>
        <v>23</v>
      </c>
      <c r="AI48" s="78" t="n">
        <f aca="false">IF(COUNT(AI5:AI47)&gt;0,ROUND(SUM(AI5:AI47)/COUNTIF(AI5:AI47,"&lt;&gt;"),0),0)</f>
        <v>50</v>
      </c>
      <c r="AJ48" s="78" t="n">
        <f aca="false">IF(COUNT(AJ5:AJ47)&gt;0,ROUND(SUM(AJ5:AJ47)/COUNTIF(AJ5:AJ47,"&lt;&gt;"),0),0)</f>
        <v>1</v>
      </c>
      <c r="AK48" s="78" t="n">
        <f aca="false">IF(COUNT(AK5:AK47)&gt;0,ROUND(SUM(AK5:AK47)/COUNTIF(AK5:AK47,"&lt;&gt;"),0),0)</f>
        <v>69</v>
      </c>
      <c r="AL48" s="78" t="n">
        <f aca="false">IF(COUNT(AL5:AL47)&gt;0,ROUND(SUM(AL5:AL47)/COUNTIF(AL5:AL47,"&lt;&gt;"),0),0)</f>
        <v>76</v>
      </c>
      <c r="AM48" s="78" t="n">
        <f aca="false">IF(COUNT(AM5:AM47)&gt;0,ROUND(SUM(AM5:AM47)/COUNTIF(AM5:AM47,"&lt;&gt;"),0),0)</f>
        <v>72</v>
      </c>
      <c r="AN48" s="78" t="n">
        <f aca="false">IF(COUNT(AN5:AN47)&gt;0,ROUND(SUM(AN5:AN47)/COUNTIF(AN5:AN47,"&lt;&gt;"),0),0)</f>
        <v>57</v>
      </c>
      <c r="AO48" s="78"/>
      <c r="AP48" s="78"/>
      <c r="AQ48" s="78"/>
      <c r="AR48" s="78"/>
      <c r="AS48" s="78"/>
      <c r="AT48" s="78"/>
      <c r="AU48" s="78"/>
      <c r="AV48" s="78" t="n">
        <f aca="false">IF(COUNT(AV5:AV47)&gt;0,ROUND(SUM(AV5:AV47)/COUNTIF(AV5:AV47,"&lt;&gt;"),0),0)</f>
        <v>61</v>
      </c>
      <c r="AW48" s="78" t="n">
        <f aca="false">IF(COUNT(AW5:AW47)&gt;0,ROUND(SUM(AW5:AW47)/COUNTIF(AW5:AW47,"&lt;&gt;"),0),0)</f>
        <v>52</v>
      </c>
      <c r="AX48" s="78" t="n">
        <f aca="false">IF(COUNT(AX5:AX47)&gt;0,ROUND(SUM(AX5:AX47)/COUNTIF(AX5:AX47,"&lt;&gt;"),0),0)</f>
        <v>60</v>
      </c>
      <c r="AY48" s="78"/>
      <c r="AZ48" s="78"/>
      <c r="BA48" s="78"/>
      <c r="BB48" s="78"/>
      <c r="BC48" s="78" t="n">
        <f aca="false">IF(COUNT(BC5:BC47)&gt;0,ROUND(SUM(BC5:BC47)/COUNTIF(BC5:BC47,"&lt;&gt;"),0),0)</f>
        <v>57</v>
      </c>
      <c r="BD48" s="78"/>
      <c r="BE48" s="78"/>
      <c r="BF48" s="78" t="n">
        <f aca="false">IF(COUNT(BF5:BF47)&gt;0,ROUND(SUM(BF5:BF47)/COUNTIF(BF5:BF47,"&lt;&gt;"),0),0)</f>
        <v>56</v>
      </c>
      <c r="BG48" s="78"/>
      <c r="BH48" s="78"/>
      <c r="BI48" s="78" t="n">
        <f aca="false">IF(COUNT(BI5:BI47)&gt;0,ROUND(SUM(BI5:BI47)/COUNTIF(BI5:BI47,"&lt;&gt;"),0),0)</f>
        <v>55</v>
      </c>
      <c r="BJ48" s="78" t="n">
        <f aca="false">IF(COUNT(BJ5:BJ47)&gt;0,ROUND(SUM(BJ5:BJ47)/COUNTIF(BJ5:BJ47,"&lt;&gt;"),0),0)</f>
        <v>71</v>
      </c>
      <c r="BK48" s="78" t="n">
        <f aca="false">IF(COUNT(BK5:BK47)&gt;0,ROUND(SUM(BK5:BK47)/COUNTIF(BK5:BK47,"&lt;&gt;"),0),0)</f>
        <v>74</v>
      </c>
      <c r="BL48" s="78"/>
      <c r="BM48" s="78"/>
      <c r="BN48" s="78"/>
      <c r="BO48" s="78"/>
      <c r="BP48" s="78" t="n">
        <f aca="false">IF(COUNT(BP5:BP47)&gt;0,ROUND(SUM(BP5:BP47)/COUNTIF(BP5:BP47,"&lt;&gt;"),0),0)</f>
        <v>61</v>
      </c>
      <c r="BQ48" s="78"/>
      <c r="BR48" s="78"/>
      <c r="BS48" s="78" t="n">
        <f aca="false">IF(COUNT(BS5:BS47)&gt;0,ROUND(SUM(BS5:BS47)/COUNTIF(BS5:BS47,"&lt;&gt;"),0),0)</f>
        <v>50</v>
      </c>
      <c r="BT48" s="78" t="n">
        <f aca="false">IF(COUNT(BT5:BT47)&gt;0,ROUND(SUM(BT5:BT47)/COUNTIF(BT5:BT47,"&lt;&gt;"),0),0)</f>
        <v>59</v>
      </c>
      <c r="BU48" s="78" t="n">
        <f aca="false">IF(COUNT(BU5:BU47)&gt;0,ROUND(SUM(BU5:BU47)/COUNTIF(BU5:BU47,"&lt;&gt;"),0),0)</f>
        <v>59</v>
      </c>
      <c r="BV48" s="78" t="n">
        <f aca="false">IF(COUNT(BV5:BV47)&gt;0,ROUND(SUM(BV5:BV47)/COUNTIF(BV5:BV47,"&lt;&gt;"),0),0)</f>
        <v>55</v>
      </c>
      <c r="BW48" s="78" t="n">
        <f aca="false">IF(COUNT(BW5:BW47)&gt;0,ROUND(SUM(BW5:BW47)/COUNTIF(BW5:BW47,"&lt;&gt;"),0),0)</f>
        <v>55</v>
      </c>
      <c r="BX48" s="78"/>
      <c r="BY48" s="78"/>
      <c r="BZ48" s="78"/>
      <c r="CA48" s="78"/>
      <c r="CB48" s="78"/>
      <c r="CC48" s="78"/>
      <c r="CD48" s="78" t="n">
        <f aca="false">IF(COUNT(CD5:CD47)&gt;0,ROUND(SUM(CD5:CD47)/COUNTIF(CD5:CD47,"&lt;&gt;"),0),0)</f>
        <v>51</v>
      </c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" t="s">
        <v>2</v>
      </c>
      <c r="L49" s="13"/>
      <c r="M49" s="13"/>
      <c r="N49" s="13"/>
      <c r="O49" s="78" t="n">
        <f aca="false">MAX(O5:O47)</f>
        <v>100</v>
      </c>
      <c r="P49" s="78" t="n">
        <f aca="false">MAX(P5:P47)</f>
        <v>100</v>
      </c>
      <c r="Q49" s="78" t="n">
        <f aca="false">MAX(Q5:Q47)</f>
        <v>100</v>
      </c>
      <c r="R49" s="78" t="n">
        <f aca="false">MAX(R5:R47)</f>
        <v>98.3</v>
      </c>
      <c r="S49" s="78"/>
      <c r="T49" s="78" t="n">
        <f aca="false">MAX(T5:T47)</f>
        <v>98.5</v>
      </c>
      <c r="U49" s="78"/>
      <c r="V49" s="78" t="n">
        <f aca="false">MAX(V5:V47)</f>
        <v>55</v>
      </c>
      <c r="W49" s="78" t="n">
        <f aca="false">MAX(W5:W47)</f>
        <v>99</v>
      </c>
      <c r="X49" s="78" t="n">
        <f aca="false">MAX(X5:X47)</f>
        <v>20</v>
      </c>
      <c r="Y49" s="78" t="n">
        <f aca="false">MAX(Y5:Y47)</f>
        <v>30</v>
      </c>
      <c r="Z49" s="78" t="n">
        <f aca="false">MAX(Z5:Z47)</f>
        <v>50</v>
      </c>
      <c r="AA49" s="78"/>
      <c r="AB49" s="78" t="n">
        <f aca="false">MAX(AB5:AB47)</f>
        <v>100</v>
      </c>
      <c r="AC49" s="78" t="n">
        <f aca="false">MAX(AC5:AC47)</f>
        <v>30</v>
      </c>
      <c r="AD49" s="78" t="n">
        <f aca="false">MAX(AD5:AD47)</f>
        <v>70</v>
      </c>
      <c r="AE49" s="78" t="n">
        <f aca="false">MAX(AE5:AE47)</f>
        <v>100</v>
      </c>
      <c r="AF49" s="78" t="n">
        <f aca="false">MAX(AF5:AF47)</f>
        <v>100</v>
      </c>
      <c r="AG49" s="78" t="n">
        <f aca="false">MAX(AG5:AG47)</f>
        <v>10</v>
      </c>
      <c r="AH49" s="78" t="n">
        <f aca="false">MAX(AH5:AH47)</f>
        <v>45</v>
      </c>
      <c r="AI49" s="78" t="n">
        <f aca="false">MAX(AI5:AI47)</f>
        <v>100</v>
      </c>
      <c r="AJ49" s="78" t="n">
        <f aca="false">MAX(AJ5:AJ47)</f>
        <v>55</v>
      </c>
      <c r="AK49" s="78" t="n">
        <f aca="false">MAX(AK5:AK47)</f>
        <v>100</v>
      </c>
      <c r="AL49" s="78" t="n">
        <f aca="false">MAX(AL5:AL47)</f>
        <v>100</v>
      </c>
      <c r="AM49" s="78" t="n">
        <f aca="false">MAX(AM5:AM47)</f>
        <v>100</v>
      </c>
      <c r="AN49" s="78" t="n">
        <f aca="false">MAX(AN5:AN47)</f>
        <v>100</v>
      </c>
      <c r="AO49" s="78"/>
      <c r="AP49" s="78"/>
      <c r="AQ49" s="78"/>
      <c r="AR49" s="78"/>
      <c r="AS49" s="78"/>
      <c r="AT49" s="78"/>
      <c r="AU49" s="78"/>
      <c r="AV49" s="78" t="n">
        <f aca="false">MAX(AV5:AV47)</f>
        <v>98.3</v>
      </c>
      <c r="AW49" s="78" t="n">
        <f aca="false">MAX(AW5:AW47)</f>
        <v>100</v>
      </c>
      <c r="AX49" s="78" t="n">
        <f aca="false">MAX(AX5:AX47)</f>
        <v>100</v>
      </c>
      <c r="AY49" s="78"/>
      <c r="AZ49" s="78"/>
      <c r="BA49" s="78"/>
      <c r="BB49" s="78"/>
      <c r="BC49" s="78" t="n">
        <f aca="false">MAX(BC5:BC47)</f>
        <v>100</v>
      </c>
      <c r="BD49" s="78"/>
      <c r="BE49" s="78"/>
      <c r="BF49" s="78" t="n">
        <f aca="false">MAX(BF5:BF47)</f>
        <v>100</v>
      </c>
      <c r="BG49" s="78"/>
      <c r="BH49" s="78"/>
      <c r="BI49" s="80" t="n">
        <f aca="false">MAX(BI5:BI47)</f>
        <v>100</v>
      </c>
      <c r="BJ49" s="78" t="n">
        <f aca="false">MAX(BJ5:BJ47)</f>
        <v>100</v>
      </c>
      <c r="BK49" s="78" t="n">
        <f aca="false">MAX(BK5:BK47)</f>
        <v>100</v>
      </c>
      <c r="BL49" s="78"/>
      <c r="BM49" s="78"/>
      <c r="BN49" s="78"/>
      <c r="BO49" s="78"/>
      <c r="BP49" s="78" t="n">
        <f aca="false">MAX(BP5:BP47)</f>
        <v>100</v>
      </c>
      <c r="BQ49" s="78"/>
      <c r="BR49" s="78"/>
      <c r="BS49" s="78" t="n">
        <f aca="false">MAX(BS5:BS47)</f>
        <v>100</v>
      </c>
      <c r="BT49" s="80" t="n">
        <f aca="false">MAX(BT5:BT47)</f>
        <v>98.5</v>
      </c>
      <c r="BU49" s="78" t="n">
        <f aca="false">MAX(BU5:BU47)</f>
        <v>100</v>
      </c>
      <c r="BV49" s="78" t="n">
        <f aca="false">MAX(BV5:BV47)</f>
        <v>100</v>
      </c>
      <c r="BW49" s="78" t="n">
        <f aca="false">MAX(BW5:BW47)</f>
        <v>100</v>
      </c>
      <c r="BX49" s="78"/>
      <c r="BY49" s="78"/>
      <c r="BZ49" s="78"/>
      <c r="CA49" s="78"/>
      <c r="CB49" s="78"/>
      <c r="CC49" s="78"/>
      <c r="CD49" s="80" t="n">
        <f aca="false">MAX(CD5:CD47)</f>
        <v>100</v>
      </c>
    </row>
    <row r="50" customFormat="false" ht="15.75" hidden="false" customHeight="true" outlineLevel="0" collapsed="false">
      <c r="A50" s="13"/>
      <c r="B50" s="13"/>
      <c r="C50" s="13"/>
      <c r="D50" s="13" t="n">
        <v>1</v>
      </c>
      <c r="E50" s="13"/>
      <c r="F50" s="13"/>
      <c r="G50" s="13"/>
      <c r="H50" s="13"/>
      <c r="I50" s="13"/>
      <c r="J50" s="13"/>
      <c r="K50" s="2" t="s">
        <v>3</v>
      </c>
      <c r="L50" s="13"/>
      <c r="M50" s="13"/>
      <c r="N50" s="13"/>
      <c r="O50" s="78" t="n">
        <f aca="false">MIN(O5:O47)</f>
        <v>0</v>
      </c>
      <c r="P50" s="78" t="n">
        <f aca="false">MIN(P5:P47)</f>
        <v>0</v>
      </c>
      <c r="Q50" s="78" t="n">
        <f aca="false">MIN(Q5:Q47)</f>
        <v>0</v>
      </c>
      <c r="R50" s="78" t="n">
        <f aca="false">MIN(R5:R47)</f>
        <v>0</v>
      </c>
      <c r="S50" s="78"/>
      <c r="T50" s="78" t="n">
        <f aca="false">MIN(T5:T47)</f>
        <v>0</v>
      </c>
      <c r="U50" s="78"/>
      <c r="V50" s="78" t="n">
        <f aca="false">MIN(V5:V47)</f>
        <v>0</v>
      </c>
      <c r="W50" s="78" t="n">
        <f aca="false">MIN(W5:W47)</f>
        <v>0</v>
      </c>
      <c r="X50" s="78" t="n">
        <f aca="false">MIN(X5:X47)</f>
        <v>0</v>
      </c>
      <c r="Y50" s="78" t="n">
        <f aca="false">MIN(Y5:Y47)</f>
        <v>0</v>
      </c>
      <c r="Z50" s="78" t="n">
        <f aca="false">MIN(Z5:Z47)</f>
        <v>0</v>
      </c>
      <c r="AA50" s="78"/>
      <c r="AB50" s="78" t="n">
        <f aca="false">MIN(AB5:AB47)</f>
        <v>0</v>
      </c>
      <c r="AC50" s="78" t="n">
        <f aca="false">MIN(AC5:AC47)</f>
        <v>0</v>
      </c>
      <c r="AD50" s="78" t="n">
        <f aca="false">MIN(AD5:AD47)</f>
        <v>0</v>
      </c>
      <c r="AE50" s="78" t="n">
        <f aca="false">MIN(AE5:AE47)</f>
        <v>0</v>
      </c>
      <c r="AF50" s="78" t="n">
        <f aca="false">MIN(AF5:AF47)</f>
        <v>0</v>
      </c>
      <c r="AG50" s="78" t="n">
        <f aca="false">MIN(AG5:AG47)</f>
        <v>0</v>
      </c>
      <c r="AH50" s="78" t="n">
        <f aca="false">MIN(AH5:AH47)</f>
        <v>0</v>
      </c>
      <c r="AI50" s="78" t="n">
        <f aca="false">MIN(AI5:AI47)</f>
        <v>0</v>
      </c>
      <c r="AJ50" s="78" t="n">
        <f aca="false">MIN(AJ5:AJ47)</f>
        <v>0</v>
      </c>
      <c r="AK50" s="78" t="n">
        <f aca="false">MIN(AK5:AK47)</f>
        <v>0</v>
      </c>
      <c r="AL50" s="78" t="n">
        <f aca="false">MIN(AL5:AL47)</f>
        <v>0</v>
      </c>
      <c r="AM50" s="78" t="n">
        <f aca="false">MIN(AM5:AM47)</f>
        <v>0</v>
      </c>
      <c r="AN50" s="78" t="n">
        <f aca="false">MIN(AN5:AN47)</f>
        <v>0</v>
      </c>
      <c r="AO50" s="78"/>
      <c r="AP50" s="78"/>
      <c r="AQ50" s="78"/>
      <c r="AR50" s="78"/>
      <c r="AS50" s="78"/>
      <c r="AT50" s="78"/>
      <c r="AU50" s="78"/>
      <c r="AV50" s="78" t="n">
        <f aca="false">MIN(AV5:AV47)</f>
        <v>0</v>
      </c>
      <c r="AW50" s="78" t="n">
        <f aca="false">MIN(AW5:AW47)</f>
        <v>0</v>
      </c>
      <c r="AX50" s="78" t="n">
        <f aca="false">MIN(AX5:AX47)</f>
        <v>0</v>
      </c>
      <c r="AY50" s="78"/>
      <c r="AZ50" s="78"/>
      <c r="BA50" s="78"/>
      <c r="BB50" s="78"/>
      <c r="BC50" s="78" t="n">
        <f aca="false">MIN(BC5:BC47)</f>
        <v>0</v>
      </c>
      <c r="BD50" s="78"/>
      <c r="BE50" s="78"/>
      <c r="BF50" s="78" t="n">
        <f aca="false">MIN(BF5:BF47)</f>
        <v>0</v>
      </c>
      <c r="BG50" s="78"/>
      <c r="BH50" s="78"/>
      <c r="BI50" s="80" t="n">
        <f aca="false">MIN(BI5:BI47)</f>
        <v>0</v>
      </c>
      <c r="BJ50" s="78" t="n">
        <f aca="false">MIN(BJ5:BJ47)</f>
        <v>0</v>
      </c>
      <c r="BK50" s="78" t="n">
        <f aca="false">MIN(BK5:BK47)</f>
        <v>0</v>
      </c>
      <c r="BL50" s="78"/>
      <c r="BM50" s="78"/>
      <c r="BN50" s="78"/>
      <c r="BO50" s="78"/>
      <c r="BP50" s="78" t="n">
        <f aca="false">MIN(BP5:BP47)</f>
        <v>0</v>
      </c>
      <c r="BQ50" s="78"/>
      <c r="BR50" s="78"/>
      <c r="BS50" s="78" t="n">
        <f aca="false">MIN(BS5:BS47)</f>
        <v>0</v>
      </c>
      <c r="BT50" s="80" t="n">
        <f aca="false">MIN(BT5:BT47)</f>
        <v>0</v>
      </c>
      <c r="BU50" s="78" t="n">
        <f aca="false">MIN(BU5:BU47)</f>
        <v>0</v>
      </c>
      <c r="BV50" s="78" t="n">
        <f aca="false">MIN(BV5:BV47)</f>
        <v>0</v>
      </c>
      <c r="BW50" s="78" t="n">
        <f aca="false">MIN(BW5:BW47)</f>
        <v>0</v>
      </c>
      <c r="BX50" s="78"/>
      <c r="BY50" s="78"/>
      <c r="BZ50" s="78"/>
      <c r="CA50" s="78"/>
      <c r="CB50" s="78"/>
      <c r="CC50" s="78"/>
      <c r="CD50" s="80" t="n">
        <f aca="false">MIN(CD5:CD47)</f>
        <v>0</v>
      </c>
    </row>
    <row r="51" customFormat="false" ht="15.75" hidden="false" customHeight="true" outlineLevel="0" collapsed="false">
      <c r="A51" s="13"/>
      <c r="B51" s="13"/>
      <c r="C51" s="13"/>
      <c r="D51" s="13" t="n">
        <v>0.7</v>
      </c>
      <c r="E51" s="13"/>
      <c r="F51" s="13"/>
      <c r="G51" s="13"/>
      <c r="H51" s="13"/>
      <c r="I51" s="13"/>
      <c r="J51" s="13"/>
      <c r="K51" s="2" t="s">
        <v>4</v>
      </c>
      <c r="L51" s="13"/>
      <c r="M51" s="13"/>
      <c r="N51" s="13"/>
      <c r="O51" s="81" t="n">
        <f aca="false">COUNTIF(O5:O47,"&gt;=55")</f>
        <v>32</v>
      </c>
      <c r="P51" s="81" t="n">
        <f aca="false">COUNTIF(P5:P47,"&gt;=55")</f>
        <v>25</v>
      </c>
      <c r="Q51" s="81" t="n">
        <f aca="false">COUNTIF(Q5:Q47,"&gt;=55")</f>
        <v>29</v>
      </c>
      <c r="R51" s="81" t="n">
        <f aca="false">COUNTIF(R5:R47,"&gt;=55")</f>
        <v>24</v>
      </c>
      <c r="S51" s="81"/>
      <c r="T51" s="81" t="n">
        <f aca="false">COUNTIF(T5:T47,"&gt;=55")</f>
        <v>25</v>
      </c>
      <c r="U51" s="81"/>
      <c r="V51" s="81" t="n">
        <f aca="false">COUNTIF(V5:V47,"&gt;=55")</f>
        <v>1</v>
      </c>
      <c r="W51" s="81" t="n">
        <f aca="false">COUNTIF(W5:W47,"&gt;=55")</f>
        <v>28</v>
      </c>
      <c r="X51" s="81" t="n">
        <f aca="false">COUNTIF(X5:X47,"&gt;=55")</f>
        <v>0</v>
      </c>
      <c r="Y51" s="81" t="n">
        <f aca="false">COUNTIF(Y5:Y47,"&gt;=55")</f>
        <v>0</v>
      </c>
      <c r="Z51" s="81" t="n">
        <f aca="false">COUNTIF(Z5:Z47,"&gt;=55")</f>
        <v>0</v>
      </c>
      <c r="AA51" s="81"/>
      <c r="AB51" s="81" t="n">
        <f aca="false">COUNTIF(AB5:AB47,"&gt;=55")</f>
        <v>32</v>
      </c>
      <c r="AC51" s="81" t="n">
        <f aca="false">COUNTIF(AC5:AC47,"&gt;=55")</f>
        <v>0</v>
      </c>
      <c r="AD51" s="81" t="n">
        <f aca="false">COUNTIF(AD5:AD47,"&gt;=55")</f>
        <v>20</v>
      </c>
      <c r="AE51" s="81" t="n">
        <f aca="false">COUNTIF(AE5:AE47,"&gt;=55")</f>
        <v>29</v>
      </c>
      <c r="AF51" s="81" t="n">
        <f aca="false">COUNTIF(AF5:AF47,"&gt;=55")</f>
        <v>25</v>
      </c>
      <c r="AG51" s="81" t="n">
        <f aca="false">COUNTIF(AG5:AG47,"&gt;=55")</f>
        <v>0</v>
      </c>
      <c r="AH51" s="81" t="n">
        <f aca="false">COUNTIF(AH5:AH47,"&gt;=55")</f>
        <v>0</v>
      </c>
      <c r="AI51" s="81" t="n">
        <f aca="false">COUNTIF(AI5:AI47,"&gt;=55")</f>
        <v>1</v>
      </c>
      <c r="AJ51" s="81" t="n">
        <f aca="false">COUNTIF(AJ5:AJ47,"&gt;=55")</f>
        <v>1</v>
      </c>
      <c r="AK51" s="81" t="n">
        <f aca="false">COUNTIF(AK5:AK47,"&gt;=55")</f>
        <v>27</v>
      </c>
      <c r="AL51" s="81" t="n">
        <f aca="false">COUNTIF(AL5:AL47,"&gt;=55")</f>
        <v>31</v>
      </c>
      <c r="AM51" s="81" t="n">
        <f aca="false">COUNTIF(AM5:AM47,"&gt;=55")</f>
        <v>28</v>
      </c>
      <c r="AN51" s="81" t="n">
        <f aca="false">COUNTIF(AN5:AN47,"&gt;=55")</f>
        <v>23</v>
      </c>
      <c r="AO51" s="81"/>
      <c r="AP51" s="81"/>
      <c r="AQ51" s="81"/>
      <c r="AR51" s="81"/>
      <c r="AS51" s="81"/>
      <c r="AT51" s="81"/>
      <c r="AU51" s="81"/>
      <c r="AV51" s="78" t="n">
        <f aca="false">COUNTIF(AV5:AV47,"&gt;=55")</f>
        <v>24</v>
      </c>
      <c r="AW51" s="81" t="n">
        <f aca="false">COUNTIF(AW5:AW47,"&gt;=55")</f>
        <v>22</v>
      </c>
      <c r="AX51" s="81" t="n">
        <f aca="false">COUNTIF(AX5:AX47,"&gt;=55")</f>
        <v>25</v>
      </c>
      <c r="AY51" s="81"/>
      <c r="AZ51" s="81"/>
      <c r="BA51" s="81"/>
      <c r="BB51" s="81"/>
      <c r="BC51" s="81" t="n">
        <f aca="false">COUNTIF(BC5:BC47,"&gt;=55")</f>
        <v>24</v>
      </c>
      <c r="BD51" s="81"/>
      <c r="BE51" s="81"/>
      <c r="BF51" s="81" t="n">
        <f aca="false">COUNTIF(BF5:BF47,"&gt;=55")</f>
        <v>23</v>
      </c>
      <c r="BG51" s="81"/>
      <c r="BH51" s="81"/>
      <c r="BI51" s="80" t="n">
        <f aca="false">COUNTIF(BI5:BI47,"&gt;=55")</f>
        <v>21</v>
      </c>
      <c r="BJ51" s="81" t="n">
        <f aca="false">COUNTIF(BJ5:BJ47,"&gt;=55")</f>
        <v>29</v>
      </c>
      <c r="BK51" s="81" t="n">
        <f aca="false">COUNTIF(BK5:BK47,"&gt;=55")</f>
        <v>31</v>
      </c>
      <c r="BL51" s="81"/>
      <c r="BM51" s="81"/>
      <c r="BN51" s="81"/>
      <c r="BO51" s="81"/>
      <c r="BP51" s="81" t="n">
        <f aca="false">COUNTIF(BP5:BP47,"&gt;=55")</f>
        <v>24</v>
      </c>
      <c r="BQ51" s="81"/>
      <c r="BR51" s="81"/>
      <c r="BS51" s="81" t="n">
        <f aca="false">COUNTIF(BS5:BS47,"&gt;=55")</f>
        <v>20</v>
      </c>
      <c r="BT51" s="80" t="n">
        <f aca="false">COUNTIF(BT5:BT47,"&gt;=55")</f>
        <v>25</v>
      </c>
      <c r="BU51" s="81" t="n">
        <f aca="false">COUNTIF(BU5:BU47,"&gt;=55")</f>
        <v>24</v>
      </c>
      <c r="BV51" s="81" t="n">
        <f aca="false">COUNTIF(BV5:BV47,"&gt;=55")</f>
        <v>22</v>
      </c>
      <c r="BW51" s="81" t="n">
        <f aca="false">COUNTIF(BW5:BW47,"&gt;=55")</f>
        <v>22</v>
      </c>
      <c r="BX51" s="81"/>
      <c r="BY51" s="81"/>
      <c r="BZ51" s="81"/>
      <c r="CA51" s="81"/>
      <c r="CB51" s="81"/>
      <c r="CC51" s="81"/>
      <c r="CD51" s="80" t="n">
        <f aca="false">COUNTIF(CD5:CD47,"&gt;=55")</f>
        <v>20</v>
      </c>
    </row>
    <row r="52" customFormat="false" ht="15.75" hidden="false" customHeight="true" outlineLevel="0" collapsed="false">
      <c r="A52" s="13"/>
      <c r="B52" s="13"/>
      <c r="C52" s="13"/>
      <c r="D52" s="13" t="n">
        <v>0.3</v>
      </c>
      <c r="E52" s="13"/>
      <c r="F52" s="13"/>
      <c r="G52" s="13"/>
      <c r="H52" s="13"/>
      <c r="I52" s="13"/>
      <c r="J52" s="13"/>
      <c r="K52" s="2" t="s">
        <v>5</v>
      </c>
      <c r="L52" s="13"/>
      <c r="M52" s="13"/>
      <c r="N52" s="13"/>
      <c r="O52" s="81" t="n">
        <f aca="false">+$K$53-O51</f>
        <v>8</v>
      </c>
      <c r="P52" s="81" t="n">
        <f aca="false">+$K$53-P51</f>
        <v>15</v>
      </c>
      <c r="Q52" s="81" t="n">
        <f aca="false">+$K$53-Q51</f>
        <v>11</v>
      </c>
      <c r="R52" s="81" t="n">
        <f aca="false">+$K$53-R51</f>
        <v>16</v>
      </c>
      <c r="S52" s="81"/>
      <c r="T52" s="81" t="n">
        <f aca="false">+$K$53-T51</f>
        <v>15</v>
      </c>
      <c r="U52" s="81"/>
      <c r="V52" s="81" t="n">
        <f aca="false">+$K$53-V51</f>
        <v>39</v>
      </c>
      <c r="W52" s="81" t="n">
        <f aca="false">+$K$53-W51</f>
        <v>12</v>
      </c>
      <c r="X52" s="81" t="n">
        <f aca="false">+$K$53-X51</f>
        <v>40</v>
      </c>
      <c r="Y52" s="81" t="n">
        <f aca="false">+$K$53-Y51</f>
        <v>40</v>
      </c>
      <c r="Z52" s="81" t="n">
        <f aca="false">+$K$53-Z51</f>
        <v>40</v>
      </c>
      <c r="AA52" s="81"/>
      <c r="AB52" s="81" t="n">
        <f aca="false">+$K$53-AB51</f>
        <v>8</v>
      </c>
      <c r="AC52" s="81" t="n">
        <f aca="false">+$K$53-AC51</f>
        <v>40</v>
      </c>
      <c r="AD52" s="81" t="n">
        <f aca="false">+$K$53-AD51</f>
        <v>20</v>
      </c>
      <c r="AE52" s="81" t="n">
        <f aca="false">+$K$53-AE51</f>
        <v>11</v>
      </c>
      <c r="AF52" s="81" t="n">
        <f aca="false">+$K$53-AF51</f>
        <v>15</v>
      </c>
      <c r="AG52" s="81" t="n">
        <f aca="false">+$K$53-AG51</f>
        <v>40</v>
      </c>
      <c r="AH52" s="81" t="n">
        <f aca="false">+$K$53-AH51</f>
        <v>40</v>
      </c>
      <c r="AI52" s="81" t="n">
        <f aca="false">+$K$53-AI51</f>
        <v>39</v>
      </c>
      <c r="AJ52" s="81" t="n">
        <f aca="false">+$K$53-AJ51</f>
        <v>39</v>
      </c>
      <c r="AK52" s="81" t="n">
        <f aca="false">+$K$53-AK51</f>
        <v>13</v>
      </c>
      <c r="AL52" s="81" t="n">
        <f aca="false">+$K$53-AL51</f>
        <v>9</v>
      </c>
      <c r="AM52" s="81" t="n">
        <f aca="false">+$K$53-AM51</f>
        <v>12</v>
      </c>
      <c r="AN52" s="81" t="n">
        <f aca="false">+$K$53-AN51</f>
        <v>17</v>
      </c>
      <c r="AO52" s="81"/>
      <c r="AP52" s="81"/>
      <c r="AQ52" s="81"/>
      <c r="AR52" s="81"/>
      <c r="AS52" s="81"/>
      <c r="AT52" s="81"/>
      <c r="AU52" s="81"/>
      <c r="AV52" s="78" t="n">
        <f aca="false">+$K$53-AV51</f>
        <v>16</v>
      </c>
      <c r="AW52" s="81" t="n">
        <f aca="false">+$K$53-AW51</f>
        <v>18</v>
      </c>
      <c r="AX52" s="81" t="n">
        <f aca="false">+$K$53-AX51</f>
        <v>15</v>
      </c>
      <c r="AY52" s="81"/>
      <c r="AZ52" s="81"/>
      <c r="BA52" s="81"/>
      <c r="BB52" s="81"/>
      <c r="BC52" s="81" t="n">
        <f aca="false">+$K$53-BC51</f>
        <v>16</v>
      </c>
      <c r="BD52" s="81"/>
      <c r="BE52" s="81"/>
      <c r="BF52" s="81" t="n">
        <f aca="false">+$K$53-BF51</f>
        <v>17</v>
      </c>
      <c r="BG52" s="81"/>
      <c r="BH52" s="81"/>
      <c r="BI52" s="80" t="n">
        <f aca="false">+$K$53-BI51</f>
        <v>19</v>
      </c>
      <c r="BJ52" s="81" t="n">
        <f aca="false">+$K$53-BJ51</f>
        <v>11</v>
      </c>
      <c r="BK52" s="81" t="n">
        <f aca="false">+$K$53-BK51</f>
        <v>9</v>
      </c>
      <c r="BL52" s="81"/>
      <c r="BM52" s="81"/>
      <c r="BN52" s="81"/>
      <c r="BO52" s="81"/>
      <c r="BP52" s="81" t="n">
        <f aca="false">+$K$53-BP51</f>
        <v>16</v>
      </c>
      <c r="BQ52" s="81"/>
      <c r="BR52" s="81"/>
      <c r="BS52" s="81" t="n">
        <f aca="false">+$K$53-BS51</f>
        <v>20</v>
      </c>
      <c r="BT52" s="80" t="n">
        <f aca="false">+$K$53-BT51</f>
        <v>15</v>
      </c>
      <c r="BU52" s="81" t="n">
        <f aca="false">+$K$53-BU51</f>
        <v>16</v>
      </c>
      <c r="BV52" s="81" t="n">
        <f aca="false">+$K$53-BV51</f>
        <v>18</v>
      </c>
      <c r="BW52" s="81" t="n">
        <f aca="false">+$K$53-BW51</f>
        <v>18</v>
      </c>
      <c r="BX52" s="81"/>
      <c r="BY52" s="81"/>
      <c r="BZ52" s="81"/>
      <c r="CA52" s="81"/>
      <c r="CB52" s="81"/>
      <c r="CC52" s="81"/>
      <c r="CD52" s="80" t="n">
        <f aca="false">+$K$53-CD51</f>
        <v>20</v>
      </c>
    </row>
    <row r="53" customFormat="false" ht="15.75" hidden="false" customHeight="true" outlineLevel="0" collapsed="false">
      <c r="D53" s="13" t="n">
        <v>0</v>
      </c>
      <c r="J53" s="13" t="s">
        <v>6</v>
      </c>
      <c r="K53" s="13" t="n">
        <f aca="false">COUNTA(K5:K47)</f>
        <v>40</v>
      </c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>
      <c r="AA253" s="13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">
    <cfRule type="cellIs" priority="2" operator="lessThan" aboveAverage="0" equalAverage="0" bottom="0" percent="0" rank="0" text="" dxfId="1">
      <formula>54.5</formula>
    </cfRule>
  </conditionalFormatting>
  <conditionalFormatting sqref="AB45:AB47 AF45:AF47 AJ45:BS47 BU45:CC47">
    <cfRule type="containsText" priority="3" operator="containsText" aboveAverage="0" equalAverage="0" bottom="0" percent="0" rank="0" text="A" dxfId="2">
      <formula>NOT(ISERROR(SEARCH("A",AB45)))</formula>
    </cfRule>
  </conditionalFormatting>
  <conditionalFormatting sqref="O5:V44 AB5:AB44 AJ5:AJ44 AV5:BH44 BT5:CD44">
    <cfRule type="cellIs" priority="4" operator="lessThan" aboveAverage="0" equalAverage="0" bottom="0" percent="0" rank="0" text="" dxfId="1">
      <formula>54.5</formula>
    </cfRule>
  </conditionalFormatting>
  <conditionalFormatting sqref="AB5:AB44 AJ5:BH44 BJ5:BS44 BU5:CC44">
    <cfRule type="containsText" priority="5" operator="containsText" aboveAverage="0" equalAverage="0" bottom="0" percent="0" rank="0" text="A" dxfId="2">
      <formula>NOT(ISERROR(SEARCH("A",AB5)))</formula>
    </cfRule>
  </conditionalFormatting>
  <conditionalFormatting sqref="BI5:BI44">
    <cfRule type="cellIs" priority="6" operator="lessThan" aboveAverage="0" equalAverage="0" bottom="0" percent="0" rank="0" text="" dxfId="1">
      <formula>54.5</formula>
    </cfRule>
  </conditionalFormatting>
  <conditionalFormatting sqref="BI5:BI44">
    <cfRule type="containsText" priority="7" operator="containsText" aboveAverage="0" equalAverage="0" bottom="0" percent="0" rank="0" text="A" dxfId="2">
      <formula>NOT(ISERROR(SEARCH("A",BI5)))</formula>
    </cfRule>
  </conditionalFormatting>
  <conditionalFormatting sqref="AF5:AF44 AJ5:AJ44">
    <cfRule type="cellIs" priority="8" operator="lessThan" aboveAverage="0" equalAverage="0" bottom="0" percent="0" rank="0" text="" dxfId="1">
      <formula>54.5</formula>
    </cfRule>
  </conditionalFormatting>
  <conditionalFormatting sqref="AF5:AF44 AJ5:AJ44">
    <cfRule type="containsText" priority="9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1.86"/>
    <col collapsed="false" customWidth="true" hidden="false" outlineLevel="0" max="10" min="10" style="0" width="16.14"/>
    <col collapsed="false" customWidth="true" hidden="false" outlineLevel="0" max="11" min="11" style="0" width="19.14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5" min="32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202004019-2</v>
      </c>
      <c r="B5" s="18" t="n">
        <f aca="false">$W5</f>
        <v>84</v>
      </c>
      <c r="C5" s="13"/>
      <c r="D5" s="56" t="n">
        <v>1</v>
      </c>
      <c r="E5" s="56" t="s">
        <v>1427</v>
      </c>
      <c r="F5" s="56" t="s">
        <v>58</v>
      </c>
      <c r="G5" s="56" t="s">
        <v>1428</v>
      </c>
      <c r="H5" s="56" t="s">
        <v>89</v>
      </c>
      <c r="I5" s="56" t="s">
        <v>1429</v>
      </c>
      <c r="J5" s="56" t="s">
        <v>244</v>
      </c>
      <c r="K5" s="56" t="s">
        <v>1430</v>
      </c>
      <c r="L5" s="56" t="s">
        <v>64</v>
      </c>
      <c r="M5" s="56" t="s">
        <v>276</v>
      </c>
      <c r="N5" s="56" t="s">
        <v>1431</v>
      </c>
      <c r="O5" s="57" t="n">
        <f aca="false">$AB5</f>
        <v>69</v>
      </c>
      <c r="P5" s="57" t="n">
        <f aca="false">$AF5</f>
        <v>80</v>
      </c>
      <c r="Q5" s="57" t="n">
        <f aca="false">IFERROR(IF($V5&lt;&gt;0,ROUND((MAX(O5:P5)*0.5+$V5*0.5),0),ROUND(($O5*0.5+$P5*0.5),0)),)</f>
        <v>75</v>
      </c>
      <c r="R5" s="57" t="n">
        <f aca="false">$AV5</f>
        <v>98</v>
      </c>
      <c r="S5" s="57" t="n">
        <f aca="false">$BI5</f>
        <v>100</v>
      </c>
      <c r="T5" s="57" t="n">
        <f aca="false">$BT5</f>
        <v>94.5</v>
      </c>
      <c r="U5" s="57" t="n">
        <f aca="false">$CD5</f>
        <v>62.5</v>
      </c>
      <c r="V5" s="58" t="n">
        <f aca="false">$AJ5</f>
        <v>0</v>
      </c>
      <c r="W5" s="59" t="n">
        <f aca="false">IF($Q5&gt;=55,ROUND($Q5*$Q$3+$R5*$R$3+$S5*$S$3+$T5*$T$3+$U5*$U$3,0),$Q5)</f>
        <v>84</v>
      </c>
      <c r="X5" s="57" t="n">
        <v>20</v>
      </c>
      <c r="Y5" s="60" t="n">
        <v>24</v>
      </c>
      <c r="Z5" s="60" t="n">
        <v>25</v>
      </c>
      <c r="AA5" s="60" t="n">
        <v>100</v>
      </c>
      <c r="AB5" s="61" t="n">
        <f aca="false">IFERROR(X5+Y5+Z5*AA5/100,0)</f>
        <v>69</v>
      </c>
      <c r="AC5" s="60" t="n">
        <v>15</v>
      </c>
      <c r="AD5" s="60" t="n">
        <v>65</v>
      </c>
      <c r="AE5" s="57" t="n">
        <v>100</v>
      </c>
      <c r="AF5" s="61" t="n">
        <f aca="false">IFERROR(AC5+AD5*AE5/100,0)</f>
        <v>80</v>
      </c>
      <c r="AG5" s="60"/>
      <c r="AH5" s="60"/>
      <c r="AI5" s="57"/>
      <c r="AJ5" s="61" t="n">
        <f aca="false">IFERROR(AG5+AH5*AI5/100,0)</f>
        <v>0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80</v>
      </c>
      <c r="AQ5" s="62" t="n">
        <v>100</v>
      </c>
      <c r="AR5" s="62" t="n">
        <v>100</v>
      </c>
      <c r="AS5" s="62" t="n">
        <v>100</v>
      </c>
      <c r="AT5" s="62" t="n">
        <v>100</v>
      </c>
      <c r="AU5" s="62"/>
      <c r="AV5" s="61" t="n">
        <f aca="false">IFERROR(AVERAGE(AK5:AU5),0)</f>
        <v>98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100</v>
      </c>
      <c r="BJ5" s="62" t="n">
        <v>90</v>
      </c>
      <c r="BK5" s="62" t="n">
        <v>100</v>
      </c>
      <c r="BL5" s="62" t="n">
        <v>100</v>
      </c>
      <c r="BM5" s="62" t="n">
        <v>100</v>
      </c>
      <c r="BN5" s="62" t="n">
        <v>90</v>
      </c>
      <c r="BO5" s="62" t="n">
        <v>80</v>
      </c>
      <c r="BP5" s="62" t="n">
        <v>95</v>
      </c>
      <c r="BQ5" s="62" t="n">
        <v>100</v>
      </c>
      <c r="BR5" s="62" t="n">
        <v>95</v>
      </c>
      <c r="BS5" s="62" t="n">
        <v>95</v>
      </c>
      <c r="BT5" s="61" t="n">
        <f aca="false">IFERROR(AVERAGE(BJ5:BS5),0)</f>
        <v>94.5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0</v>
      </c>
      <c r="BZ5" s="62" t="n">
        <v>100</v>
      </c>
      <c r="CA5" s="62" t="n">
        <v>0</v>
      </c>
      <c r="CB5" s="62" t="n">
        <v>0</v>
      </c>
      <c r="CC5" s="67"/>
      <c r="CD5" s="61" t="n">
        <f aca="false">IFERROR(AVERAGE(BU5:CC5),0)</f>
        <v>62.5</v>
      </c>
    </row>
    <row r="6" customFormat="false" ht="15.75" hidden="false" customHeight="true" outlineLevel="0" collapsed="false">
      <c r="A6" s="13" t="str">
        <f aca="false">$E6&amp;"-"&amp;$F6</f>
        <v>202004057-5</v>
      </c>
      <c r="B6" s="18" t="n">
        <f aca="false">$W6</f>
        <v>0</v>
      </c>
      <c r="C6" s="13"/>
      <c r="D6" s="68" t="n">
        <v>2</v>
      </c>
      <c r="E6" s="56" t="s">
        <v>1432</v>
      </c>
      <c r="F6" s="56" t="s">
        <v>70</v>
      </c>
      <c r="G6" s="56" t="s">
        <v>1433</v>
      </c>
      <c r="H6" s="56" t="s">
        <v>58</v>
      </c>
      <c r="I6" s="56" t="s">
        <v>1434</v>
      </c>
      <c r="J6" s="56" t="s">
        <v>351</v>
      </c>
      <c r="K6" s="56" t="s">
        <v>834</v>
      </c>
      <c r="L6" s="56" t="s">
        <v>64</v>
      </c>
      <c r="M6" s="56" t="s">
        <v>276</v>
      </c>
      <c r="N6" s="56" t="s">
        <v>1435</v>
      </c>
      <c r="O6" s="57" t="n">
        <f aca="false">$AB6</f>
        <v>0</v>
      </c>
      <c r="P6" s="57" t="n">
        <f aca="false">$AF6</f>
        <v>0</v>
      </c>
      <c r="Q6" s="57" t="n">
        <f aca="false">IFERROR(IF($V6&lt;&gt;0,ROUND((MAX(O6:P6)*0.5+$V6*0.5),0),ROUND(($O6*0.5+$P6*0.5),0)),)</f>
        <v>0</v>
      </c>
      <c r="R6" s="57" t="n">
        <f aca="false">$AV6</f>
        <v>34.3</v>
      </c>
      <c r="S6" s="57" t="n">
        <f aca="false">$BI6</f>
        <v>59.6</v>
      </c>
      <c r="T6" s="57" t="n">
        <f aca="false">$BT6</f>
        <v>26.6666666666667</v>
      </c>
      <c r="U6" s="57" t="n">
        <f aca="false">$CD6</f>
        <v>8</v>
      </c>
      <c r="V6" s="58" t="n">
        <f aca="false">$AJ6</f>
        <v>0</v>
      </c>
      <c r="W6" s="59" t="n">
        <f aca="false">IF($Q6&gt;=55,ROUND($Q6*$Q$3+$R6*$R$3+$S6*$S$3+$T6*$T$3+$U6*$U$3,0),$Q6)</f>
        <v>0</v>
      </c>
      <c r="X6" s="57" t="n">
        <v>0</v>
      </c>
      <c r="Y6" s="60" t="n">
        <v>0</v>
      </c>
      <c r="Z6" s="60" t="n">
        <v>0</v>
      </c>
      <c r="AA6" s="60" t="n">
        <v>0</v>
      </c>
      <c r="AB6" s="61" t="n">
        <f aca="false">IFERROR(X6+Y6+Z6*AA6/100,0)</f>
        <v>0</v>
      </c>
      <c r="AC6" s="60" t="n">
        <v>0</v>
      </c>
      <c r="AD6" s="60" t="n">
        <v>0</v>
      </c>
      <c r="AE6" s="57" t="n">
        <v>0</v>
      </c>
      <c r="AF6" s="61" t="n">
        <f aca="false">IFERROR(AC6+AD6*AE6/100,0)</f>
        <v>0</v>
      </c>
      <c r="AG6" s="60"/>
      <c r="AH6" s="60"/>
      <c r="AI6" s="57"/>
      <c r="AJ6" s="61" t="n">
        <f aca="false">IFERROR(AG6+AH6*AI6/100,0)</f>
        <v>0</v>
      </c>
      <c r="AK6" s="62" t="n">
        <v>83</v>
      </c>
      <c r="AL6" s="63" t="n">
        <v>0</v>
      </c>
      <c r="AM6" s="62" t="n">
        <v>30</v>
      </c>
      <c r="AN6" s="62" t="n">
        <v>75</v>
      </c>
      <c r="AO6" s="62" t="n">
        <v>75</v>
      </c>
      <c r="AP6" s="62" t="n">
        <v>80</v>
      </c>
      <c r="AQ6" s="62" t="n">
        <v>0</v>
      </c>
      <c r="AR6" s="62" t="n">
        <v>0</v>
      </c>
      <c r="AS6" s="62" t="n">
        <v>0</v>
      </c>
      <c r="AT6" s="62" t="n">
        <v>0</v>
      </c>
      <c r="AU6" s="62"/>
      <c r="AV6" s="61" t="n">
        <f aca="false">IFERROR(AVERAGE(AK6:AU6),0)</f>
        <v>34.3</v>
      </c>
      <c r="AW6" s="62" t="n">
        <v>100</v>
      </c>
      <c r="AX6" s="62" t="n">
        <v>100</v>
      </c>
      <c r="AY6" s="62" t="n">
        <v>100</v>
      </c>
      <c r="AZ6" s="62" t="n">
        <v>98</v>
      </c>
      <c r="BA6" s="62" t="n">
        <v>0</v>
      </c>
      <c r="BB6" s="62" t="n">
        <v>100</v>
      </c>
      <c r="BC6" s="62" t="n">
        <v>98</v>
      </c>
      <c r="BD6" s="62" t="n">
        <v>0</v>
      </c>
      <c r="BE6" s="62" t="n">
        <v>0</v>
      </c>
      <c r="BF6" s="62" t="n">
        <v>0</v>
      </c>
      <c r="BG6" s="62"/>
      <c r="BH6" s="62"/>
      <c r="BI6" s="61" t="n">
        <f aca="false">IFERROR(AVERAGE(AW6:BH6),0)</f>
        <v>59.6</v>
      </c>
      <c r="BJ6" s="62" t="n">
        <v>100</v>
      </c>
      <c r="BK6" s="62" t="n">
        <v>40</v>
      </c>
      <c r="BL6" s="62" t="n">
        <v>100</v>
      </c>
      <c r="BM6" s="62" t="n">
        <v>0</v>
      </c>
      <c r="BN6" s="62"/>
      <c r="BO6" s="62" t="n">
        <v>0</v>
      </c>
      <c r="BP6" s="62" t="n">
        <v>0</v>
      </c>
      <c r="BQ6" s="62" t="n">
        <v>0</v>
      </c>
      <c r="BR6" s="62" t="n">
        <v>0</v>
      </c>
      <c r="BS6" s="62" t="n">
        <v>0</v>
      </c>
      <c r="BT6" s="61" t="n">
        <f aca="false">IFERROR(AVERAGE(BJ6:BS6),0)</f>
        <v>26.6666666666667</v>
      </c>
      <c r="BU6" s="63" t="n">
        <v>0</v>
      </c>
      <c r="BV6" s="63" t="n">
        <v>0</v>
      </c>
      <c r="BW6" s="63" t="n">
        <v>64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8</v>
      </c>
    </row>
    <row r="7" customFormat="false" ht="15.75" hidden="false" customHeight="true" outlineLevel="0" collapsed="false">
      <c r="A7" s="13" t="str">
        <f aca="false">$E7&amp;"-"&amp;$F7</f>
        <v>202004002-8</v>
      </c>
      <c r="B7" s="18" t="n">
        <f aca="false">$W7</f>
        <v>8</v>
      </c>
      <c r="C7" s="13"/>
      <c r="D7" s="68" t="n">
        <v>3</v>
      </c>
      <c r="E7" s="56" t="s">
        <v>1436</v>
      </c>
      <c r="F7" s="56" t="s">
        <v>89</v>
      </c>
      <c r="G7" s="56" t="s">
        <v>1437</v>
      </c>
      <c r="H7" s="56" t="s">
        <v>89</v>
      </c>
      <c r="I7" s="56" t="s">
        <v>84</v>
      </c>
      <c r="J7" s="56" t="s">
        <v>1438</v>
      </c>
      <c r="K7" s="56" t="s">
        <v>1439</v>
      </c>
      <c r="L7" s="56" t="s">
        <v>64</v>
      </c>
      <c r="M7" s="56" t="s">
        <v>276</v>
      </c>
      <c r="N7" s="56" t="s">
        <v>1440</v>
      </c>
      <c r="O7" s="57" t="n">
        <f aca="false">$AB7</f>
        <v>15</v>
      </c>
      <c r="P7" s="57" t="n">
        <f aca="false">$AF7</f>
        <v>0</v>
      </c>
      <c r="Q7" s="57" t="n">
        <f aca="false">IFERROR(IF($V7&lt;&gt;0,ROUND((MAX(O7:P7)*0.5+$V7*0.5),0),ROUND(($O7*0.5+$P7*0.5),0)),)</f>
        <v>8</v>
      </c>
      <c r="R7" s="57" t="n">
        <f aca="false">$AV7</f>
        <v>76.5</v>
      </c>
      <c r="S7" s="57" t="n">
        <f aca="false">$BI7</f>
        <v>40.2</v>
      </c>
      <c r="T7" s="57" t="n">
        <f aca="false">$BT7</f>
        <v>29.5</v>
      </c>
      <c r="U7" s="57" t="n">
        <f aca="false">$CD7</f>
        <v>14.2857142857143</v>
      </c>
      <c r="V7" s="58" t="n">
        <f aca="false">$AJ7</f>
        <v>0</v>
      </c>
      <c r="W7" s="59" t="n">
        <f aca="false">IF($Q7&gt;=55,ROUND($Q7*$Q$3+$R7*$R$3+$S7*$S$3+$T7*$T$3+$U7*$U$3,0),$Q7)</f>
        <v>8</v>
      </c>
      <c r="X7" s="57" t="n">
        <v>10</v>
      </c>
      <c r="Y7" s="60" t="n">
        <v>5</v>
      </c>
      <c r="Z7" s="60" t="n">
        <v>0</v>
      </c>
      <c r="AA7" s="60" t="n">
        <v>0</v>
      </c>
      <c r="AB7" s="61" t="n">
        <f aca="false">IFERROR(X7+Y7+Z7*AA7/100,0)</f>
        <v>15</v>
      </c>
      <c r="AC7" s="60" t="n">
        <v>0</v>
      </c>
      <c r="AD7" s="60" t="n">
        <v>0</v>
      </c>
      <c r="AE7" s="57" t="n">
        <v>0</v>
      </c>
      <c r="AF7" s="61" t="n">
        <f aca="false">IFERROR(AC7+AD7*AE7/100,0)</f>
        <v>0</v>
      </c>
      <c r="AG7" s="60"/>
      <c r="AH7" s="60"/>
      <c r="AI7" s="57"/>
      <c r="AJ7" s="61" t="n">
        <f aca="false">IFERROR(AG7+AH7*AI7/100,0)</f>
        <v>0</v>
      </c>
      <c r="AK7" s="62" t="n">
        <v>100</v>
      </c>
      <c r="AL7" s="63" t="n">
        <v>100</v>
      </c>
      <c r="AM7" s="62" t="n">
        <v>30</v>
      </c>
      <c r="AN7" s="62" t="n">
        <v>75</v>
      </c>
      <c r="AO7" s="62" t="n">
        <v>100</v>
      </c>
      <c r="AP7" s="62" t="n">
        <v>80</v>
      </c>
      <c r="AQ7" s="62" t="n">
        <v>60</v>
      </c>
      <c r="AR7" s="62" t="n">
        <v>100</v>
      </c>
      <c r="AS7" s="62" t="n">
        <v>60</v>
      </c>
      <c r="AT7" s="62" t="n">
        <v>60</v>
      </c>
      <c r="AU7" s="62"/>
      <c r="AV7" s="61" t="n">
        <f aca="false">IFERROR(AVERAGE(AK7:AU7),0)</f>
        <v>76.5</v>
      </c>
      <c r="AW7" s="62" t="n">
        <v>81</v>
      </c>
      <c r="AX7" s="62" t="n">
        <v>0</v>
      </c>
      <c r="AY7" s="62" t="n">
        <v>95</v>
      </c>
      <c r="AZ7" s="62" t="n">
        <v>44</v>
      </c>
      <c r="BA7" s="62" t="n">
        <v>0</v>
      </c>
      <c r="BB7" s="62" t="n">
        <v>97</v>
      </c>
      <c r="BC7" s="62" t="n">
        <v>0</v>
      </c>
      <c r="BD7" s="62" t="n">
        <v>0</v>
      </c>
      <c r="BE7" s="62" t="n">
        <v>0</v>
      </c>
      <c r="BF7" s="62" t="n">
        <v>85</v>
      </c>
      <c r="BG7" s="62"/>
      <c r="BH7" s="62"/>
      <c r="BI7" s="61" t="n">
        <f aca="false">IFERROR(AVERAGE(AW7:BH7),0)</f>
        <v>40.2</v>
      </c>
      <c r="BJ7" s="62" t="n">
        <v>100</v>
      </c>
      <c r="BK7" s="62" t="n">
        <v>95</v>
      </c>
      <c r="BL7" s="62" t="n">
        <v>100</v>
      </c>
      <c r="BM7" s="62" t="n">
        <v>0</v>
      </c>
      <c r="BN7" s="62" t="n">
        <v>0</v>
      </c>
      <c r="BO7" s="62" t="n">
        <v>0</v>
      </c>
      <c r="BP7" s="62" t="n">
        <v>0</v>
      </c>
      <c r="BQ7" s="62" t="n">
        <v>0</v>
      </c>
      <c r="BR7" s="62" t="n">
        <v>0</v>
      </c>
      <c r="BS7" s="62" t="n">
        <v>0</v>
      </c>
      <c r="BT7" s="61" t="n">
        <f aca="false">IFERROR(AVERAGE(BJ7:BS7),0)</f>
        <v>29.5</v>
      </c>
      <c r="BU7" s="63"/>
      <c r="BV7" s="63" t="n">
        <v>100</v>
      </c>
      <c r="BW7" s="63" t="n">
        <v>0</v>
      </c>
      <c r="BX7" s="62" t="n">
        <v>0</v>
      </c>
      <c r="BY7" s="62" t="n">
        <v>0</v>
      </c>
      <c r="BZ7" s="62" t="n">
        <v>0</v>
      </c>
      <c r="CA7" s="62" t="n">
        <v>0</v>
      </c>
      <c r="CB7" s="62" t="n">
        <v>0</v>
      </c>
      <c r="CC7" s="62"/>
      <c r="CD7" s="61" t="n">
        <f aca="false">IFERROR(AVERAGE(BU7:CC7),0)</f>
        <v>14.2857142857143</v>
      </c>
    </row>
    <row r="8" customFormat="false" ht="15.75" hidden="false" customHeight="true" outlineLevel="0" collapsed="false">
      <c r="A8" s="13" t="str">
        <f aca="false">$E8&amp;"-"&amp;$F8</f>
        <v>202004120-2</v>
      </c>
      <c r="B8" s="18" t="n">
        <f aca="false">$W8</f>
        <v>23</v>
      </c>
      <c r="C8" s="13"/>
      <c r="D8" s="68" t="n">
        <v>4</v>
      </c>
      <c r="E8" s="56" t="s">
        <v>1441</v>
      </c>
      <c r="F8" s="56" t="s">
        <v>58</v>
      </c>
      <c r="G8" s="56" t="s">
        <v>1442</v>
      </c>
      <c r="H8" s="56" t="s">
        <v>89</v>
      </c>
      <c r="I8" s="56" t="s">
        <v>1443</v>
      </c>
      <c r="J8" s="56" t="s">
        <v>1444</v>
      </c>
      <c r="K8" s="56" t="s">
        <v>1445</v>
      </c>
      <c r="L8" s="56" t="s">
        <v>64</v>
      </c>
      <c r="M8" s="56" t="s">
        <v>276</v>
      </c>
      <c r="N8" s="56" t="s">
        <v>1446</v>
      </c>
      <c r="O8" s="57" t="n">
        <f aca="false">$AB8</f>
        <v>45</v>
      </c>
      <c r="P8" s="57" t="n">
        <f aca="false">$AF8</f>
        <v>0</v>
      </c>
      <c r="Q8" s="57" t="n">
        <f aca="false">IFERROR(IF($V8&lt;&gt;0,ROUND((MAX(O8:P8)*0.5+$V8*0.5),0),ROUND(($O8*0.5+$P8*0.5),0)),)</f>
        <v>23</v>
      </c>
      <c r="R8" s="57" t="n">
        <f aca="false">$AV8</f>
        <v>80.2</v>
      </c>
      <c r="S8" s="57" t="n">
        <f aca="false">$BI8</f>
        <v>40</v>
      </c>
      <c r="T8" s="57" t="n">
        <f aca="false">$BT8</f>
        <v>29</v>
      </c>
      <c r="U8" s="57" t="n">
        <f aca="false">$CD8</f>
        <v>0</v>
      </c>
      <c r="V8" s="58" t="n">
        <f aca="false">$AJ8</f>
        <v>0</v>
      </c>
      <c r="W8" s="59" t="n">
        <f aca="false">IF($Q8&gt;=55,ROUND($Q8*$Q$3+$R8*$R$3+$S8*$S$3+$T8*$T$3+$U8*$U$3,0),$Q8)</f>
        <v>23</v>
      </c>
      <c r="X8" s="57" t="n">
        <v>20</v>
      </c>
      <c r="Y8" s="60" t="n">
        <v>20</v>
      </c>
      <c r="Z8" s="60" t="n">
        <v>5</v>
      </c>
      <c r="AA8" s="60" t="n">
        <v>100</v>
      </c>
      <c r="AB8" s="61" t="n">
        <f aca="false">IFERROR(X8+Y8+Z8*AA8/100,0)</f>
        <v>45</v>
      </c>
      <c r="AC8" s="60" t="n">
        <v>0</v>
      </c>
      <c r="AD8" s="60" t="n">
        <v>0</v>
      </c>
      <c r="AE8" s="57" t="n">
        <v>0</v>
      </c>
      <c r="AF8" s="61" t="n">
        <f aca="false">IFERROR(AC8+AD8*AE8/100,0)</f>
        <v>0</v>
      </c>
      <c r="AG8" s="60"/>
      <c r="AH8" s="60"/>
      <c r="AI8" s="57"/>
      <c r="AJ8" s="61" t="n">
        <f aca="false">IFERROR(AG8+AH8*AI8/100,0)</f>
        <v>0</v>
      </c>
      <c r="AK8" s="62" t="n">
        <v>100</v>
      </c>
      <c r="AL8" s="63" t="n">
        <v>100</v>
      </c>
      <c r="AM8" s="62" t="n">
        <v>100</v>
      </c>
      <c r="AN8" s="62" t="n">
        <v>75</v>
      </c>
      <c r="AO8" s="62" t="n">
        <v>100</v>
      </c>
      <c r="AP8" s="62" t="n">
        <v>0</v>
      </c>
      <c r="AQ8" s="62" t="n">
        <v>100</v>
      </c>
      <c r="AR8" s="62" t="n">
        <v>67</v>
      </c>
      <c r="AS8" s="62" t="n">
        <v>60</v>
      </c>
      <c r="AT8" s="62" t="n">
        <v>100</v>
      </c>
      <c r="AU8" s="62"/>
      <c r="AV8" s="61" t="n">
        <f aca="false">IFERROR(AVERAGE(AK8:AU8),0)</f>
        <v>80.2</v>
      </c>
      <c r="AW8" s="62" t="n">
        <v>100</v>
      </c>
      <c r="AX8" s="62" t="n">
        <v>100</v>
      </c>
      <c r="AY8" s="62" t="n">
        <v>100</v>
      </c>
      <c r="AZ8" s="62" t="n">
        <v>100</v>
      </c>
      <c r="BA8" s="62" t="n">
        <v>0</v>
      </c>
      <c r="BB8" s="62" t="n">
        <v>0</v>
      </c>
      <c r="BC8" s="62" t="n">
        <v>0</v>
      </c>
      <c r="BD8" s="62" t="n">
        <v>0</v>
      </c>
      <c r="BE8" s="62" t="n">
        <v>0</v>
      </c>
      <c r="BF8" s="62" t="n">
        <v>0</v>
      </c>
      <c r="BG8" s="62"/>
      <c r="BH8" s="62"/>
      <c r="BI8" s="61" t="n">
        <f aca="false">IFERROR(AVERAGE(AW8:BH8),0)</f>
        <v>40</v>
      </c>
      <c r="BJ8" s="62" t="n">
        <v>100</v>
      </c>
      <c r="BK8" s="62" t="n">
        <v>95</v>
      </c>
      <c r="BL8" s="62" t="n">
        <v>95</v>
      </c>
      <c r="BM8" s="62" t="n">
        <v>0</v>
      </c>
      <c r="BN8" s="62" t="n">
        <v>0</v>
      </c>
      <c r="BO8" s="62" t="n">
        <v>0</v>
      </c>
      <c r="BP8" s="62" t="n">
        <v>0</v>
      </c>
      <c r="BQ8" s="62" t="n">
        <v>0</v>
      </c>
      <c r="BR8" s="62" t="n">
        <v>0</v>
      </c>
      <c r="BS8" s="62" t="n">
        <v>0</v>
      </c>
      <c r="BT8" s="61" t="n">
        <f aca="false">IFERROR(AVERAGE(BJ8:BS8),0)</f>
        <v>29</v>
      </c>
      <c r="BU8" s="63" t="n">
        <v>0</v>
      </c>
      <c r="BV8" s="63" t="n">
        <v>0</v>
      </c>
      <c r="BW8" s="63" t="n">
        <v>0</v>
      </c>
      <c r="BX8" s="62" t="n">
        <v>0</v>
      </c>
      <c r="BY8" s="62" t="n">
        <v>0</v>
      </c>
      <c r="BZ8" s="62" t="n">
        <v>0</v>
      </c>
      <c r="CA8" s="62" t="n">
        <v>0</v>
      </c>
      <c r="CB8" s="62" t="n">
        <v>0</v>
      </c>
      <c r="CC8" s="62"/>
      <c r="CD8" s="61" t="n">
        <f aca="false">IFERROR(AVERAGE(BU8:CC8),0)</f>
        <v>0</v>
      </c>
    </row>
    <row r="9" customFormat="false" ht="15.75" hidden="false" customHeight="true" outlineLevel="0" collapsed="false">
      <c r="A9" s="13" t="str">
        <f aca="false">$E9&amp;"-"&amp;$F9</f>
        <v>202004082-6</v>
      </c>
      <c r="B9" s="18" t="n">
        <f aca="false">$W9</f>
        <v>95</v>
      </c>
      <c r="C9" s="13"/>
      <c r="D9" s="68" t="n">
        <v>5</v>
      </c>
      <c r="E9" s="56" t="s">
        <v>1447</v>
      </c>
      <c r="F9" s="56" t="s">
        <v>140</v>
      </c>
      <c r="G9" s="56" t="s">
        <v>1448</v>
      </c>
      <c r="H9" s="56" t="s">
        <v>60</v>
      </c>
      <c r="I9" s="56" t="s">
        <v>1449</v>
      </c>
      <c r="J9" s="56" t="s">
        <v>192</v>
      </c>
      <c r="K9" s="56" t="s">
        <v>1450</v>
      </c>
      <c r="L9" s="56" t="s">
        <v>64</v>
      </c>
      <c r="M9" s="56" t="s">
        <v>276</v>
      </c>
      <c r="N9" s="56" t="s">
        <v>1451</v>
      </c>
      <c r="O9" s="57" t="n">
        <f aca="false">$AB9</f>
        <v>90</v>
      </c>
      <c r="P9" s="57" t="n">
        <f aca="false">$AF9</f>
        <v>95</v>
      </c>
      <c r="Q9" s="57" t="n">
        <f aca="false">IFERROR(IF($V9&lt;&gt;0,ROUND((MAX(O9:P9)*0.5+$V9*0.5),0),ROUND(($O9*0.5+$P9*0.5),0)),)</f>
        <v>93</v>
      </c>
      <c r="R9" s="57" t="n">
        <f aca="false">$AV9</f>
        <v>100</v>
      </c>
      <c r="S9" s="57" t="n">
        <f aca="false">$BI9</f>
        <v>97.891</v>
      </c>
      <c r="T9" s="57" t="n">
        <f aca="false">$BT9</f>
        <v>94.5</v>
      </c>
      <c r="U9" s="57" t="n">
        <f aca="false">$CD9</f>
        <v>100</v>
      </c>
      <c r="V9" s="58" t="n">
        <f aca="false">$AJ9</f>
        <v>0</v>
      </c>
      <c r="W9" s="59" t="n">
        <f aca="false">IF($Q9&gt;=55,ROUND($Q9*$Q$3+$R9*$R$3+$S9*$S$3+$T9*$T$3+$U9*$U$3,0),$Q9)</f>
        <v>95</v>
      </c>
      <c r="X9" s="57" t="n">
        <v>20</v>
      </c>
      <c r="Y9" s="60" t="n">
        <v>30</v>
      </c>
      <c r="Z9" s="60" t="n">
        <v>40</v>
      </c>
      <c r="AA9" s="60" t="n">
        <v>100</v>
      </c>
      <c r="AB9" s="61" t="n">
        <f aca="false">IFERROR(X9+Y9+Z9*AA9/100,0)</f>
        <v>90</v>
      </c>
      <c r="AC9" s="60" t="n">
        <v>30</v>
      </c>
      <c r="AD9" s="60" t="n">
        <v>65</v>
      </c>
      <c r="AE9" s="57" t="n">
        <v>100</v>
      </c>
      <c r="AF9" s="61" t="n">
        <f aca="false">IFERROR(AC9+AD9*AE9/100,0)</f>
        <v>95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100</v>
      </c>
      <c r="AN9" s="62" t="n">
        <v>100</v>
      </c>
      <c r="AO9" s="62" t="n">
        <v>100</v>
      </c>
      <c r="AP9" s="62" t="n">
        <v>100</v>
      </c>
      <c r="AQ9" s="62" t="n">
        <v>100</v>
      </c>
      <c r="AR9" s="62" t="n">
        <v>100</v>
      </c>
      <c r="AS9" s="62" t="n">
        <v>100</v>
      </c>
      <c r="AT9" s="62" t="n">
        <v>100</v>
      </c>
      <c r="AU9" s="62"/>
      <c r="AV9" s="61" t="n">
        <f aca="false">IFERROR(AVERAGE(AK9:AU9),0)</f>
        <v>100</v>
      </c>
      <c r="AW9" s="62" t="n">
        <v>94</v>
      </c>
      <c r="AX9" s="62" t="n">
        <v>98</v>
      </c>
      <c r="AY9" s="62" t="n">
        <v>100</v>
      </c>
      <c r="AZ9" s="62" t="n">
        <v>96</v>
      </c>
      <c r="BA9" s="62" t="n">
        <v>100</v>
      </c>
      <c r="BB9" s="62" t="n">
        <v>100</v>
      </c>
      <c r="BC9" s="62" t="n">
        <v>100</v>
      </c>
      <c r="BD9" s="62" t="n">
        <v>90.91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97.891</v>
      </c>
      <c r="BJ9" s="62" t="n">
        <v>100</v>
      </c>
      <c r="BK9" s="62" t="n">
        <v>100</v>
      </c>
      <c r="BL9" s="62" t="n">
        <v>100</v>
      </c>
      <c r="BM9" s="62" t="n">
        <v>100</v>
      </c>
      <c r="BN9" s="62" t="n">
        <v>90</v>
      </c>
      <c r="BO9" s="62" t="n">
        <v>60</v>
      </c>
      <c r="BP9" s="62" t="n">
        <v>100</v>
      </c>
      <c r="BQ9" s="62" t="n">
        <v>100</v>
      </c>
      <c r="BR9" s="62" t="n">
        <v>100</v>
      </c>
      <c r="BS9" s="62" t="n">
        <v>95</v>
      </c>
      <c r="BT9" s="61" t="n">
        <f aca="false">IFERROR(AVERAGE(BJ9:BS9),0)</f>
        <v>94.5</v>
      </c>
      <c r="BU9" s="63" t="n">
        <v>100</v>
      </c>
      <c r="BV9" s="63" t="n">
        <v>100</v>
      </c>
      <c r="BW9" s="63" t="n">
        <v>100</v>
      </c>
      <c r="BX9" s="62" t="n">
        <v>100</v>
      </c>
      <c r="BY9" s="62" t="n">
        <v>100</v>
      </c>
      <c r="BZ9" s="62" t="n">
        <v>100</v>
      </c>
      <c r="CA9" s="62" t="n">
        <v>100</v>
      </c>
      <c r="CB9" s="62" t="n">
        <v>100</v>
      </c>
      <c r="CC9" s="62"/>
      <c r="CD9" s="61" t="n">
        <f aca="false">IFERROR(AVERAGE(BU9:CC9),0)</f>
        <v>100</v>
      </c>
    </row>
    <row r="10" customFormat="false" ht="15.75" hidden="false" customHeight="true" outlineLevel="0" collapsed="false">
      <c r="A10" s="13" t="str">
        <f aca="false">$E10&amp;"-"&amp;$F10</f>
        <v>202004103-2</v>
      </c>
      <c r="B10" s="18" t="n">
        <f aca="false">$W10</f>
        <v>76</v>
      </c>
      <c r="C10" s="13"/>
      <c r="D10" s="68" t="n">
        <v>6</v>
      </c>
      <c r="E10" s="56" t="s">
        <v>1452</v>
      </c>
      <c r="F10" s="56" t="s">
        <v>58</v>
      </c>
      <c r="G10" s="56" t="s">
        <v>1453</v>
      </c>
      <c r="H10" s="56" t="s">
        <v>178</v>
      </c>
      <c r="I10" s="56" t="s">
        <v>1449</v>
      </c>
      <c r="J10" s="56" t="s">
        <v>1454</v>
      </c>
      <c r="K10" s="56" t="s">
        <v>1455</v>
      </c>
      <c r="L10" s="56" t="s">
        <v>64</v>
      </c>
      <c r="M10" s="56" t="s">
        <v>276</v>
      </c>
      <c r="N10" s="56" t="s">
        <v>1456</v>
      </c>
      <c r="O10" s="57" t="n">
        <f aca="false">$AB10</f>
        <v>84</v>
      </c>
      <c r="P10" s="57" t="n">
        <f aca="false">$AF10</f>
        <v>0</v>
      </c>
      <c r="Q10" s="57" t="n">
        <f aca="false">IFERROR(IF($V10&lt;&gt;0,ROUND((MAX(O10:P10)*0.5+$V10*0.5),0),ROUND(($O10*0.5+$P10*0.5),0)),)</f>
        <v>68</v>
      </c>
      <c r="R10" s="57" t="n">
        <f aca="false">$AV10</f>
        <v>92.5</v>
      </c>
      <c r="S10" s="57" t="n">
        <f aca="false">$BI10</f>
        <v>68.291</v>
      </c>
      <c r="T10" s="57" t="n">
        <f aca="false">$BT10</f>
        <v>79</v>
      </c>
      <c r="U10" s="57" t="n">
        <f aca="false">$CD10</f>
        <v>87.5</v>
      </c>
      <c r="V10" s="58" t="n">
        <f aca="false">$AJ10</f>
        <v>52</v>
      </c>
      <c r="W10" s="59" t="n">
        <f aca="false">IF($Q10&gt;=55,ROUND($Q10*$Q$3+$R10*$R$3+$S10*$S$3+$T10*$T$3+$U10*$U$3,0),$Q10)</f>
        <v>76</v>
      </c>
      <c r="X10" s="57" t="n">
        <v>20</v>
      </c>
      <c r="Y10" s="60" t="n">
        <v>24</v>
      </c>
      <c r="Z10" s="60" t="n">
        <v>40</v>
      </c>
      <c r="AA10" s="60" t="n">
        <v>100</v>
      </c>
      <c r="AB10" s="61" t="n">
        <f aca="false">IFERROR(X10+Y10+Z10*AA10/100,0)</f>
        <v>84</v>
      </c>
      <c r="AC10" s="60" t="n">
        <v>0</v>
      </c>
      <c r="AD10" s="60" t="n">
        <v>0</v>
      </c>
      <c r="AE10" s="57" t="n">
        <v>0</v>
      </c>
      <c r="AF10" s="61" t="n">
        <f aca="false">IFERROR(AC10+AD10*AE10/100,0)</f>
        <v>0</v>
      </c>
      <c r="AG10" s="60" t="n">
        <v>7</v>
      </c>
      <c r="AH10" s="60" t="n">
        <v>45</v>
      </c>
      <c r="AI10" s="57" t="n">
        <v>100</v>
      </c>
      <c r="AJ10" s="61" t="n">
        <f aca="false">IFERROR(AG10+AH10*AI10/100,0)</f>
        <v>52</v>
      </c>
      <c r="AK10" s="62" t="n">
        <v>100</v>
      </c>
      <c r="AL10" s="63" t="n">
        <v>100</v>
      </c>
      <c r="AM10" s="62" t="n">
        <v>100</v>
      </c>
      <c r="AN10" s="62" t="n">
        <v>25</v>
      </c>
      <c r="AO10" s="62" t="n">
        <v>100</v>
      </c>
      <c r="AP10" s="62" t="n">
        <v>100</v>
      </c>
      <c r="AQ10" s="62" t="n">
        <v>100</v>
      </c>
      <c r="AR10" s="62" t="n">
        <v>100</v>
      </c>
      <c r="AS10" s="62" t="n">
        <v>100</v>
      </c>
      <c r="AT10" s="62" t="n">
        <v>100</v>
      </c>
      <c r="AU10" s="62"/>
      <c r="AV10" s="61" t="n">
        <f aca="false">IFERROR(AVERAGE(AK10:AU10),0)</f>
        <v>92.5</v>
      </c>
      <c r="AW10" s="62" t="n">
        <v>100</v>
      </c>
      <c r="AX10" s="62" t="n">
        <v>100</v>
      </c>
      <c r="AY10" s="62" t="n">
        <v>100</v>
      </c>
      <c r="AZ10" s="62" t="n">
        <v>100</v>
      </c>
      <c r="BA10" s="62" t="n">
        <v>0</v>
      </c>
      <c r="BB10" s="62" t="n">
        <v>0</v>
      </c>
      <c r="BC10" s="62" t="n">
        <v>98</v>
      </c>
      <c r="BD10" s="62" t="n">
        <v>90.91</v>
      </c>
      <c r="BE10" s="62" t="n">
        <v>0</v>
      </c>
      <c r="BF10" s="62" t="n">
        <v>94</v>
      </c>
      <c r="BG10" s="62"/>
      <c r="BH10" s="62"/>
      <c r="BI10" s="61" t="n">
        <f aca="false">IFERROR(AVERAGE(AW10:BH10),0)</f>
        <v>68.291</v>
      </c>
      <c r="BJ10" s="62" t="n">
        <v>100</v>
      </c>
      <c r="BK10" s="62" t="n">
        <v>100</v>
      </c>
      <c r="BL10" s="62" t="n">
        <v>100</v>
      </c>
      <c r="BM10" s="62" t="n">
        <v>100</v>
      </c>
      <c r="BN10" s="62" t="n">
        <v>100</v>
      </c>
      <c r="BO10" s="62" t="n">
        <v>0</v>
      </c>
      <c r="BP10" s="62" t="n">
        <v>100</v>
      </c>
      <c r="BQ10" s="62" t="n">
        <v>100</v>
      </c>
      <c r="BR10" s="62" t="n">
        <v>90</v>
      </c>
      <c r="BS10" s="62" t="n">
        <v>0</v>
      </c>
      <c r="BT10" s="61" t="n">
        <f aca="false">IFERROR(AVERAGE(BJ10:BS10),0)</f>
        <v>79</v>
      </c>
      <c r="BU10" s="63" t="n">
        <v>100</v>
      </c>
      <c r="BV10" s="63" t="n">
        <v>100</v>
      </c>
      <c r="BW10" s="63" t="n">
        <v>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100</v>
      </c>
      <c r="CC10" s="62"/>
      <c r="CD10" s="61" t="n">
        <f aca="false">IFERROR(AVERAGE(BU10:CC10),0)</f>
        <v>87.5</v>
      </c>
    </row>
    <row r="11" customFormat="false" ht="15.75" hidden="false" customHeight="true" outlineLevel="0" collapsed="false">
      <c r="A11" s="13" t="str">
        <f aca="false">$E11&amp;"-"&amp;$F11</f>
        <v>202004050-8</v>
      </c>
      <c r="B11" s="18" t="n">
        <f aca="false">$W11</f>
        <v>52</v>
      </c>
      <c r="C11" s="13"/>
      <c r="D11" s="68" t="n">
        <v>7</v>
      </c>
      <c r="E11" s="56" t="s">
        <v>1457</v>
      </c>
      <c r="F11" s="56" t="s">
        <v>89</v>
      </c>
      <c r="G11" s="56" t="s">
        <v>1458</v>
      </c>
      <c r="H11" s="56" t="s">
        <v>70</v>
      </c>
      <c r="I11" s="56" t="s">
        <v>1459</v>
      </c>
      <c r="J11" s="56" t="s">
        <v>725</v>
      </c>
      <c r="K11" s="56" t="s">
        <v>1460</v>
      </c>
      <c r="L11" s="56" t="s">
        <v>64</v>
      </c>
      <c r="M11" s="56" t="s">
        <v>276</v>
      </c>
      <c r="N11" s="56" t="s">
        <v>1461</v>
      </c>
      <c r="O11" s="57" t="n">
        <f aca="false">$AB11</f>
        <v>0</v>
      </c>
      <c r="P11" s="57" t="n">
        <f aca="false">$AF11</f>
        <v>85</v>
      </c>
      <c r="Q11" s="57" t="n">
        <f aca="false">IFERROR(IF($V11&lt;&gt;0,ROUND((O11+P11+V11)/3,0),ROUND(($O11*0.5+$P11*0.5),0)),)</f>
        <v>52</v>
      </c>
      <c r="R11" s="57" t="n">
        <f aca="false">$AV11</f>
        <v>82.5</v>
      </c>
      <c r="S11" s="57" t="n">
        <f aca="false">$BI11</f>
        <v>98.7</v>
      </c>
      <c r="T11" s="57" t="n">
        <f aca="false">$BT11</f>
        <v>98</v>
      </c>
      <c r="U11" s="57" t="n">
        <f aca="false">$CD11</f>
        <v>100</v>
      </c>
      <c r="V11" s="58" t="n">
        <f aca="false">$AJ11</f>
        <v>70</v>
      </c>
      <c r="W11" s="59" t="n">
        <f aca="false">IF($Q11&gt;=55,ROUND($Q11*$Q$3+$R11*$R$3+$S11*$S$3+$T11*$T$3+$U11*$U$3,0),$Q11)</f>
        <v>52</v>
      </c>
      <c r="X11" s="57" t="n">
        <v>0</v>
      </c>
      <c r="Y11" s="60" t="n">
        <v>0</v>
      </c>
      <c r="Z11" s="60" t="n">
        <v>0</v>
      </c>
      <c r="AA11" s="60" t="n">
        <v>0</v>
      </c>
      <c r="AB11" s="61" t="n">
        <f aca="false">IFERROR(X11+Y11+Z11*AA11/100,0)</f>
        <v>0</v>
      </c>
      <c r="AC11" s="60" t="n">
        <v>20</v>
      </c>
      <c r="AD11" s="60" t="n">
        <v>65</v>
      </c>
      <c r="AE11" s="57" t="n">
        <v>100</v>
      </c>
      <c r="AF11" s="61" t="n">
        <f aca="false">IFERROR(AC11+AD11*AE11/100,0)</f>
        <v>85</v>
      </c>
      <c r="AG11" s="60" t="n">
        <v>10</v>
      </c>
      <c r="AH11" s="60" t="n">
        <v>60</v>
      </c>
      <c r="AI11" s="57" t="n">
        <v>100</v>
      </c>
      <c r="AJ11" s="61" t="n">
        <f aca="false">IFERROR(AG11+AH11*AI11/100,0)</f>
        <v>70</v>
      </c>
      <c r="AK11" s="62" t="n">
        <v>100</v>
      </c>
      <c r="AL11" s="63" t="n">
        <v>60</v>
      </c>
      <c r="AM11" s="62" t="n">
        <v>100</v>
      </c>
      <c r="AN11" s="62" t="n">
        <v>75</v>
      </c>
      <c r="AO11" s="62" t="n">
        <v>100</v>
      </c>
      <c r="AP11" s="62" t="n">
        <v>80</v>
      </c>
      <c r="AQ11" s="62" t="n">
        <v>100</v>
      </c>
      <c r="AR11" s="62" t="n">
        <v>50</v>
      </c>
      <c r="AS11" s="62" t="n">
        <v>60</v>
      </c>
      <c r="AT11" s="62" t="n">
        <v>100</v>
      </c>
      <c r="AU11" s="62"/>
      <c r="AV11" s="61" t="n">
        <f aca="false">IFERROR(AVERAGE(AK11:AU11),0)</f>
        <v>82.5</v>
      </c>
      <c r="AW11" s="62" t="n">
        <v>100</v>
      </c>
      <c r="AX11" s="62" t="n">
        <v>100</v>
      </c>
      <c r="AY11" s="62" t="n">
        <v>100</v>
      </c>
      <c r="AZ11" s="62" t="n">
        <v>100</v>
      </c>
      <c r="BA11" s="62" t="n">
        <v>87</v>
      </c>
      <c r="BB11" s="62" t="n">
        <v>100</v>
      </c>
      <c r="BC11" s="62" t="n">
        <v>100</v>
      </c>
      <c r="BD11" s="62" t="n">
        <v>100</v>
      </c>
      <c r="BE11" s="62" t="n">
        <v>100</v>
      </c>
      <c r="BF11" s="62" t="n">
        <v>100</v>
      </c>
      <c r="BG11" s="62"/>
      <c r="BH11" s="62"/>
      <c r="BI11" s="61" t="n">
        <f aca="false">IFERROR(AVERAGE(AW11:BH11),0)</f>
        <v>98.7</v>
      </c>
      <c r="BJ11" s="62" t="n">
        <v>100</v>
      </c>
      <c r="BK11" s="62" t="n">
        <v>100</v>
      </c>
      <c r="BL11" s="62" t="n">
        <v>100</v>
      </c>
      <c r="BM11" s="62" t="n">
        <v>90</v>
      </c>
      <c r="BN11" s="62" t="n">
        <v>100</v>
      </c>
      <c r="BO11" s="62" t="n">
        <v>90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98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202004005-2</v>
      </c>
      <c r="B12" s="18" t="n">
        <f aca="false">$W12</f>
        <v>61</v>
      </c>
      <c r="C12" s="13"/>
      <c r="D12" s="68" t="n">
        <v>8</v>
      </c>
      <c r="E12" s="56" t="s">
        <v>1462</v>
      </c>
      <c r="F12" s="56" t="s">
        <v>58</v>
      </c>
      <c r="G12" s="56" t="s">
        <v>1463</v>
      </c>
      <c r="H12" s="56" t="s">
        <v>159</v>
      </c>
      <c r="I12" s="56" t="s">
        <v>1464</v>
      </c>
      <c r="J12" s="56" t="s">
        <v>553</v>
      </c>
      <c r="K12" s="56" t="s">
        <v>1465</v>
      </c>
      <c r="L12" s="56" t="s">
        <v>64</v>
      </c>
      <c r="M12" s="56" t="s">
        <v>276</v>
      </c>
      <c r="N12" s="56" t="s">
        <v>1466</v>
      </c>
      <c r="O12" s="57" t="n">
        <f aca="false">$AB12</f>
        <v>20</v>
      </c>
      <c r="P12" s="57" t="n">
        <f aca="false">$AF12</f>
        <v>100</v>
      </c>
      <c r="Q12" s="57" t="n">
        <f aca="false">IFERROR(IF($V12&lt;&gt;0,ROUND((MAX(O12:P12)*0.5+$V12*0.5),0),ROUND(($O12*0.5+$P12*0.5),0)),)</f>
        <v>60</v>
      </c>
      <c r="R12" s="57" t="n">
        <f aca="false">$AV12</f>
        <v>60.6</v>
      </c>
      <c r="S12" s="57" t="n">
        <f aca="false">$BI12</f>
        <v>30</v>
      </c>
      <c r="T12" s="57" t="n">
        <f aca="false">$BT12</f>
        <v>67.5</v>
      </c>
      <c r="U12" s="57" t="n">
        <f aca="false">$CD12</f>
        <v>75.625</v>
      </c>
      <c r="V12" s="58" t="n">
        <f aca="false">$AJ12</f>
        <v>0</v>
      </c>
      <c r="W12" s="59" t="n">
        <f aca="false">IF($Q12&gt;=55,ROUND($Q12*$Q$3+$R12*$R$3+$S12*$S$3+$T12*$T$3+$U12*$U$3,0),$Q12)</f>
        <v>61</v>
      </c>
      <c r="X12" s="83" t="n">
        <v>20</v>
      </c>
      <c r="Y12" s="84" t="n">
        <v>0</v>
      </c>
      <c r="Z12" s="84" t="n">
        <v>0</v>
      </c>
      <c r="AA12" s="84" t="n">
        <v>0</v>
      </c>
      <c r="AB12" s="61" t="n">
        <f aca="false">IFERROR(X12+Y12+Z12*AA12/100,0)</f>
        <v>20</v>
      </c>
      <c r="AC12" s="60" t="n">
        <v>30</v>
      </c>
      <c r="AD12" s="60" t="n">
        <v>70</v>
      </c>
      <c r="AE12" s="57" t="n">
        <v>100</v>
      </c>
      <c r="AF12" s="61" t="n">
        <f aca="false">IFERROR(AC12+AD12*AE12/100,0)</f>
        <v>100</v>
      </c>
      <c r="AG12" s="60"/>
      <c r="AH12" s="60"/>
      <c r="AI12" s="57"/>
      <c r="AJ12" s="61" t="n">
        <f aca="false">IFERROR(AG12+AH12*AI12/100,0)</f>
        <v>0</v>
      </c>
      <c r="AK12" s="62" t="n">
        <v>33</v>
      </c>
      <c r="AL12" s="63" t="n">
        <v>40</v>
      </c>
      <c r="AM12" s="62" t="n">
        <v>20</v>
      </c>
      <c r="AN12" s="62" t="n">
        <v>100</v>
      </c>
      <c r="AO12" s="62" t="n">
        <v>50</v>
      </c>
      <c r="AP12" s="62" t="n">
        <v>80</v>
      </c>
      <c r="AQ12" s="62" t="n">
        <v>0</v>
      </c>
      <c r="AR12" s="62" t="n">
        <v>83</v>
      </c>
      <c r="AS12" s="62" t="n">
        <v>100</v>
      </c>
      <c r="AT12" s="62" t="n">
        <v>100</v>
      </c>
      <c r="AU12" s="62"/>
      <c r="AV12" s="61" t="n">
        <f aca="false">IFERROR(AVERAGE(AK12:AU12),0)</f>
        <v>60.6</v>
      </c>
      <c r="AW12" s="62" t="n">
        <v>0</v>
      </c>
      <c r="AX12" s="62" t="n">
        <v>100</v>
      </c>
      <c r="AY12" s="62" t="n">
        <v>100</v>
      </c>
      <c r="AZ12" s="62" t="n">
        <v>100</v>
      </c>
      <c r="BA12" s="62" t="n">
        <v>0</v>
      </c>
      <c r="BB12" s="62" t="n">
        <v>0</v>
      </c>
      <c r="BC12" s="62" t="n">
        <v>0</v>
      </c>
      <c r="BD12" s="62" t="n">
        <v>0</v>
      </c>
      <c r="BE12" s="62" t="n">
        <v>0</v>
      </c>
      <c r="BF12" s="62" t="n">
        <v>0</v>
      </c>
      <c r="BG12" s="62"/>
      <c r="BH12" s="62"/>
      <c r="BI12" s="61" t="n">
        <f aca="false">IFERROR(AVERAGE(AW12:BH12),0)</f>
        <v>30</v>
      </c>
      <c r="BJ12" s="62" t="n">
        <v>100</v>
      </c>
      <c r="BK12" s="62" t="n">
        <v>100</v>
      </c>
      <c r="BL12" s="62" t="n">
        <v>100</v>
      </c>
      <c r="BM12" s="62" t="n">
        <v>0</v>
      </c>
      <c r="BN12" s="62" t="n">
        <v>80</v>
      </c>
      <c r="BO12" s="62" t="n">
        <v>45</v>
      </c>
      <c r="BP12" s="62" t="n">
        <v>30</v>
      </c>
      <c r="BQ12" s="62" t="n">
        <v>30</v>
      </c>
      <c r="BR12" s="62" t="n">
        <v>95</v>
      </c>
      <c r="BS12" s="62" t="n">
        <v>95</v>
      </c>
      <c r="BT12" s="61" t="n">
        <f aca="false">IFERROR(AVERAGE(BJ12:BS12),0)</f>
        <v>67.5</v>
      </c>
      <c r="BU12" s="63" t="n">
        <v>25</v>
      </c>
      <c r="BV12" s="63" t="n">
        <v>80</v>
      </c>
      <c r="BW12" s="63" t="n">
        <v>100</v>
      </c>
      <c r="BX12" s="62" t="n">
        <v>100</v>
      </c>
      <c r="BY12" s="62" t="n">
        <v>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75.625</v>
      </c>
    </row>
    <row r="13" customFormat="false" ht="15.75" hidden="false" customHeight="true" outlineLevel="0" collapsed="false">
      <c r="A13" s="13" t="str">
        <f aca="false">$E13&amp;"-"&amp;$F13</f>
        <v>202004105-9</v>
      </c>
      <c r="B13" s="18" t="n">
        <f aca="false">$W13</f>
        <v>0</v>
      </c>
      <c r="C13" s="13"/>
      <c r="D13" s="68" t="n">
        <v>9</v>
      </c>
      <c r="E13" s="56" t="n">
        <v>202004105</v>
      </c>
      <c r="F13" s="56" t="s">
        <v>102</v>
      </c>
      <c r="G13" s="56" t="n">
        <v>20825764</v>
      </c>
      <c r="H13" s="56" t="s">
        <v>64</v>
      </c>
      <c r="I13" s="73" t="s">
        <v>373</v>
      </c>
      <c r="J13" s="56" t="s">
        <v>71</v>
      </c>
      <c r="K13" s="56" t="s">
        <v>1467</v>
      </c>
      <c r="L13" s="56" t="s">
        <v>64</v>
      </c>
      <c r="M13" s="56" t="s">
        <v>276</v>
      </c>
      <c r="N13" s="56" t="s">
        <v>1468</v>
      </c>
      <c r="O13" s="57" t="n">
        <f aca="false">$AB13</f>
        <v>0</v>
      </c>
      <c r="P13" s="57" t="n">
        <f aca="false">$AF13</f>
        <v>0</v>
      </c>
      <c r="Q13" s="57" t="n">
        <f aca="false">IFERROR(IF($V13&lt;&gt;0,ROUND((MAX(O13:P13)*0.5+$V13*0.5),0),ROUND(($O13*0.5+$P13*0.5),0)),)</f>
        <v>0</v>
      </c>
      <c r="R13" s="57" t="n">
        <f aca="false">$AV13</f>
        <v>37.5</v>
      </c>
      <c r="S13" s="57" t="n">
        <f aca="false">$BI13</f>
        <v>39.5</v>
      </c>
      <c r="T13" s="57" t="n">
        <f aca="false">$BT13</f>
        <v>10</v>
      </c>
      <c r="U13" s="57" t="n">
        <f aca="false">$CD13</f>
        <v>25</v>
      </c>
      <c r="V13" s="58" t="n">
        <f aca="false">$AJ13</f>
        <v>0</v>
      </c>
      <c r="W13" s="88" t="n">
        <f aca="false">IF($Q13&gt;=55,ROUND($Q13*$Q$3+$R13*$R$3+$S13*$S$3+$T13*$T$3+$U13*$U$3,0),$Q13)</f>
        <v>0</v>
      </c>
      <c r="X13" s="57" t="n">
        <v>0</v>
      </c>
      <c r="Y13" s="60" t="n">
        <v>0</v>
      </c>
      <c r="Z13" s="60" t="n">
        <v>0</v>
      </c>
      <c r="AA13" s="60" t="n">
        <v>0</v>
      </c>
      <c r="AB13" s="61" t="n">
        <f aca="false">IFERROR(X13+Y13+Z13*AA13/100,0)</f>
        <v>0</v>
      </c>
      <c r="AC13" s="60"/>
      <c r="AD13" s="60"/>
      <c r="AE13" s="57"/>
      <c r="AF13" s="61" t="n">
        <f aca="false">IFERROR(AC13+AD13*AE13/100,0)</f>
        <v>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75</v>
      </c>
      <c r="AO13" s="62" t="n">
        <v>0</v>
      </c>
      <c r="AP13" s="90" t="n">
        <v>0</v>
      </c>
      <c r="AQ13" s="90" t="n">
        <v>0</v>
      </c>
      <c r="AR13" s="90" t="n">
        <v>0</v>
      </c>
      <c r="AS13" s="90" t="n">
        <v>0</v>
      </c>
      <c r="AT13" s="90" t="n">
        <v>0</v>
      </c>
      <c r="AU13" s="62"/>
      <c r="AV13" s="61" t="n">
        <f aca="false">IFERROR(AVERAGE(AK13:AU13),0)</f>
        <v>37.5</v>
      </c>
      <c r="AW13" s="62" t="n">
        <v>100</v>
      </c>
      <c r="AX13" s="62" t="n">
        <v>100</v>
      </c>
      <c r="AY13" s="62" t="n">
        <v>95</v>
      </c>
      <c r="AZ13" s="62" t="n">
        <v>100</v>
      </c>
      <c r="BA13" s="62" t="n">
        <v>0</v>
      </c>
      <c r="BB13" s="90" t="n">
        <v>0</v>
      </c>
      <c r="BC13" s="90" t="n">
        <v>0</v>
      </c>
      <c r="BD13" s="90" t="n">
        <v>0</v>
      </c>
      <c r="BE13" s="90" t="n">
        <v>0</v>
      </c>
      <c r="BF13" s="90" t="n">
        <v>0</v>
      </c>
      <c r="BG13" s="62"/>
      <c r="BH13" s="62"/>
      <c r="BI13" s="61" t="n">
        <f aca="false">IFERROR(AVERAGE(AW13:BH13),0)</f>
        <v>39.5</v>
      </c>
      <c r="BJ13" s="62" t="n">
        <v>100</v>
      </c>
      <c r="BK13" s="62" t="n">
        <v>0</v>
      </c>
      <c r="BL13" s="90" t="n">
        <v>0</v>
      </c>
      <c r="BM13" s="90" t="n">
        <v>0</v>
      </c>
      <c r="BN13" s="62" t="n">
        <v>0</v>
      </c>
      <c r="BO13" s="62" t="n">
        <v>0</v>
      </c>
      <c r="BP13" s="62" t="n">
        <v>0</v>
      </c>
      <c r="BQ13" s="62" t="n">
        <v>0</v>
      </c>
      <c r="BR13" s="62" t="n">
        <v>0</v>
      </c>
      <c r="BS13" s="62" t="n">
        <v>0</v>
      </c>
      <c r="BT13" s="61" t="n">
        <f aca="false">IFERROR(AVERAGE(BJ13:BS13),0)</f>
        <v>10</v>
      </c>
      <c r="BU13" s="63" t="n">
        <v>100</v>
      </c>
      <c r="BV13" s="63" t="n">
        <v>100</v>
      </c>
      <c r="BW13" s="63" t="n">
        <v>0</v>
      </c>
      <c r="BX13" s="62" t="n">
        <v>0</v>
      </c>
      <c r="BY13" s="62" t="n">
        <v>0</v>
      </c>
      <c r="BZ13" s="62" t="n">
        <v>0</v>
      </c>
      <c r="CA13" s="62" t="n">
        <v>0</v>
      </c>
      <c r="CB13" s="62" t="n">
        <v>0</v>
      </c>
      <c r="CC13" s="62"/>
      <c r="CD13" s="61" t="n">
        <f aca="false">IFERROR(AVERAGE(BU13:CC13),0)</f>
        <v>25</v>
      </c>
    </row>
    <row r="14" customFormat="false" ht="15.75" hidden="false" customHeight="true" outlineLevel="0" collapsed="false">
      <c r="A14" s="13" t="str">
        <f aca="false">$E14&amp;"-"&amp;$F14</f>
        <v>202004111-3</v>
      </c>
      <c r="B14" s="18" t="n">
        <f aca="false">$W14</f>
        <v>92</v>
      </c>
      <c r="C14" s="13"/>
      <c r="D14" s="68" t="n">
        <v>10</v>
      </c>
      <c r="E14" s="56" t="s">
        <v>1469</v>
      </c>
      <c r="F14" s="56" t="s">
        <v>159</v>
      </c>
      <c r="G14" s="56" t="s">
        <v>1470</v>
      </c>
      <c r="H14" s="56" t="s">
        <v>121</v>
      </c>
      <c r="I14" s="56" t="s">
        <v>1471</v>
      </c>
      <c r="J14" s="56" t="s">
        <v>845</v>
      </c>
      <c r="K14" s="56" t="s">
        <v>1472</v>
      </c>
      <c r="L14" s="56" t="s">
        <v>64</v>
      </c>
      <c r="M14" s="56" t="s">
        <v>276</v>
      </c>
      <c r="N14" s="56" t="s">
        <v>1473</v>
      </c>
      <c r="O14" s="57" t="n">
        <f aca="false">$AB14</f>
        <v>44</v>
      </c>
      <c r="P14" s="57" t="n">
        <f aca="false">$AF14</f>
        <v>90</v>
      </c>
      <c r="Q14" s="57" t="n">
        <f aca="false">IFERROR(IF($V14&lt;&gt;0,ROUND((MAX(O14:P14)*0.5+$V14*0.5),0),ROUND(($O14*0.5+$P14*0.5),0)),)</f>
        <v>88</v>
      </c>
      <c r="R14" s="57" t="n">
        <f aca="false">$AV14</f>
        <v>94.7</v>
      </c>
      <c r="S14" s="57" t="n">
        <f aca="false">$BI14</f>
        <v>99.1</v>
      </c>
      <c r="T14" s="57" t="n">
        <f aca="false">$BT14</f>
        <v>99.5</v>
      </c>
      <c r="U14" s="57" t="n">
        <f aca="false">$CD14</f>
        <v>87.5</v>
      </c>
      <c r="V14" s="58" t="n">
        <f aca="false">$AJ14</f>
        <v>85</v>
      </c>
      <c r="W14" s="59" t="n">
        <f aca="false">IF($Q14&gt;=55,ROUND($Q14*$Q$3+$R14*$R$3+$S14*$S$3+$T14*$T$3+$U14*$U$3,0),$Q14)</f>
        <v>92</v>
      </c>
      <c r="X14" s="57" t="n">
        <v>20</v>
      </c>
      <c r="Y14" s="60" t="n">
        <v>24</v>
      </c>
      <c r="Z14" s="60" t="n">
        <v>0</v>
      </c>
      <c r="AA14" s="60" t="n">
        <v>0</v>
      </c>
      <c r="AB14" s="61" t="n">
        <f aca="false">IFERROR(X14+Y14+Z14*AA14/100,0)</f>
        <v>44</v>
      </c>
      <c r="AC14" s="74" t="n">
        <v>30</v>
      </c>
      <c r="AD14" s="74" t="n">
        <v>60</v>
      </c>
      <c r="AE14" s="75" t="n">
        <v>100</v>
      </c>
      <c r="AF14" s="61" t="n">
        <f aca="false">IFERROR(AC14+AD14*AE14/100,0)</f>
        <v>90</v>
      </c>
      <c r="AG14" s="60" t="n">
        <v>30</v>
      </c>
      <c r="AH14" s="60" t="n">
        <v>55</v>
      </c>
      <c r="AI14" s="57" t="n">
        <v>100</v>
      </c>
      <c r="AJ14" s="61" t="n">
        <f aca="false">IFERROR(AG14+AH14*AI14/100,0)</f>
        <v>85</v>
      </c>
      <c r="AK14" s="62" t="n">
        <v>100</v>
      </c>
      <c r="AL14" s="63" t="n">
        <v>100</v>
      </c>
      <c r="AM14" s="62" t="n">
        <v>100</v>
      </c>
      <c r="AN14" s="62" t="n">
        <v>100</v>
      </c>
      <c r="AO14" s="62" t="n">
        <v>100</v>
      </c>
      <c r="AP14" s="62" t="n">
        <v>80</v>
      </c>
      <c r="AQ14" s="62" t="n">
        <v>100</v>
      </c>
      <c r="AR14" s="62" t="n">
        <v>67</v>
      </c>
      <c r="AS14" s="62" t="n">
        <v>100</v>
      </c>
      <c r="AT14" s="62" t="n">
        <v>100</v>
      </c>
      <c r="AU14" s="62"/>
      <c r="AV14" s="61" t="n">
        <f aca="false">IFERROR(AVERAGE(AK14:AU14),0)</f>
        <v>94.7</v>
      </c>
      <c r="AW14" s="62" t="n">
        <v>100</v>
      </c>
      <c r="AX14" s="62" t="n">
        <v>100</v>
      </c>
      <c r="AY14" s="62" t="n">
        <v>100</v>
      </c>
      <c r="AZ14" s="62" t="n">
        <v>100</v>
      </c>
      <c r="BA14" s="62" t="n">
        <v>100</v>
      </c>
      <c r="BB14" s="62" t="n">
        <v>94</v>
      </c>
      <c r="BC14" s="90" t="n">
        <v>97</v>
      </c>
      <c r="BD14" s="62" t="n">
        <v>100</v>
      </c>
      <c r="BE14" s="62" t="n">
        <v>100</v>
      </c>
      <c r="BF14" s="62" t="n">
        <v>100</v>
      </c>
      <c r="BG14" s="62"/>
      <c r="BH14" s="62"/>
      <c r="BI14" s="61" t="n">
        <f aca="false">IFERROR(AVERAGE(AW14:BH14),0)</f>
        <v>99.1</v>
      </c>
      <c r="BJ14" s="62" t="n">
        <v>100</v>
      </c>
      <c r="BK14" s="62" t="n">
        <v>100</v>
      </c>
      <c r="BL14" s="62" t="n">
        <v>100</v>
      </c>
      <c r="BM14" s="90" t="n">
        <v>100</v>
      </c>
      <c r="BN14" s="62" t="n">
        <v>100</v>
      </c>
      <c r="BO14" s="62" t="n">
        <v>100</v>
      </c>
      <c r="BP14" s="62" t="n">
        <v>95</v>
      </c>
      <c r="BQ14" s="62" t="n">
        <v>100</v>
      </c>
      <c r="BR14" s="62" t="n">
        <v>100</v>
      </c>
      <c r="BS14" s="62" t="n">
        <v>100</v>
      </c>
      <c r="BT14" s="61" t="n">
        <f aca="false">IFERROR(AVERAGE(BJ14:BS14),0)</f>
        <v>99.5</v>
      </c>
      <c r="BU14" s="63" t="n">
        <v>100</v>
      </c>
      <c r="BV14" s="63" t="n">
        <v>100</v>
      </c>
      <c r="BW14" s="63" t="n">
        <v>100</v>
      </c>
      <c r="BX14" s="62" t="n">
        <v>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87.5</v>
      </c>
    </row>
    <row r="15" customFormat="false" ht="15.75" hidden="false" customHeight="true" outlineLevel="0" collapsed="false">
      <c r="A15" s="13" t="str">
        <f aca="false">$E15&amp;"-"&amp;$F15</f>
        <v>202004041-9</v>
      </c>
      <c r="B15" s="18" t="n">
        <f aca="false">$W15</f>
        <v>71</v>
      </c>
      <c r="C15" s="13"/>
      <c r="D15" s="68" t="n">
        <v>11</v>
      </c>
      <c r="E15" s="56" t="s">
        <v>1474</v>
      </c>
      <c r="F15" s="56" t="s">
        <v>102</v>
      </c>
      <c r="G15" s="56" t="s">
        <v>1475</v>
      </c>
      <c r="H15" s="56" t="s">
        <v>178</v>
      </c>
      <c r="I15" s="56" t="s">
        <v>1476</v>
      </c>
      <c r="J15" s="56" t="s">
        <v>803</v>
      </c>
      <c r="K15" s="56" t="s">
        <v>1477</v>
      </c>
      <c r="L15" s="56" t="s">
        <v>64</v>
      </c>
      <c r="M15" s="56" t="s">
        <v>276</v>
      </c>
      <c r="N15" s="56" t="s">
        <v>1478</v>
      </c>
      <c r="O15" s="57" t="n">
        <f aca="false">$AB15</f>
        <v>84</v>
      </c>
      <c r="P15" s="57" t="n">
        <f aca="false">$AF15</f>
        <v>25</v>
      </c>
      <c r="Q15" s="57" t="n">
        <f aca="false">IFERROR(IF($V15&lt;&gt;0,ROUND((MAX(O15:P15)*0.5+$V15*0.5),0),ROUND(($O15*0.5+$P15*0.5),0)),)</f>
        <v>55</v>
      </c>
      <c r="R15" s="57" t="n">
        <f aca="false">$AV15</f>
        <v>94.3</v>
      </c>
      <c r="S15" s="57" t="n">
        <f aca="false">$BI15</f>
        <v>65.9</v>
      </c>
      <c r="T15" s="57" t="n">
        <f aca="false">$BT15</f>
        <v>89.5</v>
      </c>
      <c r="U15" s="57" t="n">
        <f aca="false">$CD15</f>
        <v>73.375</v>
      </c>
      <c r="V15" s="58" t="n">
        <f aca="false">$AJ15</f>
        <v>0</v>
      </c>
      <c r="W15" s="59" t="n">
        <f aca="false">IF($Q15&gt;=55,ROUND($Q15*$Q$3+$R15*$R$3+$S15*$S$3+$T15*$T$3+$U15*$U$3,0),$Q15)</f>
        <v>71</v>
      </c>
      <c r="X15" s="57" t="n">
        <v>20</v>
      </c>
      <c r="Y15" s="60" t="n">
        <v>24</v>
      </c>
      <c r="Z15" s="60" t="n">
        <v>40</v>
      </c>
      <c r="AA15" s="60" t="n">
        <v>100</v>
      </c>
      <c r="AB15" s="61" t="n">
        <f aca="false">IFERROR(X15+Y15+Z15*AA15/100,0)</f>
        <v>84</v>
      </c>
      <c r="AC15" s="60" t="n">
        <v>25</v>
      </c>
      <c r="AD15" s="60" t="n">
        <v>0</v>
      </c>
      <c r="AE15" s="57" t="n">
        <v>0</v>
      </c>
      <c r="AF15" s="61" t="n">
        <f aca="false">IFERROR(AC15+AD15*AE15/100,0)</f>
        <v>25</v>
      </c>
      <c r="AG15" s="60"/>
      <c r="AH15" s="60"/>
      <c r="AI15" s="57"/>
      <c r="AJ15" s="61" t="n">
        <f aca="false">IFERROR(AG15+AH15*AI15/100,0)</f>
        <v>0</v>
      </c>
      <c r="AK15" s="62" t="n">
        <v>100</v>
      </c>
      <c r="AL15" s="63" t="n">
        <v>100</v>
      </c>
      <c r="AM15" s="62" t="n">
        <v>100</v>
      </c>
      <c r="AN15" s="62" t="n">
        <v>100</v>
      </c>
      <c r="AO15" s="62" t="n">
        <v>100</v>
      </c>
      <c r="AP15" s="62" t="n">
        <v>100</v>
      </c>
      <c r="AQ15" s="62" t="n">
        <v>100</v>
      </c>
      <c r="AR15" s="62" t="n">
        <v>83</v>
      </c>
      <c r="AS15" s="62" t="n">
        <v>100</v>
      </c>
      <c r="AT15" s="62" t="n">
        <v>60</v>
      </c>
      <c r="AU15" s="62"/>
      <c r="AV15" s="61" t="n">
        <f aca="false">IFERROR(AVERAGE(AK15:AU15),0)</f>
        <v>94.3</v>
      </c>
      <c r="AW15" s="62" t="n">
        <v>100</v>
      </c>
      <c r="AX15" s="62" t="n">
        <v>100</v>
      </c>
      <c r="AY15" s="62" t="n">
        <v>0</v>
      </c>
      <c r="AZ15" s="62" t="n">
        <v>100</v>
      </c>
      <c r="BA15" s="62" t="n">
        <v>100</v>
      </c>
      <c r="BB15" s="62" t="n">
        <v>0</v>
      </c>
      <c r="BC15" s="62" t="n">
        <v>77</v>
      </c>
      <c r="BD15" s="62" t="n">
        <v>0</v>
      </c>
      <c r="BE15" s="62" t="n">
        <v>99</v>
      </c>
      <c r="BF15" s="62" t="n">
        <v>83</v>
      </c>
      <c r="BG15" s="62"/>
      <c r="BH15" s="62"/>
      <c r="BI15" s="61" t="n">
        <f aca="false">IFERROR(AVERAGE(AW15:BH15),0)</f>
        <v>65.9</v>
      </c>
      <c r="BJ15" s="62" t="n">
        <v>100</v>
      </c>
      <c r="BK15" s="62" t="n">
        <v>100</v>
      </c>
      <c r="BL15" s="62" t="n">
        <v>90</v>
      </c>
      <c r="BM15" s="62" t="n">
        <v>110</v>
      </c>
      <c r="BN15" s="62" t="n">
        <v>100</v>
      </c>
      <c r="BO15" s="62" t="n">
        <v>100</v>
      </c>
      <c r="BP15" s="62" t="n">
        <v>100</v>
      </c>
      <c r="BQ15" s="62" t="n">
        <v>100</v>
      </c>
      <c r="BR15" s="62" t="n">
        <v>95</v>
      </c>
      <c r="BS15" s="62" t="n">
        <v>0</v>
      </c>
      <c r="BT15" s="61" t="n">
        <f aca="false">IFERROR(AVERAGE(BJ15:BS15),0)</f>
        <v>89.5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87</v>
      </c>
      <c r="BZ15" s="62" t="n">
        <v>0</v>
      </c>
      <c r="CA15" s="62" t="n">
        <v>100</v>
      </c>
      <c r="CB15" s="62" t="n">
        <v>0</v>
      </c>
      <c r="CC15" s="62"/>
      <c r="CD15" s="61" t="n">
        <f aca="false">IFERROR(AVERAGE(BU15:CC15),0)</f>
        <v>73.375</v>
      </c>
    </row>
    <row r="16" customFormat="false" ht="15.75" hidden="false" customHeight="true" outlineLevel="0" collapsed="false">
      <c r="A16" s="13" t="str">
        <f aca="false">$E16&amp;"-"&amp;$F16</f>
        <v>202004116-4</v>
      </c>
      <c r="B16" s="18" t="n">
        <f aca="false">$W16</f>
        <v>0</v>
      </c>
      <c r="C16" s="13"/>
      <c r="D16" s="68" t="n">
        <v>12</v>
      </c>
      <c r="E16" s="56" t="s">
        <v>1479</v>
      </c>
      <c r="F16" s="56" t="s">
        <v>178</v>
      </c>
      <c r="G16" s="56" t="s">
        <v>1480</v>
      </c>
      <c r="H16" s="56" t="s">
        <v>102</v>
      </c>
      <c r="I16" s="56" t="s">
        <v>1060</v>
      </c>
      <c r="J16" s="56" t="s">
        <v>646</v>
      </c>
      <c r="K16" s="56" t="s">
        <v>1481</v>
      </c>
      <c r="L16" s="56" t="s">
        <v>64</v>
      </c>
      <c r="M16" s="56" t="s">
        <v>276</v>
      </c>
      <c r="N16" s="56" t="s">
        <v>1482</v>
      </c>
      <c r="O16" s="57" t="n">
        <f aca="false">$AB16</f>
        <v>0</v>
      </c>
      <c r="P16" s="57" t="n">
        <f aca="false">$AF16</f>
        <v>0</v>
      </c>
      <c r="Q16" s="57" t="n">
        <f aca="false">IFERROR(IF($V16&lt;&gt;0,ROUND((MAX(O16:P16)*0.5+$V16*0.5),0),ROUND(($O16*0.5+$P16*0.5),0)),)</f>
        <v>0</v>
      </c>
      <c r="R16" s="57" t="n">
        <f aca="false">$AV16</f>
        <v>0</v>
      </c>
      <c r="S16" s="57" t="n">
        <f aca="false">$BI16</f>
        <v>0</v>
      </c>
      <c r="T16" s="57" t="n">
        <f aca="false">$BT16</f>
        <v>10</v>
      </c>
      <c r="U16" s="57" t="n">
        <f aca="false">$CD16</f>
        <v>0</v>
      </c>
      <c r="V16" s="58" t="n">
        <f aca="false">$AJ16</f>
        <v>0</v>
      </c>
      <c r="W16" s="59" t="n">
        <f aca="false">IF($Q16&gt;=55,ROUND($Q16*$Q$3+$R16*$R$3+$S16*$S$3+$T16*$T$3+$U16*$U$3,0),$Q16)</f>
        <v>0</v>
      </c>
      <c r="X16" s="57" t="n">
        <v>0</v>
      </c>
      <c r="Y16" s="60" t="n">
        <v>0</v>
      </c>
      <c r="Z16" s="60" t="n">
        <v>0</v>
      </c>
      <c r="AA16" s="60" t="n">
        <v>0</v>
      </c>
      <c r="AB16" s="61" t="n">
        <f aca="false">IFERROR(X16+Y16+Z16*AA16/100,0)</f>
        <v>0</v>
      </c>
      <c r="AC16" s="60" t="n">
        <v>0</v>
      </c>
      <c r="AD16" s="60" t="n">
        <v>0</v>
      </c>
      <c r="AE16" s="57" t="n">
        <v>0</v>
      </c>
      <c r="AF16" s="61" t="n">
        <f aca="false">IFERROR(AC16+AD16*AE16/100,0)</f>
        <v>0</v>
      </c>
      <c r="AG16" s="60"/>
      <c r="AH16" s="60"/>
      <c r="AI16" s="57"/>
      <c r="AJ16" s="61" t="n">
        <f aca="false">IFERROR(AG16+AH16*AI16/100,0)</f>
        <v>0</v>
      </c>
      <c r="AK16" s="62" t="n">
        <v>0</v>
      </c>
      <c r="AL16" s="63" t="n">
        <v>0</v>
      </c>
      <c r="AM16" s="62" t="n">
        <v>0</v>
      </c>
      <c r="AN16" s="62" t="n">
        <v>0</v>
      </c>
      <c r="AO16" s="62" t="n">
        <v>0</v>
      </c>
      <c r="AP16" s="62" t="n">
        <v>0</v>
      </c>
      <c r="AQ16" s="62" t="n">
        <v>0</v>
      </c>
      <c r="AR16" s="62" t="n">
        <v>0</v>
      </c>
      <c r="AS16" s="62" t="n">
        <v>0</v>
      </c>
      <c r="AT16" s="62" t="n">
        <v>0</v>
      </c>
      <c r="AU16" s="62"/>
      <c r="AV16" s="61" t="n">
        <f aca="false">IFERROR(AVERAGE(AK16:AU16),0)</f>
        <v>0</v>
      </c>
      <c r="AW16" s="62" t="s">
        <v>145</v>
      </c>
      <c r="AX16" s="62" t="n">
        <v>0</v>
      </c>
      <c r="AY16" s="62" t="n">
        <v>0</v>
      </c>
      <c r="AZ16" s="62" t="n">
        <v>0</v>
      </c>
      <c r="BA16" s="62" t="n">
        <v>0</v>
      </c>
      <c r="BB16" s="62" t="n">
        <v>0</v>
      </c>
      <c r="BC16" s="62" t="n">
        <v>0</v>
      </c>
      <c r="BD16" s="62" t="n">
        <v>0</v>
      </c>
      <c r="BE16" s="62" t="n">
        <v>0</v>
      </c>
      <c r="BF16" s="62" t="n">
        <v>0</v>
      </c>
      <c r="BG16" s="62"/>
      <c r="BH16" s="62"/>
      <c r="BI16" s="61" t="n">
        <f aca="false">IFERROR(AVERAGE(AW16:BH16),0)</f>
        <v>0</v>
      </c>
      <c r="BJ16" s="62" t="n">
        <v>100</v>
      </c>
      <c r="BK16" s="62" t="n">
        <v>0</v>
      </c>
      <c r="BL16" s="62" t="n">
        <v>0</v>
      </c>
      <c r="BM16" s="62" t="n">
        <v>0</v>
      </c>
      <c r="BN16" s="62" t="n">
        <v>0</v>
      </c>
      <c r="BO16" s="62" t="n">
        <v>0</v>
      </c>
      <c r="BP16" s="62" t="n">
        <v>0</v>
      </c>
      <c r="BQ16" s="62" t="n">
        <v>0</v>
      </c>
      <c r="BR16" s="62" t="n">
        <v>0</v>
      </c>
      <c r="BS16" s="62" t="n">
        <v>0</v>
      </c>
      <c r="BT16" s="61" t="n">
        <f aca="false">IFERROR(AVERAGE(BJ16:BS16),0)</f>
        <v>10</v>
      </c>
      <c r="BU16" s="63" t="n">
        <v>0</v>
      </c>
      <c r="BV16" s="63" t="n">
        <v>0</v>
      </c>
      <c r="BW16" s="63" t="n">
        <v>0</v>
      </c>
      <c r="BX16" s="62" t="n">
        <v>0</v>
      </c>
      <c r="BY16" s="62" t="n">
        <v>0</v>
      </c>
      <c r="BZ16" s="62" t="n">
        <v>0</v>
      </c>
      <c r="CA16" s="62" t="n">
        <v>0</v>
      </c>
      <c r="CB16" s="62" t="n">
        <v>0</v>
      </c>
      <c r="CC16" s="62"/>
      <c r="CD16" s="61" t="n">
        <f aca="false">IFERROR(AVERAGE(BU16:CC16),0)</f>
        <v>0</v>
      </c>
    </row>
    <row r="17" customFormat="false" ht="15.75" hidden="false" customHeight="true" outlineLevel="0" collapsed="false">
      <c r="A17" s="13" t="str">
        <f aca="false">$E17&amp;"-"&amp;$F17</f>
        <v>202004093-1</v>
      </c>
      <c r="B17" s="18" t="n">
        <f aca="false">$W17</f>
        <v>71</v>
      </c>
      <c r="C17" s="13"/>
      <c r="D17" s="68" t="n">
        <v>13</v>
      </c>
      <c r="E17" s="56" t="s">
        <v>1483</v>
      </c>
      <c r="F17" s="56" t="s">
        <v>64</v>
      </c>
      <c r="G17" s="56" t="s">
        <v>1484</v>
      </c>
      <c r="H17" s="56" t="s">
        <v>102</v>
      </c>
      <c r="I17" s="56" t="s">
        <v>1485</v>
      </c>
      <c r="J17" s="56" t="s">
        <v>504</v>
      </c>
      <c r="K17" s="56" t="s">
        <v>1486</v>
      </c>
      <c r="L17" s="56" t="s">
        <v>64</v>
      </c>
      <c r="M17" s="56" t="s">
        <v>276</v>
      </c>
      <c r="N17" s="56" t="s">
        <v>1487</v>
      </c>
      <c r="O17" s="57" t="n">
        <f aca="false">$AB17</f>
        <v>89</v>
      </c>
      <c r="P17" s="57" t="n">
        <f aca="false">$AF17</f>
        <v>20</v>
      </c>
      <c r="Q17" s="57" t="n">
        <f aca="false">IFERROR(IF($V17&lt;&gt;0,ROUND((MAX(O17:P17)*0.5+$V17*0.5),0),ROUND(($O17*0.5+$P17*0.5),0)),)</f>
        <v>55</v>
      </c>
      <c r="R17" s="57" t="n">
        <f aca="false">$AV17</f>
        <v>95.8</v>
      </c>
      <c r="S17" s="57" t="n">
        <f aca="false">$BI17</f>
        <v>97.7</v>
      </c>
      <c r="T17" s="57" t="n">
        <f aca="false">$BT17</f>
        <v>77</v>
      </c>
      <c r="U17" s="57" t="n">
        <f aca="false">$CD17</f>
        <v>75</v>
      </c>
      <c r="V17" s="58" t="n">
        <f aca="false">$AJ17</f>
        <v>0</v>
      </c>
      <c r="W17" s="59" t="n">
        <f aca="false">IF($Q17&gt;=55,ROUND($Q17*$Q$3+$R17*$R$3+$S17*$S$3+$T17*$T$3+$U17*$U$3,0),$Q17)</f>
        <v>71</v>
      </c>
      <c r="X17" s="57" t="n">
        <v>20</v>
      </c>
      <c r="Y17" s="60" t="n">
        <v>29</v>
      </c>
      <c r="Z17" s="60" t="n">
        <v>40</v>
      </c>
      <c r="AA17" s="60" t="n">
        <v>100</v>
      </c>
      <c r="AB17" s="61" t="n">
        <f aca="false">IFERROR(X17+Y17+Z17*AA17/100,0)</f>
        <v>89</v>
      </c>
      <c r="AC17" s="60" t="n">
        <v>20</v>
      </c>
      <c r="AD17" s="60" t="n">
        <v>0</v>
      </c>
      <c r="AE17" s="57" t="n">
        <v>0</v>
      </c>
      <c r="AF17" s="61" t="n">
        <f aca="false">IFERROR(AC17+AD17*AE17/100,0)</f>
        <v>20</v>
      </c>
      <c r="AG17" s="60"/>
      <c r="AH17" s="60"/>
      <c r="AI17" s="57"/>
      <c r="AJ17" s="61" t="n">
        <f aca="false">IFERROR(AG17+AH17*AI17/100,0)</f>
        <v>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75</v>
      </c>
      <c r="AP17" s="62" t="n">
        <v>100</v>
      </c>
      <c r="AQ17" s="62" t="n">
        <v>100</v>
      </c>
      <c r="AR17" s="62" t="n">
        <v>83</v>
      </c>
      <c r="AS17" s="62" t="n">
        <v>100</v>
      </c>
      <c r="AT17" s="62" t="n">
        <v>100</v>
      </c>
      <c r="AU17" s="62"/>
      <c r="AV17" s="61" t="n">
        <f aca="false">IFERROR(AVERAGE(AK17:AU17),0)</f>
        <v>95.8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77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97.7</v>
      </c>
      <c r="BJ17" s="62" t="n">
        <v>100</v>
      </c>
      <c r="BK17" s="62" t="n">
        <v>100</v>
      </c>
      <c r="BL17" s="62" t="n">
        <v>100</v>
      </c>
      <c r="BM17" s="62" t="n">
        <v>0</v>
      </c>
      <c r="BN17" s="62" t="n">
        <v>90</v>
      </c>
      <c r="BO17" s="62" t="n">
        <v>0</v>
      </c>
      <c r="BP17" s="62" t="n">
        <v>90</v>
      </c>
      <c r="BQ17" s="62" t="n">
        <v>100</v>
      </c>
      <c r="BR17" s="62" t="n">
        <v>95</v>
      </c>
      <c r="BS17" s="62" t="n">
        <v>95</v>
      </c>
      <c r="BT17" s="61" t="n">
        <f aca="false">IFERROR(AVERAGE(BJ17:BS17),0)</f>
        <v>77</v>
      </c>
      <c r="BU17" s="63" t="n">
        <v>100</v>
      </c>
      <c r="BV17" s="63" t="n">
        <v>100</v>
      </c>
      <c r="BW17" s="63" t="n">
        <v>100</v>
      </c>
      <c r="BX17" s="62" t="n">
        <v>100</v>
      </c>
      <c r="BY17" s="62" t="n">
        <v>0</v>
      </c>
      <c r="BZ17" s="62" t="n">
        <v>0</v>
      </c>
      <c r="CA17" s="62" t="n">
        <v>100</v>
      </c>
      <c r="CB17" s="62" t="n">
        <v>100</v>
      </c>
      <c r="CC17" s="62"/>
      <c r="CD17" s="61" t="n">
        <f aca="false">IFERROR(AVERAGE(BU17:CC17),0)</f>
        <v>75</v>
      </c>
    </row>
    <row r="18" customFormat="false" ht="15.75" hidden="false" customHeight="true" outlineLevel="0" collapsed="false">
      <c r="A18" s="13" t="str">
        <f aca="false">$E18&amp;"-"&amp;$F18</f>
        <v>202004087-7</v>
      </c>
      <c r="B18" s="18" t="n">
        <f aca="false">$W18</f>
        <v>68</v>
      </c>
      <c r="C18" s="13"/>
      <c r="D18" s="68" t="n">
        <v>14</v>
      </c>
      <c r="E18" s="56" t="s">
        <v>1488</v>
      </c>
      <c r="F18" s="56" t="s">
        <v>121</v>
      </c>
      <c r="G18" s="56" t="s">
        <v>1489</v>
      </c>
      <c r="H18" s="56" t="s">
        <v>60</v>
      </c>
      <c r="I18" s="56" t="s">
        <v>426</v>
      </c>
      <c r="J18" s="56" t="s">
        <v>1490</v>
      </c>
      <c r="K18" s="56" t="s">
        <v>63</v>
      </c>
      <c r="L18" s="56" t="s">
        <v>64</v>
      </c>
      <c r="M18" s="56" t="s">
        <v>276</v>
      </c>
      <c r="N18" s="56" t="s">
        <v>1491</v>
      </c>
      <c r="O18" s="57" t="n">
        <f aca="false">$AB18</f>
        <v>95</v>
      </c>
      <c r="P18" s="57" t="n">
        <f aca="false">$AF18</f>
        <v>20</v>
      </c>
      <c r="Q18" s="57" t="n">
        <f aca="false">IFERROR(IF($V18&lt;&gt;0,ROUND((MAX(O18:P18)*0.5+$V18*0.5),0),ROUND(($O18*0.5+$P18*0.5),0)),)</f>
        <v>58</v>
      </c>
      <c r="R18" s="57" t="n">
        <f aca="false">$AV18</f>
        <v>85.5</v>
      </c>
      <c r="S18" s="57" t="n">
        <f aca="false">$BI18</f>
        <v>60</v>
      </c>
      <c r="T18" s="57" t="n">
        <f aca="false">$BT18</f>
        <v>76.5</v>
      </c>
      <c r="U18" s="57" t="n">
        <f aca="false">$CD18</f>
        <v>70.875</v>
      </c>
      <c r="V18" s="58" t="n">
        <f aca="false">$AJ18</f>
        <v>0</v>
      </c>
      <c r="W18" s="59" t="n">
        <f aca="false">IF($Q18&gt;=55,ROUND($Q18*$Q$3+$R18*$R$3+$S18*$S$3+$T18*$T$3+$U18*$U$3,0),$Q18)</f>
        <v>68</v>
      </c>
      <c r="X18" s="57" t="n">
        <v>20</v>
      </c>
      <c r="Y18" s="60" t="n">
        <v>25</v>
      </c>
      <c r="Z18" s="60" t="n">
        <v>50</v>
      </c>
      <c r="AA18" s="60" t="n">
        <v>100</v>
      </c>
      <c r="AB18" s="61" t="n">
        <f aca="false">IFERROR(X18+Y18+Z18*AA18/100,0)</f>
        <v>95</v>
      </c>
      <c r="AC18" s="60" t="n">
        <v>20</v>
      </c>
      <c r="AD18" s="60" t="n">
        <v>0</v>
      </c>
      <c r="AE18" s="57" t="n">
        <v>0</v>
      </c>
      <c r="AF18" s="61" t="n">
        <f aca="false">IFERROR(AC18+AD18*AE18/100,0)</f>
        <v>20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0</v>
      </c>
      <c r="AN18" s="62" t="n">
        <v>100</v>
      </c>
      <c r="AO18" s="62" t="n">
        <v>75</v>
      </c>
      <c r="AP18" s="62" t="n">
        <v>80</v>
      </c>
      <c r="AQ18" s="62" t="n">
        <v>100</v>
      </c>
      <c r="AR18" s="62" t="n">
        <v>100</v>
      </c>
      <c r="AS18" s="62" t="n">
        <v>100</v>
      </c>
      <c r="AT18" s="62" t="n">
        <v>100</v>
      </c>
      <c r="AU18" s="62"/>
      <c r="AV18" s="61" t="n">
        <f aca="false">IFERROR(AVERAGE(AK18:AU18),0)</f>
        <v>85.5</v>
      </c>
      <c r="AW18" s="62" t="n">
        <v>100</v>
      </c>
      <c r="AX18" s="62" t="n">
        <v>0</v>
      </c>
      <c r="AY18" s="62" t="n">
        <v>100</v>
      </c>
      <c r="AZ18" s="62" t="n">
        <v>100</v>
      </c>
      <c r="BA18" s="62" t="n">
        <v>100</v>
      </c>
      <c r="BB18" s="62" t="n">
        <v>0</v>
      </c>
      <c r="BC18" s="62" t="n">
        <v>0</v>
      </c>
      <c r="BD18" s="62" t="n">
        <v>0</v>
      </c>
      <c r="BE18" s="62" t="n">
        <v>100</v>
      </c>
      <c r="BF18" s="62" t="n">
        <v>100</v>
      </c>
      <c r="BG18" s="62"/>
      <c r="BH18" s="62"/>
      <c r="BI18" s="61" t="n">
        <f aca="false">IFERROR(AVERAGE(AW18:BH18),0)</f>
        <v>60</v>
      </c>
      <c r="BJ18" s="62" t="n">
        <v>100</v>
      </c>
      <c r="BK18" s="62" t="n">
        <v>100</v>
      </c>
      <c r="BL18" s="62" t="n">
        <v>100</v>
      </c>
      <c r="BM18" s="62" t="n">
        <v>0</v>
      </c>
      <c r="BN18" s="62" t="n">
        <v>90</v>
      </c>
      <c r="BO18" s="62" t="n">
        <v>0</v>
      </c>
      <c r="BP18" s="62" t="n">
        <v>100</v>
      </c>
      <c r="BQ18" s="62" t="n">
        <v>90</v>
      </c>
      <c r="BR18" s="62" t="n">
        <v>95</v>
      </c>
      <c r="BS18" s="62" t="n">
        <v>90</v>
      </c>
      <c r="BT18" s="61" t="n">
        <f aca="false">IFERROR(AVERAGE(BJ18:BS18),0)</f>
        <v>76.5</v>
      </c>
      <c r="BU18" s="63" t="n">
        <v>100</v>
      </c>
      <c r="BV18" s="63" t="n">
        <v>80</v>
      </c>
      <c r="BW18" s="63" t="n">
        <v>0</v>
      </c>
      <c r="BX18" s="62" t="n">
        <v>100</v>
      </c>
      <c r="BY18" s="62" t="n">
        <v>87</v>
      </c>
      <c r="BZ18" s="62" t="n">
        <v>0</v>
      </c>
      <c r="CA18" s="62" t="n">
        <v>100</v>
      </c>
      <c r="CB18" s="62" t="n">
        <v>100</v>
      </c>
      <c r="CC18" s="62"/>
      <c r="CD18" s="61" t="n">
        <f aca="false">IFERROR(AVERAGE(BU18:CC18),0)</f>
        <v>70.875</v>
      </c>
    </row>
    <row r="19" customFormat="false" ht="15.75" hidden="false" customHeight="true" outlineLevel="0" collapsed="false">
      <c r="A19" s="13" t="str">
        <f aca="false">$E19&amp;"-"&amp;$F19</f>
        <v>202004054-0</v>
      </c>
      <c r="B19" s="18" t="n">
        <f aca="false">$W19</f>
        <v>66</v>
      </c>
      <c r="C19" s="13"/>
      <c r="D19" s="68" t="n">
        <v>15</v>
      </c>
      <c r="E19" s="56" t="s">
        <v>1492</v>
      </c>
      <c r="F19" s="56" t="s">
        <v>68</v>
      </c>
      <c r="G19" s="56" t="s">
        <v>1493</v>
      </c>
      <c r="H19" s="56" t="s">
        <v>89</v>
      </c>
      <c r="I19" s="56" t="s">
        <v>1494</v>
      </c>
      <c r="J19" s="56" t="s">
        <v>1495</v>
      </c>
      <c r="K19" s="56" t="s">
        <v>1496</v>
      </c>
      <c r="L19" s="56" t="s">
        <v>64</v>
      </c>
      <c r="M19" s="56" t="s">
        <v>276</v>
      </c>
      <c r="N19" s="56" t="s">
        <v>1497</v>
      </c>
      <c r="O19" s="57" t="n">
        <f aca="false">$AB19</f>
        <v>74</v>
      </c>
      <c r="P19" s="57" t="n">
        <f aca="false">$AF19</f>
        <v>9</v>
      </c>
      <c r="Q19" s="57" t="n">
        <f aca="false">IFERROR(IF($V19&lt;&gt;0,ROUND((MAX(O19:P19)*0.5+$V19*0.5),0),ROUND(($O19*0.5+$P19*0.5),0)),)</f>
        <v>87</v>
      </c>
      <c r="R19" s="57" t="n">
        <f aca="false">$AV19</f>
        <v>51</v>
      </c>
      <c r="S19" s="57" t="n">
        <f aca="false">$BI19</f>
        <v>47.3</v>
      </c>
      <c r="T19" s="57" t="n">
        <f aca="false">$BT19</f>
        <v>47.5</v>
      </c>
      <c r="U19" s="57" t="n">
        <f aca="false">$CD19</f>
        <v>0</v>
      </c>
      <c r="V19" s="58" t="n">
        <f aca="false">$AJ19</f>
        <v>100</v>
      </c>
      <c r="W19" s="59" t="n">
        <f aca="false">IF($Q19&gt;=55,ROUND($Q19*$Q$3+$R19*$R$3+$S19*$S$3+$T19*$T$3+$U19*$U$3,0),$Q19)</f>
        <v>66</v>
      </c>
      <c r="X19" s="57" t="n">
        <v>20</v>
      </c>
      <c r="Y19" s="60" t="n">
        <v>24</v>
      </c>
      <c r="Z19" s="60" t="n">
        <v>30</v>
      </c>
      <c r="AA19" s="60" t="n">
        <v>100</v>
      </c>
      <c r="AB19" s="61" t="n">
        <f aca="false">IFERROR(X19+Y19+Z19*AA19/100,0)</f>
        <v>74</v>
      </c>
      <c r="AC19" s="60" t="n">
        <v>0</v>
      </c>
      <c r="AD19" s="60" t="n">
        <v>30</v>
      </c>
      <c r="AE19" s="57" t="n">
        <v>30</v>
      </c>
      <c r="AF19" s="61" t="n">
        <f aca="false">IFERROR(AC19+AD19*AE19/100,0)</f>
        <v>9</v>
      </c>
      <c r="AG19" s="60" t="n">
        <v>30</v>
      </c>
      <c r="AH19" s="60" t="n">
        <v>70</v>
      </c>
      <c r="AI19" s="57" t="n">
        <v>100</v>
      </c>
      <c r="AJ19" s="61" t="n">
        <f aca="false">IFERROR(AG19+AH19*AI19/100,0)</f>
        <v>100</v>
      </c>
      <c r="AK19" s="62" t="n">
        <v>100</v>
      </c>
      <c r="AL19" s="63" t="n">
        <v>100</v>
      </c>
      <c r="AM19" s="62" t="n">
        <v>30</v>
      </c>
      <c r="AN19" s="62" t="n">
        <v>100</v>
      </c>
      <c r="AO19" s="62" t="n">
        <v>0</v>
      </c>
      <c r="AP19" s="62" t="n">
        <v>0</v>
      </c>
      <c r="AQ19" s="62" t="n">
        <v>80</v>
      </c>
      <c r="AR19" s="62" t="n">
        <v>0</v>
      </c>
      <c r="AS19" s="62" t="n">
        <v>0</v>
      </c>
      <c r="AT19" s="62" t="n">
        <v>100</v>
      </c>
      <c r="AU19" s="62"/>
      <c r="AV19" s="61" t="n">
        <f aca="false">IFERROR(AVERAGE(AK19:AU19),0)</f>
        <v>51</v>
      </c>
      <c r="AW19" s="62" t="n">
        <v>91</v>
      </c>
      <c r="AX19" s="62" t="n">
        <v>52</v>
      </c>
      <c r="AY19" s="62" t="n">
        <v>89</v>
      </c>
      <c r="AZ19" s="62" t="n">
        <v>50</v>
      </c>
      <c r="BA19" s="62" t="n">
        <v>0</v>
      </c>
      <c r="BB19" s="62" t="n">
        <v>89</v>
      </c>
      <c r="BC19" s="62" t="n">
        <v>0</v>
      </c>
      <c r="BD19" s="62" t="n">
        <v>0</v>
      </c>
      <c r="BE19" s="62" t="n">
        <v>27</v>
      </c>
      <c r="BF19" s="62" t="n">
        <v>75</v>
      </c>
      <c r="BG19" s="62"/>
      <c r="BH19" s="62"/>
      <c r="BI19" s="61" t="n">
        <f aca="false">IFERROR(AVERAGE(AW19:BH19),0)</f>
        <v>47.3</v>
      </c>
      <c r="BJ19" s="62" t="n">
        <v>100</v>
      </c>
      <c r="BK19" s="62" t="n">
        <v>85</v>
      </c>
      <c r="BL19" s="62" t="n">
        <v>100</v>
      </c>
      <c r="BM19" s="62" t="n">
        <v>0</v>
      </c>
      <c r="BN19" s="62" t="n">
        <v>0</v>
      </c>
      <c r="BO19" s="62" t="n">
        <v>0</v>
      </c>
      <c r="BP19" s="62" t="n">
        <v>0</v>
      </c>
      <c r="BQ19" s="62" t="n">
        <v>0</v>
      </c>
      <c r="BR19" s="62" t="n">
        <v>95</v>
      </c>
      <c r="BS19" s="62" t="n">
        <v>95</v>
      </c>
      <c r="BT19" s="61" t="n">
        <f aca="false">IFERROR(AVERAGE(BJ19:BS19),0)</f>
        <v>47.5</v>
      </c>
      <c r="BU19" s="63" t="n">
        <v>0</v>
      </c>
      <c r="BV19" s="63" t="n">
        <v>0</v>
      </c>
      <c r="BW19" s="72" t="n">
        <v>0</v>
      </c>
      <c r="BX19" s="62" t="n">
        <v>0</v>
      </c>
      <c r="BY19" s="62" t="n">
        <v>0</v>
      </c>
      <c r="BZ19" s="62" t="n">
        <v>0</v>
      </c>
      <c r="CA19" s="62" t="n">
        <v>0</v>
      </c>
      <c r="CB19" s="62" t="n">
        <v>0</v>
      </c>
      <c r="CC19" s="62"/>
      <c r="CD19" s="61" t="n">
        <f aca="false">IFERROR(AVERAGE(BU19:CC19),0)</f>
        <v>0</v>
      </c>
    </row>
    <row r="20" customFormat="false" ht="15.75" hidden="false" customHeight="true" outlineLevel="0" collapsed="false">
      <c r="A20" s="13" t="str">
        <f aca="false">$E20&amp;"-"&amp;$F20</f>
        <v>202004097-4</v>
      </c>
      <c r="B20" s="18" t="n">
        <f aca="false">$W20</f>
        <v>68</v>
      </c>
      <c r="C20" s="13"/>
      <c r="D20" s="68" t="n">
        <v>16</v>
      </c>
      <c r="E20" s="56" t="s">
        <v>1498</v>
      </c>
      <c r="F20" s="56" t="s">
        <v>178</v>
      </c>
      <c r="G20" s="56" t="s">
        <v>1499</v>
      </c>
      <c r="H20" s="56" t="s">
        <v>140</v>
      </c>
      <c r="I20" s="56" t="s">
        <v>866</v>
      </c>
      <c r="J20" s="56" t="s">
        <v>1500</v>
      </c>
      <c r="K20" s="56" t="s">
        <v>1501</v>
      </c>
      <c r="L20" s="56" t="s">
        <v>64</v>
      </c>
      <c r="M20" s="56" t="s">
        <v>276</v>
      </c>
      <c r="N20" s="56" t="s">
        <v>1502</v>
      </c>
      <c r="O20" s="57" t="n">
        <f aca="false">$AB20</f>
        <v>69</v>
      </c>
      <c r="P20" s="57" t="n">
        <f aca="false">$AF20</f>
        <v>0</v>
      </c>
      <c r="Q20" s="57" t="n">
        <f aca="false">IFERROR(IF($V20&lt;&gt;0,ROUND((O20+P20+V20)/3,0),ROUND(($O20*0.5+$P20*0.5),0)),)</f>
        <v>56</v>
      </c>
      <c r="R20" s="57" t="n">
        <f aca="false">$AV20</f>
        <v>74.3</v>
      </c>
      <c r="S20" s="57" t="n">
        <f aca="false">$BI20</f>
        <v>89.091</v>
      </c>
      <c r="T20" s="57" t="n">
        <f aca="false">$BT20</f>
        <v>81.5</v>
      </c>
      <c r="U20" s="57" t="n">
        <f aca="false">$CD20</f>
        <v>87.5</v>
      </c>
      <c r="V20" s="58" t="n">
        <f aca="false">$AJ20</f>
        <v>100</v>
      </c>
      <c r="W20" s="59" t="n">
        <f aca="false">IF($Q20&gt;=55,ROUND($Q20*$Q$3+$R20*$R$3+$S20*$S$3+$T20*$T$3+$U20*$U$3,0),$Q20)</f>
        <v>68</v>
      </c>
      <c r="X20" s="57" t="n">
        <v>15</v>
      </c>
      <c r="Y20" s="60" t="n">
        <v>29</v>
      </c>
      <c r="Z20" s="60" t="n">
        <v>25</v>
      </c>
      <c r="AA20" s="60" t="n">
        <v>100</v>
      </c>
      <c r="AB20" s="61" t="n">
        <f aca="false">IFERROR(X20+Y20+Z20*AA20/100,0)</f>
        <v>69</v>
      </c>
      <c r="AC20" s="60" t="n">
        <v>0</v>
      </c>
      <c r="AD20" s="60" t="n">
        <v>0</v>
      </c>
      <c r="AE20" s="57" t="n">
        <v>0</v>
      </c>
      <c r="AF20" s="61" t="n">
        <f aca="false">IFERROR(AC20+AD20*AE20/100,0)</f>
        <v>0</v>
      </c>
      <c r="AG20" s="60" t="n">
        <v>30</v>
      </c>
      <c r="AH20" s="60" t="n">
        <v>70</v>
      </c>
      <c r="AI20" s="57" t="n">
        <v>100</v>
      </c>
      <c r="AJ20" s="61" t="n">
        <f aca="false">IFERROR(AG20+AH20*AI20/100,0)</f>
        <v>100</v>
      </c>
      <c r="AK20" s="62" t="n">
        <v>100</v>
      </c>
      <c r="AL20" s="63" t="n">
        <v>100</v>
      </c>
      <c r="AM20" s="62" t="n">
        <v>30</v>
      </c>
      <c r="AN20" s="62" t="n">
        <v>100</v>
      </c>
      <c r="AO20" s="62" t="n">
        <v>0</v>
      </c>
      <c r="AP20" s="62" t="n">
        <v>80</v>
      </c>
      <c r="AQ20" s="62" t="n">
        <v>100</v>
      </c>
      <c r="AR20" s="62" t="n">
        <v>33</v>
      </c>
      <c r="AS20" s="62" t="n">
        <v>100</v>
      </c>
      <c r="AT20" s="62" t="n">
        <v>100</v>
      </c>
      <c r="AU20" s="62"/>
      <c r="AV20" s="61" t="n">
        <f aca="false">IFERROR(AVERAGE(AK20:AU20),0)</f>
        <v>74.3</v>
      </c>
      <c r="AW20" s="62" t="n">
        <v>100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0</v>
      </c>
      <c r="BD20" s="62" t="n">
        <v>90.91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89.091</v>
      </c>
      <c r="BJ20" s="62" t="n">
        <v>100</v>
      </c>
      <c r="BK20" s="62" t="n">
        <v>100</v>
      </c>
      <c r="BL20" s="62" t="n">
        <v>90</v>
      </c>
      <c r="BM20" s="62" t="n">
        <v>100</v>
      </c>
      <c r="BN20" s="62" t="n">
        <v>80</v>
      </c>
      <c r="BO20" s="62" t="n">
        <v>100</v>
      </c>
      <c r="BP20" s="62" t="n">
        <v>50</v>
      </c>
      <c r="BQ20" s="62" t="n">
        <v>0</v>
      </c>
      <c r="BR20" s="62" t="n">
        <v>95</v>
      </c>
      <c r="BS20" s="62" t="n">
        <v>100</v>
      </c>
      <c r="BT20" s="61" t="n">
        <f aca="false">IFERROR(AVERAGE(BJ20:BS20),0)</f>
        <v>81.5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0</v>
      </c>
      <c r="CA20" s="62" t="n">
        <v>100</v>
      </c>
      <c r="CB20" s="62" t="n">
        <v>100</v>
      </c>
      <c r="CC20" s="62"/>
      <c r="CD20" s="61" t="n">
        <f aca="false">IFERROR(AVERAGE(BU20:CC20),0)</f>
        <v>87.5</v>
      </c>
    </row>
    <row r="21" customFormat="false" ht="15.75" hidden="false" customHeight="true" outlineLevel="0" collapsed="false">
      <c r="A21" s="13" t="str">
        <f aca="false">$E21&amp;"-"&amp;$F21</f>
        <v>202004040-0</v>
      </c>
      <c r="B21" s="18" t="n">
        <f aca="false">$W21</f>
        <v>73</v>
      </c>
      <c r="C21" s="13"/>
      <c r="D21" s="68" t="n">
        <v>17</v>
      </c>
      <c r="E21" s="56" t="s">
        <v>1503</v>
      </c>
      <c r="F21" s="56" t="s">
        <v>68</v>
      </c>
      <c r="G21" s="56" t="s">
        <v>1504</v>
      </c>
      <c r="H21" s="56" t="s">
        <v>68</v>
      </c>
      <c r="I21" s="56" t="s">
        <v>79</v>
      </c>
      <c r="J21" s="56" t="s">
        <v>1505</v>
      </c>
      <c r="K21" s="56" t="s">
        <v>1506</v>
      </c>
      <c r="L21" s="56" t="s">
        <v>64</v>
      </c>
      <c r="M21" s="56" t="s">
        <v>276</v>
      </c>
      <c r="N21" s="56" t="s">
        <v>1507</v>
      </c>
      <c r="O21" s="57" t="n">
        <f aca="false">$AB21</f>
        <v>90</v>
      </c>
      <c r="P21" s="57" t="n">
        <f aca="false">$AF21</f>
        <v>30</v>
      </c>
      <c r="Q21" s="57" t="n">
        <f aca="false">IFERROR(IF($V21&lt;&gt;0,ROUND((MAX(O21:P21)*0.5+$V21*0.5),0),ROUND(($O21*0.5+$P21*0.5),0)),)</f>
        <v>60</v>
      </c>
      <c r="R21" s="57" t="n">
        <f aca="false">$AV21</f>
        <v>100</v>
      </c>
      <c r="S21" s="57" t="n">
        <f aca="false">$BI21</f>
        <v>77.5</v>
      </c>
      <c r="T21" s="57" t="n">
        <f aca="false">$BT21</f>
        <v>76</v>
      </c>
      <c r="U21" s="57" t="n">
        <f aca="false">$CD21</f>
        <v>73.375</v>
      </c>
      <c r="V21" s="58" t="n">
        <f aca="false">$AJ21</f>
        <v>0</v>
      </c>
      <c r="W21" s="59" t="n">
        <f aca="false">IF($Q21&gt;=55,ROUND($Q21*$Q$3+$R21*$R$3+$S21*$S$3+$T21*$T$3+$U21*$U$3,0),$Q21)</f>
        <v>73</v>
      </c>
      <c r="X21" s="57" t="n">
        <v>20</v>
      </c>
      <c r="Y21" s="60" t="n">
        <v>25</v>
      </c>
      <c r="Z21" s="60" t="n">
        <v>45</v>
      </c>
      <c r="AA21" s="60" t="n">
        <v>100</v>
      </c>
      <c r="AB21" s="61" t="n">
        <f aca="false">IFERROR(X21+Y21+Z21*AA21/100,0)</f>
        <v>90</v>
      </c>
      <c r="AC21" s="60" t="n">
        <v>30</v>
      </c>
      <c r="AD21" s="60" t="n">
        <v>0</v>
      </c>
      <c r="AE21" s="57" t="n">
        <v>0</v>
      </c>
      <c r="AF21" s="61" t="n">
        <f aca="false">IFERROR(AC21+AD21*AE21/100,0)</f>
        <v>30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100</v>
      </c>
      <c r="AP21" s="62" t="n">
        <v>100</v>
      </c>
      <c r="AQ21" s="62" t="n">
        <v>100</v>
      </c>
      <c r="AR21" s="62" t="n">
        <v>100</v>
      </c>
      <c r="AS21" s="62" t="n">
        <v>100</v>
      </c>
      <c r="AT21" s="62" t="n">
        <v>100</v>
      </c>
      <c r="AU21" s="62"/>
      <c r="AV21" s="61" t="n">
        <f aca="false">IFERROR(AVERAGE(AK21:AU21),0)</f>
        <v>100</v>
      </c>
      <c r="AW21" s="62" t="n">
        <v>100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0</v>
      </c>
      <c r="BC21" s="62" t="n">
        <v>75</v>
      </c>
      <c r="BD21" s="62" t="n">
        <v>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77.5</v>
      </c>
      <c r="BJ21" s="62" t="n">
        <v>100</v>
      </c>
      <c r="BK21" s="62" t="n">
        <v>100</v>
      </c>
      <c r="BL21" s="62" t="n">
        <v>70</v>
      </c>
      <c r="BM21" s="62" t="n">
        <v>0</v>
      </c>
      <c r="BN21" s="62" t="n">
        <v>95</v>
      </c>
      <c r="BO21" s="62" t="n">
        <v>0</v>
      </c>
      <c r="BP21" s="62" t="n">
        <v>100</v>
      </c>
      <c r="BQ21" s="62" t="n">
        <v>100</v>
      </c>
      <c r="BR21" s="62" t="n">
        <v>95</v>
      </c>
      <c r="BS21" s="62" t="n">
        <v>100</v>
      </c>
      <c r="BT21" s="61" t="n">
        <f aca="false">IFERROR(AVERAGE(BJ21:BS21),0)</f>
        <v>76</v>
      </c>
      <c r="BU21" s="63" t="n">
        <v>100</v>
      </c>
      <c r="BV21" s="63" t="n">
        <v>100</v>
      </c>
      <c r="BW21" s="63" t="n">
        <v>100</v>
      </c>
      <c r="BX21" s="62" t="n">
        <v>0</v>
      </c>
      <c r="BY21" s="62" t="n">
        <v>87</v>
      </c>
      <c r="BZ21" s="62" t="n">
        <v>0</v>
      </c>
      <c r="CA21" s="62" t="n">
        <v>100</v>
      </c>
      <c r="CB21" s="62" t="n">
        <v>100</v>
      </c>
      <c r="CC21" s="62"/>
      <c r="CD21" s="61" t="n">
        <f aca="false">IFERROR(AVERAGE(BU21:CC21),0)</f>
        <v>73.375</v>
      </c>
    </row>
    <row r="22" customFormat="false" ht="15.75" hidden="false" customHeight="true" outlineLevel="0" collapsed="false">
      <c r="A22" s="13" t="str">
        <f aca="false">$E22&amp;"-"&amp;$F22</f>
        <v>202004066-4</v>
      </c>
      <c r="B22" s="18" t="n">
        <f aca="false">$W22</f>
        <v>77</v>
      </c>
      <c r="C22" s="13"/>
      <c r="D22" s="54" t="n">
        <f aca="false">D21+1</f>
        <v>18</v>
      </c>
      <c r="E22" s="56" t="s">
        <v>1508</v>
      </c>
      <c r="F22" s="56" t="s">
        <v>178</v>
      </c>
      <c r="G22" s="56" t="s">
        <v>1509</v>
      </c>
      <c r="H22" s="56" t="s">
        <v>121</v>
      </c>
      <c r="I22" s="56" t="s">
        <v>192</v>
      </c>
      <c r="J22" s="56" t="s">
        <v>244</v>
      </c>
      <c r="K22" s="56" t="s">
        <v>578</v>
      </c>
      <c r="L22" s="56" t="s">
        <v>64</v>
      </c>
      <c r="M22" s="56" t="s">
        <v>276</v>
      </c>
      <c r="N22" s="56" t="s">
        <v>1510</v>
      </c>
      <c r="O22" s="57" t="n">
        <f aca="false">$AB22</f>
        <v>0</v>
      </c>
      <c r="P22" s="57" t="n">
        <f aca="false">$AF22</f>
        <v>95</v>
      </c>
      <c r="Q22" s="57" t="n">
        <f aca="false">IFERROR(IF($V22&lt;&gt;0,ROUND((O22+P22+V22)/3,0),ROUND(($O22*0.5+$P22*0.5),0)),)</f>
        <v>65</v>
      </c>
      <c r="R22" s="57" t="n">
        <f aca="false">$AV22</f>
        <v>98</v>
      </c>
      <c r="S22" s="57" t="n">
        <f aca="false">$BI22</f>
        <v>62.2</v>
      </c>
      <c r="T22" s="57" t="n">
        <f aca="false">$BT22</f>
        <v>96</v>
      </c>
      <c r="U22" s="57" t="n">
        <f aca="false">$CD22</f>
        <v>58.375</v>
      </c>
      <c r="V22" s="58" t="n">
        <f aca="false">$AJ22</f>
        <v>100</v>
      </c>
      <c r="W22" s="59" t="n">
        <f aca="false">IF($Q22&gt;=55,ROUND($Q22*$Q$3+$R22*$R$3+$S22*$S$3+$T22*$T$3+$U22*$U$3,0),$Q22)</f>
        <v>77</v>
      </c>
      <c r="X22" s="57" t="n">
        <v>0</v>
      </c>
      <c r="Y22" s="60" t="n">
        <v>0</v>
      </c>
      <c r="Z22" s="60" t="n">
        <v>0</v>
      </c>
      <c r="AA22" s="60" t="n">
        <v>0</v>
      </c>
      <c r="AB22" s="61" t="n">
        <f aca="false">IFERROR(X22+Y22+Z22*AA22/100,0)</f>
        <v>0</v>
      </c>
      <c r="AC22" s="60" t="n">
        <v>30</v>
      </c>
      <c r="AD22" s="60" t="n">
        <v>65</v>
      </c>
      <c r="AE22" s="57" t="n">
        <v>100</v>
      </c>
      <c r="AF22" s="61" t="n">
        <f aca="false">IFERROR(AC22+AD22*AE22/100,0)</f>
        <v>95</v>
      </c>
      <c r="AG22" s="60" t="n">
        <v>30</v>
      </c>
      <c r="AH22" s="60" t="n">
        <v>70</v>
      </c>
      <c r="AI22" s="57" t="n">
        <v>100</v>
      </c>
      <c r="AJ22" s="61" t="n">
        <f aca="false">IFERROR(AG22+AH22*AI22/100,0)</f>
        <v>100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100</v>
      </c>
      <c r="AP22" s="62" t="n">
        <v>80</v>
      </c>
      <c r="AQ22" s="62" t="n">
        <v>100</v>
      </c>
      <c r="AR22" s="62" t="n">
        <v>100</v>
      </c>
      <c r="AS22" s="62" t="n">
        <v>100</v>
      </c>
      <c r="AT22" s="62" t="n">
        <v>100</v>
      </c>
      <c r="AU22" s="62"/>
      <c r="AV22" s="61" t="n">
        <f aca="false">IFERROR(AVERAGE(AK22:AU22),0)</f>
        <v>98</v>
      </c>
      <c r="AW22" s="62" t="n">
        <v>87</v>
      </c>
      <c r="AX22" s="62" t="n">
        <v>69</v>
      </c>
      <c r="AY22" s="62" t="n">
        <v>95</v>
      </c>
      <c r="AZ22" s="62" t="n">
        <v>87</v>
      </c>
      <c r="BA22" s="62" t="n">
        <v>0</v>
      </c>
      <c r="BB22" s="62" t="n">
        <v>0</v>
      </c>
      <c r="BC22" s="62" t="n">
        <v>96</v>
      </c>
      <c r="BD22" s="62" t="n">
        <v>0</v>
      </c>
      <c r="BE22" s="62" t="n">
        <v>100</v>
      </c>
      <c r="BF22" s="62" t="n">
        <v>88</v>
      </c>
      <c r="BG22" s="62"/>
      <c r="BH22" s="62"/>
      <c r="BI22" s="61" t="n">
        <f aca="false">IFERROR(AVERAGE(AW22:BH22),0)</f>
        <v>62.2</v>
      </c>
      <c r="BJ22" s="62" t="n">
        <v>100</v>
      </c>
      <c r="BK22" s="62" t="n">
        <v>100</v>
      </c>
      <c r="BL22" s="62" t="n">
        <v>100</v>
      </c>
      <c r="BM22" s="62" t="n">
        <v>100</v>
      </c>
      <c r="BN22" s="62" t="n">
        <v>100</v>
      </c>
      <c r="BO22" s="62" t="n">
        <v>95</v>
      </c>
      <c r="BP22" s="62" t="n">
        <v>70</v>
      </c>
      <c r="BQ22" s="62" t="n">
        <v>100</v>
      </c>
      <c r="BR22" s="62" t="n">
        <v>95</v>
      </c>
      <c r="BS22" s="62" t="n">
        <v>100</v>
      </c>
      <c r="BT22" s="61" t="n">
        <f aca="false">IFERROR(AVERAGE(BJ22:BS22),0)</f>
        <v>96</v>
      </c>
      <c r="BU22" s="63" t="n">
        <v>0</v>
      </c>
      <c r="BV22" s="63" t="n">
        <v>80</v>
      </c>
      <c r="BW22" s="63" t="n">
        <v>100</v>
      </c>
      <c r="BX22" s="62" t="n">
        <v>100</v>
      </c>
      <c r="BY22" s="62" t="n">
        <v>87</v>
      </c>
      <c r="BZ22" s="62" t="n">
        <v>0</v>
      </c>
      <c r="CA22" s="62" t="n">
        <v>100</v>
      </c>
      <c r="CB22" s="62" t="n">
        <v>0</v>
      </c>
      <c r="CC22" s="62"/>
      <c r="CD22" s="61" t="n">
        <f aca="false">IFERROR(AVERAGE(BU22:CC22),0)</f>
        <v>58.375</v>
      </c>
    </row>
    <row r="23" customFormat="false" ht="15.75" hidden="false" customHeight="true" outlineLevel="0" collapsed="false">
      <c r="A23" s="13" t="str">
        <f aca="false">$E23&amp;"-"&amp;$F23</f>
        <v>202004038-9</v>
      </c>
      <c r="B23" s="18" t="n">
        <f aca="false">$W23</f>
        <v>95</v>
      </c>
      <c r="C23" s="13"/>
      <c r="D23" s="54" t="n">
        <f aca="false">D22+1</f>
        <v>19</v>
      </c>
      <c r="E23" s="56" t="s">
        <v>1511</v>
      </c>
      <c r="F23" s="56" t="s">
        <v>102</v>
      </c>
      <c r="G23" s="56" t="s">
        <v>1512</v>
      </c>
      <c r="H23" s="56" t="s">
        <v>178</v>
      </c>
      <c r="I23" s="56" t="s">
        <v>892</v>
      </c>
      <c r="J23" s="56" t="s">
        <v>850</v>
      </c>
      <c r="K23" s="56" t="s">
        <v>1513</v>
      </c>
      <c r="L23" s="56" t="s">
        <v>64</v>
      </c>
      <c r="M23" s="56" t="s">
        <v>276</v>
      </c>
      <c r="N23" s="56" t="s">
        <v>1514</v>
      </c>
      <c r="O23" s="57" t="n">
        <f aca="false">$AB23</f>
        <v>89</v>
      </c>
      <c r="P23" s="57" t="n">
        <f aca="false">$AF23</f>
        <v>95</v>
      </c>
      <c r="Q23" s="57" t="n">
        <f aca="false">IFERROR(IF($V23&lt;&gt;0,ROUND((MAX(O23:P23)*0.5+$V23*0.5),0),ROUND(($O23*0.5+$P23*0.5),0)),)</f>
        <v>92</v>
      </c>
      <c r="R23" s="57" t="n">
        <f aca="false">$AV23</f>
        <v>95.5</v>
      </c>
      <c r="S23" s="57" t="n">
        <f aca="false">$BI23</f>
        <v>100</v>
      </c>
      <c r="T23" s="57" t="n">
        <f aca="false">$BT23</f>
        <v>100</v>
      </c>
      <c r="U23" s="57" t="n">
        <f aca="false">$CD23</f>
        <v>100</v>
      </c>
      <c r="V23" s="58" t="n">
        <f aca="false">$AJ23</f>
        <v>0</v>
      </c>
      <c r="W23" s="59" t="n">
        <f aca="false">IF($Q23&gt;=55,ROUND($Q23*$Q$3+$R23*$R$3+$S23*$S$3+$T23*$T$3+$U23*$U$3,0),$Q23)</f>
        <v>95</v>
      </c>
      <c r="X23" s="57" t="n">
        <v>20</v>
      </c>
      <c r="Y23" s="60" t="n">
        <v>29</v>
      </c>
      <c r="Z23" s="60" t="n">
        <v>40</v>
      </c>
      <c r="AA23" s="60" t="n">
        <v>100</v>
      </c>
      <c r="AB23" s="61" t="n">
        <f aca="false">IFERROR(X23+Y23+Z23*AA23/100,0)</f>
        <v>89</v>
      </c>
      <c r="AC23" s="60" t="n">
        <v>30</v>
      </c>
      <c r="AD23" s="60" t="n">
        <v>65</v>
      </c>
      <c r="AE23" s="57" t="n">
        <v>100</v>
      </c>
      <c r="AF23" s="61" t="n">
        <f aca="false">IFERROR(AC23+AD23*AE23/100,0)</f>
        <v>95</v>
      </c>
      <c r="AG23" s="60"/>
      <c r="AH23" s="60"/>
      <c r="AI23" s="57"/>
      <c r="AJ23" s="61" t="n">
        <f aca="false">IFERROR(AG23+AH23*AI23/100,0)</f>
        <v>0</v>
      </c>
      <c r="AK23" s="62" t="n">
        <v>100</v>
      </c>
      <c r="AL23" s="63" t="n">
        <v>100</v>
      </c>
      <c r="AM23" s="62" t="n">
        <v>100</v>
      </c>
      <c r="AN23" s="62" t="n">
        <v>100</v>
      </c>
      <c r="AO23" s="62" t="n">
        <v>75</v>
      </c>
      <c r="AP23" s="62" t="n">
        <v>80</v>
      </c>
      <c r="AQ23" s="62" t="n">
        <v>100</v>
      </c>
      <c r="AR23" s="62" t="n">
        <v>100</v>
      </c>
      <c r="AS23" s="62" t="n">
        <v>100</v>
      </c>
      <c r="AT23" s="62" t="n">
        <v>100</v>
      </c>
      <c r="AU23" s="62"/>
      <c r="AV23" s="61" t="n">
        <f aca="false">IFERROR(AVERAGE(AK23:AU23),0)</f>
        <v>95.5</v>
      </c>
      <c r="AW23" s="62" t="n">
        <v>100</v>
      </c>
      <c r="AX23" s="62" t="n">
        <v>100</v>
      </c>
      <c r="AY23" s="62" t="n">
        <v>100</v>
      </c>
      <c r="AZ23" s="62" t="n">
        <v>100</v>
      </c>
      <c r="BA23" s="62" t="n">
        <v>100</v>
      </c>
      <c r="BB23" s="62" t="n">
        <v>100</v>
      </c>
      <c r="BC23" s="62" t="n">
        <v>100</v>
      </c>
      <c r="BD23" s="62" t="n">
        <v>100</v>
      </c>
      <c r="BE23" s="62" t="n">
        <v>100</v>
      </c>
      <c r="BF23" s="62" t="n">
        <v>100</v>
      </c>
      <c r="BG23" s="62"/>
      <c r="BH23" s="62"/>
      <c r="BI23" s="61" t="n">
        <f aca="false">IFERROR(AVERAGE(AW23:BH23),0)</f>
        <v>100</v>
      </c>
      <c r="BJ23" s="62" t="n">
        <v>100</v>
      </c>
      <c r="BK23" s="62" t="n">
        <v>100</v>
      </c>
      <c r="BL23" s="62" t="n">
        <v>100</v>
      </c>
      <c r="BM23" s="62" t="n">
        <v>100</v>
      </c>
      <c r="BN23" s="62" t="n">
        <v>100</v>
      </c>
      <c r="BO23" s="62" t="n">
        <v>100</v>
      </c>
      <c r="BP23" s="62" t="n">
        <v>100</v>
      </c>
      <c r="BQ23" s="62" t="n">
        <v>100</v>
      </c>
      <c r="BR23" s="62" t="n">
        <v>100</v>
      </c>
      <c r="BS23" s="62" t="n">
        <v>100</v>
      </c>
      <c r="BT23" s="61" t="n">
        <f aca="false">IFERROR(AVERAGE(BJ23:BS23),0)</f>
        <v>100</v>
      </c>
      <c r="BU23" s="63" t="n">
        <v>100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100</v>
      </c>
    </row>
    <row r="24" customFormat="false" ht="15.75" hidden="false" customHeight="true" outlineLevel="0" collapsed="false">
      <c r="A24" s="13" t="str">
        <f aca="false">$E24&amp;"-"&amp;$F24</f>
        <v>202004049-4</v>
      </c>
      <c r="B24" s="18" t="n">
        <f aca="false">$W24</f>
        <v>69</v>
      </c>
      <c r="C24" s="13"/>
      <c r="D24" s="54" t="n">
        <f aca="false">D23+1</f>
        <v>20</v>
      </c>
      <c r="E24" s="56" t="s">
        <v>1515</v>
      </c>
      <c r="F24" s="56" t="s">
        <v>178</v>
      </c>
      <c r="G24" s="56" t="s">
        <v>1516</v>
      </c>
      <c r="H24" s="56" t="s">
        <v>159</v>
      </c>
      <c r="I24" s="56" t="s">
        <v>1517</v>
      </c>
      <c r="J24" s="56" t="s">
        <v>72</v>
      </c>
      <c r="K24" s="56" t="s">
        <v>1518</v>
      </c>
      <c r="L24" s="56" t="s">
        <v>64</v>
      </c>
      <c r="M24" s="56" t="s">
        <v>276</v>
      </c>
      <c r="N24" s="56" t="s">
        <v>1519</v>
      </c>
      <c r="O24" s="57" t="n">
        <f aca="false">$AB24</f>
        <v>44</v>
      </c>
      <c r="P24" s="57" t="n">
        <f aca="false">$AF24</f>
        <v>90</v>
      </c>
      <c r="Q24" s="57" t="n">
        <f aca="false">IFERROR(IF($V24&lt;&gt;0,ROUND((MAX(O24:P24)*0.5+$V24*0.5),0),ROUND(($O24*0.5+$P24*0.5),0)),)</f>
        <v>88</v>
      </c>
      <c r="R24" s="57" t="n">
        <f aca="false">$AV24</f>
        <v>75.3</v>
      </c>
      <c r="S24" s="57" t="n">
        <f aca="false">$BI24</f>
        <v>56.6</v>
      </c>
      <c r="T24" s="57" t="n">
        <f aca="false">$BT24</f>
        <v>28.5</v>
      </c>
      <c r="U24" s="57" t="n">
        <f aca="false">$CD24</f>
        <v>21.25</v>
      </c>
      <c r="V24" s="58" t="n">
        <f aca="false">$AJ24</f>
        <v>85</v>
      </c>
      <c r="W24" s="59" t="n">
        <f aca="false">IF($Q24&gt;=55,ROUND($Q24*$Q$3+$R24*$R$3+$S24*$S$3+$T24*$T$3+$U24*$U$3,0),$Q24)</f>
        <v>69</v>
      </c>
      <c r="X24" s="57" t="n">
        <v>20</v>
      </c>
      <c r="Y24" s="60" t="n">
        <v>24</v>
      </c>
      <c r="Z24" s="60" t="n">
        <v>0</v>
      </c>
      <c r="AA24" s="60" t="n">
        <v>0</v>
      </c>
      <c r="AB24" s="61" t="n">
        <f aca="false">IFERROR(X24+Y24+Z24*AA24/100,0)</f>
        <v>44</v>
      </c>
      <c r="AC24" s="60" t="n">
        <v>30</v>
      </c>
      <c r="AD24" s="60" t="n">
        <v>60</v>
      </c>
      <c r="AE24" s="57" t="n">
        <v>100</v>
      </c>
      <c r="AF24" s="61" t="n">
        <f aca="false">IFERROR(AC24+AD24*AE24/100,0)</f>
        <v>90</v>
      </c>
      <c r="AG24" s="60" t="n">
        <v>30</v>
      </c>
      <c r="AH24" s="60" t="n">
        <v>55</v>
      </c>
      <c r="AI24" s="57" t="n">
        <v>100</v>
      </c>
      <c r="AJ24" s="61" t="n">
        <f aca="false">IFERROR(AG24+AH24*AI24/100,0)</f>
        <v>85</v>
      </c>
      <c r="AK24" s="62" t="n">
        <v>100</v>
      </c>
      <c r="AL24" s="63" t="n">
        <v>100</v>
      </c>
      <c r="AM24" s="62" t="n">
        <v>100</v>
      </c>
      <c r="AN24" s="62" t="n">
        <v>75</v>
      </c>
      <c r="AO24" s="62" t="n">
        <v>75</v>
      </c>
      <c r="AP24" s="62" t="n">
        <v>40</v>
      </c>
      <c r="AQ24" s="62" t="n">
        <v>80</v>
      </c>
      <c r="AR24" s="62" t="n">
        <v>83</v>
      </c>
      <c r="AS24" s="62" t="n">
        <v>0</v>
      </c>
      <c r="AT24" s="62" t="n">
        <v>100</v>
      </c>
      <c r="AU24" s="62"/>
      <c r="AV24" s="61" t="n">
        <f aca="false">IFERROR(AVERAGE(AK24:AU24),0)</f>
        <v>75.3</v>
      </c>
      <c r="AW24" s="62" t="n">
        <v>100</v>
      </c>
      <c r="AX24" s="62" t="n">
        <v>0</v>
      </c>
      <c r="AY24" s="62" t="n">
        <v>90</v>
      </c>
      <c r="AZ24" s="62" t="n">
        <v>100</v>
      </c>
      <c r="BA24" s="62" t="n">
        <v>0</v>
      </c>
      <c r="BB24" s="62" t="n">
        <v>96</v>
      </c>
      <c r="BC24" s="62" t="n">
        <v>0</v>
      </c>
      <c r="BD24" s="62" t="n">
        <v>0</v>
      </c>
      <c r="BE24" s="62" t="n">
        <v>80</v>
      </c>
      <c r="BF24" s="62" t="n">
        <v>100</v>
      </c>
      <c r="BG24" s="62"/>
      <c r="BH24" s="62"/>
      <c r="BI24" s="61" t="n">
        <f aca="false">IFERROR(AVERAGE(AW24:BH24),0)</f>
        <v>56.6</v>
      </c>
      <c r="BJ24" s="62" t="n">
        <v>100</v>
      </c>
      <c r="BK24" s="62" t="n">
        <v>0</v>
      </c>
      <c r="BL24" s="62" t="n">
        <v>0</v>
      </c>
      <c r="BM24" s="62" t="n">
        <v>0</v>
      </c>
      <c r="BN24" s="62" t="n">
        <v>0</v>
      </c>
      <c r="BO24" s="62" t="n">
        <v>0</v>
      </c>
      <c r="BP24" s="62" t="n">
        <v>95</v>
      </c>
      <c r="BQ24" s="62" t="n">
        <v>0</v>
      </c>
      <c r="BR24" s="62" t="n">
        <v>90</v>
      </c>
      <c r="BS24" s="62" t="n">
        <v>0</v>
      </c>
      <c r="BT24" s="61" t="n">
        <f aca="false">IFERROR(AVERAGE(BJ24:BS24),0)</f>
        <v>28.5</v>
      </c>
      <c r="BU24" s="63" t="n">
        <v>0</v>
      </c>
      <c r="BV24" s="63" t="n">
        <v>0</v>
      </c>
      <c r="BW24" s="63" t="n">
        <v>100</v>
      </c>
      <c r="BX24" s="62" t="n">
        <v>70</v>
      </c>
      <c r="BY24" s="62" t="n">
        <v>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21.25</v>
      </c>
    </row>
    <row r="25" customFormat="false" ht="15.75" hidden="false" customHeight="true" outlineLevel="0" collapsed="false">
      <c r="A25" s="13" t="str">
        <f aca="false">$E25&amp;"-"&amp;$F25</f>
        <v>202004013-3</v>
      </c>
      <c r="B25" s="18" t="n">
        <f aca="false">$W25</f>
        <v>67</v>
      </c>
      <c r="C25" s="13"/>
      <c r="D25" s="54" t="n">
        <f aca="false">D24+1</f>
        <v>21</v>
      </c>
      <c r="E25" s="56" t="s">
        <v>1520</v>
      </c>
      <c r="F25" s="56" t="s">
        <v>159</v>
      </c>
      <c r="G25" s="56" t="s">
        <v>1521</v>
      </c>
      <c r="H25" s="56" t="s">
        <v>64</v>
      </c>
      <c r="I25" s="56" t="s">
        <v>1522</v>
      </c>
      <c r="J25" s="56" t="s">
        <v>1523</v>
      </c>
      <c r="K25" s="56" t="s">
        <v>1524</v>
      </c>
      <c r="L25" s="56" t="s">
        <v>64</v>
      </c>
      <c r="M25" s="56" t="s">
        <v>276</v>
      </c>
      <c r="N25" s="56" t="s">
        <v>1525</v>
      </c>
      <c r="O25" s="57" t="n">
        <f aca="false">$AB25</f>
        <v>84</v>
      </c>
      <c r="P25" s="57" t="n">
        <f aca="false">$AF25</f>
        <v>25</v>
      </c>
      <c r="Q25" s="57" t="n">
        <f aca="false">IFERROR(IF($V25&lt;&gt;0,ROUND((MAX(O25:P25)*0.5+$V25*0.5),0),ROUND(($O25*0.5+$P25*0.5),0)),)</f>
        <v>55</v>
      </c>
      <c r="R25" s="57" t="n">
        <f aca="false">$AV25</f>
        <v>88.3</v>
      </c>
      <c r="S25" s="57" t="n">
        <f aca="false">$BI25</f>
        <v>77.3</v>
      </c>
      <c r="T25" s="57" t="n">
        <f aca="false">$BT25</f>
        <v>68</v>
      </c>
      <c r="U25" s="57" t="n">
        <f aca="false">$CD25</f>
        <v>80.5</v>
      </c>
      <c r="V25" s="58" t="n">
        <f aca="false">$AJ25</f>
        <v>0</v>
      </c>
      <c r="W25" s="59" t="n">
        <f aca="false">IF($Q25&gt;=55,ROUND($Q25*$Q$3+$R25*$R$3+$S25*$S$3+$T25*$T$3+$U25*$U$3,0),$Q25)</f>
        <v>67</v>
      </c>
      <c r="X25" s="57" t="n">
        <v>20</v>
      </c>
      <c r="Y25" s="60" t="n">
        <v>24</v>
      </c>
      <c r="Z25" s="60" t="n">
        <v>40</v>
      </c>
      <c r="AA25" s="60" t="n">
        <v>100</v>
      </c>
      <c r="AB25" s="61" t="n">
        <f aca="false">IFERROR(X25+Y25+Z25*AA25/100,0)</f>
        <v>84</v>
      </c>
      <c r="AC25" s="60" t="n">
        <v>25</v>
      </c>
      <c r="AD25" s="60" t="n">
        <v>0</v>
      </c>
      <c r="AE25" s="57" t="n">
        <v>0</v>
      </c>
      <c r="AF25" s="61" t="n">
        <f aca="false">IFERROR(AC25+AD25*AE25/100,0)</f>
        <v>25</v>
      </c>
      <c r="AG25" s="60"/>
      <c r="AH25" s="60"/>
      <c r="AI25" s="57"/>
      <c r="AJ25" s="61" t="n">
        <f aca="false">IFERROR(AG25+AH25*AI25/100,0)</f>
        <v>0</v>
      </c>
      <c r="AK25" s="62" t="n">
        <v>100</v>
      </c>
      <c r="AL25" s="63" t="n">
        <v>100</v>
      </c>
      <c r="AM25" s="62" t="n">
        <v>100</v>
      </c>
      <c r="AN25" s="62" t="n">
        <v>100</v>
      </c>
      <c r="AO25" s="62" t="n">
        <v>0</v>
      </c>
      <c r="AP25" s="62" t="n">
        <v>100</v>
      </c>
      <c r="AQ25" s="62" t="n">
        <v>100</v>
      </c>
      <c r="AR25" s="62" t="n">
        <v>83</v>
      </c>
      <c r="AS25" s="62" t="n">
        <v>100</v>
      </c>
      <c r="AT25" s="62" t="n">
        <v>100</v>
      </c>
      <c r="AU25" s="62"/>
      <c r="AV25" s="61" t="n">
        <f aca="false">IFERROR(AVERAGE(AK25:AU25),0)</f>
        <v>88.3</v>
      </c>
      <c r="AW25" s="62" t="n">
        <v>100</v>
      </c>
      <c r="AX25" s="62" t="n">
        <v>94</v>
      </c>
      <c r="AY25" s="62" t="n">
        <v>100</v>
      </c>
      <c r="AZ25" s="62" t="n">
        <v>100</v>
      </c>
      <c r="BA25" s="62" t="n">
        <v>90</v>
      </c>
      <c r="BB25" s="62" t="n">
        <v>0</v>
      </c>
      <c r="BC25" s="62" t="n">
        <v>94</v>
      </c>
      <c r="BD25" s="62" t="n">
        <v>0</v>
      </c>
      <c r="BE25" s="62" t="n">
        <v>95</v>
      </c>
      <c r="BF25" s="62" t="n">
        <v>100</v>
      </c>
      <c r="BG25" s="62"/>
      <c r="BH25" s="62"/>
      <c r="BI25" s="61" t="n">
        <f aca="false">IFERROR(AVERAGE(AW25:BH25),0)</f>
        <v>77.3</v>
      </c>
      <c r="BJ25" s="62" t="n">
        <v>100</v>
      </c>
      <c r="BK25" s="62" t="n">
        <v>100</v>
      </c>
      <c r="BL25" s="62" t="n">
        <v>80</v>
      </c>
      <c r="BM25" s="62" t="n">
        <v>0</v>
      </c>
      <c r="BN25" s="62" t="n">
        <v>100</v>
      </c>
      <c r="BO25" s="62" t="n">
        <v>0</v>
      </c>
      <c r="BP25" s="62" t="n">
        <v>100</v>
      </c>
      <c r="BQ25" s="62" t="n">
        <v>100</v>
      </c>
      <c r="BR25" s="62" t="n">
        <v>0</v>
      </c>
      <c r="BS25" s="62" t="n">
        <v>100</v>
      </c>
      <c r="BT25" s="61" t="n">
        <f aca="false">IFERROR(AVERAGE(BJ25:BS25),0)</f>
        <v>68</v>
      </c>
      <c r="BU25" s="63" t="n">
        <v>100</v>
      </c>
      <c r="BV25" s="63" t="n">
        <v>100</v>
      </c>
      <c r="BW25" s="63" t="n">
        <v>100</v>
      </c>
      <c r="BX25" s="62" t="n">
        <v>100</v>
      </c>
      <c r="BY25" s="62" t="n">
        <v>44</v>
      </c>
      <c r="BZ25" s="62" t="n">
        <v>100</v>
      </c>
      <c r="CA25" s="62" t="n">
        <v>100</v>
      </c>
      <c r="CB25" s="62" t="n">
        <v>0</v>
      </c>
      <c r="CC25" s="62"/>
      <c r="CD25" s="61" t="n">
        <f aca="false">IFERROR(AVERAGE(BU25:CC25),0)</f>
        <v>80.5</v>
      </c>
    </row>
    <row r="26" customFormat="false" ht="15.75" hidden="false" customHeight="true" outlineLevel="0" collapsed="false">
      <c r="A26" s="13" t="str">
        <f aca="false">$E26&amp;"-"&amp;$F26</f>
        <v>202004078-8</v>
      </c>
      <c r="B26" s="18" t="n">
        <f aca="false">$W26</f>
        <v>84</v>
      </c>
      <c r="C26" s="13"/>
      <c r="D26" s="54" t="n">
        <f aca="false">D25+1</f>
        <v>22</v>
      </c>
      <c r="E26" s="56" t="s">
        <v>1526</v>
      </c>
      <c r="F26" s="56" t="s">
        <v>89</v>
      </c>
      <c r="G26" s="56" t="s">
        <v>1527</v>
      </c>
      <c r="H26" s="56" t="s">
        <v>64</v>
      </c>
      <c r="I26" s="56" t="s">
        <v>385</v>
      </c>
      <c r="J26" s="56" t="s">
        <v>84</v>
      </c>
      <c r="K26" s="56" t="s">
        <v>1528</v>
      </c>
      <c r="L26" s="56" t="s">
        <v>64</v>
      </c>
      <c r="M26" s="56" t="s">
        <v>276</v>
      </c>
      <c r="N26" s="56" t="s">
        <v>1529</v>
      </c>
      <c r="O26" s="57" t="n">
        <f aca="false">$AB26</f>
        <v>65</v>
      </c>
      <c r="P26" s="57" t="n">
        <f aca="false">$AF26</f>
        <v>70</v>
      </c>
      <c r="Q26" s="57" t="n">
        <f aca="false">IFERROR(IF($V26&lt;&gt;0,ROUND((MAX(O26:P26)*0.5+$V26*0.5),0),ROUND(($O26*0.5+$P26*0.5),0)),)</f>
        <v>68</v>
      </c>
      <c r="R26" s="57" t="n">
        <f aca="false">$AV26</f>
        <v>100</v>
      </c>
      <c r="S26" s="57" t="n">
        <f aca="false">$BI26</f>
        <v>99.091</v>
      </c>
      <c r="T26" s="57" t="n">
        <f aca="false">$BT26</f>
        <v>98.5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84</v>
      </c>
      <c r="X26" s="57" t="n">
        <v>20</v>
      </c>
      <c r="Y26" s="60" t="n">
        <v>30</v>
      </c>
      <c r="Z26" s="60" t="n">
        <v>15</v>
      </c>
      <c r="AA26" s="60" t="n">
        <v>100</v>
      </c>
      <c r="AB26" s="61" t="n">
        <f aca="false">IFERROR(X26+Y26+Z26*AA26/100,0)</f>
        <v>65</v>
      </c>
      <c r="AC26" s="60" t="n">
        <v>15</v>
      </c>
      <c r="AD26" s="60" t="n">
        <v>55</v>
      </c>
      <c r="AE26" s="57" t="n">
        <v>100</v>
      </c>
      <c r="AF26" s="61" t="n">
        <f aca="false">IFERROR(AC26+AD26*AE26/100,0)</f>
        <v>70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100</v>
      </c>
      <c r="AQ26" s="62" t="n">
        <v>100</v>
      </c>
      <c r="AR26" s="62" t="n">
        <v>100</v>
      </c>
      <c r="AS26" s="62" t="n">
        <v>100</v>
      </c>
      <c r="AT26" s="62" t="n">
        <v>100</v>
      </c>
      <c r="AU26" s="62"/>
      <c r="AV26" s="61" t="n">
        <f aca="false">IFERROR(AVERAGE(AK26:AU26),0)</f>
        <v>100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90.91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99.091</v>
      </c>
      <c r="BJ26" s="62" t="n">
        <v>100</v>
      </c>
      <c r="BK26" s="62" t="n">
        <v>90</v>
      </c>
      <c r="BL26" s="62" t="n">
        <v>100</v>
      </c>
      <c r="BM26" s="62" t="n">
        <v>100</v>
      </c>
      <c r="BN26" s="62" t="n">
        <v>100</v>
      </c>
      <c r="BO26" s="62" t="n">
        <v>100</v>
      </c>
      <c r="BP26" s="62" t="n">
        <v>100</v>
      </c>
      <c r="BQ26" s="62" t="n">
        <v>100</v>
      </c>
      <c r="BR26" s="62" t="n">
        <v>95</v>
      </c>
      <c r="BS26" s="62" t="n">
        <v>100</v>
      </c>
      <c r="BT26" s="61" t="n">
        <f aca="false">IFERROR(AVERAGE(BJ26:BS26),0)</f>
        <v>98.5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202004046-k</v>
      </c>
      <c r="B27" s="18" t="n">
        <f aca="false">$W27</f>
        <v>91</v>
      </c>
      <c r="C27" s="13"/>
      <c r="D27" s="54" t="n">
        <f aca="false">D26+1</f>
        <v>23</v>
      </c>
      <c r="E27" s="56" t="s">
        <v>1530</v>
      </c>
      <c r="F27" s="56" t="s">
        <v>76</v>
      </c>
      <c r="G27" s="56" t="s">
        <v>1531</v>
      </c>
      <c r="H27" s="56" t="s">
        <v>159</v>
      </c>
      <c r="I27" s="56" t="s">
        <v>1532</v>
      </c>
      <c r="J27" s="56" t="s">
        <v>1533</v>
      </c>
      <c r="K27" s="56" t="s">
        <v>1534</v>
      </c>
      <c r="L27" s="56" t="s">
        <v>64</v>
      </c>
      <c r="M27" s="56" t="s">
        <v>276</v>
      </c>
      <c r="N27" s="56" t="s">
        <v>1535</v>
      </c>
      <c r="O27" s="57" t="n">
        <f aca="false">$AB27</f>
        <v>90</v>
      </c>
      <c r="P27" s="57" t="n">
        <f aca="false">$AF27</f>
        <v>100</v>
      </c>
      <c r="Q27" s="57" t="n">
        <f aca="false">IFERROR(IF($V27&lt;&gt;0,ROUND((MAX(O27:P27)*0.5+$V27*0.5),0),ROUND(($O27*0.5+$P27*0.5),0)),)</f>
        <v>95</v>
      </c>
      <c r="R27" s="57" t="n">
        <f aca="false">$AV27</f>
        <v>98</v>
      </c>
      <c r="S27" s="57" t="n">
        <f aca="false">$BI27</f>
        <v>89.8</v>
      </c>
      <c r="T27" s="57" t="n">
        <f aca="false">$BT27</f>
        <v>87</v>
      </c>
      <c r="U27" s="57" t="n">
        <f aca="false">$CD27</f>
        <v>50</v>
      </c>
      <c r="V27" s="58" t="n">
        <f aca="false">$AJ27</f>
        <v>0</v>
      </c>
      <c r="W27" s="59" t="n">
        <f aca="false">IF($Q27&gt;=55,ROUND($Q27*$Q$3+$R27*$R$3+$S27*$S$3+$T27*$T$3+$U27*$U$3,0),$Q27)</f>
        <v>91</v>
      </c>
      <c r="X27" s="57" t="n">
        <v>20</v>
      </c>
      <c r="Y27" s="60" t="n">
        <v>30</v>
      </c>
      <c r="Z27" s="60" t="n">
        <v>40</v>
      </c>
      <c r="AA27" s="60" t="n">
        <v>100</v>
      </c>
      <c r="AB27" s="61" t="n">
        <f aca="false">IFERROR(X27+Y27+Z27*AA27/100,0)</f>
        <v>90</v>
      </c>
      <c r="AC27" s="60" t="n">
        <v>30</v>
      </c>
      <c r="AD27" s="60" t="n">
        <v>70</v>
      </c>
      <c r="AE27" s="57" t="n">
        <v>100</v>
      </c>
      <c r="AF27" s="61" t="n">
        <f aca="false">IFERROR(AC27+AD27*AE27/100,0)</f>
        <v>100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80</v>
      </c>
      <c r="AQ27" s="62" t="n">
        <v>100</v>
      </c>
      <c r="AR27" s="62" t="n">
        <v>100</v>
      </c>
      <c r="AS27" s="62" t="n">
        <v>100</v>
      </c>
      <c r="AT27" s="62" t="n">
        <v>100</v>
      </c>
      <c r="AU27" s="62"/>
      <c r="AV27" s="61" t="n">
        <f aca="false">IFERROR(AVERAGE(AK27:AU27),0)</f>
        <v>98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0</v>
      </c>
      <c r="BC27" s="62" t="n">
        <v>98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89.8</v>
      </c>
      <c r="BJ27" s="62" t="n">
        <v>100</v>
      </c>
      <c r="BK27" s="62" t="n">
        <v>100</v>
      </c>
      <c r="BL27" s="62" t="n">
        <v>80</v>
      </c>
      <c r="BM27" s="62" t="n">
        <v>0</v>
      </c>
      <c r="BN27" s="62" t="n">
        <v>100</v>
      </c>
      <c r="BO27" s="62" t="n">
        <v>100</v>
      </c>
      <c r="BP27" s="62" t="n">
        <v>100</v>
      </c>
      <c r="BQ27" s="62" t="n">
        <v>100</v>
      </c>
      <c r="BR27" s="62" t="n">
        <v>95</v>
      </c>
      <c r="BS27" s="62" t="n">
        <v>95</v>
      </c>
      <c r="BT27" s="61" t="n">
        <f aca="false">IFERROR(AVERAGE(BJ27:BS27),0)</f>
        <v>87</v>
      </c>
      <c r="BU27" s="63" t="n">
        <v>0</v>
      </c>
      <c r="BV27" s="63" t="n">
        <v>0</v>
      </c>
      <c r="BW27" s="63" t="n">
        <v>0</v>
      </c>
      <c r="BX27" s="62" t="n">
        <v>100</v>
      </c>
      <c r="BY27" s="62" t="n">
        <v>100</v>
      </c>
      <c r="BZ27" s="62" t="n">
        <v>100</v>
      </c>
      <c r="CA27" s="62" t="n">
        <v>0</v>
      </c>
      <c r="CB27" s="62" t="n">
        <v>100</v>
      </c>
      <c r="CC27" s="62"/>
      <c r="CD27" s="61" t="n">
        <f aca="false">IFERROR(AVERAGE(BU27:CC27),0)</f>
        <v>50</v>
      </c>
    </row>
    <row r="28" customFormat="false" ht="15.75" hidden="false" customHeight="true" outlineLevel="0" collapsed="false">
      <c r="A28" s="13" t="str">
        <f aca="false">$E28&amp;"-"&amp;$F28</f>
        <v>202004089-3</v>
      </c>
      <c r="B28" s="18" t="n">
        <f aca="false">$W28</f>
        <v>78</v>
      </c>
      <c r="C28" s="13"/>
      <c r="D28" s="54" t="n">
        <f aca="false">D27+1</f>
        <v>24</v>
      </c>
      <c r="E28" s="56" t="s">
        <v>1536</v>
      </c>
      <c r="F28" s="56" t="s">
        <v>159</v>
      </c>
      <c r="G28" s="56" t="s">
        <v>1537</v>
      </c>
      <c r="H28" s="56" t="s">
        <v>68</v>
      </c>
      <c r="I28" s="56" t="s">
        <v>238</v>
      </c>
      <c r="J28" s="56" t="s">
        <v>368</v>
      </c>
      <c r="K28" s="56" t="s">
        <v>1538</v>
      </c>
      <c r="L28" s="56" t="s">
        <v>64</v>
      </c>
      <c r="M28" s="56" t="s">
        <v>276</v>
      </c>
      <c r="N28" s="56" t="s">
        <v>1539</v>
      </c>
      <c r="O28" s="57" t="n">
        <f aca="false">$AB28</f>
        <v>79</v>
      </c>
      <c r="P28" s="57" t="n">
        <f aca="false">$AF28</f>
        <v>85</v>
      </c>
      <c r="Q28" s="57" t="n">
        <f aca="false">IFERROR(IF($V28&lt;&gt;0,ROUND((MAX(O28:P28)*0.5+$V28*0.5),0),ROUND(($O28*0.5+$P28*0.5),0)),)</f>
        <v>82</v>
      </c>
      <c r="R28" s="57" t="n">
        <f aca="false">$AV28</f>
        <v>82.5</v>
      </c>
      <c r="S28" s="57" t="n">
        <f aca="false">$BI28</f>
        <v>67.6</v>
      </c>
      <c r="T28" s="57" t="n">
        <f aca="false">$BT28</f>
        <v>77.5</v>
      </c>
      <c r="U28" s="57" t="n">
        <f aca="false">$CD28</f>
        <v>37.25</v>
      </c>
      <c r="V28" s="58" t="n">
        <f aca="false">$AJ28</f>
        <v>0</v>
      </c>
      <c r="W28" s="59" t="n">
        <f aca="false">IF($Q28&gt;=55,ROUND($Q28*$Q$3+$R28*$R$3+$S28*$S$3+$T28*$T$3+$U28*$U$3,0),$Q28)</f>
        <v>78</v>
      </c>
      <c r="X28" s="57" t="n">
        <v>20</v>
      </c>
      <c r="Y28" s="60" t="n">
        <v>24</v>
      </c>
      <c r="Z28" s="60" t="n">
        <v>35</v>
      </c>
      <c r="AA28" s="60" t="n">
        <v>100</v>
      </c>
      <c r="AB28" s="61" t="n">
        <f aca="false">IFERROR(X28+Y28+Z28*AA28/100,0)</f>
        <v>79</v>
      </c>
      <c r="AC28" s="60" t="n">
        <v>15</v>
      </c>
      <c r="AD28" s="60" t="n">
        <v>70</v>
      </c>
      <c r="AE28" s="57" t="n">
        <v>100</v>
      </c>
      <c r="AF28" s="61" t="n">
        <f aca="false">IFERROR(AC28+AD28*AE28/100,0)</f>
        <v>85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75</v>
      </c>
      <c r="AO28" s="62" t="n">
        <v>50</v>
      </c>
      <c r="AP28" s="62" t="n">
        <v>0</v>
      </c>
      <c r="AQ28" s="62" t="n">
        <v>100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82.5</v>
      </c>
      <c r="AW28" s="62" t="n">
        <v>100</v>
      </c>
      <c r="AX28" s="62" t="n">
        <v>78</v>
      </c>
      <c r="AY28" s="62" t="n">
        <v>100</v>
      </c>
      <c r="AZ28" s="62" t="n">
        <v>98</v>
      </c>
      <c r="BA28" s="62" t="n">
        <v>100</v>
      </c>
      <c r="BB28" s="62" t="n">
        <v>0</v>
      </c>
      <c r="BC28" s="62" t="n">
        <v>0</v>
      </c>
      <c r="BD28" s="62" t="n">
        <v>100</v>
      </c>
      <c r="BE28" s="62" t="n">
        <v>0</v>
      </c>
      <c r="BF28" s="62" t="n">
        <v>100</v>
      </c>
      <c r="BG28" s="62"/>
      <c r="BH28" s="62"/>
      <c r="BI28" s="61" t="n">
        <f aca="false">IFERROR(AVERAGE(AW28:BH28),0)</f>
        <v>67.6</v>
      </c>
      <c r="BJ28" s="62" t="n">
        <v>100</v>
      </c>
      <c r="BK28" s="62" t="n">
        <v>100</v>
      </c>
      <c r="BL28" s="62" t="n">
        <v>100</v>
      </c>
      <c r="BM28" s="62" t="n">
        <v>80</v>
      </c>
      <c r="BN28" s="62" t="n">
        <v>100</v>
      </c>
      <c r="BO28" s="62" t="n">
        <v>0</v>
      </c>
      <c r="BP28" s="62" t="n">
        <v>100</v>
      </c>
      <c r="BQ28" s="62" t="n">
        <v>100</v>
      </c>
      <c r="BR28" s="62" t="n">
        <v>95</v>
      </c>
      <c r="BS28" s="62" t="n">
        <v>0</v>
      </c>
      <c r="BT28" s="61" t="n">
        <f aca="false">IFERROR(AVERAGE(BJ28:BS28),0)</f>
        <v>77.5</v>
      </c>
      <c r="BU28" s="63" t="n">
        <v>0</v>
      </c>
      <c r="BV28" s="63" t="n">
        <v>20</v>
      </c>
      <c r="BW28" s="63" t="n">
        <v>100</v>
      </c>
      <c r="BX28" s="62" t="n">
        <v>0</v>
      </c>
      <c r="BY28" s="62" t="n">
        <v>0</v>
      </c>
      <c r="BZ28" s="62" t="n">
        <v>78</v>
      </c>
      <c r="CA28" s="62" t="n">
        <v>100</v>
      </c>
      <c r="CB28" s="62" t="n">
        <v>0</v>
      </c>
      <c r="CC28" s="62"/>
      <c r="CD28" s="61" t="n">
        <f aca="false">IFERROR(AVERAGE(BU28:CC28),0)</f>
        <v>37.25</v>
      </c>
    </row>
    <row r="29" customFormat="false" ht="15.75" hidden="false" customHeight="true" outlineLevel="0" collapsed="false">
      <c r="A29" s="13" t="str">
        <f aca="false">$E29&amp;"-"&amp;$F29</f>
        <v>202004003-6</v>
      </c>
      <c r="B29" s="18" t="n">
        <f aca="false">$W29</f>
        <v>74</v>
      </c>
      <c r="C29" s="13"/>
      <c r="D29" s="54" t="n">
        <f aca="false">D28+1</f>
        <v>25</v>
      </c>
      <c r="E29" s="56" t="s">
        <v>1540</v>
      </c>
      <c r="F29" s="56" t="s">
        <v>140</v>
      </c>
      <c r="G29" s="56" t="s">
        <v>1541</v>
      </c>
      <c r="H29" s="56" t="s">
        <v>70</v>
      </c>
      <c r="I29" s="56" t="s">
        <v>1220</v>
      </c>
      <c r="J29" s="56" t="s">
        <v>85</v>
      </c>
      <c r="K29" s="56" t="s">
        <v>1542</v>
      </c>
      <c r="L29" s="56" t="s">
        <v>64</v>
      </c>
      <c r="M29" s="56" t="s">
        <v>276</v>
      </c>
      <c r="N29" s="56" t="s">
        <v>1543</v>
      </c>
      <c r="O29" s="57" t="n">
        <f aca="false">$AB29</f>
        <v>89</v>
      </c>
      <c r="P29" s="57" t="n">
        <f aca="false">$AF29</f>
        <v>65</v>
      </c>
      <c r="Q29" s="57" t="n">
        <f aca="false">IFERROR(IF($V29&lt;&gt;0,ROUND((MAX(O29:P29)*0.5+$V29*0.5),0),ROUND(($O29*0.5+$P29*0.5),0)),)</f>
        <v>77</v>
      </c>
      <c r="R29" s="57" t="n">
        <f aca="false">$AV29</f>
        <v>68.3</v>
      </c>
      <c r="S29" s="57" t="n">
        <f aca="false">$BI29</f>
        <v>100</v>
      </c>
      <c r="T29" s="57" t="n">
        <f aca="false">$BT29</f>
        <v>63.5</v>
      </c>
      <c r="U29" s="57" t="n">
        <f aca="false">$CD29</f>
        <v>87.5</v>
      </c>
      <c r="V29" s="58" t="n">
        <f aca="false">$AJ29</f>
        <v>0</v>
      </c>
      <c r="W29" s="59" t="n">
        <f aca="false">IF($Q29&gt;=55,ROUND($Q29*$Q$3+$R29*$R$3+$S29*$S$3+$T29*$T$3+$U29*$U$3,0),$Q29)</f>
        <v>74</v>
      </c>
      <c r="X29" s="57" t="n">
        <v>20</v>
      </c>
      <c r="Y29" s="60" t="n">
        <v>24</v>
      </c>
      <c r="Z29" s="60" t="n">
        <v>45</v>
      </c>
      <c r="AA29" s="60" t="n">
        <v>100</v>
      </c>
      <c r="AB29" s="61" t="n">
        <f aca="false">IFERROR(X29+Y29+Z29*AA29/100,0)</f>
        <v>89</v>
      </c>
      <c r="AC29" s="60" t="n">
        <v>25</v>
      </c>
      <c r="AD29" s="60" t="n">
        <v>40</v>
      </c>
      <c r="AE29" s="57" t="n">
        <v>100</v>
      </c>
      <c r="AF29" s="61" t="n">
        <f aca="false">IFERROR(AC29+AD29*AE29/100,0)</f>
        <v>65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60</v>
      </c>
      <c r="AM29" s="62" t="n">
        <v>100</v>
      </c>
      <c r="AN29" s="62" t="n">
        <v>100</v>
      </c>
      <c r="AO29" s="62" t="n">
        <v>50</v>
      </c>
      <c r="AP29" s="62" t="n">
        <v>80</v>
      </c>
      <c r="AQ29" s="62" t="n">
        <v>60</v>
      </c>
      <c r="AR29" s="62" t="n">
        <v>33</v>
      </c>
      <c r="AS29" s="62" t="n">
        <v>0</v>
      </c>
      <c r="AT29" s="62" t="n">
        <v>100</v>
      </c>
      <c r="AU29" s="62"/>
      <c r="AV29" s="61" t="n">
        <f aca="false">IFERROR(AVERAGE(AK29:AU29),0)</f>
        <v>68.3</v>
      </c>
      <c r="AW29" s="62" t="n">
        <v>100</v>
      </c>
      <c r="AX29" s="62" t="n">
        <v>100</v>
      </c>
      <c r="AY29" s="62" t="n">
        <v>100</v>
      </c>
      <c r="AZ29" s="62" t="n">
        <v>100</v>
      </c>
      <c r="BA29" s="62" t="n">
        <v>100</v>
      </c>
      <c r="BB29" s="62" t="n">
        <v>100</v>
      </c>
      <c r="BC29" s="62" t="n">
        <v>100</v>
      </c>
      <c r="BD29" s="62" t="n">
        <v>100</v>
      </c>
      <c r="BE29" s="62" t="n">
        <v>100</v>
      </c>
      <c r="BF29" s="62" t="n">
        <v>100</v>
      </c>
      <c r="BG29" s="62"/>
      <c r="BH29" s="62"/>
      <c r="BI29" s="61" t="n">
        <f aca="false">IFERROR(AVERAGE(AW29:BH29),0)</f>
        <v>100</v>
      </c>
      <c r="BJ29" s="62" t="n">
        <v>100</v>
      </c>
      <c r="BK29" s="62" t="n">
        <v>100</v>
      </c>
      <c r="BL29" s="62" t="n">
        <v>95</v>
      </c>
      <c r="BM29" s="62" t="n">
        <v>100</v>
      </c>
      <c r="BN29" s="62" t="n">
        <v>0</v>
      </c>
      <c r="BO29" s="62" t="n">
        <v>0</v>
      </c>
      <c r="BP29" s="62" t="n">
        <v>45</v>
      </c>
      <c r="BQ29" s="62" t="n">
        <v>100</v>
      </c>
      <c r="BR29" s="62" t="n">
        <v>95</v>
      </c>
      <c r="BS29" s="62" t="n">
        <v>0</v>
      </c>
      <c r="BT29" s="61" t="n">
        <f aca="false">IFERROR(AVERAGE(BJ29:BS29),0)</f>
        <v>63.5</v>
      </c>
      <c r="BU29" s="63" t="n">
        <v>100</v>
      </c>
      <c r="BV29" s="63" t="n">
        <v>100</v>
      </c>
      <c r="BW29" s="63" t="n">
        <v>100</v>
      </c>
      <c r="BX29" s="62" t="n">
        <v>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87.5</v>
      </c>
    </row>
    <row r="30" customFormat="false" ht="15.75" hidden="false" customHeight="true" outlineLevel="0" collapsed="false">
      <c r="A30" s="13" t="str">
        <f aca="false">$E30&amp;"-"&amp;$F30</f>
        <v>202004118-0</v>
      </c>
      <c r="B30" s="18" t="n">
        <f aca="false">$W30</f>
        <v>84</v>
      </c>
      <c r="C30" s="13"/>
      <c r="D30" s="54" t="n">
        <f aca="false">D29+1</f>
        <v>26</v>
      </c>
      <c r="E30" s="56" t="s">
        <v>1544</v>
      </c>
      <c r="F30" s="56" t="s">
        <v>68</v>
      </c>
      <c r="G30" s="56" t="s">
        <v>1545</v>
      </c>
      <c r="H30" s="56" t="s">
        <v>60</v>
      </c>
      <c r="I30" s="56" t="s">
        <v>273</v>
      </c>
      <c r="J30" s="56" t="s">
        <v>79</v>
      </c>
      <c r="K30" s="56" t="s">
        <v>1546</v>
      </c>
      <c r="L30" s="56" t="s">
        <v>64</v>
      </c>
      <c r="M30" s="56" t="s">
        <v>276</v>
      </c>
      <c r="N30" s="56" t="s">
        <v>1547</v>
      </c>
      <c r="O30" s="57" t="n">
        <f aca="false">$AB30</f>
        <v>84</v>
      </c>
      <c r="P30" s="57" t="n">
        <f aca="false">$AF30</f>
        <v>10</v>
      </c>
      <c r="Q30" s="57" t="n">
        <f aca="false">IFERROR(IF($V30&lt;&gt;0,ROUND((MAX(O30:P30)*0.5+$V30*0.5),0),ROUND(($O30*0.5+$P30*0.5),0)),)</f>
        <v>75</v>
      </c>
      <c r="R30" s="57" t="n">
        <f aca="false">$AV30</f>
        <v>93.3</v>
      </c>
      <c r="S30" s="57" t="n">
        <f aca="false">$BI30</f>
        <v>100</v>
      </c>
      <c r="T30" s="57" t="n">
        <f aca="false">$BT30</f>
        <v>91.5</v>
      </c>
      <c r="U30" s="57" t="n">
        <f aca="false">$CD30</f>
        <v>87.5</v>
      </c>
      <c r="V30" s="58" t="n">
        <f aca="false">$AJ30</f>
        <v>65</v>
      </c>
      <c r="W30" s="59" t="n">
        <f aca="false">IF($Q30&gt;=55,ROUND($Q30*$Q$3+$R30*$R$3+$S30*$S$3+$T30*$T$3+$U30*$U$3,0),$Q30)</f>
        <v>84</v>
      </c>
      <c r="X30" s="57" t="n">
        <v>20</v>
      </c>
      <c r="Y30" s="60" t="n">
        <v>24</v>
      </c>
      <c r="Z30" s="60" t="n">
        <v>40</v>
      </c>
      <c r="AA30" s="60" t="n">
        <v>100</v>
      </c>
      <c r="AB30" s="61" t="n">
        <f aca="false">IFERROR(X30+Y30+Z30*AA30/100,0)</f>
        <v>84</v>
      </c>
      <c r="AC30" s="60" t="n">
        <v>10</v>
      </c>
      <c r="AD30" s="60" t="n">
        <v>0</v>
      </c>
      <c r="AE30" s="57" t="n">
        <v>0</v>
      </c>
      <c r="AF30" s="61" t="n">
        <f aca="false">IFERROR(AC30+AD30*AE30/100,0)</f>
        <v>10</v>
      </c>
      <c r="AG30" s="60" t="n">
        <v>30</v>
      </c>
      <c r="AH30" s="60" t="n">
        <v>35</v>
      </c>
      <c r="AI30" s="57" t="n">
        <v>100</v>
      </c>
      <c r="AJ30" s="61" t="n">
        <f aca="false">IFERROR(AG30+AH30*AI30/100,0)</f>
        <v>65</v>
      </c>
      <c r="AK30" s="62" t="n">
        <v>83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100</v>
      </c>
      <c r="AQ30" s="62" t="n">
        <v>100</v>
      </c>
      <c r="AR30" s="62" t="n">
        <v>50</v>
      </c>
      <c r="AS30" s="62" t="n">
        <v>100</v>
      </c>
      <c r="AT30" s="62" t="n">
        <v>100</v>
      </c>
      <c r="AU30" s="62"/>
      <c r="AV30" s="61" t="n">
        <f aca="false">IFERROR(AVERAGE(AK30:AU30),0)</f>
        <v>93.3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100</v>
      </c>
      <c r="BJ30" s="62" t="n">
        <v>100</v>
      </c>
      <c r="BK30" s="62" t="n">
        <v>90</v>
      </c>
      <c r="BL30" s="62" t="n">
        <v>100</v>
      </c>
      <c r="BM30" s="62" t="n">
        <v>100</v>
      </c>
      <c r="BN30" s="62" t="n">
        <v>95</v>
      </c>
      <c r="BO30" s="62" t="n">
        <v>100</v>
      </c>
      <c r="BP30" s="62" t="n">
        <v>100</v>
      </c>
      <c r="BQ30" s="62" t="n">
        <v>30</v>
      </c>
      <c r="BR30" s="62" t="n">
        <v>100</v>
      </c>
      <c r="BS30" s="62" t="n">
        <v>100</v>
      </c>
      <c r="BT30" s="61" t="n">
        <f aca="false">IFERROR(AVERAGE(BJ30:BS30),0)</f>
        <v>91.5</v>
      </c>
      <c r="BU30" s="63" t="n">
        <v>100</v>
      </c>
      <c r="BV30" s="63" t="n">
        <v>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87.5</v>
      </c>
    </row>
    <row r="31" customFormat="false" ht="15.75" hidden="false" customHeight="true" outlineLevel="0" collapsed="false">
      <c r="A31" s="13" t="str">
        <f aca="false">$E31&amp;"-"&amp;$F31</f>
        <v>202004042-7</v>
      </c>
      <c r="B31" s="18" t="n">
        <f aca="false">$W31</f>
        <v>83</v>
      </c>
      <c r="C31" s="13"/>
      <c r="D31" s="54" t="n">
        <v>27</v>
      </c>
      <c r="E31" s="56" t="s">
        <v>1548</v>
      </c>
      <c r="F31" s="56" t="s">
        <v>121</v>
      </c>
      <c r="G31" s="56" t="s">
        <v>1549</v>
      </c>
      <c r="H31" s="56" t="s">
        <v>70</v>
      </c>
      <c r="I31" s="56" t="s">
        <v>1550</v>
      </c>
      <c r="J31" s="56" t="s">
        <v>730</v>
      </c>
      <c r="K31" s="56" t="s">
        <v>1551</v>
      </c>
      <c r="L31" s="56" t="s">
        <v>64</v>
      </c>
      <c r="M31" s="56" t="s">
        <v>276</v>
      </c>
      <c r="N31" s="56" t="s">
        <v>1552</v>
      </c>
      <c r="O31" s="57" t="n">
        <f aca="false">$AB31</f>
        <v>89</v>
      </c>
      <c r="P31" s="57" t="n">
        <f aca="false">$AF31</f>
        <v>60</v>
      </c>
      <c r="Q31" s="57" t="n">
        <f aca="false">IFERROR(IF($V31&lt;&gt;0,ROUND((MAX(O31:P31)*0.5+$V31*0.5),0),ROUND(($O31*0.5+$P31*0.5),0)),)</f>
        <v>75</v>
      </c>
      <c r="R31" s="57" t="n">
        <f aca="false">$AV31</f>
        <v>89.2</v>
      </c>
      <c r="S31" s="57" t="n">
        <f aca="false">$BI31</f>
        <v>99.091</v>
      </c>
      <c r="T31" s="57" t="n">
        <f aca="false">$BT31</f>
        <v>89.5</v>
      </c>
      <c r="U31" s="57" t="n">
        <f aca="false">$CD31</f>
        <v>98.375</v>
      </c>
      <c r="V31" s="58" t="n">
        <f aca="false">$AJ31</f>
        <v>0</v>
      </c>
      <c r="W31" s="59" t="n">
        <f aca="false">IF($Q31&gt;=55,ROUND($Q31*$Q$3+$R31*$R$3+$S31*$S$3+$T31*$T$3+$U31*$U$3,0),$Q31)</f>
        <v>83</v>
      </c>
      <c r="X31" s="57" t="n">
        <v>20</v>
      </c>
      <c r="Y31" s="60" t="n">
        <v>24</v>
      </c>
      <c r="Z31" s="60" t="n">
        <v>45</v>
      </c>
      <c r="AA31" s="60" t="n">
        <v>100</v>
      </c>
      <c r="AB31" s="61" t="n">
        <f aca="false">IFERROR(X31+Y31+Z31*AA31/100,0)</f>
        <v>89</v>
      </c>
      <c r="AC31" s="60" t="n">
        <v>25</v>
      </c>
      <c r="AD31" s="60" t="n">
        <v>35</v>
      </c>
      <c r="AE31" s="57" t="n">
        <v>100</v>
      </c>
      <c r="AF31" s="61" t="n">
        <f aca="false">IFERROR(AC31+AD31*AE31/100,0)</f>
        <v>60</v>
      </c>
      <c r="AG31" s="60"/>
      <c r="AH31" s="60"/>
      <c r="AI31" s="57"/>
      <c r="AJ31" s="61" t="n">
        <f aca="false">IFERROR(AG31+AH31*AI31/100,0)</f>
        <v>0</v>
      </c>
      <c r="AK31" s="62" t="n">
        <v>100</v>
      </c>
      <c r="AL31" s="63" t="n">
        <v>100</v>
      </c>
      <c r="AM31" s="62" t="n">
        <v>100</v>
      </c>
      <c r="AN31" s="62" t="n">
        <v>75</v>
      </c>
      <c r="AO31" s="62" t="n">
        <v>100</v>
      </c>
      <c r="AP31" s="62" t="n">
        <v>100</v>
      </c>
      <c r="AQ31" s="62" t="n">
        <v>100</v>
      </c>
      <c r="AR31" s="62" t="n">
        <v>17</v>
      </c>
      <c r="AS31" s="62" t="n">
        <v>100</v>
      </c>
      <c r="AT31" s="62" t="n">
        <v>100</v>
      </c>
      <c r="AU31" s="62"/>
      <c r="AV31" s="61" t="n">
        <f aca="false">IFERROR(AVERAGE(AK31:AU31),0)</f>
        <v>89.2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90.91</v>
      </c>
      <c r="BE31" s="62" t="n">
        <v>100</v>
      </c>
      <c r="BF31" s="62" t="n">
        <v>100</v>
      </c>
      <c r="BG31" s="62"/>
      <c r="BH31" s="62"/>
      <c r="BI31" s="61" t="n">
        <f aca="false">IFERROR(AVERAGE(AW31:BH31),0)</f>
        <v>99.091</v>
      </c>
      <c r="BJ31" s="62" t="n">
        <v>100</v>
      </c>
      <c r="BK31" s="62" t="n">
        <v>100</v>
      </c>
      <c r="BL31" s="62" t="n">
        <v>100</v>
      </c>
      <c r="BM31" s="62" t="n">
        <v>100</v>
      </c>
      <c r="BN31" s="62" t="n">
        <v>100</v>
      </c>
      <c r="BO31" s="62" t="n">
        <v>100</v>
      </c>
      <c r="BP31" s="62" t="n">
        <v>100</v>
      </c>
      <c r="BQ31" s="62" t="n">
        <v>100</v>
      </c>
      <c r="BR31" s="62" t="n">
        <v>95</v>
      </c>
      <c r="BS31" s="62" t="n">
        <v>0</v>
      </c>
      <c r="BT31" s="61" t="n">
        <f aca="false">IFERROR(AVERAGE(BJ31:BS31),0)</f>
        <v>89.5</v>
      </c>
      <c r="BU31" s="63" t="n">
        <v>100</v>
      </c>
      <c r="BV31" s="63" t="n">
        <v>100</v>
      </c>
      <c r="BW31" s="63" t="n">
        <v>100</v>
      </c>
      <c r="BX31" s="62" t="n">
        <v>100</v>
      </c>
      <c r="BY31" s="62" t="n">
        <v>87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98.375</v>
      </c>
    </row>
    <row r="32" customFormat="false" ht="15.75" hidden="false" customHeight="true" outlineLevel="0" collapsed="false">
      <c r="A32" s="13" t="str">
        <f aca="false">$E32&amp;"-"&amp;$F32</f>
        <v>202004080-k</v>
      </c>
      <c r="B32" s="18" t="n">
        <f aca="false">$W32</f>
        <v>72</v>
      </c>
      <c r="C32" s="13"/>
      <c r="D32" s="54" t="n">
        <v>28</v>
      </c>
      <c r="E32" s="56" t="s">
        <v>1553</v>
      </c>
      <c r="F32" s="56" t="s">
        <v>76</v>
      </c>
      <c r="G32" s="56" t="s">
        <v>1554</v>
      </c>
      <c r="H32" s="56" t="s">
        <v>121</v>
      </c>
      <c r="I32" s="56" t="s">
        <v>509</v>
      </c>
      <c r="J32" s="56" t="s">
        <v>759</v>
      </c>
      <c r="K32" s="56" t="s">
        <v>1555</v>
      </c>
      <c r="L32" s="56" t="s">
        <v>64</v>
      </c>
      <c r="M32" s="56" t="s">
        <v>276</v>
      </c>
      <c r="N32" s="56" t="s">
        <v>1556</v>
      </c>
      <c r="O32" s="57" t="n">
        <f aca="false">$AB32</f>
        <v>84</v>
      </c>
      <c r="P32" s="57" t="n">
        <f aca="false">$AF32</f>
        <v>60</v>
      </c>
      <c r="Q32" s="57" t="n">
        <f aca="false">IFERROR(IF($V32&lt;&gt;0,ROUND((MAX(O32:P32)*0.5+$V32*0.5),0),ROUND(($O32*0.5+$P32*0.5),0)),)</f>
        <v>72</v>
      </c>
      <c r="R32" s="57" t="n">
        <f aca="false">$AV32</f>
        <v>79.2</v>
      </c>
      <c r="S32" s="57" t="n">
        <f aca="false">$BI32</f>
        <v>55.1</v>
      </c>
      <c r="T32" s="57" t="n">
        <f aca="false">$BT32</f>
        <v>80</v>
      </c>
      <c r="U32" s="57" t="n">
        <f aca="false">$CD32</f>
        <v>37.5</v>
      </c>
      <c r="V32" s="58" t="n">
        <f aca="false">$AJ32</f>
        <v>0</v>
      </c>
      <c r="W32" s="59" t="n">
        <f aca="false">IF($Q32&gt;=55,ROUND($Q32*$Q$3+$R32*$R$3+$S32*$S$3+$T32*$T$3+$U32*$U$3,0),$Q32)</f>
        <v>72</v>
      </c>
      <c r="X32" s="57" t="n">
        <v>20</v>
      </c>
      <c r="Y32" s="60" t="n">
        <v>24</v>
      </c>
      <c r="Z32" s="60" t="n">
        <v>40</v>
      </c>
      <c r="AA32" s="60" t="n">
        <v>100</v>
      </c>
      <c r="AB32" s="61" t="n">
        <f aca="false">IFERROR(X32+Y32+Z32*AA32/100,0)</f>
        <v>84</v>
      </c>
      <c r="AC32" s="60" t="n">
        <v>30</v>
      </c>
      <c r="AD32" s="60" t="n">
        <v>30</v>
      </c>
      <c r="AE32" s="57" t="n">
        <v>100</v>
      </c>
      <c r="AF32" s="61" t="n">
        <f aca="false">IFERROR(AC32+AD32*AE32/100,0)</f>
        <v>60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62" t="n">
        <v>60</v>
      </c>
      <c r="AQ32" s="62" t="n">
        <v>80</v>
      </c>
      <c r="AR32" s="62" t="n">
        <v>17</v>
      </c>
      <c r="AS32" s="62" t="n">
        <v>60</v>
      </c>
      <c r="AT32" s="62" t="n">
        <v>100</v>
      </c>
      <c r="AU32" s="62"/>
      <c r="AV32" s="61" t="n">
        <f aca="false">IFERROR(AVERAGE(AK32:AU32),0)</f>
        <v>79.2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0</v>
      </c>
      <c r="BB32" s="62" t="n">
        <v>0</v>
      </c>
      <c r="BC32" s="62" t="n">
        <v>54</v>
      </c>
      <c r="BD32" s="62" t="n">
        <v>0</v>
      </c>
      <c r="BE32" s="62" t="n">
        <v>97</v>
      </c>
      <c r="BF32" s="62" t="n">
        <v>0</v>
      </c>
      <c r="BG32" s="62"/>
      <c r="BH32" s="62"/>
      <c r="BI32" s="61" t="n">
        <f aca="false">IFERROR(AVERAGE(AW32:BH32),0)</f>
        <v>55.1</v>
      </c>
      <c r="BJ32" s="62" t="n">
        <v>90</v>
      </c>
      <c r="BK32" s="62" t="n">
        <v>100</v>
      </c>
      <c r="BL32" s="62" t="n">
        <v>100</v>
      </c>
      <c r="BM32" s="62" t="n">
        <v>100</v>
      </c>
      <c r="BN32" s="62" t="n">
        <v>100</v>
      </c>
      <c r="BO32" s="62" t="n">
        <v>25</v>
      </c>
      <c r="BP32" s="62" t="n">
        <v>100</v>
      </c>
      <c r="BQ32" s="62" t="n">
        <v>90</v>
      </c>
      <c r="BR32" s="62" t="n">
        <v>95</v>
      </c>
      <c r="BS32" s="62" t="n">
        <v>0</v>
      </c>
      <c r="BT32" s="61" t="n">
        <f aca="false">IFERROR(AVERAGE(BJ32:BS32),0)</f>
        <v>80</v>
      </c>
      <c r="BU32" s="63" t="n">
        <v>0</v>
      </c>
      <c r="BV32" s="63" t="n">
        <v>100</v>
      </c>
      <c r="BW32" s="63" t="n">
        <v>100</v>
      </c>
      <c r="BX32" s="62" t="n">
        <v>0</v>
      </c>
      <c r="BY32" s="62" t="n">
        <v>0</v>
      </c>
      <c r="BZ32" s="62" t="n">
        <v>0</v>
      </c>
      <c r="CA32" s="62" t="n">
        <v>100</v>
      </c>
      <c r="CB32" s="62" t="n">
        <v>0</v>
      </c>
      <c r="CC32" s="62"/>
      <c r="CD32" s="61" t="n">
        <f aca="false">IFERROR(AVERAGE(BU32:CC32),0)</f>
        <v>37.5</v>
      </c>
    </row>
    <row r="33" customFormat="false" ht="15.75" hidden="false" customHeight="true" outlineLevel="0" collapsed="false">
      <c r="A33" s="13" t="str">
        <f aca="false">$E33&amp;"-"&amp;$F33</f>
        <v>202004138-5</v>
      </c>
      <c r="B33" s="18" t="n">
        <f aca="false">$W33</f>
        <v>85</v>
      </c>
      <c r="C33" s="13"/>
      <c r="D33" s="105" t="n">
        <v>29</v>
      </c>
      <c r="E33" s="56" t="s">
        <v>1557</v>
      </c>
      <c r="F33" s="56" t="s">
        <v>70</v>
      </c>
      <c r="G33" s="56" t="s">
        <v>1558</v>
      </c>
      <c r="H33" s="56" t="s">
        <v>64</v>
      </c>
      <c r="I33" s="56" t="s">
        <v>1559</v>
      </c>
      <c r="J33" s="56" t="s">
        <v>1560</v>
      </c>
      <c r="K33" s="56" t="s">
        <v>1561</v>
      </c>
      <c r="L33" s="56" t="s">
        <v>64</v>
      </c>
      <c r="M33" s="56" t="s">
        <v>276</v>
      </c>
      <c r="N33" s="56" t="s">
        <v>1562</v>
      </c>
      <c r="O33" s="57" t="n">
        <f aca="false">$AB33</f>
        <v>70</v>
      </c>
      <c r="P33" s="57" t="n">
        <f aca="false">$AF33</f>
        <v>80</v>
      </c>
      <c r="Q33" s="57" t="n">
        <f aca="false">IFERROR(IF($V33&lt;&gt;0,ROUND((MAX(O33:P33)*0.5+$V33*0.5),0),ROUND(($O33*0.5+$P33*0.5),0)),)</f>
        <v>75</v>
      </c>
      <c r="R33" s="57" t="n">
        <f aca="false">$AV33</f>
        <v>91</v>
      </c>
      <c r="S33" s="57" t="n">
        <f aca="false">$BI33</f>
        <v>100</v>
      </c>
      <c r="T33" s="57" t="n">
        <f aca="false">$BT33</f>
        <v>99.5</v>
      </c>
      <c r="U33" s="57" t="n">
        <f aca="false">$CD33</f>
        <v>87.5</v>
      </c>
      <c r="V33" s="58" t="n">
        <f aca="false">$AJ33</f>
        <v>0</v>
      </c>
      <c r="W33" s="59" t="n">
        <f aca="false">IF($Q33&gt;=55,ROUND($Q33*$Q$3+$R33*$R$3+$S33*$S$3+$T33*$T$3+$U33*$U$3,0),$Q33)</f>
        <v>85</v>
      </c>
      <c r="X33" s="57" t="n">
        <v>20</v>
      </c>
      <c r="Y33" s="60" t="n">
        <v>30</v>
      </c>
      <c r="Z33" s="60" t="n">
        <v>20</v>
      </c>
      <c r="AA33" s="60" t="n">
        <v>100</v>
      </c>
      <c r="AB33" s="61" t="n">
        <f aca="false">IFERROR(X33+Y33+Z33*AA33/100,0)</f>
        <v>70</v>
      </c>
      <c r="AC33" s="60" t="n">
        <v>30</v>
      </c>
      <c r="AD33" s="60" t="n">
        <v>50</v>
      </c>
      <c r="AE33" s="57" t="n">
        <v>100</v>
      </c>
      <c r="AF33" s="61" t="n">
        <f aca="false">IFERROR(AC33+AD33*AE33/100,0)</f>
        <v>80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100</v>
      </c>
      <c r="AO33" s="62" t="n">
        <v>100</v>
      </c>
      <c r="AP33" s="62" t="n">
        <v>60</v>
      </c>
      <c r="AQ33" s="62" t="n">
        <v>100</v>
      </c>
      <c r="AR33" s="62" t="n">
        <v>50</v>
      </c>
      <c r="AS33" s="62" t="n">
        <v>100</v>
      </c>
      <c r="AT33" s="62" t="n">
        <v>100</v>
      </c>
      <c r="AU33" s="62"/>
      <c r="AV33" s="61" t="n">
        <f aca="false">IFERROR(AVERAGE(AK33:AU33),0)</f>
        <v>91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62" t="n">
        <v>100</v>
      </c>
      <c r="BD33" s="62" t="n">
        <v>100</v>
      </c>
      <c r="BE33" s="62" t="n">
        <v>100</v>
      </c>
      <c r="BF33" s="62" t="n">
        <v>100</v>
      </c>
      <c r="BG33" s="62"/>
      <c r="BH33" s="62"/>
      <c r="BI33" s="61" t="n">
        <f aca="false">IFERROR(AVERAGE(AW33:BH33),0)</f>
        <v>100</v>
      </c>
      <c r="BJ33" s="62" t="n">
        <v>100</v>
      </c>
      <c r="BK33" s="62" t="n">
        <v>100</v>
      </c>
      <c r="BL33" s="62" t="n">
        <v>100</v>
      </c>
      <c r="BM33" s="62" t="n">
        <v>100</v>
      </c>
      <c r="BN33" s="62" t="n">
        <v>100</v>
      </c>
      <c r="BO33" s="62" t="n">
        <v>100</v>
      </c>
      <c r="BP33" s="62" t="n">
        <v>100</v>
      </c>
      <c r="BQ33" s="62" t="n">
        <v>100</v>
      </c>
      <c r="BR33" s="62" t="n">
        <v>100</v>
      </c>
      <c r="BS33" s="62" t="n">
        <v>95</v>
      </c>
      <c r="BT33" s="61" t="n">
        <f aca="false">IFERROR(AVERAGE(BJ33:BS33),0)</f>
        <v>99.5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0</v>
      </c>
      <c r="CB33" s="62" t="n">
        <v>100</v>
      </c>
      <c r="CC33" s="62"/>
      <c r="CD33" s="61" t="n">
        <f aca="false">IFERROR(AVERAGE(BU33:CC33),0)</f>
        <v>87.5</v>
      </c>
    </row>
    <row r="34" customFormat="false" ht="15.75" hidden="false" customHeight="true" outlineLevel="0" collapsed="false">
      <c r="A34" s="13" t="str">
        <f aca="false">$E34&amp;"-"&amp;$F34</f>
        <v>202004135-0</v>
      </c>
      <c r="B34" s="18" t="n">
        <f aca="false">$W34</f>
        <v>40</v>
      </c>
      <c r="C34" s="13"/>
      <c r="D34" s="54" t="n">
        <v>30</v>
      </c>
      <c r="E34" s="56" t="s">
        <v>1563</v>
      </c>
      <c r="F34" s="56" t="s">
        <v>68</v>
      </c>
      <c r="G34" s="56" t="s">
        <v>1564</v>
      </c>
      <c r="H34" s="56" t="s">
        <v>70</v>
      </c>
      <c r="I34" s="56" t="s">
        <v>765</v>
      </c>
      <c r="J34" s="56" t="s">
        <v>1565</v>
      </c>
      <c r="K34" s="56" t="s">
        <v>1566</v>
      </c>
      <c r="L34" s="56" t="s">
        <v>64</v>
      </c>
      <c r="M34" s="56" t="s">
        <v>276</v>
      </c>
      <c r="N34" s="56" t="s">
        <v>1567</v>
      </c>
      <c r="O34" s="57" t="n">
        <f aca="false">$AB34</f>
        <v>35</v>
      </c>
      <c r="P34" s="57" t="n">
        <f aca="false">$AF34</f>
        <v>0</v>
      </c>
      <c r="Q34" s="57" t="n">
        <f aca="false">IFERROR(IF($V34&lt;&gt;0,ROUND((O34+P34+V34)/3,0),ROUND(($O34*0.5+$P34*0.5),0)),)</f>
        <v>40</v>
      </c>
      <c r="R34" s="57" t="n">
        <f aca="false">$AV34</f>
        <v>89.5</v>
      </c>
      <c r="S34" s="57" t="n">
        <f aca="false">$BI34</f>
        <v>79.3</v>
      </c>
      <c r="T34" s="57" t="n">
        <f aca="false">$BT34</f>
        <v>98.5</v>
      </c>
      <c r="U34" s="57" t="n">
        <f aca="false">$CD34</f>
        <v>100</v>
      </c>
      <c r="V34" s="58" t="n">
        <f aca="false">$AJ34</f>
        <v>85</v>
      </c>
      <c r="W34" s="59" t="n">
        <f aca="false">IF($Q34&gt;=55,ROUND($Q34*$Q$3+$R34*$R$3+$S34*$S$3+$T34*$T$3+$U34*$U$3,0),$Q34)</f>
        <v>40</v>
      </c>
      <c r="X34" s="57" t="n">
        <v>15</v>
      </c>
      <c r="Y34" s="60" t="n">
        <v>20</v>
      </c>
      <c r="Z34" s="60" t="n">
        <v>5</v>
      </c>
      <c r="AA34" s="60" t="n">
        <v>0</v>
      </c>
      <c r="AB34" s="61" t="n">
        <f aca="false">IFERROR(X34+Y34+Z34*AA34/100,0)</f>
        <v>35</v>
      </c>
      <c r="AC34" s="60" t="n">
        <v>0</v>
      </c>
      <c r="AD34" s="60" t="n">
        <v>0</v>
      </c>
      <c r="AE34" s="57" t="n">
        <v>0</v>
      </c>
      <c r="AF34" s="61" t="n">
        <v>0</v>
      </c>
      <c r="AG34" s="60" t="n">
        <v>30</v>
      </c>
      <c r="AH34" s="60" t="n">
        <v>55</v>
      </c>
      <c r="AI34" s="57" t="n">
        <v>100</v>
      </c>
      <c r="AJ34" s="61" t="n">
        <f aca="false">IFERROR(AG34+AH34*AI34/100,0)</f>
        <v>85</v>
      </c>
      <c r="AK34" s="62" t="n">
        <v>100</v>
      </c>
      <c r="AL34" s="63" t="n">
        <v>20</v>
      </c>
      <c r="AM34" s="62" t="n">
        <v>100</v>
      </c>
      <c r="AN34" s="62" t="n">
        <v>100</v>
      </c>
      <c r="AO34" s="62" t="n">
        <v>75</v>
      </c>
      <c r="AP34" s="62" t="n">
        <v>100</v>
      </c>
      <c r="AQ34" s="62" t="n">
        <v>100</v>
      </c>
      <c r="AR34" s="62" t="n">
        <v>100</v>
      </c>
      <c r="AS34" s="62" t="n">
        <v>100</v>
      </c>
      <c r="AT34" s="62" t="n">
        <v>100</v>
      </c>
      <c r="AU34" s="62"/>
      <c r="AV34" s="61" t="n">
        <f aca="false">IFERROR(AVERAGE(AK34:AU34),0)</f>
        <v>89.5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93</v>
      </c>
      <c r="BB34" s="62" t="n">
        <v>0</v>
      </c>
      <c r="BC34" s="62" t="n">
        <v>100</v>
      </c>
      <c r="BD34" s="62" t="n">
        <v>0</v>
      </c>
      <c r="BE34" s="62" t="n">
        <v>100</v>
      </c>
      <c r="BF34" s="62" t="n">
        <v>100</v>
      </c>
      <c r="BG34" s="62"/>
      <c r="BH34" s="62"/>
      <c r="BI34" s="61" t="n">
        <f aca="false">IFERROR(AVERAGE(AW34:BH34),0)</f>
        <v>79.3</v>
      </c>
      <c r="BJ34" s="62" t="n">
        <v>100</v>
      </c>
      <c r="BK34" s="62" t="n">
        <v>90</v>
      </c>
      <c r="BL34" s="62" t="n">
        <v>100</v>
      </c>
      <c r="BM34" s="62" t="n">
        <v>100</v>
      </c>
      <c r="BN34" s="62" t="n">
        <v>100</v>
      </c>
      <c r="BO34" s="62" t="n">
        <v>100</v>
      </c>
      <c r="BP34" s="62" t="n">
        <v>100</v>
      </c>
      <c r="BQ34" s="62" t="n">
        <v>100</v>
      </c>
      <c r="BR34" s="62" t="n">
        <v>95</v>
      </c>
      <c r="BS34" s="62" t="n">
        <v>100</v>
      </c>
      <c r="BT34" s="61" t="n">
        <f aca="false">IFERROR(AVERAGE(BJ34:BS34),0)</f>
        <v>98.5</v>
      </c>
      <c r="BU34" s="63" t="n">
        <v>100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100</v>
      </c>
      <c r="CC34" s="62"/>
      <c r="CD34" s="61" t="n">
        <f aca="false">IFERROR(AVERAGE(BU34:CC34),0)</f>
        <v>100</v>
      </c>
    </row>
    <row r="35" customFormat="false" ht="15.75" hidden="false" customHeight="true" outlineLevel="0" collapsed="false">
      <c r="A35" s="13" t="str">
        <f aca="false">$E35&amp;"-"&amp;$F35</f>
        <v>202004109-1</v>
      </c>
      <c r="B35" s="18" t="n">
        <f aca="false">$W35</f>
        <v>80</v>
      </c>
      <c r="C35" s="13"/>
      <c r="D35" s="54" t="n">
        <v>31</v>
      </c>
      <c r="E35" s="56" t="s">
        <v>1568</v>
      </c>
      <c r="F35" s="56" t="s">
        <v>64</v>
      </c>
      <c r="G35" s="56" t="s">
        <v>1569</v>
      </c>
      <c r="H35" s="56" t="s">
        <v>178</v>
      </c>
      <c r="I35" s="56" t="s">
        <v>609</v>
      </c>
      <c r="J35" s="56" t="s">
        <v>1570</v>
      </c>
      <c r="K35" s="56" t="s">
        <v>1571</v>
      </c>
      <c r="L35" s="56" t="s">
        <v>64</v>
      </c>
      <c r="M35" s="56" t="s">
        <v>276</v>
      </c>
      <c r="N35" s="56" t="s">
        <v>1572</v>
      </c>
      <c r="O35" s="57" t="n">
        <f aca="false">$AB35</f>
        <v>70</v>
      </c>
      <c r="P35" s="57" t="n">
        <f aca="false">$AF35</f>
        <v>70</v>
      </c>
      <c r="Q35" s="57" t="n">
        <f aca="false">IFERROR(IF($V35&lt;&gt;0,ROUND((MAX(O35:P35)*0.5+$V35*0.5),0),ROUND(($O35*0.5+$P35*0.5),0)),)</f>
        <v>70</v>
      </c>
      <c r="R35" s="57" t="n">
        <f aca="false">$AV35</f>
        <v>98</v>
      </c>
      <c r="S35" s="57" t="n">
        <f aca="false">$BI35</f>
        <v>80</v>
      </c>
      <c r="T35" s="57" t="n">
        <f aca="false">$BT35</f>
        <v>84.5</v>
      </c>
      <c r="U35" s="57" t="n">
        <f aca="false">$CD35</f>
        <v>97.875</v>
      </c>
      <c r="V35" s="58" t="n">
        <f aca="false">$AJ35</f>
        <v>0</v>
      </c>
      <c r="W35" s="59" t="n">
        <f aca="false">IF($Q35&gt;=55,ROUND($Q35*$Q$3+$R35*$R$3+$S35*$S$3+$T35*$T$3+$U35*$U$3,0),$Q35)</f>
        <v>80</v>
      </c>
      <c r="X35" s="57" t="n">
        <v>20</v>
      </c>
      <c r="Y35" s="60" t="n">
        <v>30</v>
      </c>
      <c r="Z35" s="60" t="n">
        <v>20</v>
      </c>
      <c r="AA35" s="60" t="n">
        <v>100</v>
      </c>
      <c r="AB35" s="61" t="n">
        <f aca="false">IFERROR(X35+Y35+Z35*AA35/100,0)</f>
        <v>70</v>
      </c>
      <c r="AC35" s="60" t="n">
        <v>20</v>
      </c>
      <c r="AD35" s="60" t="n">
        <v>50</v>
      </c>
      <c r="AE35" s="57" t="n">
        <v>100</v>
      </c>
      <c r="AF35" s="61" t="n">
        <f aca="false">IFERROR(AC35+AD35*AE35/100,0)</f>
        <v>70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100</v>
      </c>
      <c r="AP35" s="62" t="n">
        <v>100</v>
      </c>
      <c r="AQ35" s="62" t="n">
        <v>80</v>
      </c>
      <c r="AR35" s="62" t="n">
        <v>100</v>
      </c>
      <c r="AS35" s="62" t="n">
        <v>100</v>
      </c>
      <c r="AT35" s="62" t="n">
        <v>100</v>
      </c>
      <c r="AU35" s="62"/>
      <c r="AV35" s="61" t="n">
        <f aca="false">IFERROR(AVERAGE(AK35:AU35),0)</f>
        <v>98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0</v>
      </c>
      <c r="BC35" s="62" t="n">
        <v>100</v>
      </c>
      <c r="BD35" s="62" t="n">
        <v>0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80</v>
      </c>
      <c r="BJ35" s="62" t="n">
        <v>100</v>
      </c>
      <c r="BK35" s="62" t="n">
        <v>100</v>
      </c>
      <c r="BL35" s="62" t="n">
        <v>80</v>
      </c>
      <c r="BM35" s="62" t="n">
        <v>75</v>
      </c>
      <c r="BN35" s="62" t="n">
        <v>100</v>
      </c>
      <c r="BO35" s="62" t="n">
        <v>10</v>
      </c>
      <c r="BP35" s="62" t="n">
        <v>100</v>
      </c>
      <c r="BQ35" s="62" t="n">
        <v>100</v>
      </c>
      <c r="BR35" s="62" t="n">
        <v>85</v>
      </c>
      <c r="BS35" s="62" t="n">
        <v>95</v>
      </c>
      <c r="BT35" s="61" t="n">
        <f aca="false">IFERROR(AVERAGE(BJ35:BS35),0)</f>
        <v>84.5</v>
      </c>
      <c r="BU35" s="63" t="n">
        <v>100</v>
      </c>
      <c r="BV35" s="63" t="n">
        <v>100</v>
      </c>
      <c r="BW35" s="63" t="n">
        <v>100</v>
      </c>
      <c r="BX35" s="62" t="n">
        <v>83</v>
      </c>
      <c r="BY35" s="62" t="n">
        <v>100</v>
      </c>
      <c r="BZ35" s="62" t="n">
        <v>100</v>
      </c>
      <c r="CA35" s="62" t="n">
        <v>100</v>
      </c>
      <c r="CB35" s="62" t="n">
        <v>100</v>
      </c>
      <c r="CC35" s="62"/>
      <c r="CD35" s="61" t="n">
        <f aca="false">IFERROR(AVERAGE(BU35:CC35),0)</f>
        <v>97.875</v>
      </c>
    </row>
    <row r="36" customFormat="false" ht="15.75" hidden="false" customHeight="true" outlineLevel="0" collapsed="false">
      <c r="A36" s="13" t="str">
        <f aca="false">$E36&amp;"-"&amp;$F36</f>
        <v>202004114-8</v>
      </c>
      <c r="B36" s="18" t="n">
        <f aca="false">$W36</f>
        <v>0</v>
      </c>
      <c r="C36" s="13"/>
      <c r="D36" s="54" t="n">
        <v>32</v>
      </c>
      <c r="E36" s="56" t="s">
        <v>1573</v>
      </c>
      <c r="F36" s="56" t="s">
        <v>89</v>
      </c>
      <c r="G36" s="56" t="s">
        <v>1574</v>
      </c>
      <c r="H36" s="56" t="s">
        <v>159</v>
      </c>
      <c r="I36" s="56" t="s">
        <v>1575</v>
      </c>
      <c r="J36" s="56" t="s">
        <v>1576</v>
      </c>
      <c r="K36" s="56" t="s">
        <v>210</v>
      </c>
      <c r="L36" s="56" t="s">
        <v>64</v>
      </c>
      <c r="M36" s="56" t="s">
        <v>276</v>
      </c>
      <c r="N36" s="56" t="s">
        <v>1577</v>
      </c>
      <c r="O36" s="57" t="n">
        <f aca="false">$AB36</f>
        <v>0</v>
      </c>
      <c r="P36" s="57" t="n">
        <f aca="false">$AF36</f>
        <v>0</v>
      </c>
      <c r="Q36" s="57" t="n">
        <f aca="false">IFERROR(IF($V36&lt;&gt;0,ROUND((MAX(O36:P36)*0.5+$V36*0.5),0),ROUND(($O36*0.5+$P36*0.5),0)),)</f>
        <v>0</v>
      </c>
      <c r="R36" s="57" t="n">
        <f aca="false">$AV36</f>
        <v>64</v>
      </c>
      <c r="S36" s="57" t="n">
        <f aca="false">$BI36</f>
        <v>19.5</v>
      </c>
      <c r="T36" s="57" t="n">
        <f aca="false">$BT36</f>
        <v>30</v>
      </c>
      <c r="U36" s="57" t="n">
        <f aca="false">$CD36</f>
        <v>25</v>
      </c>
      <c r="V36" s="58" t="n">
        <f aca="false">$AJ36</f>
        <v>0</v>
      </c>
      <c r="W36" s="59" t="n">
        <f aca="false">IF($Q36&gt;=55,ROUND($Q36*$Q$3+$R36*$R$3+$S36*$S$3+$T36*$T$3+$U36*$U$3,0),$Q36)</f>
        <v>0</v>
      </c>
      <c r="X36" s="57" t="n">
        <v>0</v>
      </c>
      <c r="Y36" s="60" t="n">
        <v>0</v>
      </c>
      <c r="Z36" s="60" t="n">
        <v>0</v>
      </c>
      <c r="AA36" s="60" t="n">
        <v>0</v>
      </c>
      <c r="AB36" s="61" t="n">
        <f aca="false">IFERROR(X36+Y36+Z36*AA36/100,0)</f>
        <v>0</v>
      </c>
      <c r="AC36" s="60" t="n">
        <v>0</v>
      </c>
      <c r="AD36" s="60" t="n">
        <v>0</v>
      </c>
      <c r="AE36" s="57" t="n">
        <v>0</v>
      </c>
      <c r="AF36" s="61" t="n">
        <f aca="false">IFERROR(AC36+AD36*AE36/100,0)</f>
        <v>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40</v>
      </c>
      <c r="AQ36" s="62" t="n">
        <v>0</v>
      </c>
      <c r="AR36" s="62" t="n">
        <v>100</v>
      </c>
      <c r="AS36" s="62" t="n">
        <v>0</v>
      </c>
      <c r="AT36" s="62" t="n">
        <v>0</v>
      </c>
      <c r="AU36" s="62"/>
      <c r="AV36" s="61" t="n">
        <f aca="false">IFERROR(AVERAGE(AK36:AU36),0)</f>
        <v>64</v>
      </c>
      <c r="AW36" s="62" t="n">
        <v>95</v>
      </c>
      <c r="AX36" s="62" t="n">
        <v>100</v>
      </c>
      <c r="AY36" s="62" t="n">
        <v>0</v>
      </c>
      <c r="AZ36" s="62" t="n">
        <v>0</v>
      </c>
      <c r="BA36" s="62" t="n">
        <v>0</v>
      </c>
      <c r="BB36" s="62" t="n">
        <v>0</v>
      </c>
      <c r="BC36" s="62" t="n">
        <v>0</v>
      </c>
      <c r="BD36" s="62" t="n">
        <v>0</v>
      </c>
      <c r="BE36" s="62" t="n">
        <v>0</v>
      </c>
      <c r="BF36" s="62" t="n">
        <v>0</v>
      </c>
      <c r="BG36" s="62"/>
      <c r="BH36" s="62"/>
      <c r="BI36" s="61" t="n">
        <f aca="false">IFERROR(AVERAGE(AW36:BH36),0)</f>
        <v>19.5</v>
      </c>
      <c r="BJ36" s="62" t="n">
        <v>100</v>
      </c>
      <c r="BK36" s="62" t="n">
        <v>100</v>
      </c>
      <c r="BL36" s="62" t="n">
        <v>100</v>
      </c>
      <c r="BM36" s="62" t="n">
        <v>0</v>
      </c>
      <c r="BN36" s="62" t="n">
        <v>0</v>
      </c>
      <c r="BO36" s="62" t="n">
        <v>0</v>
      </c>
      <c r="BP36" s="62" t="n">
        <v>0</v>
      </c>
      <c r="BQ36" s="62" t="n">
        <v>0</v>
      </c>
      <c r="BR36" s="62" t="n">
        <v>0</v>
      </c>
      <c r="BS36" s="62" t="n">
        <v>0</v>
      </c>
      <c r="BT36" s="61" t="n">
        <f aca="false">IFERROR(AVERAGE(BJ36:BS36),0)</f>
        <v>30</v>
      </c>
      <c r="BU36" s="63" t="n">
        <v>100</v>
      </c>
      <c r="BV36" s="63" t="n">
        <v>100</v>
      </c>
      <c r="BW36" s="63" t="n">
        <v>0</v>
      </c>
      <c r="BX36" s="62" t="n">
        <v>0</v>
      </c>
      <c r="BY36" s="62" t="n">
        <v>0</v>
      </c>
      <c r="BZ36" s="62" t="n">
        <v>0</v>
      </c>
      <c r="CA36" s="62" t="n">
        <v>0</v>
      </c>
      <c r="CB36" s="62" t="n">
        <v>0</v>
      </c>
      <c r="CC36" s="62"/>
      <c r="CD36" s="61" t="n">
        <f aca="false">IFERROR(AVERAGE(BU36:CC36),0)</f>
        <v>25</v>
      </c>
    </row>
    <row r="37" customFormat="false" ht="15.75" hidden="false" customHeight="true" outlineLevel="0" collapsed="false">
      <c r="A37" s="13" t="str">
        <f aca="false">$E37&amp;"-"&amp;$F37</f>
        <v>202004121-0</v>
      </c>
      <c r="B37" s="18" t="n">
        <f aca="false">$W37</f>
        <v>74</v>
      </c>
      <c r="C37" s="13"/>
      <c r="D37" s="54" t="n">
        <v>33</v>
      </c>
      <c r="E37" s="56" t="s">
        <v>1578</v>
      </c>
      <c r="F37" s="56" t="s">
        <v>68</v>
      </c>
      <c r="G37" s="56" t="s">
        <v>1579</v>
      </c>
      <c r="H37" s="56" t="s">
        <v>60</v>
      </c>
      <c r="I37" s="56" t="s">
        <v>755</v>
      </c>
      <c r="J37" s="56" t="s">
        <v>1580</v>
      </c>
      <c r="K37" s="56" t="s">
        <v>63</v>
      </c>
      <c r="L37" s="56" t="s">
        <v>64</v>
      </c>
      <c r="M37" s="56" t="s">
        <v>276</v>
      </c>
      <c r="N37" s="56" t="s">
        <v>1581</v>
      </c>
      <c r="O37" s="57" t="n">
        <f aca="false">$AB37</f>
        <v>90</v>
      </c>
      <c r="P37" s="57" t="n">
        <f aca="false">$AF37</f>
        <v>55</v>
      </c>
      <c r="Q37" s="57" t="n">
        <f aca="false">IFERROR(IF($V37&lt;&gt;0,ROUND((MAX(O37:P37)*0.5+$V37*0.5),0),ROUND(($O37*0.5+$P37*0.5),0)),)</f>
        <v>73</v>
      </c>
      <c r="R37" s="57" t="n">
        <f aca="false">$AV37</f>
        <v>80.5</v>
      </c>
      <c r="S37" s="57" t="n">
        <f aca="false">$BI37</f>
        <v>46.5</v>
      </c>
      <c r="T37" s="57" t="n">
        <f aca="false">$BT37</f>
        <v>88</v>
      </c>
      <c r="U37" s="57" t="n">
        <f aca="false">$CD37</f>
        <v>33.75</v>
      </c>
      <c r="V37" s="58" t="n">
        <f aca="false">$AJ37</f>
        <v>0</v>
      </c>
      <c r="W37" s="59" t="n">
        <f aca="false">IF($Q37&gt;=55,ROUND($Q37*$Q$3+$R37*$R$3+$S37*$S$3+$T37*$T$3+$U37*$U$3,0),$Q37)</f>
        <v>74</v>
      </c>
      <c r="X37" s="57" t="n">
        <v>20</v>
      </c>
      <c r="Y37" s="60" t="n">
        <v>20</v>
      </c>
      <c r="Z37" s="60" t="n">
        <v>50</v>
      </c>
      <c r="AA37" s="60" t="n">
        <v>100</v>
      </c>
      <c r="AB37" s="61" t="n">
        <f aca="false">IFERROR(X37+Y37+Z37*AA37/100,0)</f>
        <v>90</v>
      </c>
      <c r="AC37" s="60" t="n">
        <v>0</v>
      </c>
      <c r="AD37" s="60" t="n">
        <v>55</v>
      </c>
      <c r="AE37" s="57" t="n">
        <v>100</v>
      </c>
      <c r="AF37" s="61" t="n">
        <f aca="false">IFERROR(AC37+AD37*AE37/100,0)</f>
        <v>55</v>
      </c>
      <c r="AG37" s="60"/>
      <c r="AH37" s="60"/>
      <c r="AI37" s="57"/>
      <c r="AJ37" s="61" t="n">
        <f aca="false">IFERROR(AG37+AH37*AI37/100,0)</f>
        <v>0</v>
      </c>
      <c r="AK37" s="62" t="n">
        <v>100</v>
      </c>
      <c r="AL37" s="63" t="n">
        <v>100</v>
      </c>
      <c r="AM37" s="62" t="n">
        <v>90</v>
      </c>
      <c r="AN37" s="62" t="n">
        <v>100</v>
      </c>
      <c r="AO37" s="62" t="n">
        <v>75</v>
      </c>
      <c r="AP37" s="62" t="n">
        <v>0</v>
      </c>
      <c r="AQ37" s="62" t="n">
        <v>100</v>
      </c>
      <c r="AR37" s="62" t="n">
        <v>100</v>
      </c>
      <c r="AS37" s="62" t="n">
        <v>40</v>
      </c>
      <c r="AT37" s="62" t="n">
        <v>100</v>
      </c>
      <c r="AU37" s="62"/>
      <c r="AV37" s="61" t="n">
        <f aca="false">IFERROR(AVERAGE(AK37:AU37),0)</f>
        <v>80.5</v>
      </c>
      <c r="AW37" s="62" t="n">
        <v>100</v>
      </c>
      <c r="AX37" s="62" t="n">
        <v>94</v>
      </c>
      <c r="AY37" s="62" t="n">
        <v>94</v>
      </c>
      <c r="AZ37" s="62" t="n">
        <v>77</v>
      </c>
      <c r="BA37" s="62" t="n">
        <v>0</v>
      </c>
      <c r="BB37" s="62" t="n">
        <v>100</v>
      </c>
      <c r="BC37" s="62" t="n">
        <v>0</v>
      </c>
      <c r="BD37" s="62" t="n">
        <v>0</v>
      </c>
      <c r="BE37" s="62" t="n">
        <v>0</v>
      </c>
      <c r="BF37" s="62" t="n">
        <v>0</v>
      </c>
      <c r="BG37" s="62"/>
      <c r="BH37" s="62"/>
      <c r="BI37" s="61" t="n">
        <f aca="false">IFERROR(AVERAGE(AW37:BH37),0)</f>
        <v>46.5</v>
      </c>
      <c r="BJ37" s="62" t="n">
        <v>100</v>
      </c>
      <c r="BK37" s="62" t="n">
        <v>100</v>
      </c>
      <c r="BL37" s="62" t="n">
        <v>100</v>
      </c>
      <c r="BM37" s="62" t="n">
        <v>0</v>
      </c>
      <c r="BN37" s="62" t="n">
        <v>100</v>
      </c>
      <c r="BO37" s="62" t="n">
        <v>95</v>
      </c>
      <c r="BP37" s="62" t="n">
        <v>100</v>
      </c>
      <c r="BQ37" s="62" t="n">
        <v>100</v>
      </c>
      <c r="BR37" s="62" t="n">
        <v>95</v>
      </c>
      <c r="BS37" s="62" t="n">
        <v>90</v>
      </c>
      <c r="BT37" s="61" t="n">
        <f aca="false">IFERROR(AVERAGE(BJ37:BS37),0)</f>
        <v>88</v>
      </c>
      <c r="BU37" s="63" t="n">
        <v>0</v>
      </c>
      <c r="BV37" s="63" t="n">
        <v>100</v>
      </c>
      <c r="BW37" s="63" t="n">
        <v>0</v>
      </c>
      <c r="BX37" s="62" t="n">
        <v>70</v>
      </c>
      <c r="BY37" s="62" t="n">
        <v>0</v>
      </c>
      <c r="BZ37" s="62" t="n">
        <v>0</v>
      </c>
      <c r="CA37" s="62" t="n">
        <v>100</v>
      </c>
      <c r="CB37" s="62" t="n">
        <v>0</v>
      </c>
      <c r="CC37" s="62"/>
      <c r="CD37" s="61" t="n">
        <f aca="false">IFERROR(AVERAGE(BU37:CC37),0)</f>
        <v>33.75</v>
      </c>
    </row>
    <row r="38" customFormat="false" ht="15.75" hidden="false" customHeight="true" outlineLevel="0" collapsed="false">
      <c r="A38" s="13" t="str">
        <f aca="false">$E38&amp;"-"&amp;$F38</f>
        <v>202004007-9</v>
      </c>
      <c r="B38" s="18" t="n">
        <f aca="false">$W38</f>
        <v>0</v>
      </c>
      <c r="C38" s="13"/>
      <c r="D38" s="54" t="n">
        <v>34</v>
      </c>
      <c r="E38" s="56" t="s">
        <v>1582</v>
      </c>
      <c r="F38" s="56" t="s">
        <v>102</v>
      </c>
      <c r="G38" s="56" t="s">
        <v>1583</v>
      </c>
      <c r="H38" s="56" t="s">
        <v>159</v>
      </c>
      <c r="I38" s="56" t="s">
        <v>781</v>
      </c>
      <c r="J38" s="56" t="s">
        <v>646</v>
      </c>
      <c r="K38" s="56" t="s">
        <v>1584</v>
      </c>
      <c r="L38" s="56" t="s">
        <v>64</v>
      </c>
      <c r="M38" s="56" t="s">
        <v>276</v>
      </c>
      <c r="N38" s="56" t="s">
        <v>1585</v>
      </c>
      <c r="O38" s="57" t="n">
        <f aca="false">$AB38</f>
        <v>0</v>
      </c>
      <c r="P38" s="57" t="n">
        <f aca="false">$AF38</f>
        <v>0</v>
      </c>
      <c r="Q38" s="57" t="n">
        <f aca="false">IFERROR(IF($V38&lt;&gt;0,ROUND((MAX(O38:P38)*0.5+$V38*0.5),0),ROUND(($O38*0.5+$P38*0.5),0)),)</f>
        <v>0</v>
      </c>
      <c r="R38" s="57" t="n">
        <f aca="false">$AV38</f>
        <v>78.5</v>
      </c>
      <c r="S38" s="57" t="n">
        <f aca="false">$BI38</f>
        <v>88.1</v>
      </c>
      <c r="T38" s="57" t="n">
        <f aca="false">$BT38</f>
        <v>55</v>
      </c>
      <c r="U38" s="57" t="n">
        <f aca="false">$CD38</f>
        <v>75</v>
      </c>
      <c r="V38" s="58" t="n">
        <f aca="false">$AJ38</f>
        <v>0</v>
      </c>
      <c r="W38" s="59" t="n">
        <f aca="false">IF($Q38&gt;=55,ROUND($Q38*$Q$3+$R38*$R$3+$S38*$S$3+$T38*$T$3+$U38*$U$3,0),$Q38)</f>
        <v>0</v>
      </c>
      <c r="X38" s="57" t="n">
        <v>0</v>
      </c>
      <c r="Y38" s="60" t="n">
        <v>0</v>
      </c>
      <c r="Z38" s="60" t="n">
        <v>0</v>
      </c>
      <c r="AA38" s="60" t="n">
        <v>0</v>
      </c>
      <c r="AB38" s="61" t="n">
        <f aca="false">IFERROR(X38+Y38+Z38*AA38/100,0)</f>
        <v>0</v>
      </c>
      <c r="AC38" s="60" t="n">
        <v>0</v>
      </c>
      <c r="AD38" s="60" t="n">
        <v>0</v>
      </c>
      <c r="AE38" s="57" t="n">
        <v>0</v>
      </c>
      <c r="AF38" s="61" t="n">
        <f aca="false">IFERROR(AC38+AD38*AE38/100,0)</f>
        <v>0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25</v>
      </c>
      <c r="AP38" s="62" t="n">
        <v>60</v>
      </c>
      <c r="AQ38" s="62" t="n">
        <v>100</v>
      </c>
      <c r="AR38" s="62" t="n">
        <v>0</v>
      </c>
      <c r="AS38" s="62" t="n">
        <v>100</v>
      </c>
      <c r="AT38" s="62" t="n">
        <v>100</v>
      </c>
      <c r="AU38" s="62"/>
      <c r="AV38" s="61" t="n">
        <f aca="false">IFERROR(AVERAGE(AK38:AU38),0)</f>
        <v>78.5</v>
      </c>
      <c r="AW38" s="62" t="n">
        <v>100</v>
      </c>
      <c r="AX38" s="62" t="n">
        <v>100</v>
      </c>
      <c r="AY38" s="62" t="n">
        <v>100</v>
      </c>
      <c r="AZ38" s="62" t="n">
        <v>100</v>
      </c>
      <c r="BA38" s="62" t="n">
        <v>100</v>
      </c>
      <c r="BB38" s="62" t="n">
        <v>100</v>
      </c>
      <c r="BC38" s="62" t="n">
        <v>98</v>
      </c>
      <c r="BD38" s="62" t="n">
        <v>0</v>
      </c>
      <c r="BE38" s="62" t="n">
        <v>100</v>
      </c>
      <c r="BF38" s="62" t="n">
        <v>83</v>
      </c>
      <c r="BG38" s="62"/>
      <c r="BH38" s="62"/>
      <c r="BI38" s="61" t="n">
        <f aca="false">IFERROR(AVERAGE(AW38:BH38),0)</f>
        <v>88.1</v>
      </c>
      <c r="BJ38" s="62" t="n">
        <v>100</v>
      </c>
      <c r="BK38" s="62" t="n">
        <v>100</v>
      </c>
      <c r="BL38" s="62" t="n">
        <v>100</v>
      </c>
      <c r="BM38" s="62" t="n">
        <v>100</v>
      </c>
      <c r="BN38" s="62" t="n">
        <v>85</v>
      </c>
      <c r="BO38" s="62" t="n">
        <v>45</v>
      </c>
      <c r="BP38" s="62" t="n">
        <v>20</v>
      </c>
      <c r="BQ38" s="62" t="n">
        <v>0</v>
      </c>
      <c r="BR38" s="62" t="n">
        <v>0</v>
      </c>
      <c r="BS38" s="62" t="n">
        <v>0</v>
      </c>
      <c r="BT38" s="61" t="n">
        <f aca="false">IFERROR(AVERAGE(BJ38:BS38),0)</f>
        <v>55</v>
      </c>
      <c r="BU38" s="63" t="n">
        <v>100</v>
      </c>
      <c r="BV38" s="63" t="n">
        <v>100</v>
      </c>
      <c r="BW38" s="63" t="n">
        <v>100</v>
      </c>
      <c r="BX38" s="62" t="n">
        <v>100</v>
      </c>
      <c r="BY38" s="62" t="n">
        <v>0</v>
      </c>
      <c r="BZ38" s="62" t="n">
        <v>0</v>
      </c>
      <c r="CA38" s="62" t="n">
        <v>100</v>
      </c>
      <c r="CB38" s="62" t="n">
        <v>100</v>
      </c>
      <c r="CC38" s="62"/>
      <c r="CD38" s="61" t="n">
        <f aca="false">IFERROR(AVERAGE(BU38:CC38),0)</f>
        <v>75</v>
      </c>
    </row>
    <row r="39" customFormat="false" ht="15.75" hidden="false" customHeight="true" outlineLevel="0" collapsed="false">
      <c r="A39" s="13" t="str">
        <f aca="false">$E39&amp;"-"&amp;$F39</f>
        <v>202004021-4</v>
      </c>
      <c r="B39" s="18" t="n">
        <f aca="false">$W39</f>
        <v>85</v>
      </c>
      <c r="C39" s="13"/>
      <c r="D39" s="54" t="n">
        <v>35</v>
      </c>
      <c r="E39" s="56" t="s">
        <v>1586</v>
      </c>
      <c r="F39" s="56" t="s">
        <v>178</v>
      </c>
      <c r="G39" s="56" t="s">
        <v>1587</v>
      </c>
      <c r="H39" s="56" t="s">
        <v>60</v>
      </c>
      <c r="I39" s="56" t="s">
        <v>1424</v>
      </c>
      <c r="J39" s="56" t="s">
        <v>1588</v>
      </c>
      <c r="K39" s="56" t="s">
        <v>1589</v>
      </c>
      <c r="L39" s="56" t="s">
        <v>64</v>
      </c>
      <c r="M39" s="56" t="s">
        <v>276</v>
      </c>
      <c r="N39" s="56" t="s">
        <v>1590</v>
      </c>
      <c r="O39" s="57" t="n">
        <f aca="false">$AB39</f>
        <v>60</v>
      </c>
      <c r="P39" s="57" t="n">
        <f aca="false">$AF39</f>
        <v>90</v>
      </c>
      <c r="Q39" s="57" t="n">
        <f aca="false">IFERROR(IF($V39&lt;&gt;0,ROUND((MAX(O39:P39)*0.5+$V39*0.5),0),ROUND(($O39*0.5+$P39*0.5),0)),)</f>
        <v>75</v>
      </c>
      <c r="R39" s="57" t="n">
        <f aca="false">$AV39</f>
        <v>96</v>
      </c>
      <c r="S39" s="57" t="n">
        <f aca="false">$BI39</f>
        <v>90</v>
      </c>
      <c r="T39" s="57" t="n">
        <f aca="false">$BT39</f>
        <v>96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85</v>
      </c>
      <c r="X39" s="57" t="n">
        <v>10</v>
      </c>
      <c r="Y39" s="60" t="n">
        <v>25</v>
      </c>
      <c r="Z39" s="60" t="n">
        <v>25</v>
      </c>
      <c r="AA39" s="60" t="n">
        <v>100</v>
      </c>
      <c r="AB39" s="61" t="n">
        <f aca="false">IFERROR(X39+Y39+Z39*AA39/100,0)</f>
        <v>60</v>
      </c>
      <c r="AC39" s="60" t="n">
        <v>30</v>
      </c>
      <c r="AD39" s="60" t="n">
        <v>60</v>
      </c>
      <c r="AE39" s="57" t="n">
        <v>100</v>
      </c>
      <c r="AF39" s="61" t="n">
        <f aca="false">IFERROR(AC39+AD39*AE39/100,0)</f>
        <v>90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60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100</v>
      </c>
      <c r="AS39" s="62" t="n">
        <v>100</v>
      </c>
      <c r="AT39" s="62" t="n">
        <v>100</v>
      </c>
      <c r="AU39" s="62"/>
      <c r="AV39" s="61" t="n">
        <f aca="false">IFERROR(AVERAGE(AK39:AU39),0)</f>
        <v>96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90</v>
      </c>
      <c r="BJ39" s="62" t="n">
        <v>100</v>
      </c>
      <c r="BK39" s="62" t="n">
        <v>90</v>
      </c>
      <c r="BL39" s="62" t="n">
        <v>100</v>
      </c>
      <c r="BM39" s="62" t="n">
        <v>95</v>
      </c>
      <c r="BN39" s="62" t="n">
        <v>100</v>
      </c>
      <c r="BO39" s="62" t="n">
        <v>80</v>
      </c>
      <c r="BP39" s="62" t="n">
        <v>100</v>
      </c>
      <c r="BQ39" s="62" t="n">
        <v>100</v>
      </c>
      <c r="BR39" s="62" t="n">
        <v>95</v>
      </c>
      <c r="BS39" s="62" t="n">
        <v>100</v>
      </c>
      <c r="BT39" s="61" t="n">
        <f aca="false">IFERROR(AVERAGE(BJ39:BS39),0)</f>
        <v>96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202004131-8</v>
      </c>
      <c r="B40" s="18" t="n">
        <f aca="false">$W40</f>
        <v>78</v>
      </c>
      <c r="C40" s="13"/>
      <c r="D40" s="54" t="n">
        <v>36</v>
      </c>
      <c r="E40" s="56" t="s">
        <v>1591</v>
      </c>
      <c r="F40" s="56" t="s">
        <v>89</v>
      </c>
      <c r="G40" s="56" t="s">
        <v>1592</v>
      </c>
      <c r="H40" s="56" t="s">
        <v>60</v>
      </c>
      <c r="I40" s="56" t="s">
        <v>1593</v>
      </c>
      <c r="J40" s="56" t="s">
        <v>186</v>
      </c>
      <c r="K40" s="56" t="s">
        <v>1594</v>
      </c>
      <c r="L40" s="56" t="s">
        <v>64</v>
      </c>
      <c r="M40" s="56" t="s">
        <v>276</v>
      </c>
      <c r="N40" s="56" t="s">
        <v>1595</v>
      </c>
      <c r="O40" s="57" t="n">
        <f aca="false">$AB40</f>
        <v>79</v>
      </c>
      <c r="P40" s="57" t="n">
        <f aca="false">$AF40</f>
        <v>30</v>
      </c>
      <c r="Q40" s="57" t="n">
        <f aca="false">IFERROR(IF($V40&lt;&gt;0,ROUND((MAX(O40:P40)*0.5+$V40*0.5),0),ROUND(($O40*0.5+$P40*0.5),0)),)</f>
        <v>85</v>
      </c>
      <c r="R40" s="57" t="n">
        <f aca="false">$AV40</f>
        <v>73.2</v>
      </c>
      <c r="S40" s="57" t="n">
        <f aca="false">$BI40</f>
        <v>80</v>
      </c>
      <c r="T40" s="57" t="n">
        <f aca="false">$BT40</f>
        <v>71.5</v>
      </c>
      <c r="U40" s="57" t="n">
        <f aca="false">$CD40</f>
        <v>50</v>
      </c>
      <c r="V40" s="58" t="n">
        <f aca="false">$AJ40</f>
        <v>90</v>
      </c>
      <c r="W40" s="59" t="n">
        <f aca="false">IF($Q40&gt;=55,ROUND($Q40*$Q$3+$R40*$R$3+$S40*$S$3+$T40*$T$3+$U40*$U$3,0),$Q40)</f>
        <v>78</v>
      </c>
      <c r="X40" s="57" t="n">
        <v>20</v>
      </c>
      <c r="Y40" s="60" t="n">
        <v>19</v>
      </c>
      <c r="Z40" s="60" t="n">
        <v>40</v>
      </c>
      <c r="AA40" s="60" t="n">
        <v>100</v>
      </c>
      <c r="AB40" s="61" t="n">
        <f aca="false">IFERROR(X40+Y40+Z40*AA40/100,0)</f>
        <v>79</v>
      </c>
      <c r="AC40" s="60" t="n">
        <v>10</v>
      </c>
      <c r="AD40" s="60" t="n">
        <v>20</v>
      </c>
      <c r="AE40" s="57" t="n">
        <v>100</v>
      </c>
      <c r="AF40" s="61" t="n">
        <f aca="false">IFERROR(AC40+AD40*AE40/100,0)</f>
        <v>30</v>
      </c>
      <c r="AG40" s="60" t="n">
        <v>30</v>
      </c>
      <c r="AH40" s="60" t="n">
        <v>60</v>
      </c>
      <c r="AI40" s="57" t="n">
        <v>100</v>
      </c>
      <c r="AJ40" s="61" t="n">
        <f aca="false">IFERROR(AG40+AH40*AI40/100,0)</f>
        <v>90</v>
      </c>
      <c r="AK40" s="62" t="n">
        <v>100</v>
      </c>
      <c r="AL40" s="63" t="n">
        <v>60</v>
      </c>
      <c r="AM40" s="62" t="n">
        <v>100</v>
      </c>
      <c r="AN40" s="62" t="n">
        <v>100</v>
      </c>
      <c r="AO40" s="62" t="n">
        <v>75</v>
      </c>
      <c r="AP40" s="62" t="n">
        <v>60</v>
      </c>
      <c r="AQ40" s="62" t="n">
        <v>80</v>
      </c>
      <c r="AR40" s="62" t="n">
        <v>17</v>
      </c>
      <c r="AS40" s="62" t="n">
        <v>40</v>
      </c>
      <c r="AT40" s="62" t="n">
        <v>100</v>
      </c>
      <c r="AU40" s="62"/>
      <c r="AV40" s="61" t="n">
        <f aca="false">IFERROR(AVERAGE(AK40:AU40),0)</f>
        <v>73.2</v>
      </c>
      <c r="AW40" s="62" t="n">
        <v>100</v>
      </c>
      <c r="AX40" s="62" t="n">
        <v>100</v>
      </c>
      <c r="AY40" s="62" t="n">
        <v>100</v>
      </c>
      <c r="AZ40" s="62" t="n">
        <v>100</v>
      </c>
      <c r="BA40" s="62" t="n">
        <v>100</v>
      </c>
      <c r="BB40" s="62" t="n">
        <v>100</v>
      </c>
      <c r="BC40" s="62" t="n">
        <v>0</v>
      </c>
      <c r="BD40" s="62" t="n">
        <v>100</v>
      </c>
      <c r="BE40" s="62" t="n">
        <v>100</v>
      </c>
      <c r="BF40" s="62" t="n">
        <v>0</v>
      </c>
      <c r="BG40" s="62"/>
      <c r="BH40" s="62"/>
      <c r="BI40" s="61" t="n">
        <f aca="false">IFERROR(AVERAGE(AW40:BH40),0)</f>
        <v>80</v>
      </c>
      <c r="BJ40" s="62" t="n">
        <v>100</v>
      </c>
      <c r="BK40" s="62" t="n">
        <v>85</v>
      </c>
      <c r="BL40" s="62" t="n">
        <v>100</v>
      </c>
      <c r="BM40" s="62" t="n">
        <v>90</v>
      </c>
      <c r="BN40" s="62" t="n">
        <v>100</v>
      </c>
      <c r="BO40" s="62" t="n">
        <v>0</v>
      </c>
      <c r="BP40" s="62" t="n">
        <v>40</v>
      </c>
      <c r="BQ40" s="62" t="n">
        <v>100</v>
      </c>
      <c r="BR40" s="62" t="n">
        <v>100</v>
      </c>
      <c r="BS40" s="62" t="n">
        <v>0</v>
      </c>
      <c r="BT40" s="61" t="n">
        <f aca="false">IFERROR(AVERAGE(BJ40:BS40),0)</f>
        <v>71.5</v>
      </c>
      <c r="BU40" s="63" t="n">
        <v>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0</v>
      </c>
      <c r="CA40" s="62" t="n">
        <v>0</v>
      </c>
      <c r="CB40" s="62" t="n">
        <v>0</v>
      </c>
      <c r="CC40" s="62"/>
      <c r="CD40" s="61" t="n">
        <f aca="false">IFERROR(AVERAGE(BU40:CC40),0)</f>
        <v>50</v>
      </c>
    </row>
    <row r="41" customFormat="false" ht="15.75" hidden="false" customHeight="true" outlineLevel="0" collapsed="false">
      <c r="A41" s="13" t="str">
        <f aca="false">$E41&amp;"-"&amp;$F41</f>
        <v>202004084-2</v>
      </c>
      <c r="B41" s="18" t="n">
        <f aca="false">$W41</f>
        <v>94</v>
      </c>
      <c r="C41" s="13"/>
      <c r="D41" s="54" t="n">
        <v>37</v>
      </c>
      <c r="E41" s="56" t="s">
        <v>1596</v>
      </c>
      <c r="F41" s="56" t="s">
        <v>58</v>
      </c>
      <c r="G41" s="56" t="s">
        <v>1597</v>
      </c>
      <c r="H41" s="56" t="s">
        <v>121</v>
      </c>
      <c r="I41" s="56" t="s">
        <v>499</v>
      </c>
      <c r="J41" s="56" t="s">
        <v>1598</v>
      </c>
      <c r="K41" s="56" t="s">
        <v>1599</v>
      </c>
      <c r="L41" s="100" t="s">
        <v>64</v>
      </c>
      <c r="M41" s="100" t="s">
        <v>276</v>
      </c>
      <c r="N41" s="100" t="s">
        <v>1600</v>
      </c>
      <c r="O41" s="57" t="n">
        <f aca="false">$AB41</f>
        <v>100</v>
      </c>
      <c r="P41" s="57" t="n">
        <f aca="false">$AF41</f>
        <v>95</v>
      </c>
      <c r="Q41" s="57" t="n">
        <f aca="false">IFERROR(IF($V41&lt;&gt;0,ROUND((MAX(O41:P41)*0.5+$V41*0.5),0),ROUND(($O41*0.5+$P41*0.5),0)),)</f>
        <v>98</v>
      </c>
      <c r="R41" s="57" t="n">
        <f aca="false">$AV41</f>
        <v>78.2</v>
      </c>
      <c r="S41" s="57" t="n">
        <f aca="false">$BI41</f>
        <v>96.1</v>
      </c>
      <c r="T41" s="57" t="n">
        <f aca="false">$BT41</f>
        <v>99.5</v>
      </c>
      <c r="U41" s="57" t="n">
        <f aca="false">$CD41</f>
        <v>100</v>
      </c>
      <c r="V41" s="58" t="n">
        <f aca="false">$AJ41</f>
        <v>0</v>
      </c>
      <c r="W41" s="59" t="n">
        <f aca="false">IF($Q41&gt;=55,ROUND($Q41*$Q$3+$R41*$R$3+$S41*$S$3+$T41*$T$3+$U41*$U$3,0),$Q41)</f>
        <v>94</v>
      </c>
      <c r="X41" s="57" t="n">
        <v>20</v>
      </c>
      <c r="Y41" s="60" t="n">
        <v>30</v>
      </c>
      <c r="Z41" s="60" t="n">
        <v>50</v>
      </c>
      <c r="AA41" s="60" t="n">
        <v>100</v>
      </c>
      <c r="AB41" s="61" t="n">
        <f aca="false">IFERROR(X41+Y41+Z41*AA41/100,0)</f>
        <v>100</v>
      </c>
      <c r="AC41" s="60" t="n">
        <v>30</v>
      </c>
      <c r="AD41" s="60" t="n">
        <v>65</v>
      </c>
      <c r="AE41" s="57" t="n">
        <v>100</v>
      </c>
      <c r="AF41" s="61" t="n">
        <f aca="false">IFERROR(AC41+AD41*AE41/100,0)</f>
        <v>95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0</v>
      </c>
      <c r="AN41" s="62" t="n">
        <v>100</v>
      </c>
      <c r="AO41" s="62" t="n">
        <v>75</v>
      </c>
      <c r="AP41" s="62" t="n">
        <v>40</v>
      </c>
      <c r="AQ41" s="62" t="n">
        <v>100</v>
      </c>
      <c r="AR41" s="62" t="n">
        <v>67</v>
      </c>
      <c r="AS41" s="62" t="n">
        <v>100</v>
      </c>
      <c r="AT41" s="62" t="n">
        <v>100</v>
      </c>
      <c r="AU41" s="62"/>
      <c r="AV41" s="61" t="n">
        <f aca="false">IFERROR(AVERAGE(AK41:AU41),0)</f>
        <v>78.2</v>
      </c>
      <c r="AW41" s="62" t="n">
        <v>100</v>
      </c>
      <c r="AX41" s="62" t="n">
        <v>100</v>
      </c>
      <c r="AY41" s="62" t="n">
        <v>100</v>
      </c>
      <c r="AZ41" s="62" t="n">
        <v>91</v>
      </c>
      <c r="BA41" s="62" t="n">
        <v>89</v>
      </c>
      <c r="BB41" s="62" t="n">
        <v>95</v>
      </c>
      <c r="BC41" s="62" t="n">
        <v>87</v>
      </c>
      <c r="BD41" s="62" t="n">
        <v>100</v>
      </c>
      <c r="BE41" s="62" t="n">
        <v>99</v>
      </c>
      <c r="BF41" s="62" t="n">
        <v>100</v>
      </c>
      <c r="BG41" s="62"/>
      <c r="BH41" s="62"/>
      <c r="BI41" s="61" t="n">
        <f aca="false">IFERROR(AVERAGE(AW41:BH41),0)</f>
        <v>96.1</v>
      </c>
      <c r="BJ41" s="62" t="n">
        <v>100</v>
      </c>
      <c r="BK41" s="62" t="n">
        <v>100</v>
      </c>
      <c r="BL41" s="62" t="n">
        <v>100</v>
      </c>
      <c r="BM41" s="62" t="n">
        <v>100</v>
      </c>
      <c r="BN41" s="62" t="n">
        <v>100</v>
      </c>
      <c r="BO41" s="62" t="n">
        <v>100</v>
      </c>
      <c r="BP41" s="62" t="n">
        <v>100</v>
      </c>
      <c r="BQ41" s="62" t="n">
        <v>100</v>
      </c>
      <c r="BR41" s="62" t="n">
        <v>95</v>
      </c>
      <c r="BS41" s="62" t="n">
        <v>100</v>
      </c>
      <c r="BT41" s="61" t="n">
        <f aca="false">IFERROR(AVERAGE(BJ41:BS41),0)</f>
        <v>99.5</v>
      </c>
      <c r="BU41" s="63" t="n">
        <v>100</v>
      </c>
      <c r="BV41" s="63" t="n">
        <v>100</v>
      </c>
      <c r="BW41" s="63" t="n">
        <v>100</v>
      </c>
      <c r="BX41" s="62" t="n">
        <v>100</v>
      </c>
      <c r="BY41" s="62" t="n">
        <v>100</v>
      </c>
      <c r="BZ41" s="62" t="n">
        <v>100</v>
      </c>
      <c r="CA41" s="62" t="n">
        <v>100</v>
      </c>
      <c r="CB41" s="62" t="n">
        <v>100</v>
      </c>
      <c r="CC41" s="62"/>
      <c r="CD41" s="61" t="n">
        <f aca="false">IFERROR(AVERAGE(BU41:CC41),0)</f>
        <v>100</v>
      </c>
    </row>
    <row r="42" customFormat="false" ht="15.75" hidden="false" customHeight="true" outlineLevel="0" collapsed="false">
      <c r="A42" s="13" t="str">
        <f aca="false">$E42&amp;"-"&amp;$F42</f>
        <v>-</v>
      </c>
      <c r="B42" s="18" t="n">
        <f aca="false">$W42</f>
        <v>0</v>
      </c>
      <c r="C42" s="13"/>
      <c r="D42" s="54" t="n">
        <v>38</v>
      </c>
      <c r="E42" s="56"/>
      <c r="F42" s="56"/>
      <c r="G42" s="56"/>
      <c r="H42" s="56"/>
      <c r="I42" s="56"/>
      <c r="J42" s="56"/>
      <c r="K42" s="101"/>
      <c r="L42" s="54"/>
      <c r="M42" s="54"/>
      <c r="N42" s="54"/>
      <c r="O42" s="102"/>
      <c r="P42" s="57"/>
      <c r="Q42" s="57"/>
      <c r="R42" s="57"/>
      <c r="S42" s="57"/>
      <c r="T42" s="57"/>
      <c r="U42" s="57"/>
      <c r="V42" s="58"/>
      <c r="W42" s="59"/>
      <c r="X42" s="57"/>
      <c r="Y42" s="60"/>
      <c r="Z42" s="60"/>
      <c r="AA42" s="60"/>
      <c r="AB42" s="61"/>
      <c r="AC42" s="60"/>
      <c r="AD42" s="60"/>
      <c r="AE42" s="57"/>
      <c r="AF42" s="61"/>
      <c r="AG42" s="60"/>
      <c r="AH42" s="60"/>
      <c r="AI42" s="60"/>
      <c r="AJ42" s="61"/>
      <c r="AK42" s="62"/>
      <c r="AL42" s="63"/>
      <c r="AM42" s="62"/>
      <c r="AN42" s="62"/>
      <c r="AO42" s="62"/>
      <c r="AP42" s="62"/>
      <c r="AQ42" s="62"/>
      <c r="AR42" s="62"/>
      <c r="AS42" s="62"/>
      <c r="AT42" s="62"/>
      <c r="AU42" s="62"/>
      <c r="AV42" s="61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1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1"/>
      <c r="BU42" s="62"/>
      <c r="BV42" s="62"/>
      <c r="BW42" s="62"/>
      <c r="BX42" s="62"/>
      <c r="BY42" s="62"/>
      <c r="BZ42" s="62"/>
      <c r="CA42" s="62"/>
      <c r="CB42" s="62"/>
      <c r="CC42" s="62"/>
      <c r="CD42" s="61"/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54" t="n">
        <v>39</v>
      </c>
      <c r="E43" s="56"/>
      <c r="F43" s="56"/>
      <c r="G43" s="56"/>
      <c r="H43" s="56"/>
      <c r="I43" s="56"/>
      <c r="J43" s="56"/>
      <c r="K43" s="101"/>
      <c r="L43" s="54"/>
      <c r="M43" s="54"/>
      <c r="N43" s="54"/>
      <c r="O43" s="102"/>
      <c r="P43" s="57"/>
      <c r="Q43" s="57"/>
      <c r="R43" s="57"/>
      <c r="S43" s="57"/>
      <c r="T43" s="57"/>
      <c r="U43" s="57"/>
      <c r="V43" s="58"/>
      <c r="W43" s="59"/>
      <c r="X43" s="57"/>
      <c r="Y43" s="60"/>
      <c r="Z43" s="60"/>
      <c r="AA43" s="60"/>
      <c r="AB43" s="61"/>
      <c r="AC43" s="60"/>
      <c r="AD43" s="60"/>
      <c r="AE43" s="57"/>
      <c r="AF43" s="61"/>
      <c r="AG43" s="60"/>
      <c r="AH43" s="60"/>
      <c r="AI43" s="60"/>
      <c r="AJ43" s="61"/>
      <c r="AK43" s="62"/>
      <c r="AL43" s="63"/>
      <c r="AM43" s="62"/>
      <c r="AN43" s="62"/>
      <c r="AO43" s="62"/>
      <c r="AP43" s="62"/>
      <c r="AQ43" s="62"/>
      <c r="AR43" s="62"/>
      <c r="AS43" s="62"/>
      <c r="AT43" s="62"/>
      <c r="AU43" s="62"/>
      <c r="AV43" s="61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1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1"/>
      <c r="BU43" s="62"/>
      <c r="BV43" s="62"/>
      <c r="BW43" s="62"/>
      <c r="BX43" s="62"/>
      <c r="BY43" s="62"/>
      <c r="BZ43" s="62"/>
      <c r="CA43" s="62"/>
      <c r="CB43" s="62"/>
      <c r="CC43" s="62"/>
      <c r="CD43" s="61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54" t="n">
        <v>40</v>
      </c>
      <c r="E44" s="56"/>
      <c r="F44" s="56"/>
      <c r="G44" s="56"/>
      <c r="H44" s="56"/>
      <c r="I44" s="56"/>
      <c r="J44" s="56"/>
      <c r="K44" s="101"/>
      <c r="L44" s="54"/>
      <c r="M44" s="54"/>
      <c r="N44" s="54"/>
      <c r="O44" s="102"/>
      <c r="P44" s="57"/>
      <c r="Q44" s="57"/>
      <c r="R44" s="57"/>
      <c r="S44" s="57"/>
      <c r="T44" s="57"/>
      <c r="U44" s="57"/>
      <c r="V44" s="58"/>
      <c r="W44" s="59"/>
      <c r="X44" s="57"/>
      <c r="Y44" s="60"/>
      <c r="Z44" s="60"/>
      <c r="AA44" s="60"/>
      <c r="AB44" s="61"/>
      <c r="AC44" s="60"/>
      <c r="AD44" s="60"/>
      <c r="AE44" s="57"/>
      <c r="AF44" s="61"/>
      <c r="AG44" s="60"/>
      <c r="AH44" s="60"/>
      <c r="AI44" s="60"/>
      <c r="AJ44" s="61"/>
      <c r="AK44" s="62"/>
      <c r="AL44" s="63"/>
      <c r="AM44" s="62"/>
      <c r="AN44" s="62"/>
      <c r="AO44" s="62"/>
      <c r="AP44" s="62"/>
      <c r="AQ44" s="62"/>
      <c r="AR44" s="62"/>
      <c r="AS44" s="62"/>
      <c r="AT44" s="62"/>
      <c r="AU44" s="62"/>
      <c r="AV44" s="61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1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1"/>
      <c r="BU44" s="62"/>
      <c r="BV44" s="62"/>
      <c r="BW44" s="62"/>
      <c r="BX44" s="62"/>
      <c r="BY44" s="62"/>
      <c r="BZ44" s="62"/>
      <c r="CA44" s="62"/>
      <c r="CB44" s="62"/>
      <c r="CC44" s="62"/>
      <c r="CD44" s="61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54" t="n">
        <v>41</v>
      </c>
      <c r="E45" s="56"/>
      <c r="F45" s="56"/>
      <c r="G45" s="56"/>
      <c r="H45" s="56"/>
      <c r="I45" s="56"/>
      <c r="J45" s="56"/>
      <c r="K45" s="101"/>
      <c r="L45" s="54"/>
      <c r="M45" s="54"/>
      <c r="N45" s="54"/>
      <c r="O45" s="102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101"/>
      <c r="L46" s="54"/>
      <c r="M46" s="54"/>
      <c r="N46" s="54"/>
      <c r="O46" s="102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/>
      <c r="B47" s="13"/>
      <c r="C47" s="13"/>
      <c r="D47" s="54"/>
      <c r="K47" s="2" t="s">
        <v>1</v>
      </c>
      <c r="L47" s="13"/>
      <c r="M47" s="13"/>
      <c r="N47" s="13"/>
      <c r="O47" s="77" t="n">
        <f aca="false">IF(COUNT(O5:O46)&gt;0,ROUND(SUM(O5:O46)/COUNTIF(O5:O46,"&lt;&gt;"),0),0)</f>
        <v>59</v>
      </c>
      <c r="P47" s="77" t="n">
        <f aca="false">IF(COUNT(P5:P46)&gt;0,ROUND(SUM(P5:P46)/COUNTIF(P5:P46,"&lt;&gt;"),0),0)</f>
        <v>47</v>
      </c>
      <c r="Q47" s="77" t="n">
        <f aca="false">IF(COUNT(Q5:Q46)&gt;0,ROUND(SUM(Q5:Q46)/COUNTIF(Q5:Q46,"&lt;&gt;"),0),0)</f>
        <v>59</v>
      </c>
      <c r="R47" s="77" t="n">
        <f aca="false">IF(COUNT(R5:R46)&gt;0,ROUND(SUM(R5:R46)/COUNTIF(R5:R46,"&lt;&gt;"),0),0)</f>
        <v>80</v>
      </c>
      <c r="S47" s="77"/>
      <c r="T47" s="77" t="n">
        <f aca="false">IF(COUNT(T5:T46)&gt;0,ROUND(SUM(T5:T46)/COUNTIF(T5:T46,"&lt;&gt;"),0),0)</f>
        <v>73</v>
      </c>
      <c r="U47" s="77"/>
      <c r="V47" s="77" t="n">
        <f aca="false">IF(COUNT(V5:V46)&gt;0,ROUND(SUM(V5:V46)/COUNTIF(V5:V46,"&lt;&gt;"),0),0)</f>
        <v>22</v>
      </c>
      <c r="W47" s="77" t="n">
        <f aca="false">IF(COUNT(W5:W46)&gt;0,ROUND(SUM(W5:W46)/COUNTIF(W5:W46,"&lt;&gt;"),0),0)</f>
        <v>63</v>
      </c>
      <c r="X47" s="78" t="n">
        <f aca="false">IF(COUNT(X5:X46)&gt;0,ROUND(SUM(X5:X46)/COUNTIF(X5:X46,"&lt;&gt;"),0),0)</f>
        <v>15</v>
      </c>
      <c r="Y47" s="78" t="n">
        <f aca="false">IF(COUNT(Y5:Y46)&gt;0,ROUND(SUM(Y5:Y46)/COUNTIF(Y5:Y46,"&lt;&gt;"),0),0)</f>
        <v>19</v>
      </c>
      <c r="Z47" s="78" t="n">
        <f aca="false">IF(COUNT(Z5:Z46)&gt;0,ROUND(SUM(Z5:Z46)/COUNTIF(Z5:Z46,"&lt;&gt;"),0),0)</f>
        <v>24</v>
      </c>
      <c r="AA47" s="78"/>
      <c r="AB47" s="78" t="n">
        <f aca="false">IF(COUNT(AB5:AB46)&gt;0,ROUND(SUM(AB5:AB46)/COUNTIF(AB5:AB46,"&lt;&gt;"),0),0)</f>
        <v>59</v>
      </c>
      <c r="AC47" s="78" t="n">
        <f aca="false">IF(COUNT(AC5:AC46)&gt;0,ROUND(SUM(AC5:AC46)/COUNTIF(AC5:AC46,"&lt;&gt;"),0),0)</f>
        <v>17</v>
      </c>
      <c r="AD47" s="78" t="n">
        <f aca="false">IF(COUNT(AD5:AD46)&gt;0,ROUND(SUM(AD5:AD46)/COUNTIF(AD5:AD46,"&lt;&gt;"),0),0)</f>
        <v>32</v>
      </c>
      <c r="AE47" s="78" t="n">
        <f aca="false">IF(COUNT(AE5:AE46)&gt;0,ROUND(SUM(AE5:AE46)/COUNTIF(AE5:AE46,"&lt;&gt;"),0),0)</f>
        <v>56</v>
      </c>
      <c r="AF47" s="78" t="n">
        <f aca="false">IF(COUNT(AF5:AF46)&gt;0,ROUND(SUM(AF5:AF46)/COUNTIF(AF5:AF46,"&lt;&gt;"),0),0)</f>
        <v>47</v>
      </c>
      <c r="AG47" s="78" t="n">
        <f aca="false">IF(COUNT(AG5:AG46)&gt;0,ROUND(SUM(AG5:AG46)/COUNTIF(AG5:AG46,"&lt;&gt;"),0),0)</f>
        <v>26</v>
      </c>
      <c r="AH47" s="78" t="n">
        <f aca="false">IF(COUNT(AH5:AH46)&gt;0,ROUND(SUM(AH5:AH46)/COUNTIF(AH5:AH46,"&lt;&gt;"),0),0)</f>
        <v>58</v>
      </c>
      <c r="AI47" s="78" t="n">
        <f aca="false">IF(COUNT(AI5:AI46)&gt;0,ROUND(SUM(AI5:AI46)/COUNTIF(AI5:AI46,"&lt;&gt;"),0),0)</f>
        <v>100</v>
      </c>
      <c r="AJ47" s="78" t="n">
        <f aca="false">IF(COUNT(AJ5:AJ46)&gt;0,ROUND(SUM(AJ5:AJ46)/COUNTIF(AJ5:AJ46,"&lt;&gt;"),0),0)</f>
        <v>22</v>
      </c>
      <c r="AK47" s="78" t="n">
        <f aca="false">IF(COUNT(AK5:AK46)&gt;0,ROUND(SUM(AK5:AK46)/COUNTIF(AK5:AK46,"&lt;&gt;"),0),0)</f>
        <v>95</v>
      </c>
      <c r="AL47" s="78" t="n">
        <f aca="false">IF(COUNT(AL5:AL46)&gt;0,ROUND(SUM(AL5:AL46)/COUNTIF(AL5:AL46,"&lt;&gt;"),0),0)</f>
        <v>86</v>
      </c>
      <c r="AM47" s="78" t="n">
        <f aca="false">IF(COUNT(AM5:AM46)&gt;0,ROUND(SUM(AM5:AM46)/COUNTIF(AM5:AM46,"&lt;&gt;"),0),0)</f>
        <v>82</v>
      </c>
      <c r="AN47" s="78" t="n">
        <f aca="false">IF(COUNT(AN5:AN46)&gt;0,ROUND(SUM(AN5:AN46)/COUNTIF(AN5:AN46,"&lt;&gt;"),0),0)</f>
        <v>90</v>
      </c>
      <c r="AO47" s="78"/>
      <c r="AP47" s="78"/>
      <c r="AQ47" s="78"/>
      <c r="AR47" s="78"/>
      <c r="AS47" s="78"/>
      <c r="AT47" s="78"/>
      <c r="AU47" s="78"/>
      <c r="AV47" s="78" t="n">
        <f aca="false">IF(COUNT(AV5:AV46)&gt;0,ROUND(SUM(AV5:AV46)/COUNTIF(AV5:AV46,"&lt;&gt;"),0),0)</f>
        <v>80</v>
      </c>
      <c r="AW47" s="78" t="n">
        <f aca="false">IF(COUNT(AW5:AW46)&gt;0,ROUND(SUM(AW5:AW46)/COUNTIF(AW5:AW46,"&lt;&gt;"),0),0)</f>
        <v>93</v>
      </c>
      <c r="AX47" s="78" t="n">
        <f aca="false">IF(COUNT(AX5:AX46)&gt;0,ROUND(SUM(AX5:AX46)/COUNTIF(AX5:AX46,"&lt;&gt;"),0),0)</f>
        <v>86</v>
      </c>
      <c r="AY47" s="78"/>
      <c r="AZ47" s="78"/>
      <c r="BA47" s="78"/>
      <c r="BB47" s="78"/>
      <c r="BC47" s="78" t="n">
        <f aca="false">IF(COUNT(BC5:BC46)&gt;0,ROUND(SUM(BC5:BC46)/COUNTIF(BC5:BC46,"&lt;&gt;"),0),0)</f>
        <v>61</v>
      </c>
      <c r="BD47" s="78"/>
      <c r="BE47" s="78"/>
      <c r="BF47" s="78" t="n">
        <f aca="false">IF(COUNT(BF5:BF46)&gt;0,ROUND(SUM(BF5:BF46)/COUNTIF(BF5:BF46,"&lt;&gt;"),0),0)</f>
        <v>73</v>
      </c>
      <c r="BG47" s="78"/>
      <c r="BH47" s="78"/>
      <c r="BI47" s="78" t="n">
        <f aca="false">IF(COUNT(BI5:BI46)&gt;0,ROUND(SUM(BI5:BI46)/COUNTIF(BI5:BI46,"&lt;&gt;"),0),0)</f>
        <v>73</v>
      </c>
      <c r="BJ47" s="78" t="n">
        <f aca="false">IF(COUNT(BJ5:BJ46)&gt;0,ROUND(SUM(BJ5:BJ46)/COUNTIF(BJ5:BJ46,"&lt;&gt;"),0),0)</f>
        <v>99</v>
      </c>
      <c r="BK47" s="78" t="n">
        <f aca="false">IF(COUNT(BK5:BK46)&gt;0,ROUND(SUM(BK5:BK46)/COUNTIF(BK5:BK46,"&lt;&gt;"),0),0)</f>
        <v>88</v>
      </c>
      <c r="BL47" s="78"/>
      <c r="BM47" s="78"/>
      <c r="BN47" s="78"/>
      <c r="BO47" s="78"/>
      <c r="BP47" s="78" t="n">
        <f aca="false">IF(COUNT(BP5:BP46)&gt;0,ROUND(SUM(BP5:BP46)/COUNTIF(BP5:BP46,"&lt;&gt;"),0),0)</f>
        <v>71</v>
      </c>
      <c r="BQ47" s="78"/>
      <c r="BR47" s="78"/>
      <c r="BS47" s="78" t="n">
        <f aca="false">IF(COUNT(BS5:BS46)&gt;0,ROUND(SUM(BS5:BS46)/COUNTIF(BS5:BS46,"&lt;&gt;"),0),0)</f>
        <v>58</v>
      </c>
      <c r="BT47" s="78" t="n">
        <f aca="false">IF(COUNT(BT5:BT46)&gt;0,ROUND(SUM(BT5:BT46)/COUNTIF(BT5:BT46,"&lt;&gt;"),0),0)</f>
        <v>73</v>
      </c>
      <c r="BU47" s="78" t="n">
        <f aca="false">IF(COUNT(BU5:BU46)&gt;0,ROUND(SUM(BU5:BU46)/COUNTIF(BU5:BU46,"&lt;&gt;"),0),0)</f>
        <v>67</v>
      </c>
      <c r="BV47" s="78" t="n">
        <f aca="false">IF(COUNT(BV5:BV46)&gt;0,ROUND(SUM(BV5:BV46)/COUNTIF(BV5:BV46,"&lt;&gt;"),0),0)</f>
        <v>77</v>
      </c>
      <c r="BW47" s="78" t="n">
        <f aca="false">IF(COUNT(BW5:BW46)&gt;0,ROUND(SUM(BW5:BW46)/COUNTIF(BW5:BW46,"&lt;&gt;"),0),0)</f>
        <v>72</v>
      </c>
      <c r="BX47" s="78"/>
      <c r="BY47" s="78"/>
      <c r="BZ47" s="78"/>
      <c r="CA47" s="78"/>
      <c r="CB47" s="78"/>
      <c r="CC47" s="78"/>
      <c r="CD47" s="78" t="n">
        <f aca="false">IF(COUNT(CD5:CD46)&gt;0,ROUND(SUM(CD5:CD46)/COUNTIF(CD5:CD46,"&lt;&gt;"),0),0)</f>
        <v>64</v>
      </c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2" t="s">
        <v>2</v>
      </c>
      <c r="L48" s="13"/>
      <c r="M48" s="13"/>
      <c r="N48" s="13"/>
      <c r="O48" s="78" t="n">
        <f aca="false">MAX(O5:O46)</f>
        <v>100</v>
      </c>
      <c r="P48" s="78" t="n">
        <f aca="false">MAX(P5:P46)</f>
        <v>100</v>
      </c>
      <c r="Q48" s="78" t="n">
        <f aca="false">MAX(Q5:Q46)</f>
        <v>98</v>
      </c>
      <c r="R48" s="78" t="n">
        <f aca="false">MAX(R5:R46)</f>
        <v>100</v>
      </c>
      <c r="S48" s="78"/>
      <c r="T48" s="78" t="n">
        <f aca="false">MAX(T5:T46)</f>
        <v>100</v>
      </c>
      <c r="U48" s="78"/>
      <c r="V48" s="78" t="n">
        <f aca="false">MAX(V5:V46)</f>
        <v>100</v>
      </c>
      <c r="W48" s="78" t="n">
        <f aca="false">MAX(W5:W46)</f>
        <v>95</v>
      </c>
      <c r="X48" s="78" t="n">
        <f aca="false">MAX(X5:X46)</f>
        <v>20</v>
      </c>
      <c r="Y48" s="78" t="n">
        <f aca="false">MAX(Y5:Y46)</f>
        <v>30</v>
      </c>
      <c r="Z48" s="78" t="n">
        <f aca="false">MAX(Z5:Z46)</f>
        <v>50</v>
      </c>
      <c r="AA48" s="78"/>
      <c r="AB48" s="78" t="n">
        <f aca="false">MAX(AB5:AB46)</f>
        <v>100</v>
      </c>
      <c r="AC48" s="78" t="n">
        <f aca="false">MAX(AC5:AC46)</f>
        <v>30</v>
      </c>
      <c r="AD48" s="78" t="n">
        <f aca="false">MAX(AD5:AD46)</f>
        <v>70</v>
      </c>
      <c r="AE48" s="78" t="n">
        <f aca="false">MAX(AE5:AE46)</f>
        <v>100</v>
      </c>
      <c r="AF48" s="78" t="n">
        <f aca="false">MAX(AF5:AF46)</f>
        <v>100</v>
      </c>
      <c r="AG48" s="78" t="n">
        <f aca="false">MAX(AG5:AG46)</f>
        <v>30</v>
      </c>
      <c r="AH48" s="78" t="n">
        <f aca="false">MAX(AH5:AH46)</f>
        <v>70</v>
      </c>
      <c r="AI48" s="78" t="n">
        <f aca="false">MAX(AI5:AI46)</f>
        <v>100</v>
      </c>
      <c r="AJ48" s="78" t="n">
        <f aca="false">MAX(AJ5:AJ46)</f>
        <v>100</v>
      </c>
      <c r="AK48" s="78" t="n">
        <f aca="false">MAX(AK5:AK46)</f>
        <v>100</v>
      </c>
      <c r="AL48" s="78" t="n">
        <f aca="false">MAX(AL5:AL46)</f>
        <v>100</v>
      </c>
      <c r="AM48" s="78" t="n">
        <f aca="false">MAX(AM5:AM46)</f>
        <v>100</v>
      </c>
      <c r="AN48" s="78" t="n">
        <f aca="false">MAX(AN5:AN46)</f>
        <v>100</v>
      </c>
      <c r="AO48" s="78"/>
      <c r="AP48" s="78"/>
      <c r="AQ48" s="78"/>
      <c r="AR48" s="78"/>
      <c r="AS48" s="78"/>
      <c r="AT48" s="78"/>
      <c r="AU48" s="78"/>
      <c r="AV48" s="78" t="n">
        <f aca="false">MAX(AV5:AV46)</f>
        <v>100</v>
      </c>
      <c r="AW48" s="78" t="n">
        <f aca="false">MAX(AW5:AW46)</f>
        <v>100</v>
      </c>
      <c r="AX48" s="78" t="n">
        <f aca="false">MAX(AX5:AX46)</f>
        <v>100</v>
      </c>
      <c r="AY48" s="78"/>
      <c r="AZ48" s="78"/>
      <c r="BA48" s="78"/>
      <c r="BB48" s="78"/>
      <c r="BC48" s="78" t="n">
        <f aca="false">MAX(BC5:BC46)</f>
        <v>100</v>
      </c>
      <c r="BD48" s="78"/>
      <c r="BE48" s="78"/>
      <c r="BF48" s="78" t="n">
        <f aca="false">MAX(BF5:BF46)</f>
        <v>100</v>
      </c>
      <c r="BG48" s="78"/>
      <c r="BH48" s="78"/>
      <c r="BI48" s="80" t="n">
        <f aca="false">MAX(BI5:BI46)</f>
        <v>100</v>
      </c>
      <c r="BJ48" s="78" t="n">
        <f aca="false">MAX(BJ5:BJ46)</f>
        <v>100</v>
      </c>
      <c r="BK48" s="78" t="n">
        <f aca="false">MAX(BK5:BK46)</f>
        <v>100</v>
      </c>
      <c r="BL48" s="78"/>
      <c r="BM48" s="78"/>
      <c r="BN48" s="78"/>
      <c r="BO48" s="78"/>
      <c r="BP48" s="78" t="n">
        <f aca="false">MAX(BP5:BP46)</f>
        <v>100</v>
      </c>
      <c r="BQ48" s="78"/>
      <c r="BR48" s="78"/>
      <c r="BS48" s="78" t="n">
        <f aca="false">MAX(BS5:BS46)</f>
        <v>100</v>
      </c>
      <c r="BT48" s="80" t="n">
        <f aca="false">MAX(BT5:BT46)</f>
        <v>100</v>
      </c>
      <c r="BU48" s="78" t="n">
        <f aca="false">MAX(BU5:BU46)</f>
        <v>100</v>
      </c>
      <c r="BV48" s="78" t="n">
        <f aca="false">MAX(BV5:BV46)</f>
        <v>100</v>
      </c>
      <c r="BW48" s="78" t="n">
        <f aca="false">MAX(BW5:BW46)</f>
        <v>100</v>
      </c>
      <c r="BX48" s="78"/>
      <c r="BY48" s="78"/>
      <c r="BZ48" s="78"/>
      <c r="CA48" s="78"/>
      <c r="CB48" s="78"/>
      <c r="CC48" s="78"/>
      <c r="CD48" s="80" t="n">
        <f aca="false">MAX(CD5:CD46)</f>
        <v>100</v>
      </c>
    </row>
    <row r="49" customFormat="false" ht="15.75" hidden="false" customHeight="true" outlineLevel="0" collapsed="false">
      <c r="A49" s="13"/>
      <c r="B49" s="13"/>
      <c r="C49" s="13"/>
      <c r="D49" s="13" t="n">
        <v>1</v>
      </c>
      <c r="E49" s="13"/>
      <c r="F49" s="13"/>
      <c r="G49" s="13"/>
      <c r="H49" s="13"/>
      <c r="I49" s="13"/>
      <c r="J49" s="13"/>
      <c r="K49" s="2" t="s">
        <v>3</v>
      </c>
      <c r="L49" s="13"/>
      <c r="M49" s="13"/>
      <c r="N49" s="13"/>
      <c r="O49" s="78" t="n">
        <f aca="false">MIN(O5:O46)</f>
        <v>0</v>
      </c>
      <c r="P49" s="78" t="n">
        <f aca="false">MIN(P5:P46)</f>
        <v>0</v>
      </c>
      <c r="Q49" s="78" t="n">
        <f aca="false">MIN(Q5:Q46)</f>
        <v>0</v>
      </c>
      <c r="R49" s="78" t="n">
        <f aca="false">MIN(R5:R46)</f>
        <v>0</v>
      </c>
      <c r="S49" s="78"/>
      <c r="T49" s="78" t="n">
        <f aca="false">MIN(T5:T46)</f>
        <v>10</v>
      </c>
      <c r="U49" s="78"/>
      <c r="V49" s="78" t="n">
        <f aca="false">MIN(V5:V46)</f>
        <v>0</v>
      </c>
      <c r="W49" s="78" t="n">
        <f aca="false">MIN(W5:W46)</f>
        <v>0</v>
      </c>
      <c r="X49" s="78" t="n">
        <f aca="false">MIN(X5:X46)</f>
        <v>0</v>
      </c>
      <c r="Y49" s="78" t="n">
        <f aca="false">MIN(Y5:Y46)</f>
        <v>0</v>
      </c>
      <c r="Z49" s="78" t="n">
        <f aca="false">MIN(Z5:Z46)</f>
        <v>0</v>
      </c>
      <c r="AA49" s="78"/>
      <c r="AB49" s="78" t="n">
        <f aca="false">MIN(AB5:AB46)</f>
        <v>0</v>
      </c>
      <c r="AC49" s="78" t="n">
        <f aca="false">MIN(AC5:AC46)</f>
        <v>0</v>
      </c>
      <c r="AD49" s="78" t="n">
        <f aca="false">MIN(AD5:AD46)</f>
        <v>0</v>
      </c>
      <c r="AE49" s="78" t="n">
        <f aca="false">MIN(AE5:AE46)</f>
        <v>0</v>
      </c>
      <c r="AF49" s="78" t="n">
        <f aca="false">MIN(AF5:AF46)</f>
        <v>0</v>
      </c>
      <c r="AG49" s="78" t="n">
        <f aca="false">MIN(AG5:AG46)</f>
        <v>7</v>
      </c>
      <c r="AH49" s="78" t="n">
        <f aca="false">MIN(AH5:AH46)</f>
        <v>35</v>
      </c>
      <c r="AI49" s="78" t="n">
        <f aca="false">MIN(AI5:AI46)</f>
        <v>100</v>
      </c>
      <c r="AJ49" s="78" t="n">
        <f aca="false">MIN(AJ5:AJ46)</f>
        <v>0</v>
      </c>
      <c r="AK49" s="78" t="n">
        <f aca="false">MIN(AK5:AK46)</f>
        <v>0</v>
      </c>
      <c r="AL49" s="78" t="n">
        <f aca="false">MIN(AL5:AL46)</f>
        <v>0</v>
      </c>
      <c r="AM49" s="78" t="n">
        <f aca="false">MIN(AM5:AM46)</f>
        <v>0</v>
      </c>
      <c r="AN49" s="78" t="n">
        <f aca="false">MIN(AN5:AN46)</f>
        <v>0</v>
      </c>
      <c r="AO49" s="78"/>
      <c r="AP49" s="78"/>
      <c r="AQ49" s="78"/>
      <c r="AR49" s="78"/>
      <c r="AS49" s="78"/>
      <c r="AT49" s="78"/>
      <c r="AU49" s="78"/>
      <c r="AV49" s="78" t="n">
        <f aca="false">MIN(AV5:AV46)</f>
        <v>0</v>
      </c>
      <c r="AW49" s="78" t="n">
        <f aca="false">MIN(AW5:AW46)</f>
        <v>0</v>
      </c>
      <c r="AX49" s="78" t="n">
        <f aca="false">MIN(AX5:AX46)</f>
        <v>0</v>
      </c>
      <c r="AY49" s="78"/>
      <c r="AZ49" s="78"/>
      <c r="BA49" s="78"/>
      <c r="BB49" s="78"/>
      <c r="BC49" s="78" t="n">
        <f aca="false">MIN(BC5:BC46)</f>
        <v>0</v>
      </c>
      <c r="BD49" s="78"/>
      <c r="BE49" s="78"/>
      <c r="BF49" s="78" t="n">
        <f aca="false">MIN(BF5:BF46)</f>
        <v>0</v>
      </c>
      <c r="BG49" s="78"/>
      <c r="BH49" s="78"/>
      <c r="BI49" s="80" t="n">
        <f aca="false">MIN(BI5:BI46)</f>
        <v>0</v>
      </c>
      <c r="BJ49" s="78" t="n">
        <f aca="false">MIN(BJ5:BJ46)</f>
        <v>90</v>
      </c>
      <c r="BK49" s="78" t="n">
        <f aca="false">MIN(BK5:BK46)</f>
        <v>0</v>
      </c>
      <c r="BL49" s="78"/>
      <c r="BM49" s="78"/>
      <c r="BN49" s="78"/>
      <c r="BO49" s="78"/>
      <c r="BP49" s="78" t="n">
        <f aca="false">MIN(BP5:BP46)</f>
        <v>0</v>
      </c>
      <c r="BQ49" s="78"/>
      <c r="BR49" s="78"/>
      <c r="BS49" s="78" t="n">
        <f aca="false">MIN(BS5:BS46)</f>
        <v>0</v>
      </c>
      <c r="BT49" s="80" t="n">
        <f aca="false">MIN(BT5:BT46)</f>
        <v>10</v>
      </c>
      <c r="BU49" s="78" t="n">
        <f aca="false">MIN(BU5:BU46)</f>
        <v>0</v>
      </c>
      <c r="BV49" s="78" t="n">
        <f aca="false">MIN(BV5:BV46)</f>
        <v>0</v>
      </c>
      <c r="BW49" s="78" t="n">
        <f aca="false">MIN(BW5:BW46)</f>
        <v>0</v>
      </c>
      <c r="BX49" s="78"/>
      <c r="BY49" s="78"/>
      <c r="BZ49" s="78"/>
      <c r="CA49" s="78"/>
      <c r="CB49" s="78"/>
      <c r="CC49" s="78"/>
      <c r="CD49" s="80" t="n">
        <f aca="false">MIN(CD5:CD46)</f>
        <v>0</v>
      </c>
    </row>
    <row r="50" customFormat="false" ht="15.75" hidden="false" customHeight="true" outlineLevel="0" collapsed="false">
      <c r="A50" s="13"/>
      <c r="B50" s="13"/>
      <c r="C50" s="13"/>
      <c r="D50" s="13" t="n">
        <v>0.7</v>
      </c>
      <c r="E50" s="13"/>
      <c r="F50" s="13"/>
      <c r="G50" s="13"/>
      <c r="H50" s="13"/>
      <c r="I50" s="13"/>
      <c r="J50" s="13"/>
      <c r="K50" s="2" t="s">
        <v>4</v>
      </c>
      <c r="L50" s="13"/>
      <c r="M50" s="13"/>
      <c r="N50" s="13"/>
      <c r="O50" s="81" t="n">
        <f aca="false">COUNTIF(O5:O46,"&gt;=55")</f>
        <v>24</v>
      </c>
      <c r="P50" s="81" t="n">
        <f aca="false">COUNTIF(P5:P46,"&gt;=55")</f>
        <v>19</v>
      </c>
      <c r="Q50" s="81" t="n">
        <f aca="false">COUNTIF(Q5:Q46,"&gt;=55")</f>
        <v>28</v>
      </c>
      <c r="R50" s="81" t="n">
        <f aca="false">COUNTIF(R5:R46,"&gt;=55")</f>
        <v>33</v>
      </c>
      <c r="S50" s="81"/>
      <c r="T50" s="81" t="n">
        <f aca="false">COUNTIF(T5:T46,"&gt;=55")</f>
        <v>29</v>
      </c>
      <c r="U50" s="81"/>
      <c r="V50" s="81" t="n">
        <f aca="false">COUNTIF(V5:V46,"&gt;=55")</f>
        <v>9</v>
      </c>
      <c r="W50" s="81" t="n">
        <f aca="false">COUNTIF(W5:W46,"&gt;=55")</f>
        <v>28</v>
      </c>
      <c r="X50" s="81" t="n">
        <f aca="false">COUNTIF(X5:X46,"&gt;=55")</f>
        <v>0</v>
      </c>
      <c r="Y50" s="81" t="n">
        <f aca="false">COUNTIF(Y5:Y46,"&gt;=55")</f>
        <v>0</v>
      </c>
      <c r="Z50" s="81" t="n">
        <f aca="false">COUNTIF(Z5:Z46,"&gt;=55")</f>
        <v>0</v>
      </c>
      <c r="AA50" s="81"/>
      <c r="AB50" s="81" t="n">
        <f aca="false">COUNTIF(AB5:AB46,"&gt;=55")</f>
        <v>24</v>
      </c>
      <c r="AC50" s="81" t="n">
        <f aca="false">COUNTIF(AC5:AC46,"&gt;=55")</f>
        <v>0</v>
      </c>
      <c r="AD50" s="81" t="n">
        <f aca="false">COUNTIF(AD5:AD46,"&gt;=55")</f>
        <v>14</v>
      </c>
      <c r="AE50" s="81" t="n">
        <f aca="false">COUNTIF(AE5:AE46,"&gt;=55")</f>
        <v>20</v>
      </c>
      <c r="AF50" s="81" t="n">
        <f aca="false">COUNTIF(AF5:AF46,"&gt;=55")</f>
        <v>19</v>
      </c>
      <c r="AG50" s="81" t="n">
        <f aca="false">COUNTIF(AG5:AG46,"&gt;=55")</f>
        <v>0</v>
      </c>
      <c r="AH50" s="81" t="n">
        <f aca="false">COUNTIF(AH5:AH46,"&gt;=55")</f>
        <v>8</v>
      </c>
      <c r="AI50" s="81" t="n">
        <f aca="false">COUNTIF(AI5:AI46,"&gt;=55")</f>
        <v>10</v>
      </c>
      <c r="AJ50" s="81" t="n">
        <f aca="false">COUNTIF(AJ5:AJ46,"&gt;=55")</f>
        <v>9</v>
      </c>
      <c r="AK50" s="81" t="n">
        <f aca="false">COUNTIF(AK5:AK46,"&gt;=55")</f>
        <v>35</v>
      </c>
      <c r="AL50" s="81" t="n">
        <f aca="false">COUNTIF(AL5:AL46,"&gt;=55")</f>
        <v>33</v>
      </c>
      <c r="AM50" s="81" t="n">
        <f aca="false">COUNTIF(AM5:AM46,"&gt;=55")</f>
        <v>29</v>
      </c>
      <c r="AN50" s="81" t="n">
        <f aca="false">COUNTIF(AN5:AN46,"&gt;=55")</f>
        <v>35</v>
      </c>
      <c r="AO50" s="81"/>
      <c r="AP50" s="81"/>
      <c r="AQ50" s="81"/>
      <c r="AR50" s="81"/>
      <c r="AS50" s="81"/>
      <c r="AT50" s="81"/>
      <c r="AU50" s="81"/>
      <c r="AV50" s="78" t="n">
        <f aca="false">COUNTIF(AV5:AV46,"&gt;=55")</f>
        <v>33</v>
      </c>
      <c r="AW50" s="81" t="n">
        <f aca="false">COUNTIF(AW5:AW46,"&gt;=55")</f>
        <v>35</v>
      </c>
      <c r="AX50" s="81" t="n">
        <f aca="false">COUNTIF(AX5:AX46,"&gt;=55")</f>
        <v>32</v>
      </c>
      <c r="AY50" s="81"/>
      <c r="AZ50" s="81"/>
      <c r="BA50" s="81"/>
      <c r="BB50" s="81"/>
      <c r="BC50" s="81" t="n">
        <f aca="false">COUNTIF(BC5:BC46,"&gt;=55")</f>
        <v>23</v>
      </c>
      <c r="BD50" s="81"/>
      <c r="BE50" s="81"/>
      <c r="BF50" s="81" t="n">
        <f aca="false">COUNTIF(BF5:BF46,"&gt;=55")</f>
        <v>28</v>
      </c>
      <c r="BG50" s="81"/>
      <c r="BH50" s="81"/>
      <c r="BI50" s="80" t="n">
        <f aca="false">COUNTIF(BI5:BI46,"&gt;=55")</f>
        <v>29</v>
      </c>
      <c r="BJ50" s="81" t="n">
        <f aca="false">COUNTIF(BJ5:BJ46,"&gt;=55")</f>
        <v>37</v>
      </c>
      <c r="BK50" s="81" t="n">
        <f aca="false">COUNTIF(BK5:BK46,"&gt;=55")</f>
        <v>33</v>
      </c>
      <c r="BL50" s="81"/>
      <c r="BM50" s="81"/>
      <c r="BN50" s="81"/>
      <c r="BO50" s="81"/>
      <c r="BP50" s="81" t="n">
        <f aca="false">COUNTIF(BP5:BP46,"&gt;=55")</f>
        <v>25</v>
      </c>
      <c r="BQ50" s="81"/>
      <c r="BR50" s="81"/>
      <c r="BS50" s="81" t="n">
        <f aca="false">COUNTIF(BS5:BS46,"&gt;=55")</f>
        <v>22</v>
      </c>
      <c r="BT50" s="80" t="n">
        <f aca="false">COUNTIF(BT5:BT46,"&gt;=55")</f>
        <v>29</v>
      </c>
      <c r="BU50" s="81" t="n">
        <f aca="false">COUNTIF(BU5:BU46,"&gt;=55")</f>
        <v>24</v>
      </c>
      <c r="BV50" s="81" t="n">
        <f aca="false">COUNTIF(BV5:BV46,"&gt;=55")</f>
        <v>29</v>
      </c>
      <c r="BW50" s="81" t="n">
        <f aca="false">COUNTIF(BW5:BW46,"&gt;=55")</f>
        <v>27</v>
      </c>
      <c r="BX50" s="81"/>
      <c r="BY50" s="81"/>
      <c r="BZ50" s="81"/>
      <c r="CA50" s="81"/>
      <c r="CB50" s="81"/>
      <c r="CC50" s="81"/>
      <c r="CD50" s="80" t="n">
        <f aca="false">COUNTIF(CD5:CD46,"&gt;=55")</f>
        <v>24</v>
      </c>
    </row>
    <row r="51" customFormat="false" ht="15.75" hidden="false" customHeight="true" outlineLevel="0" collapsed="false">
      <c r="A51" s="13"/>
      <c r="B51" s="13"/>
      <c r="C51" s="13"/>
      <c r="D51" s="13" t="n">
        <v>0.3</v>
      </c>
      <c r="E51" s="13"/>
      <c r="F51" s="13"/>
      <c r="G51" s="13"/>
      <c r="H51" s="13"/>
      <c r="I51" s="13"/>
      <c r="J51" s="13"/>
      <c r="K51" s="2" t="s">
        <v>5</v>
      </c>
      <c r="L51" s="13"/>
      <c r="M51" s="13"/>
      <c r="N51" s="13"/>
      <c r="O51" s="81" t="n">
        <f aca="false">+$K$52-O50</f>
        <v>13</v>
      </c>
      <c r="P51" s="81" t="n">
        <f aca="false">+$K$52-P50</f>
        <v>18</v>
      </c>
      <c r="Q51" s="81" t="n">
        <f aca="false">+$K$52-Q50</f>
        <v>9</v>
      </c>
      <c r="R51" s="81" t="n">
        <f aca="false">+$K$52-R50</f>
        <v>4</v>
      </c>
      <c r="S51" s="81"/>
      <c r="T51" s="81" t="n">
        <f aca="false">+$K$52-T50</f>
        <v>8</v>
      </c>
      <c r="U51" s="81"/>
      <c r="V51" s="81" t="n">
        <f aca="false">+$K$52-V50</f>
        <v>28</v>
      </c>
      <c r="W51" s="81" t="n">
        <f aca="false">+$K$52-W50</f>
        <v>9</v>
      </c>
      <c r="X51" s="81" t="n">
        <f aca="false">+$K$52-X50</f>
        <v>37</v>
      </c>
      <c r="Y51" s="81" t="n">
        <f aca="false">+$K$52-Y50</f>
        <v>37</v>
      </c>
      <c r="Z51" s="81" t="n">
        <f aca="false">+$K$52-Z50</f>
        <v>37</v>
      </c>
      <c r="AA51" s="81"/>
      <c r="AB51" s="81" t="n">
        <f aca="false">+$K$52-AB50</f>
        <v>13</v>
      </c>
      <c r="AC51" s="81" t="n">
        <f aca="false">+$K$52-AC50</f>
        <v>37</v>
      </c>
      <c r="AD51" s="81" t="n">
        <f aca="false">+$K$52-AD50</f>
        <v>23</v>
      </c>
      <c r="AE51" s="81" t="n">
        <f aca="false">+$K$52-AE50</f>
        <v>17</v>
      </c>
      <c r="AF51" s="81" t="n">
        <f aca="false">+$K$52-AF50</f>
        <v>18</v>
      </c>
      <c r="AG51" s="81" t="n">
        <f aca="false">+$K$52-AG50</f>
        <v>37</v>
      </c>
      <c r="AH51" s="81" t="n">
        <f aca="false">+$K$52-AH50</f>
        <v>29</v>
      </c>
      <c r="AI51" s="81" t="n">
        <f aca="false">+$K$52-AI50</f>
        <v>27</v>
      </c>
      <c r="AJ51" s="81" t="n">
        <f aca="false">+$K$52-AJ50</f>
        <v>28</v>
      </c>
      <c r="AK51" s="81" t="n">
        <f aca="false">+$K$52-AK50</f>
        <v>2</v>
      </c>
      <c r="AL51" s="81" t="n">
        <f aca="false">+$K$52-AL50</f>
        <v>4</v>
      </c>
      <c r="AM51" s="81" t="n">
        <f aca="false">+$K$52-AM50</f>
        <v>8</v>
      </c>
      <c r="AN51" s="81" t="n">
        <f aca="false">+$K$52-AN50</f>
        <v>2</v>
      </c>
      <c r="AO51" s="81"/>
      <c r="AP51" s="81"/>
      <c r="AQ51" s="81"/>
      <c r="AR51" s="81"/>
      <c r="AS51" s="81"/>
      <c r="AT51" s="81"/>
      <c r="AU51" s="81"/>
      <c r="AV51" s="78" t="n">
        <f aca="false">+$K$52-AV50</f>
        <v>4</v>
      </c>
      <c r="AW51" s="81" t="n">
        <f aca="false">+$K$52-AW50</f>
        <v>2</v>
      </c>
      <c r="AX51" s="81" t="n">
        <f aca="false">+$K$52-AX50</f>
        <v>5</v>
      </c>
      <c r="AY51" s="81"/>
      <c r="AZ51" s="81"/>
      <c r="BA51" s="81"/>
      <c r="BB51" s="81"/>
      <c r="BC51" s="81" t="n">
        <f aca="false">+$K$52-BC50</f>
        <v>14</v>
      </c>
      <c r="BD51" s="81"/>
      <c r="BE51" s="81"/>
      <c r="BF51" s="81" t="n">
        <f aca="false">+$K$52-BF50</f>
        <v>9</v>
      </c>
      <c r="BG51" s="81"/>
      <c r="BH51" s="81"/>
      <c r="BI51" s="80" t="n">
        <f aca="false">+$K$52-BI50</f>
        <v>8</v>
      </c>
      <c r="BJ51" s="81" t="n">
        <f aca="false">+$K$52-BJ50</f>
        <v>0</v>
      </c>
      <c r="BK51" s="81" t="n">
        <f aca="false">+$K$52-BK50</f>
        <v>4</v>
      </c>
      <c r="BL51" s="81"/>
      <c r="BM51" s="81"/>
      <c r="BN51" s="81"/>
      <c r="BO51" s="81"/>
      <c r="BP51" s="81" t="n">
        <f aca="false">+$K$52-BP50</f>
        <v>12</v>
      </c>
      <c r="BQ51" s="81"/>
      <c r="BR51" s="81"/>
      <c r="BS51" s="81" t="n">
        <f aca="false">+$K$52-BS50</f>
        <v>15</v>
      </c>
      <c r="BT51" s="80" t="n">
        <f aca="false">+$K$52-BT50</f>
        <v>8</v>
      </c>
      <c r="BU51" s="81" t="n">
        <f aca="false">+$K$52-BU50</f>
        <v>13</v>
      </c>
      <c r="BV51" s="81" t="n">
        <f aca="false">+$K$52-BV50</f>
        <v>8</v>
      </c>
      <c r="BW51" s="81" t="n">
        <f aca="false">+$K$52-BW50</f>
        <v>10</v>
      </c>
      <c r="BX51" s="81"/>
      <c r="BY51" s="81"/>
      <c r="BZ51" s="81"/>
      <c r="CA51" s="81"/>
      <c r="CB51" s="81"/>
      <c r="CC51" s="81"/>
      <c r="CD51" s="80" t="n">
        <f aca="false">+$K$52-CD50</f>
        <v>13</v>
      </c>
    </row>
    <row r="52" customFormat="false" ht="15.75" hidden="false" customHeight="true" outlineLevel="0" collapsed="false">
      <c r="D52" s="13" t="n">
        <v>0</v>
      </c>
      <c r="J52" s="13" t="s">
        <v>6</v>
      </c>
      <c r="K52" s="13" t="n">
        <f aca="false">COUNTA(K5:K46)</f>
        <v>37</v>
      </c>
      <c r="AA52" s="13"/>
    </row>
    <row r="53" customFormat="false" ht="15.75" hidden="false" customHeight="true" outlineLevel="0" collapsed="false"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O5:V41 AB5:AB41 AJ5:AJ41 AV5:BI41 BT5:CD43 BI51 BT51:CD51">
    <cfRule type="cellIs" priority="2" operator="lessThan" aboveAverage="0" equalAverage="0" bottom="0" percent="0" rank="0" text="" dxfId="1">
      <formula>54.5</formula>
    </cfRule>
  </conditionalFormatting>
  <conditionalFormatting sqref="AB5:AB46 AJ5:BS46 BU5:CC46 AF42:AF46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BI42:BI43">
    <cfRule type="cellIs" priority="4" operator="lessThan" aboveAverage="0" equalAverage="0" bottom="0" percent="0" rank="0" text="" dxfId="1">
      <formula>54.5</formula>
    </cfRule>
  </conditionalFormatting>
  <conditionalFormatting sqref="BI42">
    <cfRule type="cellIs" priority="5" operator="lessThan" aboveAverage="0" equalAverage="0" bottom="0" percent="0" rank="0" text="" dxfId="1">
      <formula>54.5</formula>
    </cfRule>
  </conditionalFormatting>
  <conditionalFormatting sqref="BI43">
    <cfRule type="cellIs" priority="6" operator="lessThan" aboveAverage="0" equalAverage="0" bottom="0" percent="0" rank="0" text="" dxfId="1">
      <formula>54.5</formula>
    </cfRule>
  </conditionalFormatting>
  <conditionalFormatting sqref="AF5:AF41 AJ5:AJ41">
    <cfRule type="cellIs" priority="7" operator="lessThan" aboveAverage="0" equalAverage="0" bottom="0" percent="0" rank="0" text="" dxfId="1">
      <formula>54.5</formula>
    </cfRule>
  </conditionalFormatting>
  <conditionalFormatting sqref="AF5:AF41 AJ5:AJ41">
    <cfRule type="containsText" priority="8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true" outlineLevel="0" max="1" min="1" style="0" width="12.29"/>
    <col collapsed="false" customWidth="true" hidden="true" outlineLevel="0" max="2" min="2" style="0" width="3.57"/>
    <col collapsed="false" customWidth="true" hidden="true" outlineLevel="0" max="3" min="3" style="0" width="2.99"/>
    <col collapsed="false" customWidth="true" hidden="false" outlineLevel="0" max="4" min="4" style="0" width="2.99"/>
    <col collapsed="false" customWidth="true" hidden="false" outlineLevel="0" max="5" min="5" style="0" width="11.71"/>
    <col collapsed="false" customWidth="true" hidden="false" outlineLevel="0" max="6" min="6" style="0" width="3.57"/>
    <col collapsed="false" customWidth="true" hidden="false" outlineLevel="0" max="7" min="7" style="0" width="9"/>
    <col collapsed="false" customWidth="true" hidden="false" outlineLevel="0" max="8" min="8" style="0" width="3.57"/>
    <col collapsed="false" customWidth="true" hidden="false" outlineLevel="0" max="9" min="9" style="0" width="13.02"/>
    <col collapsed="false" customWidth="true" hidden="false" outlineLevel="0" max="10" min="10" style="0" width="11.43"/>
    <col collapsed="false" customWidth="true" hidden="false" outlineLevel="0" max="11" min="11" style="0" width="19.43"/>
    <col collapsed="false" customWidth="true" hidden="true" outlineLevel="0" max="12" min="12" style="0" width="4.71"/>
    <col collapsed="false" customWidth="true" hidden="true" outlineLevel="0" max="13" min="13" style="0" width="23.14"/>
    <col collapsed="false" customWidth="true" hidden="true" outlineLevel="0" max="14" min="14" style="0" width="34.13"/>
    <col collapsed="false" customWidth="true" hidden="false" outlineLevel="0" max="22" min="15" style="0" width="4.14"/>
    <col collapsed="false" customWidth="true" hidden="false" outlineLevel="0" max="23" min="23" style="0" width="5.7"/>
    <col collapsed="false" customWidth="true" hidden="false" outlineLevel="0" max="27" min="24" style="0" width="6.01"/>
    <col collapsed="false" customWidth="true" hidden="false" outlineLevel="0" max="28" min="28" style="0" width="4.14"/>
    <col collapsed="false" customWidth="true" hidden="false" outlineLevel="0" max="31" min="29" style="0" width="6.01"/>
    <col collapsed="false" customWidth="true" hidden="false" outlineLevel="0" max="32" min="32" style="0" width="4.14"/>
    <col collapsed="false" customWidth="true" hidden="false" outlineLevel="0" max="35" min="33" style="0" width="6.71"/>
    <col collapsed="false" customWidth="true" hidden="false" outlineLevel="0" max="36" min="36" style="0" width="4.14"/>
    <col collapsed="false" customWidth="true" hidden="false" outlineLevel="0" max="47" min="37" style="0" width="6.71"/>
    <col collapsed="false" customWidth="true" hidden="false" outlineLevel="0" max="48" min="48" style="0" width="7.41"/>
    <col collapsed="false" customWidth="true" hidden="false" outlineLevel="0" max="60" min="49" style="0" width="6.71"/>
    <col collapsed="false" customWidth="true" hidden="false" outlineLevel="0" max="61" min="61" style="0" width="4.71"/>
    <col collapsed="false" customWidth="true" hidden="false" outlineLevel="0" max="71" min="62" style="0" width="6.71"/>
    <col collapsed="false" customWidth="true" hidden="false" outlineLevel="0" max="72" min="72" style="0" width="4.71"/>
    <col collapsed="false" customWidth="true" hidden="false" outlineLevel="0" max="81" min="73" style="0" width="6.71"/>
    <col collapsed="false" customWidth="true" hidden="false" outlineLevel="0" max="82" min="82" style="0" width="4.71"/>
  </cols>
  <sheetData>
    <row r="1" customFormat="false" ht="15.75" hidden="false" customHeight="true" outlineLevel="0" collapsed="false">
      <c r="A1" s="13"/>
      <c r="B1" s="13"/>
      <c r="C1" s="13"/>
      <c r="D1" s="13"/>
      <c r="E1" s="26"/>
      <c r="F1" s="26"/>
      <c r="G1" s="26"/>
      <c r="H1" s="26"/>
      <c r="I1" s="2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 t="s">
        <v>12</v>
      </c>
      <c r="Y1" s="28"/>
      <c r="Z1" s="28"/>
      <c r="AA1" s="28"/>
      <c r="AB1" s="28"/>
      <c r="AC1" s="28" t="s">
        <v>13</v>
      </c>
      <c r="AD1" s="28"/>
      <c r="AE1" s="28"/>
      <c r="AF1" s="28"/>
      <c r="AG1" s="29" t="s">
        <v>14</v>
      </c>
      <c r="AH1" s="29"/>
      <c r="AI1" s="29"/>
      <c r="AJ1" s="29"/>
      <c r="AK1" s="30" t="s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 t="s">
        <v>16</v>
      </c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2" t="s">
        <v>17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3" t="s">
        <v>18</v>
      </c>
      <c r="BV1" s="33"/>
      <c r="BW1" s="33"/>
      <c r="BX1" s="33"/>
      <c r="BY1" s="33"/>
      <c r="BZ1" s="33"/>
      <c r="CA1" s="33"/>
      <c r="CB1" s="33"/>
      <c r="CC1" s="33"/>
      <c r="CD1" s="33"/>
    </row>
    <row r="2" customFormat="false" ht="15.75" hidden="false" customHeight="true" outlineLevel="0" collapsed="false">
      <c r="A2" s="26"/>
      <c r="B2" s="26"/>
      <c r="C2" s="26"/>
      <c r="D2" s="26"/>
      <c r="G2" s="26"/>
      <c r="H2" s="26"/>
      <c r="I2" s="26"/>
      <c r="J2" s="27"/>
      <c r="K2" s="27"/>
      <c r="L2" s="27"/>
      <c r="M2" s="27"/>
      <c r="N2" s="27"/>
      <c r="O2" s="34" t="s">
        <v>19</v>
      </c>
      <c r="P2" s="34"/>
      <c r="Q2" s="34"/>
      <c r="R2" s="34"/>
      <c r="S2" s="34"/>
      <c r="T2" s="34"/>
      <c r="U2" s="34"/>
      <c r="V2" s="34"/>
      <c r="W2" s="34"/>
      <c r="X2" s="35" t="n">
        <v>20</v>
      </c>
      <c r="Y2" s="35" t="n">
        <v>30</v>
      </c>
      <c r="Z2" s="35" t="n">
        <v>50</v>
      </c>
      <c r="AA2" s="35"/>
      <c r="AB2" s="36"/>
      <c r="AC2" s="35" t="n">
        <v>30</v>
      </c>
      <c r="AD2" s="35" t="n">
        <v>70</v>
      </c>
      <c r="AE2" s="35"/>
      <c r="AF2" s="36"/>
      <c r="AG2" s="96" t="n">
        <v>30</v>
      </c>
      <c r="AH2" s="97" t="n">
        <v>70</v>
      </c>
      <c r="AI2" s="35"/>
      <c r="AJ2" s="38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39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31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32"/>
      <c r="BU2" s="27"/>
      <c r="BV2" s="27"/>
      <c r="BW2" s="27"/>
      <c r="BX2" s="27"/>
      <c r="BY2" s="27"/>
      <c r="BZ2" s="27"/>
      <c r="CA2" s="27"/>
      <c r="CB2" s="27"/>
      <c r="CC2" s="27"/>
      <c r="CD2" s="33"/>
    </row>
    <row r="3" customFormat="false" ht="15.75" hidden="false" customHeight="tru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27"/>
      <c r="O3" s="40"/>
      <c r="P3" s="40"/>
      <c r="Q3" s="41" t="n">
        <v>0.5</v>
      </c>
      <c r="R3" s="41" t="n">
        <v>0.2</v>
      </c>
      <c r="S3" s="41" t="n">
        <v>0.05</v>
      </c>
      <c r="T3" s="41" t="n">
        <v>0.2</v>
      </c>
      <c r="U3" s="41" t="n">
        <v>0.05</v>
      </c>
      <c r="V3" s="41"/>
      <c r="W3" s="41"/>
      <c r="X3" s="42" t="n">
        <v>0.2</v>
      </c>
      <c r="Y3" s="42" t="n">
        <v>0.3</v>
      </c>
      <c r="Z3" s="42" t="n">
        <f aca="false">Z2/100</f>
        <v>0.5</v>
      </c>
      <c r="AA3" s="42"/>
      <c r="AB3" s="36"/>
      <c r="AC3" s="42" t="n">
        <v>0.3</v>
      </c>
      <c r="AD3" s="42" t="n">
        <v>0.7</v>
      </c>
      <c r="AE3" s="42"/>
      <c r="AF3" s="36"/>
      <c r="AG3" s="42" t="n">
        <f aca="false">AG2/100</f>
        <v>0.3</v>
      </c>
      <c r="AH3" s="42" t="n">
        <f aca="false">AH2/100</f>
        <v>0.7</v>
      </c>
      <c r="AI3" s="42"/>
      <c r="AJ3" s="38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39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31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32"/>
      <c r="BU3" s="43"/>
      <c r="BV3" s="43"/>
      <c r="BW3" s="43"/>
      <c r="BX3" s="43"/>
      <c r="BY3" s="43"/>
      <c r="BZ3" s="43"/>
      <c r="CA3" s="43"/>
      <c r="CB3" s="43"/>
      <c r="CC3" s="43"/>
      <c r="CD3" s="33" t="s">
        <v>20</v>
      </c>
    </row>
    <row r="4" customFormat="false" ht="15.75" hidden="false" customHeight="true" outlineLevel="0" collapsed="false">
      <c r="A4" s="44" t="s">
        <v>21</v>
      </c>
      <c r="B4" s="44" t="s">
        <v>22</v>
      </c>
      <c r="C4" s="44"/>
      <c r="D4" s="45" t="s">
        <v>23</v>
      </c>
      <c r="E4" s="45" t="s">
        <v>21</v>
      </c>
      <c r="F4" s="45" t="s">
        <v>24</v>
      </c>
      <c r="G4" s="45" t="s">
        <v>25</v>
      </c>
      <c r="H4" s="45" t="s">
        <v>24</v>
      </c>
      <c r="I4" s="45" t="s">
        <v>26</v>
      </c>
      <c r="J4" s="6" t="s">
        <v>27</v>
      </c>
      <c r="K4" s="6" t="s">
        <v>28</v>
      </c>
      <c r="L4" s="46" t="s">
        <v>29</v>
      </c>
      <c r="M4" s="46" t="s">
        <v>30</v>
      </c>
      <c r="N4" s="46" t="s">
        <v>31</v>
      </c>
      <c r="O4" s="40" t="s">
        <v>32</v>
      </c>
      <c r="P4" s="40" t="s">
        <v>33</v>
      </c>
      <c r="Q4" s="47" t="s">
        <v>34</v>
      </c>
      <c r="R4" s="47" t="s">
        <v>35</v>
      </c>
      <c r="S4" s="47" t="s">
        <v>36</v>
      </c>
      <c r="T4" s="47" t="s">
        <v>37</v>
      </c>
      <c r="U4" s="47" t="s">
        <v>38</v>
      </c>
      <c r="V4" s="47" t="s">
        <v>39</v>
      </c>
      <c r="W4" s="47" t="s">
        <v>22</v>
      </c>
      <c r="X4" s="27" t="s">
        <v>40</v>
      </c>
      <c r="Y4" s="27" t="s">
        <v>41</v>
      </c>
      <c r="Z4" s="27" t="s">
        <v>42</v>
      </c>
      <c r="AA4" s="27" t="s">
        <v>43</v>
      </c>
      <c r="AB4" s="36" t="s">
        <v>32</v>
      </c>
      <c r="AC4" s="27" t="s">
        <v>40</v>
      </c>
      <c r="AD4" s="27" t="s">
        <v>41</v>
      </c>
      <c r="AE4" s="27" t="s">
        <v>43</v>
      </c>
      <c r="AF4" s="36" t="s">
        <v>33</v>
      </c>
      <c r="AG4" s="27" t="s">
        <v>40</v>
      </c>
      <c r="AH4" s="27" t="s">
        <v>41</v>
      </c>
      <c r="AI4" s="27" t="s">
        <v>43</v>
      </c>
      <c r="AJ4" s="29" t="s">
        <v>39</v>
      </c>
      <c r="AK4" s="48" t="s">
        <v>44</v>
      </c>
      <c r="AL4" s="48" t="s">
        <v>45</v>
      </c>
      <c r="AM4" s="48" t="s">
        <v>46</v>
      </c>
      <c r="AN4" s="48" t="s">
        <v>47</v>
      </c>
      <c r="AO4" s="48" t="s">
        <v>48</v>
      </c>
      <c r="AP4" s="48" t="s">
        <v>49</v>
      </c>
      <c r="AQ4" s="48" t="s">
        <v>50</v>
      </c>
      <c r="AR4" s="48" t="s">
        <v>51</v>
      </c>
      <c r="AS4" s="48" t="s">
        <v>52</v>
      </c>
      <c r="AT4" s="48" t="s">
        <v>53</v>
      </c>
      <c r="AU4" s="48" t="s">
        <v>54</v>
      </c>
      <c r="AV4" s="50" t="s">
        <v>35</v>
      </c>
      <c r="AW4" s="48" t="s">
        <v>44</v>
      </c>
      <c r="AX4" s="48" t="s">
        <v>45</v>
      </c>
      <c r="AY4" s="48" t="s">
        <v>46</v>
      </c>
      <c r="AZ4" s="48" t="s">
        <v>47</v>
      </c>
      <c r="BA4" s="48" t="s">
        <v>48</v>
      </c>
      <c r="BB4" s="48" t="s">
        <v>49</v>
      </c>
      <c r="BC4" s="48" t="s">
        <v>50</v>
      </c>
      <c r="BD4" s="48" t="s">
        <v>51</v>
      </c>
      <c r="BE4" s="48" t="s">
        <v>52</v>
      </c>
      <c r="BF4" s="48" t="s">
        <v>53</v>
      </c>
      <c r="BG4" s="48" t="s">
        <v>55</v>
      </c>
      <c r="BH4" s="48" t="s">
        <v>56</v>
      </c>
      <c r="BI4" s="51" t="s">
        <v>36</v>
      </c>
      <c r="BJ4" s="48" t="s">
        <v>44</v>
      </c>
      <c r="BK4" s="48" t="s">
        <v>45</v>
      </c>
      <c r="BL4" s="48" t="s">
        <v>46</v>
      </c>
      <c r="BM4" s="48" t="s">
        <v>47</v>
      </c>
      <c r="BN4" s="48" t="s">
        <v>48</v>
      </c>
      <c r="BO4" s="48" t="s">
        <v>49</v>
      </c>
      <c r="BP4" s="48" t="s">
        <v>50</v>
      </c>
      <c r="BQ4" s="48" t="s">
        <v>51</v>
      </c>
      <c r="BR4" s="48" t="s">
        <v>52</v>
      </c>
      <c r="BS4" s="48" t="s">
        <v>53</v>
      </c>
      <c r="BT4" s="52" t="s">
        <v>37</v>
      </c>
      <c r="BU4" s="48" t="s">
        <v>45</v>
      </c>
      <c r="BV4" s="48" t="s">
        <v>46</v>
      </c>
      <c r="BW4" s="48" t="s">
        <v>47</v>
      </c>
      <c r="BX4" s="48" t="s">
        <v>48</v>
      </c>
      <c r="BY4" s="48" t="s">
        <v>49</v>
      </c>
      <c r="BZ4" s="48" t="s">
        <v>50</v>
      </c>
      <c r="CA4" s="48" t="s">
        <v>51</v>
      </c>
      <c r="CB4" s="53" t="s">
        <v>52</v>
      </c>
      <c r="CC4" s="54"/>
      <c r="CD4" s="55" t="s">
        <v>38</v>
      </c>
    </row>
    <row r="5" customFormat="false" ht="15.75" hidden="false" customHeight="true" outlineLevel="0" collapsed="false">
      <c r="A5" s="13" t="str">
        <f aca="false">$E5&amp;"-"&amp;$F5</f>
        <v>202060102-k</v>
      </c>
      <c r="B5" s="18" t="n">
        <f aca="false">$W5</f>
        <v>82</v>
      </c>
      <c r="C5" s="13"/>
      <c r="D5" s="56" t="n">
        <v>1</v>
      </c>
      <c r="E5" s="56" t="s">
        <v>1601</v>
      </c>
      <c r="F5" s="56" t="s">
        <v>76</v>
      </c>
      <c r="G5" s="56" t="s">
        <v>1602</v>
      </c>
      <c r="H5" s="56" t="s">
        <v>58</v>
      </c>
      <c r="I5" s="56" t="s">
        <v>1603</v>
      </c>
      <c r="J5" s="56" t="s">
        <v>559</v>
      </c>
      <c r="K5" s="56" t="s">
        <v>1604</v>
      </c>
      <c r="L5" s="56" t="s">
        <v>64</v>
      </c>
      <c r="M5" s="56" t="s">
        <v>65</v>
      </c>
      <c r="N5" s="56" t="s">
        <v>1605</v>
      </c>
      <c r="O5" s="57" t="n">
        <f aca="false">$AB5</f>
        <v>100</v>
      </c>
      <c r="P5" s="57" t="n">
        <f aca="false">$AF5</f>
        <v>0</v>
      </c>
      <c r="Q5" s="57" t="n">
        <f aca="false">IFERROR(IF($V5&lt;&gt;0,ROUND((O5+P5+V5)/3,0),ROUND(($O5*0.5+$P5*0.5),0)),)</f>
        <v>65</v>
      </c>
      <c r="R5" s="57" t="n">
        <f aca="false">$AV5</f>
        <v>96.3</v>
      </c>
      <c r="S5" s="57" t="n">
        <f aca="false">$BI5</f>
        <v>100</v>
      </c>
      <c r="T5" s="57" t="n">
        <f aca="false">$BT5</f>
        <v>99</v>
      </c>
      <c r="U5" s="57" t="n">
        <f aca="false">$CD5</f>
        <v>100</v>
      </c>
      <c r="V5" s="58" t="n">
        <f aca="false">$AJ5</f>
        <v>95</v>
      </c>
      <c r="W5" s="59" t="n">
        <f aca="false">IF($Q5&gt;=55,ROUND($Q5*$Q$3+$R5*$R$3+$S5*$S$3+$T5*$T$3+$U5*$U$3,0),$Q5)</f>
        <v>82</v>
      </c>
      <c r="X5" s="57" t="n">
        <v>20</v>
      </c>
      <c r="Y5" s="60" t="n">
        <v>30</v>
      </c>
      <c r="Z5" s="60" t="n">
        <v>50</v>
      </c>
      <c r="AA5" s="60" t="n">
        <v>100</v>
      </c>
      <c r="AB5" s="61" t="n">
        <f aca="false">IFERROR(X5+Y5+Z5*AA5/100,0)</f>
        <v>100</v>
      </c>
      <c r="AC5" s="60" t="n">
        <v>0</v>
      </c>
      <c r="AD5" s="60" t="n">
        <v>0</v>
      </c>
      <c r="AE5" s="57" t="n">
        <v>0</v>
      </c>
      <c r="AF5" s="61" t="n">
        <f aca="false">IFERROR(AC5+AD5*AE5/100,0)</f>
        <v>0</v>
      </c>
      <c r="AG5" s="60" t="n">
        <v>25</v>
      </c>
      <c r="AH5" s="60" t="n">
        <v>70</v>
      </c>
      <c r="AI5" s="57" t="n">
        <v>100</v>
      </c>
      <c r="AJ5" s="61" t="n">
        <f aca="false">IFERROR(AG5+AH5*AI5/100,0)</f>
        <v>95</v>
      </c>
      <c r="AK5" s="62" t="n">
        <v>100</v>
      </c>
      <c r="AL5" s="63" t="n">
        <v>100</v>
      </c>
      <c r="AM5" s="62" t="n">
        <v>100</v>
      </c>
      <c r="AN5" s="62" t="n">
        <v>100</v>
      </c>
      <c r="AO5" s="62" t="n">
        <v>100</v>
      </c>
      <c r="AP5" s="62" t="n">
        <v>80</v>
      </c>
      <c r="AQ5" s="62" t="n">
        <v>100</v>
      </c>
      <c r="AR5" s="62" t="n">
        <v>83</v>
      </c>
      <c r="AS5" s="62" t="n">
        <v>100</v>
      </c>
      <c r="AT5" s="62" t="n">
        <v>100</v>
      </c>
      <c r="AU5" s="62"/>
      <c r="AV5" s="61" t="n">
        <f aca="false">IFERROR(AVERAGE(AK5:AU5),0)</f>
        <v>96.3</v>
      </c>
      <c r="AW5" s="62" t="n">
        <v>100</v>
      </c>
      <c r="AX5" s="62" t="n">
        <v>100</v>
      </c>
      <c r="AY5" s="62" t="n">
        <v>100</v>
      </c>
      <c r="AZ5" s="62" t="n">
        <v>100</v>
      </c>
      <c r="BA5" s="62" t="n">
        <v>100</v>
      </c>
      <c r="BB5" s="62" t="n">
        <v>100</v>
      </c>
      <c r="BC5" s="62" t="n">
        <v>100</v>
      </c>
      <c r="BD5" s="62" t="n">
        <v>100</v>
      </c>
      <c r="BE5" s="62" t="n">
        <v>100</v>
      </c>
      <c r="BF5" s="62" t="n">
        <v>100</v>
      </c>
      <c r="BG5" s="62"/>
      <c r="BH5" s="62"/>
      <c r="BI5" s="61" t="n">
        <f aca="false">IFERROR(AVERAGE(AW5:BH5),0)</f>
        <v>100</v>
      </c>
      <c r="BJ5" s="62" t="n">
        <v>100</v>
      </c>
      <c r="BK5" s="62" t="n">
        <v>100</v>
      </c>
      <c r="BL5" s="62" t="n">
        <v>100</v>
      </c>
      <c r="BM5" s="62" t="n">
        <v>100</v>
      </c>
      <c r="BN5" s="62" t="n">
        <v>100</v>
      </c>
      <c r="BO5" s="62" t="n">
        <v>90</v>
      </c>
      <c r="BP5" s="62" t="n">
        <v>100</v>
      </c>
      <c r="BQ5" s="62" t="n">
        <v>100</v>
      </c>
      <c r="BR5" s="62" t="n">
        <v>100</v>
      </c>
      <c r="BS5" s="62" t="n">
        <v>100</v>
      </c>
      <c r="BT5" s="61" t="n">
        <f aca="false">IFERROR(AVERAGE(BJ5:BS5),0)</f>
        <v>99</v>
      </c>
      <c r="BU5" s="63" t="n">
        <v>100</v>
      </c>
      <c r="BV5" s="63" t="n">
        <v>100</v>
      </c>
      <c r="BW5" s="63" t="n">
        <v>100</v>
      </c>
      <c r="BX5" s="62" t="n">
        <v>100</v>
      </c>
      <c r="BY5" s="62" t="n">
        <v>100</v>
      </c>
      <c r="BZ5" s="62" t="n">
        <v>100</v>
      </c>
      <c r="CA5" s="62" t="n">
        <v>100</v>
      </c>
      <c r="CB5" s="62" t="n">
        <v>100</v>
      </c>
      <c r="CC5" s="67"/>
      <c r="CD5" s="61" t="n">
        <f aca="false">IFERROR(AVERAGE(BU5:CC5),0)</f>
        <v>100</v>
      </c>
    </row>
    <row r="6" customFormat="false" ht="15.75" hidden="false" customHeight="true" outlineLevel="0" collapsed="false">
      <c r="A6" s="13" t="str">
        <f aca="false">$E6&amp;"-"&amp;$F6</f>
        <v>202060009-0</v>
      </c>
      <c r="B6" s="18" t="s">
        <v>681</v>
      </c>
      <c r="C6" s="13" t="s">
        <v>1606</v>
      </c>
      <c r="D6" s="68" t="n">
        <v>2</v>
      </c>
      <c r="E6" s="56" t="s">
        <v>1607</v>
      </c>
      <c r="F6" s="56" t="s">
        <v>68</v>
      </c>
      <c r="G6" s="56" t="s">
        <v>1608</v>
      </c>
      <c r="H6" s="56" t="s">
        <v>121</v>
      </c>
      <c r="I6" s="56" t="s">
        <v>1434</v>
      </c>
      <c r="J6" s="56" t="s">
        <v>340</v>
      </c>
      <c r="K6" s="56" t="s">
        <v>1609</v>
      </c>
      <c r="L6" s="56" t="s">
        <v>64</v>
      </c>
      <c r="M6" s="56" t="s">
        <v>65</v>
      </c>
      <c r="N6" s="56" t="s">
        <v>1610</v>
      </c>
      <c r="O6" s="57" t="n">
        <f aca="false">$AB6</f>
        <v>95</v>
      </c>
      <c r="P6" s="57" t="n">
        <f aca="false">$AF6</f>
        <v>0</v>
      </c>
      <c r="Q6" s="57" t="n">
        <f aca="false">IFERROR(IF($V6&lt;&gt;0,ROUND((O6+P6+V6)/3,0),ROUND(($O6*0.5+$P6*0.5),0)),)</f>
        <v>50</v>
      </c>
      <c r="R6" s="57" t="n">
        <f aca="false">$AV6</f>
        <v>51.2</v>
      </c>
      <c r="S6" s="57" t="n">
        <f aca="false">$BI6</f>
        <v>77.4</v>
      </c>
      <c r="T6" s="57" t="n">
        <f aca="false">$BT6</f>
        <v>48</v>
      </c>
      <c r="U6" s="57" t="n">
        <f aca="false">$CD6</f>
        <v>0</v>
      </c>
      <c r="V6" s="58" t="n">
        <f aca="false">$AJ6</f>
        <v>55</v>
      </c>
      <c r="W6" s="59" t="n">
        <f aca="false">IF($Q6&gt;=55,ROUND($Q6*$Q$3+$R6*$R$3+$S6*$S$3+$T6*$T$3+$U6*$U$3,0),$Q6)</f>
        <v>50</v>
      </c>
      <c r="X6" s="57" t="n">
        <v>20</v>
      </c>
      <c r="Y6" s="60" t="n">
        <v>30</v>
      </c>
      <c r="Z6" s="60" t="n">
        <v>45</v>
      </c>
      <c r="AA6" s="60" t="n">
        <v>100</v>
      </c>
      <c r="AB6" s="61" t="n">
        <f aca="false">IFERROR(X6+Y6+Z6*AA6/100,0)</f>
        <v>95</v>
      </c>
      <c r="AC6" s="60" t="n">
        <v>0</v>
      </c>
      <c r="AD6" s="60" t="n">
        <v>0</v>
      </c>
      <c r="AE6" s="57" t="n">
        <v>100</v>
      </c>
      <c r="AF6" s="61" t="n">
        <f aca="false">IFERROR(AC6+AD6*AE6/100,0)</f>
        <v>0</v>
      </c>
      <c r="AG6" s="60" t="n">
        <v>25</v>
      </c>
      <c r="AH6" s="60" t="n">
        <v>30</v>
      </c>
      <c r="AI6" s="57" t="n">
        <v>100</v>
      </c>
      <c r="AJ6" s="61" t="n">
        <f aca="false">IFERROR(AG6+AH6*AI6/100,0)</f>
        <v>55</v>
      </c>
      <c r="AK6" s="62" t="n">
        <v>100</v>
      </c>
      <c r="AL6" s="63" t="n">
        <v>100</v>
      </c>
      <c r="AM6" s="62" t="n">
        <v>100</v>
      </c>
      <c r="AN6" s="62" t="n">
        <v>75</v>
      </c>
      <c r="AO6" s="62" t="n">
        <v>0</v>
      </c>
      <c r="AP6" s="62" t="n">
        <v>40</v>
      </c>
      <c r="AQ6" s="62" t="n">
        <v>80</v>
      </c>
      <c r="AR6" s="62" t="n">
        <v>17</v>
      </c>
      <c r="AS6" s="62" t="n">
        <v>0</v>
      </c>
      <c r="AT6" s="62" t="n">
        <v>0</v>
      </c>
      <c r="AU6" s="62"/>
      <c r="AV6" s="61" t="n">
        <f aca="false">IFERROR(AVERAGE(AK6:AU6),0)</f>
        <v>51.2</v>
      </c>
      <c r="AW6" s="62" t="n">
        <v>86</v>
      </c>
      <c r="AX6" s="62" t="n">
        <v>100</v>
      </c>
      <c r="AY6" s="62" t="n">
        <v>100</v>
      </c>
      <c r="AZ6" s="62" t="n">
        <v>94</v>
      </c>
      <c r="BA6" s="62" t="n">
        <v>0</v>
      </c>
      <c r="BB6" s="62" t="n">
        <v>0</v>
      </c>
      <c r="BC6" s="62" t="n">
        <v>100</v>
      </c>
      <c r="BD6" s="62" t="n">
        <v>100</v>
      </c>
      <c r="BE6" s="62" t="n">
        <v>100</v>
      </c>
      <c r="BF6" s="62" t="n">
        <v>94</v>
      </c>
      <c r="BG6" s="62"/>
      <c r="BH6" s="62"/>
      <c r="BI6" s="61" t="n">
        <f aca="false">IFERROR(AVERAGE(AW6:BH6),0)</f>
        <v>77.4</v>
      </c>
      <c r="BJ6" s="62" t="n">
        <v>100</v>
      </c>
      <c r="BK6" s="62" t="n">
        <v>95</v>
      </c>
      <c r="BL6" s="62" t="n">
        <v>70</v>
      </c>
      <c r="BM6" s="62" t="n">
        <v>0</v>
      </c>
      <c r="BN6" s="62" t="n">
        <v>0</v>
      </c>
      <c r="BO6" s="62" t="n">
        <v>0</v>
      </c>
      <c r="BP6" s="62" t="n">
        <v>100</v>
      </c>
      <c r="BQ6" s="62" t="n">
        <v>30</v>
      </c>
      <c r="BR6" s="62" t="n">
        <v>85</v>
      </c>
      <c r="BS6" s="62" t="n">
        <v>0</v>
      </c>
      <c r="BT6" s="61" t="n">
        <f aca="false">IFERROR(AVERAGE(BJ6:BS6),0)</f>
        <v>48</v>
      </c>
      <c r="BU6" s="63" t="n">
        <v>0</v>
      </c>
      <c r="BV6" s="63" t="n">
        <v>0</v>
      </c>
      <c r="BW6" s="63" t="n">
        <v>0</v>
      </c>
      <c r="BX6" s="62" t="n">
        <v>0</v>
      </c>
      <c r="BY6" s="62" t="n">
        <v>0</v>
      </c>
      <c r="BZ6" s="62" t="n">
        <v>0</v>
      </c>
      <c r="CA6" s="62" t="n">
        <v>0</v>
      </c>
      <c r="CB6" s="62" t="n">
        <v>0</v>
      </c>
      <c r="CC6" s="62"/>
      <c r="CD6" s="61" t="n">
        <f aca="false">IFERROR(AVERAGE(BU6:CC6),0)</f>
        <v>0</v>
      </c>
    </row>
    <row r="7" customFormat="false" ht="15.75" hidden="false" customHeight="true" outlineLevel="0" collapsed="false">
      <c r="A7" s="13" t="str">
        <f aca="false">$E7&amp;"-"&amp;$F7</f>
        <v>202090185-6</v>
      </c>
      <c r="B7" s="18" t="n">
        <f aca="false">$W7</f>
        <v>80</v>
      </c>
      <c r="C7" s="13"/>
      <c r="D7" s="68" t="n">
        <v>3</v>
      </c>
      <c r="E7" s="56" t="s">
        <v>1611</v>
      </c>
      <c r="F7" s="56" t="s">
        <v>140</v>
      </c>
      <c r="G7" s="56" t="s">
        <v>1612</v>
      </c>
      <c r="H7" s="56" t="s">
        <v>121</v>
      </c>
      <c r="I7" s="56" t="s">
        <v>84</v>
      </c>
      <c r="J7" s="56" t="s">
        <v>593</v>
      </c>
      <c r="K7" s="56" t="s">
        <v>1613</v>
      </c>
      <c r="L7" s="56" t="s">
        <v>64</v>
      </c>
      <c r="M7" s="56" t="s">
        <v>1614</v>
      </c>
      <c r="N7" s="56" t="s">
        <v>1615</v>
      </c>
      <c r="O7" s="57" t="n">
        <f aca="false">$AB7</f>
        <v>100</v>
      </c>
      <c r="P7" s="57" t="n">
        <f aca="false">$AF7</f>
        <v>75</v>
      </c>
      <c r="Q7" s="57" t="n">
        <f aca="false">IFERROR(IF($V7&lt;&gt;0,ROUND((MAX(O7:P7)*0.5+$V7*0.5),0),ROUND(($O7*0.5+$P7*0.5),0)),)</f>
        <v>88</v>
      </c>
      <c r="R7" s="57" t="n">
        <f aca="false">$AV7</f>
        <v>65.125</v>
      </c>
      <c r="S7" s="57" t="n">
        <f aca="false">$BI7</f>
        <v>74.625</v>
      </c>
      <c r="T7" s="57" t="n">
        <f aca="false">$BT7</f>
        <v>80</v>
      </c>
      <c r="U7" s="57" t="n">
        <f aca="false">$CD7</f>
        <v>57.1428571428571</v>
      </c>
      <c r="V7" s="58" t="n">
        <f aca="false">$AJ7</f>
        <v>0</v>
      </c>
      <c r="W7" s="59" t="n">
        <f aca="false">IF($Q7&gt;=55,ROUND($Q7*$Q$3+$R7*$R$3+$S7*$S$3+$T7*$T$3+$U7*$U$3,0),$Q7)</f>
        <v>80</v>
      </c>
      <c r="X7" s="57" t="n">
        <v>20</v>
      </c>
      <c r="Y7" s="60" t="n">
        <v>30</v>
      </c>
      <c r="Z7" s="60" t="n">
        <v>50</v>
      </c>
      <c r="AA7" s="60" t="n">
        <v>100</v>
      </c>
      <c r="AB7" s="61" t="n">
        <f aca="false">IFERROR(X7+Y7+Z7*AA7/100,0)</f>
        <v>100</v>
      </c>
      <c r="AC7" s="60" t="n">
        <v>25</v>
      </c>
      <c r="AD7" s="60" t="n">
        <v>50</v>
      </c>
      <c r="AE7" s="57" t="n">
        <v>100</v>
      </c>
      <c r="AF7" s="61" t="n">
        <f aca="false">IFERROR(AC7+AD7*AE7/100,0)</f>
        <v>75</v>
      </c>
      <c r="AG7" s="60"/>
      <c r="AH7" s="60"/>
      <c r="AI7" s="57"/>
      <c r="AJ7" s="61" t="n">
        <f aca="false">IFERROR(AG7+AH7*AI7/100,0)</f>
        <v>0</v>
      </c>
      <c r="AK7" s="62" t="s">
        <v>145</v>
      </c>
      <c r="AL7" s="63" t="s">
        <v>145</v>
      </c>
      <c r="AM7" s="62" t="n">
        <v>100</v>
      </c>
      <c r="AN7" s="62" t="n">
        <v>100</v>
      </c>
      <c r="AO7" s="62" t="n">
        <v>25</v>
      </c>
      <c r="AP7" s="62" t="n">
        <v>20</v>
      </c>
      <c r="AQ7" s="62" t="n">
        <v>100</v>
      </c>
      <c r="AR7" s="62" t="n">
        <v>83</v>
      </c>
      <c r="AS7" s="62" t="n">
        <v>60</v>
      </c>
      <c r="AT7" s="62" t="n">
        <v>33</v>
      </c>
      <c r="AU7" s="62"/>
      <c r="AV7" s="61" t="n">
        <f aca="false">IFERROR(AVERAGE(AK7:AU7),0)</f>
        <v>65.125</v>
      </c>
      <c r="AW7" s="62" t="s">
        <v>145</v>
      </c>
      <c r="AX7" s="62" t="s">
        <v>145</v>
      </c>
      <c r="AY7" s="62" t="n">
        <v>0</v>
      </c>
      <c r="AZ7" s="62" t="n">
        <v>98</v>
      </c>
      <c r="BA7" s="62" t="n">
        <v>0</v>
      </c>
      <c r="BB7" s="62" t="n">
        <v>100</v>
      </c>
      <c r="BC7" s="62" t="n">
        <v>100</v>
      </c>
      <c r="BD7" s="62" t="n">
        <v>100</v>
      </c>
      <c r="BE7" s="62" t="n">
        <v>99</v>
      </c>
      <c r="BF7" s="62" t="n">
        <v>100</v>
      </c>
      <c r="BG7" s="62"/>
      <c r="BH7" s="62"/>
      <c r="BI7" s="61" t="n">
        <f aca="false">IFERROR(AVERAGE(AW7:BH7),0)</f>
        <v>74.625</v>
      </c>
      <c r="BJ7" s="62" t="s">
        <v>145</v>
      </c>
      <c r="BK7" s="62" t="s">
        <v>145</v>
      </c>
      <c r="BL7" s="62" t="n">
        <v>90</v>
      </c>
      <c r="BM7" s="62" t="n">
        <v>55</v>
      </c>
      <c r="BN7" s="62" t="n">
        <v>100</v>
      </c>
      <c r="BO7" s="62" t="n">
        <v>95</v>
      </c>
      <c r="BP7" s="62" t="n">
        <v>100</v>
      </c>
      <c r="BQ7" s="62" t="n">
        <v>100</v>
      </c>
      <c r="BR7" s="62" t="n">
        <v>100</v>
      </c>
      <c r="BS7" s="62" t="n">
        <v>0</v>
      </c>
      <c r="BT7" s="61" t="n">
        <f aca="false">IFERROR(AVERAGE(BJ7:BS7),0)</f>
        <v>80</v>
      </c>
      <c r="BU7" s="63" t="s">
        <v>145</v>
      </c>
      <c r="BV7" s="63" t="n">
        <v>100</v>
      </c>
      <c r="BW7" s="63" t="n">
        <v>100</v>
      </c>
      <c r="BX7" s="62" t="n">
        <v>100</v>
      </c>
      <c r="BY7" s="62" t="n">
        <v>0</v>
      </c>
      <c r="BZ7" s="62" t="n">
        <v>0</v>
      </c>
      <c r="CA7" s="62" t="n">
        <v>100</v>
      </c>
      <c r="CB7" s="62" t="n">
        <v>0</v>
      </c>
      <c r="CC7" s="62"/>
      <c r="CD7" s="61" t="n">
        <f aca="false">IFERROR(AVERAGE(BU7:CC7),0)</f>
        <v>57.1428571428571</v>
      </c>
    </row>
    <row r="8" customFormat="false" ht="15.75" hidden="false" customHeight="true" outlineLevel="0" collapsed="false">
      <c r="A8" s="13" t="str">
        <f aca="false">$E8&amp;"-"&amp;$F8</f>
        <v>202090184-8</v>
      </c>
      <c r="B8" s="18" t="n">
        <f aca="false">$W8</f>
        <v>82</v>
      </c>
      <c r="C8" s="13"/>
      <c r="D8" s="68" t="n">
        <v>4</v>
      </c>
      <c r="E8" s="56" t="s">
        <v>1616</v>
      </c>
      <c r="F8" s="56" t="s">
        <v>89</v>
      </c>
      <c r="G8" s="56" t="s">
        <v>1617</v>
      </c>
      <c r="H8" s="56" t="s">
        <v>89</v>
      </c>
      <c r="I8" s="56" t="s">
        <v>796</v>
      </c>
      <c r="J8" s="56" t="s">
        <v>1618</v>
      </c>
      <c r="K8" s="56" t="s">
        <v>1619</v>
      </c>
      <c r="L8" s="56" t="s">
        <v>64</v>
      </c>
      <c r="M8" s="56" t="s">
        <v>1614</v>
      </c>
      <c r="N8" s="56" t="s">
        <v>1620</v>
      </c>
      <c r="O8" s="57" t="n">
        <f aca="false">$AB8</f>
        <v>100</v>
      </c>
      <c r="P8" s="57" t="n">
        <f aca="false">$AF8</f>
        <v>75</v>
      </c>
      <c r="Q8" s="57" t="n">
        <f aca="false">IFERROR(IF($V8&lt;&gt;0,ROUND((MAX(O8:P8)*0.5+$V8*0.5),0),ROUND(($O8*0.5+$P8*0.5),0)),)</f>
        <v>88</v>
      </c>
      <c r="R8" s="57" t="n">
        <f aca="false">$AV8</f>
        <v>88.75</v>
      </c>
      <c r="S8" s="57" t="n">
        <f aca="false">$BI8</f>
        <v>86.36375</v>
      </c>
      <c r="T8" s="57" t="n">
        <f aca="false">$BT8</f>
        <v>65</v>
      </c>
      <c r="U8" s="57" t="n">
        <f aca="false">$CD8</f>
        <v>58.5714285714286</v>
      </c>
      <c r="V8" s="58" t="n">
        <f aca="false">$AJ8</f>
        <v>0</v>
      </c>
      <c r="W8" s="59" t="n">
        <f aca="false">IF($Q8&gt;=55,ROUND($Q8*$Q$3+$R8*$R$3+$S8*$S$3+$T8*$T$3+$U8*$U$3,0),$Q8)</f>
        <v>82</v>
      </c>
      <c r="X8" s="57" t="n">
        <v>20</v>
      </c>
      <c r="Y8" s="60" t="n">
        <v>30</v>
      </c>
      <c r="Z8" s="60" t="n">
        <v>50</v>
      </c>
      <c r="AA8" s="60" t="n">
        <v>100</v>
      </c>
      <c r="AB8" s="61" t="n">
        <f aca="false">IFERROR(X8+Y8+Z8*AA8/100,0)</f>
        <v>100</v>
      </c>
      <c r="AC8" s="60" t="n">
        <v>30</v>
      </c>
      <c r="AD8" s="60" t="n">
        <v>45</v>
      </c>
      <c r="AE8" s="57" t="n">
        <v>100</v>
      </c>
      <c r="AF8" s="61" t="n">
        <f aca="false">IFERROR(AC8+AD8*AE8/100,0)</f>
        <v>75</v>
      </c>
      <c r="AG8" s="60"/>
      <c r="AH8" s="60"/>
      <c r="AI8" s="57"/>
      <c r="AJ8" s="61" t="n">
        <f aca="false">IFERROR(AG8+AH8*AI8/100,0)</f>
        <v>0</v>
      </c>
      <c r="AK8" s="62" t="s">
        <v>145</v>
      </c>
      <c r="AL8" s="63" t="s">
        <v>145</v>
      </c>
      <c r="AM8" s="62" t="n">
        <v>100</v>
      </c>
      <c r="AN8" s="62" t="n">
        <v>100</v>
      </c>
      <c r="AO8" s="62" t="n">
        <v>50</v>
      </c>
      <c r="AP8" s="62" t="n">
        <v>60</v>
      </c>
      <c r="AQ8" s="62" t="n">
        <v>100</v>
      </c>
      <c r="AR8" s="62" t="n">
        <v>100</v>
      </c>
      <c r="AS8" s="62" t="n">
        <v>100</v>
      </c>
      <c r="AT8" s="62" t="n">
        <v>100</v>
      </c>
      <c r="AU8" s="62"/>
      <c r="AV8" s="61" t="n">
        <f aca="false">IFERROR(AVERAGE(AK8:AU8),0)</f>
        <v>88.75</v>
      </c>
      <c r="AW8" s="62" t="s">
        <v>145</v>
      </c>
      <c r="AX8" s="62" t="s">
        <v>145</v>
      </c>
      <c r="AY8" s="62" t="n">
        <v>0</v>
      </c>
      <c r="AZ8" s="62" t="n">
        <v>100</v>
      </c>
      <c r="BA8" s="62" t="n">
        <v>100</v>
      </c>
      <c r="BB8" s="62" t="n">
        <v>100</v>
      </c>
      <c r="BC8" s="62" t="n">
        <v>100</v>
      </c>
      <c r="BD8" s="62" t="n">
        <v>90.91</v>
      </c>
      <c r="BE8" s="62" t="n">
        <v>100</v>
      </c>
      <c r="BF8" s="62" t="n">
        <v>100</v>
      </c>
      <c r="BG8" s="62"/>
      <c r="BH8" s="62"/>
      <c r="BI8" s="61" t="n">
        <f aca="false">IFERROR(AVERAGE(AW8:BH8),0)</f>
        <v>86.36375</v>
      </c>
      <c r="BJ8" s="62" t="s">
        <v>145</v>
      </c>
      <c r="BK8" s="62" t="s">
        <v>145</v>
      </c>
      <c r="BL8" s="62" t="n">
        <v>90</v>
      </c>
      <c r="BM8" s="62" t="n">
        <v>40</v>
      </c>
      <c r="BN8" s="62" t="n">
        <v>95</v>
      </c>
      <c r="BO8" s="62" t="n">
        <v>95</v>
      </c>
      <c r="BP8" s="62" t="n">
        <v>100</v>
      </c>
      <c r="BQ8" s="62" t="n">
        <v>100</v>
      </c>
      <c r="BR8" s="62" t="n">
        <v>0</v>
      </c>
      <c r="BS8" s="62" t="n">
        <v>0</v>
      </c>
      <c r="BT8" s="61" t="n">
        <f aca="false">IFERROR(AVERAGE(BJ8:BS8),0)</f>
        <v>65</v>
      </c>
      <c r="BU8" s="63" t="s">
        <v>145</v>
      </c>
      <c r="BV8" s="63" t="n">
        <v>100</v>
      </c>
      <c r="BW8" s="63" t="n">
        <v>100</v>
      </c>
      <c r="BX8" s="62" t="n">
        <v>100</v>
      </c>
      <c r="BY8" s="62" t="n">
        <v>100</v>
      </c>
      <c r="BZ8" s="62" t="n">
        <v>0</v>
      </c>
      <c r="CA8" s="62" t="n">
        <v>10</v>
      </c>
      <c r="CB8" s="62" t="n">
        <v>0</v>
      </c>
      <c r="CC8" s="62"/>
      <c r="CD8" s="61" t="n">
        <f aca="false">IFERROR(AVERAGE(BU8:CC8),0)</f>
        <v>58.5714285714286</v>
      </c>
    </row>
    <row r="9" customFormat="false" ht="15.75" hidden="false" customHeight="true" outlineLevel="0" collapsed="false">
      <c r="A9" s="13" t="str">
        <f aca="false">$E9&amp;"-"&amp;$F9</f>
        <v>202060057-0</v>
      </c>
      <c r="B9" s="18" t="n">
        <f aca="false">$W9</f>
        <v>33</v>
      </c>
      <c r="C9" s="13"/>
      <c r="D9" s="68" t="n">
        <v>5</v>
      </c>
      <c r="E9" s="56" t="s">
        <v>1621</v>
      </c>
      <c r="F9" s="56" t="s">
        <v>68</v>
      </c>
      <c r="G9" s="56" t="s">
        <v>1622</v>
      </c>
      <c r="H9" s="56" t="s">
        <v>64</v>
      </c>
      <c r="I9" s="56" t="s">
        <v>808</v>
      </c>
      <c r="J9" s="56" t="s">
        <v>209</v>
      </c>
      <c r="K9" s="56" t="s">
        <v>1623</v>
      </c>
      <c r="L9" s="56" t="s">
        <v>64</v>
      </c>
      <c r="M9" s="56" t="s">
        <v>65</v>
      </c>
      <c r="N9" s="56" t="s">
        <v>1624</v>
      </c>
      <c r="O9" s="57" t="n">
        <f aca="false">$AB9</f>
        <v>40</v>
      </c>
      <c r="P9" s="57" t="n">
        <f aca="false">$AF9</f>
        <v>25</v>
      </c>
      <c r="Q9" s="57" t="n">
        <f aca="false">IFERROR(IF($V9&lt;&gt;0,ROUND((MAX(O9:P9)*0.5+$V9*0.5),0),ROUND(($O9*0.5+$P9*0.5),0)),)</f>
        <v>33</v>
      </c>
      <c r="R9" s="57" t="n">
        <f aca="false">$AV9</f>
        <v>78.7</v>
      </c>
      <c r="S9" s="57" t="n">
        <f aca="false">$BI9</f>
        <v>98.191</v>
      </c>
      <c r="T9" s="57" t="n">
        <f aca="false">$BT9</f>
        <v>57.5</v>
      </c>
      <c r="U9" s="57" t="n">
        <f aca="false">$CD9</f>
        <v>25</v>
      </c>
      <c r="V9" s="58" t="n">
        <f aca="false">$AJ9</f>
        <v>0</v>
      </c>
      <c r="W9" s="59" t="n">
        <f aca="false">IF($Q9&gt;=55,ROUND($Q9*$Q$3+$R9*$R$3+$S9*$S$3+$T9*$T$3+$U9*$U$3,0),$Q9)</f>
        <v>33</v>
      </c>
      <c r="X9" s="57" t="n">
        <v>20</v>
      </c>
      <c r="Y9" s="60" t="n">
        <v>5</v>
      </c>
      <c r="Z9" s="60" t="n">
        <v>15</v>
      </c>
      <c r="AA9" s="60" t="n">
        <v>100</v>
      </c>
      <c r="AB9" s="61" t="n">
        <f aca="false">IFERROR(X9+Y9+Z9*AA9/100,0)</f>
        <v>40</v>
      </c>
      <c r="AC9" s="60" t="n">
        <v>0</v>
      </c>
      <c r="AD9" s="60" t="n">
        <v>25</v>
      </c>
      <c r="AE9" s="57" t="n">
        <v>100</v>
      </c>
      <c r="AF9" s="61" t="n">
        <f aca="false">IFERROR(AC9+AD9*AE9/100,0)</f>
        <v>25</v>
      </c>
      <c r="AG9" s="60"/>
      <c r="AH9" s="60"/>
      <c r="AI9" s="57"/>
      <c r="AJ9" s="61" t="n">
        <f aca="false">IFERROR(AG9+AH9*AI9/100,0)</f>
        <v>0</v>
      </c>
      <c r="AK9" s="62" t="n">
        <v>100</v>
      </c>
      <c r="AL9" s="63" t="n">
        <v>100</v>
      </c>
      <c r="AM9" s="62" t="n">
        <v>90</v>
      </c>
      <c r="AN9" s="62" t="n">
        <v>100</v>
      </c>
      <c r="AO9" s="62" t="n">
        <v>100</v>
      </c>
      <c r="AP9" s="62" t="n">
        <v>60</v>
      </c>
      <c r="AQ9" s="62" t="n">
        <v>80</v>
      </c>
      <c r="AR9" s="62" t="n">
        <v>17</v>
      </c>
      <c r="AS9" s="62" t="n">
        <v>40</v>
      </c>
      <c r="AT9" s="62" t="n">
        <v>100</v>
      </c>
      <c r="AU9" s="62"/>
      <c r="AV9" s="61" t="n">
        <f aca="false">IFERROR(AVERAGE(AK9:AU9),0)</f>
        <v>78.7</v>
      </c>
      <c r="AW9" s="62" t="n">
        <v>95</v>
      </c>
      <c r="AX9" s="62" t="n">
        <v>100</v>
      </c>
      <c r="AY9" s="62" t="n">
        <v>100</v>
      </c>
      <c r="AZ9" s="62" t="n">
        <v>100</v>
      </c>
      <c r="BA9" s="62" t="n">
        <v>100</v>
      </c>
      <c r="BB9" s="62" t="n">
        <v>100</v>
      </c>
      <c r="BC9" s="62" t="n">
        <v>96</v>
      </c>
      <c r="BD9" s="62" t="n">
        <v>90.91</v>
      </c>
      <c r="BE9" s="62" t="n">
        <v>100</v>
      </c>
      <c r="BF9" s="62" t="n">
        <v>100</v>
      </c>
      <c r="BG9" s="62"/>
      <c r="BH9" s="62"/>
      <c r="BI9" s="61" t="n">
        <f aca="false">IFERROR(AVERAGE(AW9:BH9),0)</f>
        <v>98.191</v>
      </c>
      <c r="BJ9" s="62" t="n">
        <v>100</v>
      </c>
      <c r="BK9" s="62" t="n">
        <v>100</v>
      </c>
      <c r="BL9" s="62" t="n">
        <v>95</v>
      </c>
      <c r="BM9" s="62" t="n">
        <v>0</v>
      </c>
      <c r="BN9" s="62" t="n">
        <v>100</v>
      </c>
      <c r="BO9" s="62" t="n">
        <v>0</v>
      </c>
      <c r="BP9" s="62" t="n">
        <v>25</v>
      </c>
      <c r="BQ9" s="62" t="n">
        <v>45</v>
      </c>
      <c r="BR9" s="62" t="n">
        <v>25</v>
      </c>
      <c r="BS9" s="62" t="n">
        <v>85</v>
      </c>
      <c r="BT9" s="61" t="n">
        <f aca="false">IFERROR(AVERAGE(BJ9:BS9),0)</f>
        <v>57.5</v>
      </c>
      <c r="BU9" s="63" t="n">
        <v>0</v>
      </c>
      <c r="BV9" s="63" t="n">
        <v>100</v>
      </c>
      <c r="BW9" s="63" t="n">
        <v>100</v>
      </c>
      <c r="BX9" s="62" t="n">
        <v>0</v>
      </c>
      <c r="BY9" s="62" t="n">
        <v>0</v>
      </c>
      <c r="BZ9" s="62" t="n">
        <v>0</v>
      </c>
      <c r="CA9" s="62" t="n">
        <v>0</v>
      </c>
      <c r="CB9" s="62" t="n">
        <v>0</v>
      </c>
      <c r="CC9" s="62"/>
      <c r="CD9" s="61" t="n">
        <f aca="false">IFERROR(AVERAGE(BU9:CC9),0)</f>
        <v>25</v>
      </c>
    </row>
    <row r="10" customFormat="false" ht="15.75" hidden="false" customHeight="true" outlineLevel="0" collapsed="false">
      <c r="A10" s="13" t="str">
        <f aca="false">$E10&amp;"-"&amp;$F10</f>
        <v>202060063-5</v>
      </c>
      <c r="B10" s="18" t="n">
        <f aca="false">$W10</f>
        <v>82</v>
      </c>
      <c r="C10" s="13"/>
      <c r="D10" s="68" t="n">
        <v>6</v>
      </c>
      <c r="E10" s="56" t="s">
        <v>1625</v>
      </c>
      <c r="F10" s="56" t="s">
        <v>70</v>
      </c>
      <c r="G10" s="56" t="s">
        <v>1626</v>
      </c>
      <c r="H10" s="56" t="s">
        <v>60</v>
      </c>
      <c r="I10" s="56" t="s">
        <v>311</v>
      </c>
      <c r="J10" s="56" t="s">
        <v>1627</v>
      </c>
      <c r="K10" s="56" t="s">
        <v>1628</v>
      </c>
      <c r="L10" s="56" t="s">
        <v>64</v>
      </c>
      <c r="M10" s="56" t="s">
        <v>65</v>
      </c>
      <c r="N10" s="56" t="s">
        <v>1629</v>
      </c>
      <c r="O10" s="57" t="n">
        <f aca="false">$AB10</f>
        <v>70</v>
      </c>
      <c r="P10" s="57" t="n">
        <f aca="false">$AF10</f>
        <v>100</v>
      </c>
      <c r="Q10" s="57" t="n">
        <f aca="false">IFERROR(IF($V10&lt;&gt;0,ROUND((MAX(O10:P10)*0.5+$V10*0.5),0),ROUND(($O10*0.5+$P10*0.5),0)),)</f>
        <v>85</v>
      </c>
      <c r="R10" s="57" t="n">
        <f aca="false">$AV10</f>
        <v>80.3</v>
      </c>
      <c r="S10" s="57" t="n">
        <f aca="false">$BI10</f>
        <v>93.2</v>
      </c>
      <c r="T10" s="57" t="n">
        <f aca="false">$BT10</f>
        <v>76.5</v>
      </c>
      <c r="U10" s="57" t="n">
        <f aca="false">$CD10</f>
        <v>70.625</v>
      </c>
      <c r="V10" s="58" t="n">
        <f aca="false">$AJ10</f>
        <v>0</v>
      </c>
      <c r="W10" s="59" t="n">
        <f aca="false">IF($Q10&gt;=55,ROUND($Q10*$Q$3+$R10*$R$3+$S10*$S$3+$T10*$T$3+$U10*$U$3,0),$Q10)</f>
        <v>82</v>
      </c>
      <c r="X10" s="57" t="n">
        <v>20</v>
      </c>
      <c r="Y10" s="60" t="n">
        <v>30</v>
      </c>
      <c r="Z10" s="60" t="n">
        <v>20</v>
      </c>
      <c r="AA10" s="60" t="n">
        <v>100</v>
      </c>
      <c r="AB10" s="61" t="n">
        <f aca="false">IFERROR(X10+Y10+Z10*AA10/100,0)</f>
        <v>70</v>
      </c>
      <c r="AC10" s="60" t="n">
        <v>30</v>
      </c>
      <c r="AD10" s="60" t="n">
        <v>70</v>
      </c>
      <c r="AE10" s="57" t="n">
        <v>100</v>
      </c>
      <c r="AF10" s="61" t="n">
        <f aca="false">IFERROR(AC10+AD10*AE10/100,0)</f>
        <v>100</v>
      </c>
      <c r="AG10" s="60"/>
      <c r="AH10" s="60"/>
      <c r="AI10" s="57"/>
      <c r="AJ10" s="61" t="n">
        <f aca="false">IFERROR(AG10+AH10*AI10/100,0)</f>
        <v>0</v>
      </c>
      <c r="AK10" s="62" t="n">
        <v>100</v>
      </c>
      <c r="AL10" s="63" t="n">
        <v>100</v>
      </c>
      <c r="AM10" s="62" t="n">
        <v>30</v>
      </c>
      <c r="AN10" s="62" t="n">
        <v>100</v>
      </c>
      <c r="AO10" s="62" t="n">
        <v>100</v>
      </c>
      <c r="AP10" s="62" t="n">
        <v>100</v>
      </c>
      <c r="AQ10" s="62" t="n">
        <v>100</v>
      </c>
      <c r="AR10" s="62" t="n">
        <v>33</v>
      </c>
      <c r="AS10" s="62" t="n">
        <v>40</v>
      </c>
      <c r="AT10" s="62" t="n">
        <v>100</v>
      </c>
      <c r="AU10" s="62"/>
      <c r="AV10" s="61" t="n">
        <f aca="false">IFERROR(AVERAGE(AK10:AU10),0)</f>
        <v>80.3</v>
      </c>
      <c r="AW10" s="62" t="n">
        <v>85</v>
      </c>
      <c r="AX10" s="62" t="n">
        <v>98</v>
      </c>
      <c r="AY10" s="62" t="n">
        <v>100</v>
      </c>
      <c r="AZ10" s="62" t="n">
        <v>89</v>
      </c>
      <c r="BA10" s="62" t="n">
        <v>96</v>
      </c>
      <c r="BB10" s="62" t="n">
        <v>95</v>
      </c>
      <c r="BC10" s="62" t="n">
        <v>87</v>
      </c>
      <c r="BD10" s="62" t="n">
        <v>100</v>
      </c>
      <c r="BE10" s="62" t="n">
        <v>88</v>
      </c>
      <c r="BF10" s="62" t="n">
        <v>94</v>
      </c>
      <c r="BG10" s="62"/>
      <c r="BH10" s="62"/>
      <c r="BI10" s="61" t="n">
        <f aca="false">IFERROR(AVERAGE(AW10:BH10),0)</f>
        <v>93.2</v>
      </c>
      <c r="BJ10" s="62" t="n">
        <v>100</v>
      </c>
      <c r="BK10" s="62" t="n">
        <v>100</v>
      </c>
      <c r="BL10" s="62" t="n">
        <v>95</v>
      </c>
      <c r="BM10" s="62" t="n">
        <v>55</v>
      </c>
      <c r="BN10" s="62" t="n">
        <v>60</v>
      </c>
      <c r="BO10" s="62" t="n">
        <v>25</v>
      </c>
      <c r="BP10" s="62" t="n">
        <v>35</v>
      </c>
      <c r="BQ10" s="62" t="n">
        <v>100</v>
      </c>
      <c r="BR10" s="62" t="n">
        <v>95</v>
      </c>
      <c r="BS10" s="62" t="n">
        <v>100</v>
      </c>
      <c r="BT10" s="61" t="n">
        <f aca="false">IFERROR(AVERAGE(BJ10:BS10),0)</f>
        <v>76.5</v>
      </c>
      <c r="BU10" s="63" t="n">
        <v>0</v>
      </c>
      <c r="BV10" s="63" t="n">
        <v>65</v>
      </c>
      <c r="BW10" s="63" t="n">
        <v>100</v>
      </c>
      <c r="BX10" s="62" t="n">
        <v>100</v>
      </c>
      <c r="BY10" s="62" t="n">
        <v>100</v>
      </c>
      <c r="BZ10" s="62" t="n">
        <v>100</v>
      </c>
      <c r="CA10" s="62" t="n">
        <v>100</v>
      </c>
      <c r="CB10" s="62" t="n">
        <v>0</v>
      </c>
      <c r="CC10" s="62"/>
      <c r="CD10" s="61" t="n">
        <f aca="false">IFERROR(AVERAGE(BU10:CC10),0)</f>
        <v>70.625</v>
      </c>
    </row>
    <row r="11" customFormat="false" ht="15.75" hidden="false" customHeight="true" outlineLevel="0" collapsed="false">
      <c r="A11" s="13" t="str">
        <f aca="false">$E11&amp;"-"&amp;$F11</f>
        <v>202060015-5</v>
      </c>
      <c r="B11" s="18" t="n">
        <f aca="false">$W11</f>
        <v>98</v>
      </c>
      <c r="C11" s="13"/>
      <c r="D11" s="68" t="n">
        <v>7</v>
      </c>
      <c r="E11" s="56" t="s">
        <v>1630</v>
      </c>
      <c r="F11" s="56" t="s">
        <v>70</v>
      </c>
      <c r="G11" s="56" t="s">
        <v>1631</v>
      </c>
      <c r="H11" s="56" t="s">
        <v>89</v>
      </c>
      <c r="I11" s="56" t="s">
        <v>129</v>
      </c>
      <c r="J11" s="56" t="s">
        <v>1632</v>
      </c>
      <c r="K11" s="56" t="s">
        <v>1188</v>
      </c>
      <c r="L11" s="56" t="s">
        <v>64</v>
      </c>
      <c r="M11" s="56" t="s">
        <v>65</v>
      </c>
      <c r="N11" s="56" t="s">
        <v>1633</v>
      </c>
      <c r="O11" s="57" t="n">
        <f aca="false">$AB11</f>
        <v>100</v>
      </c>
      <c r="P11" s="57" t="n">
        <f aca="false">$AF11</f>
        <v>100</v>
      </c>
      <c r="Q11" s="57" t="n">
        <f aca="false">IFERROR(IF($V11&lt;&gt;0,ROUND((MAX(O11:P11)*0.5+$V11*0.5),0),ROUND(($O11*0.5+$P11*0.5),0)),)</f>
        <v>100</v>
      </c>
      <c r="R11" s="57" t="n">
        <f aca="false">$AV11</f>
        <v>94.3</v>
      </c>
      <c r="S11" s="57" t="n">
        <f aca="false">$BI11</f>
        <v>96.091</v>
      </c>
      <c r="T11" s="57" t="n">
        <f aca="false">$BT11</f>
        <v>98.5</v>
      </c>
      <c r="U11" s="57" t="n">
        <f aca="false">$CD11</f>
        <v>100</v>
      </c>
      <c r="V11" s="58" t="n">
        <f aca="false">$AJ11</f>
        <v>0</v>
      </c>
      <c r="W11" s="59" t="n">
        <f aca="false">IF($Q11&gt;=55,ROUND($Q11*$Q$3+$R11*$R$3+$S11*$S$3+$T11*$T$3+$U11*$U$3,0),$Q11)</f>
        <v>98</v>
      </c>
      <c r="X11" s="57" t="n">
        <v>20</v>
      </c>
      <c r="Y11" s="60" t="n">
        <v>30</v>
      </c>
      <c r="Z11" s="60" t="n">
        <v>50</v>
      </c>
      <c r="AA11" s="60" t="n">
        <v>100</v>
      </c>
      <c r="AB11" s="61" t="n">
        <f aca="false">IFERROR(X11+Y11+Z11*AA11/100,0)</f>
        <v>100</v>
      </c>
      <c r="AC11" s="60" t="n">
        <v>30</v>
      </c>
      <c r="AD11" s="60" t="n">
        <v>70</v>
      </c>
      <c r="AE11" s="57" t="n">
        <v>100</v>
      </c>
      <c r="AF11" s="61" t="n">
        <f aca="false">IFERROR(AC11+AD11*AE11/100,0)</f>
        <v>100</v>
      </c>
      <c r="AG11" s="60"/>
      <c r="AH11" s="60"/>
      <c r="AI11" s="57"/>
      <c r="AJ11" s="61" t="n">
        <f aca="false">IFERROR(AG11+AH11*AI11/100,0)</f>
        <v>0</v>
      </c>
      <c r="AK11" s="62" t="n">
        <v>100</v>
      </c>
      <c r="AL11" s="63" t="n">
        <v>100</v>
      </c>
      <c r="AM11" s="62" t="n">
        <v>100</v>
      </c>
      <c r="AN11" s="62" t="n">
        <v>100</v>
      </c>
      <c r="AO11" s="62" t="n">
        <v>100</v>
      </c>
      <c r="AP11" s="62" t="n">
        <v>60</v>
      </c>
      <c r="AQ11" s="62" t="n">
        <v>100</v>
      </c>
      <c r="AR11" s="62" t="n">
        <v>83</v>
      </c>
      <c r="AS11" s="62" t="n">
        <v>100</v>
      </c>
      <c r="AT11" s="62" t="n">
        <v>100</v>
      </c>
      <c r="AU11" s="62"/>
      <c r="AV11" s="61" t="n">
        <f aca="false">IFERROR(AVERAGE(AK11:AU11),0)</f>
        <v>94.3</v>
      </c>
      <c r="AW11" s="62" t="n">
        <v>100</v>
      </c>
      <c r="AX11" s="62" t="n">
        <v>100</v>
      </c>
      <c r="AY11" s="62" t="n">
        <v>100</v>
      </c>
      <c r="AZ11" s="62" t="n">
        <v>87</v>
      </c>
      <c r="BA11" s="62" t="n">
        <v>93</v>
      </c>
      <c r="BB11" s="62" t="n">
        <v>100</v>
      </c>
      <c r="BC11" s="62" t="n">
        <v>93</v>
      </c>
      <c r="BD11" s="62" t="n">
        <v>90.91</v>
      </c>
      <c r="BE11" s="62" t="n">
        <v>97</v>
      </c>
      <c r="BF11" s="62" t="n">
        <v>100</v>
      </c>
      <c r="BG11" s="62"/>
      <c r="BH11" s="62"/>
      <c r="BI11" s="61" t="n">
        <f aca="false">IFERROR(AVERAGE(AW11:BH11),0)</f>
        <v>96.091</v>
      </c>
      <c r="BJ11" s="62" t="n">
        <v>100</v>
      </c>
      <c r="BK11" s="62" t="n">
        <v>100</v>
      </c>
      <c r="BL11" s="62" t="n">
        <v>95</v>
      </c>
      <c r="BM11" s="62" t="n">
        <v>90</v>
      </c>
      <c r="BN11" s="62" t="n">
        <v>100</v>
      </c>
      <c r="BO11" s="62" t="n">
        <v>100</v>
      </c>
      <c r="BP11" s="62" t="n">
        <v>100</v>
      </c>
      <c r="BQ11" s="62" t="n">
        <v>100</v>
      </c>
      <c r="BR11" s="62" t="n">
        <v>100</v>
      </c>
      <c r="BS11" s="62" t="n">
        <v>100</v>
      </c>
      <c r="BT11" s="61" t="n">
        <f aca="false">IFERROR(AVERAGE(BJ11:BS11),0)</f>
        <v>98.5</v>
      </c>
      <c r="BU11" s="63" t="n">
        <v>100</v>
      </c>
      <c r="BV11" s="63" t="n">
        <v>100</v>
      </c>
      <c r="BW11" s="63" t="n">
        <v>100</v>
      </c>
      <c r="BX11" s="62" t="n">
        <v>100</v>
      </c>
      <c r="BY11" s="62" t="n">
        <v>100</v>
      </c>
      <c r="BZ11" s="62" t="n">
        <v>100</v>
      </c>
      <c r="CA11" s="62" t="n">
        <v>100</v>
      </c>
      <c r="CB11" s="62" t="n">
        <v>100</v>
      </c>
      <c r="CC11" s="62"/>
      <c r="CD11" s="61" t="n">
        <f aca="false">IFERROR(AVERAGE(BU11:CC11),0)</f>
        <v>100</v>
      </c>
    </row>
    <row r="12" customFormat="false" ht="15.75" hidden="false" customHeight="true" outlineLevel="0" collapsed="false">
      <c r="A12" s="13" t="str">
        <f aca="false">$E12&amp;"-"&amp;$F12</f>
        <v>202060064-3</v>
      </c>
      <c r="B12" s="18" t="n">
        <f aca="false">$W12</f>
        <v>81</v>
      </c>
      <c r="C12" s="13"/>
      <c r="D12" s="68" t="n">
        <v>8</v>
      </c>
      <c r="E12" s="56" t="s">
        <v>1634</v>
      </c>
      <c r="F12" s="56" t="s">
        <v>159</v>
      </c>
      <c r="G12" s="56" t="s">
        <v>1635</v>
      </c>
      <c r="H12" s="56" t="s">
        <v>70</v>
      </c>
      <c r="I12" s="56" t="s">
        <v>1636</v>
      </c>
      <c r="J12" s="56" t="s">
        <v>1637</v>
      </c>
      <c r="K12" s="56" t="s">
        <v>1638</v>
      </c>
      <c r="L12" s="56" t="s">
        <v>64</v>
      </c>
      <c r="M12" s="56" t="s">
        <v>65</v>
      </c>
      <c r="N12" s="56" t="s">
        <v>1639</v>
      </c>
      <c r="O12" s="57" t="n">
        <f aca="false">$AB12</f>
        <v>100</v>
      </c>
      <c r="P12" s="57" t="n">
        <f aca="false">$AF12</f>
        <v>0</v>
      </c>
      <c r="Q12" s="57" t="n">
        <f aca="false">IFERROR(IF($V12&lt;&gt;0,ROUND((O12+P12+V12)/3,0),ROUND(($O12*0.5+$P12*0.5),0)),)</f>
        <v>65</v>
      </c>
      <c r="R12" s="57" t="n">
        <f aca="false">$AV12</f>
        <v>96</v>
      </c>
      <c r="S12" s="57" t="n">
        <f aca="false">$BI12</f>
        <v>100</v>
      </c>
      <c r="T12" s="57" t="n">
        <f aca="false">$BT12</f>
        <v>99.5</v>
      </c>
      <c r="U12" s="57" t="n">
        <f aca="false">$CD12</f>
        <v>87.5</v>
      </c>
      <c r="V12" s="58" t="n">
        <f aca="false">$AJ12</f>
        <v>95</v>
      </c>
      <c r="W12" s="59" t="n">
        <f aca="false">IF($Q12&gt;=55,ROUND($Q12*$Q$3+$R12*$R$3+$S12*$S$3+$T12*$T$3+$U12*$U$3,0),$Q12)</f>
        <v>81</v>
      </c>
      <c r="X12" s="57" t="n">
        <v>20</v>
      </c>
      <c r="Y12" s="60" t="n">
        <v>30</v>
      </c>
      <c r="Z12" s="60" t="n">
        <v>50</v>
      </c>
      <c r="AA12" s="60" t="n">
        <v>100</v>
      </c>
      <c r="AB12" s="61" t="n">
        <f aca="false">IFERROR(X12+Y12+Z12*AA12/100,0)</f>
        <v>100</v>
      </c>
      <c r="AC12" s="60" t="n">
        <v>0</v>
      </c>
      <c r="AD12" s="60" t="n">
        <v>0</v>
      </c>
      <c r="AE12" s="57" t="n">
        <v>0</v>
      </c>
      <c r="AF12" s="61" t="n">
        <f aca="false">IFERROR(AC12+AD12*AE12/100,0)</f>
        <v>0</v>
      </c>
      <c r="AG12" s="60" t="n">
        <v>25</v>
      </c>
      <c r="AH12" s="60" t="n">
        <v>70</v>
      </c>
      <c r="AI12" s="57" t="n">
        <v>100</v>
      </c>
      <c r="AJ12" s="61" t="n">
        <f aca="false">IFERROR(AG12+AH12*AI12/100,0)</f>
        <v>95</v>
      </c>
      <c r="AK12" s="62" t="n">
        <v>100</v>
      </c>
      <c r="AL12" s="63" t="n">
        <v>100</v>
      </c>
      <c r="AM12" s="62" t="n">
        <v>100</v>
      </c>
      <c r="AN12" s="62" t="n">
        <v>100</v>
      </c>
      <c r="AO12" s="62" t="n">
        <v>100</v>
      </c>
      <c r="AP12" s="62" t="n">
        <v>100</v>
      </c>
      <c r="AQ12" s="62" t="n">
        <v>100</v>
      </c>
      <c r="AR12" s="62" t="n">
        <v>100</v>
      </c>
      <c r="AS12" s="62" t="n">
        <v>60</v>
      </c>
      <c r="AT12" s="62" t="n">
        <v>100</v>
      </c>
      <c r="AU12" s="62"/>
      <c r="AV12" s="61" t="n">
        <f aca="false">IFERROR(AVERAGE(AK12:AU12),0)</f>
        <v>96</v>
      </c>
      <c r="AW12" s="62" t="n">
        <v>100</v>
      </c>
      <c r="AX12" s="62" t="n">
        <v>100</v>
      </c>
      <c r="AY12" s="62" t="n">
        <v>100</v>
      </c>
      <c r="AZ12" s="62" t="n">
        <v>100</v>
      </c>
      <c r="BA12" s="62" t="n">
        <v>100</v>
      </c>
      <c r="BB12" s="62" t="n">
        <v>100</v>
      </c>
      <c r="BC12" s="62" t="n">
        <v>100</v>
      </c>
      <c r="BD12" s="62" t="n">
        <v>100</v>
      </c>
      <c r="BE12" s="62" t="n">
        <v>100</v>
      </c>
      <c r="BF12" s="62" t="n">
        <v>100</v>
      </c>
      <c r="BG12" s="62"/>
      <c r="BH12" s="62"/>
      <c r="BI12" s="61" t="n">
        <f aca="false">IFERROR(AVERAGE(AW12:BH12),0)</f>
        <v>100</v>
      </c>
      <c r="BJ12" s="62" t="n">
        <v>100</v>
      </c>
      <c r="BK12" s="62" t="n">
        <v>100</v>
      </c>
      <c r="BL12" s="62" t="n">
        <v>100</v>
      </c>
      <c r="BM12" s="62" t="n">
        <v>100</v>
      </c>
      <c r="BN12" s="62" t="n">
        <v>100</v>
      </c>
      <c r="BO12" s="62" t="n">
        <v>100</v>
      </c>
      <c r="BP12" s="62" t="n">
        <v>100</v>
      </c>
      <c r="BQ12" s="62" t="n">
        <v>100</v>
      </c>
      <c r="BR12" s="62" t="n">
        <v>100</v>
      </c>
      <c r="BS12" s="62" t="n">
        <v>95</v>
      </c>
      <c r="BT12" s="61" t="n">
        <f aca="false">IFERROR(AVERAGE(BJ12:BS12),0)</f>
        <v>99.5</v>
      </c>
      <c r="BU12" s="63" t="n">
        <v>0</v>
      </c>
      <c r="BV12" s="63" t="n">
        <v>100</v>
      </c>
      <c r="BW12" s="63" t="n">
        <v>100</v>
      </c>
      <c r="BX12" s="62" t="n">
        <v>100</v>
      </c>
      <c r="BY12" s="62" t="n">
        <v>100</v>
      </c>
      <c r="BZ12" s="62" t="n">
        <v>100</v>
      </c>
      <c r="CA12" s="62" t="n">
        <v>100</v>
      </c>
      <c r="CB12" s="62" t="n">
        <v>100</v>
      </c>
      <c r="CC12" s="62"/>
      <c r="CD12" s="61" t="n">
        <f aca="false">IFERROR(AVERAGE(BU12:CC12),0)</f>
        <v>87.5</v>
      </c>
    </row>
    <row r="13" customFormat="false" ht="15.75" hidden="false" customHeight="true" outlineLevel="0" collapsed="false">
      <c r="A13" s="13" t="str">
        <f aca="false">$E13&amp;"-"&amp;$F13</f>
        <v>202060008-2</v>
      </c>
      <c r="B13" s="18" t="n">
        <f aca="false">$W13</f>
        <v>76</v>
      </c>
      <c r="C13" s="13"/>
      <c r="D13" s="68" t="n">
        <v>9</v>
      </c>
      <c r="E13" s="56" t="s">
        <v>1640</v>
      </c>
      <c r="F13" s="56" t="s">
        <v>58</v>
      </c>
      <c r="G13" s="56" t="s">
        <v>1641</v>
      </c>
      <c r="H13" s="56" t="s">
        <v>70</v>
      </c>
      <c r="I13" s="56" t="s">
        <v>1642</v>
      </c>
      <c r="J13" s="56" t="s">
        <v>1643</v>
      </c>
      <c r="K13" s="56" t="s">
        <v>1644</v>
      </c>
      <c r="L13" s="56" t="s">
        <v>64</v>
      </c>
      <c r="M13" s="56" t="s">
        <v>65</v>
      </c>
      <c r="N13" s="56" t="s">
        <v>1645</v>
      </c>
      <c r="O13" s="57" t="n">
        <f aca="false">$AB13</f>
        <v>70</v>
      </c>
      <c r="P13" s="57" t="n">
        <f aca="false">$AF13</f>
        <v>50</v>
      </c>
      <c r="Q13" s="57" t="n">
        <f aca="false">IFERROR(IF($V13&lt;&gt;0,ROUND((MAX(O13:P13)*0.5+$V13*0.5),0),ROUND(($O13*0.5+$P13*0.5),0)),)</f>
        <v>60</v>
      </c>
      <c r="R13" s="57" t="n">
        <f aca="false">$AV13</f>
        <v>93</v>
      </c>
      <c r="S13" s="57" t="n">
        <f aca="false">$BI13</f>
        <v>99.3</v>
      </c>
      <c r="T13" s="57" t="n">
        <f aca="false">$BT13</f>
        <v>99.5</v>
      </c>
      <c r="U13" s="57" t="n">
        <f aca="false">$CD13</f>
        <v>50</v>
      </c>
      <c r="V13" s="58" t="n">
        <f aca="false">$AJ13</f>
        <v>0</v>
      </c>
      <c r="W13" s="59" t="n">
        <f aca="false">IF($Q13&gt;=55,ROUND($Q13*$Q$3+$R13*$R$3+$S13*$S$3+$T13*$T$3+$U13*$U$3,0),$Q13)</f>
        <v>76</v>
      </c>
      <c r="X13" s="57" t="n">
        <v>20</v>
      </c>
      <c r="Y13" s="60" t="n">
        <v>30</v>
      </c>
      <c r="Z13" s="60" t="n">
        <v>20</v>
      </c>
      <c r="AA13" s="60" t="n">
        <v>100</v>
      </c>
      <c r="AB13" s="61" t="n">
        <f aca="false">IFERROR(X13+Y13+Z13*AA13/100,0)</f>
        <v>70</v>
      </c>
      <c r="AC13" s="60" t="n">
        <v>20</v>
      </c>
      <c r="AD13" s="60" t="n">
        <v>30</v>
      </c>
      <c r="AE13" s="57" t="n">
        <v>100</v>
      </c>
      <c r="AF13" s="61" t="n">
        <f aca="false">IFERROR(AC13+AD13*AE13/100,0)</f>
        <v>50</v>
      </c>
      <c r="AG13" s="60"/>
      <c r="AH13" s="60"/>
      <c r="AI13" s="57"/>
      <c r="AJ13" s="61" t="n">
        <f aca="false">IFERROR(AG13+AH13*AI13/100,0)</f>
        <v>0</v>
      </c>
      <c r="AK13" s="62" t="n">
        <v>100</v>
      </c>
      <c r="AL13" s="63" t="n">
        <v>100</v>
      </c>
      <c r="AM13" s="62" t="n">
        <v>100</v>
      </c>
      <c r="AN13" s="62" t="n">
        <v>100</v>
      </c>
      <c r="AO13" s="62" t="n">
        <v>100</v>
      </c>
      <c r="AP13" s="62" t="n">
        <v>100</v>
      </c>
      <c r="AQ13" s="62" t="n">
        <v>100</v>
      </c>
      <c r="AR13" s="62" t="n">
        <v>50</v>
      </c>
      <c r="AS13" s="62" t="n">
        <v>80</v>
      </c>
      <c r="AT13" s="62" t="n">
        <v>100</v>
      </c>
      <c r="AU13" s="62"/>
      <c r="AV13" s="61" t="n">
        <f aca="false">IFERROR(AVERAGE(AK13:AU13),0)</f>
        <v>93</v>
      </c>
      <c r="AW13" s="62" t="n">
        <v>100</v>
      </c>
      <c r="AX13" s="62" t="n">
        <v>100</v>
      </c>
      <c r="AY13" s="62" t="n">
        <v>100</v>
      </c>
      <c r="AZ13" s="62" t="n">
        <v>100</v>
      </c>
      <c r="BA13" s="62" t="n">
        <v>93</v>
      </c>
      <c r="BB13" s="62" t="n">
        <v>100</v>
      </c>
      <c r="BC13" s="62" t="n">
        <v>100</v>
      </c>
      <c r="BD13" s="62" t="n">
        <v>100</v>
      </c>
      <c r="BE13" s="62" t="n">
        <v>100</v>
      </c>
      <c r="BF13" s="62" t="n">
        <v>100</v>
      </c>
      <c r="BG13" s="62"/>
      <c r="BH13" s="62"/>
      <c r="BI13" s="61" t="n">
        <f aca="false">IFERROR(AVERAGE(AW13:BH13),0)</f>
        <v>99.3</v>
      </c>
      <c r="BJ13" s="62" t="n">
        <v>100</v>
      </c>
      <c r="BK13" s="62" t="n">
        <v>100</v>
      </c>
      <c r="BL13" s="62" t="n">
        <v>100</v>
      </c>
      <c r="BM13" s="62" t="n">
        <v>100</v>
      </c>
      <c r="BN13" s="62" t="n">
        <v>100</v>
      </c>
      <c r="BO13" s="62" t="n">
        <v>100</v>
      </c>
      <c r="BP13" s="62" t="n">
        <v>95</v>
      </c>
      <c r="BQ13" s="62" t="n">
        <v>100</v>
      </c>
      <c r="BR13" s="62" t="n">
        <v>100</v>
      </c>
      <c r="BS13" s="62" t="n">
        <v>100</v>
      </c>
      <c r="BT13" s="61" t="n">
        <f aca="false">IFERROR(AVERAGE(BJ13:BS13),0)</f>
        <v>99.5</v>
      </c>
      <c r="BU13" s="63" t="n">
        <v>0</v>
      </c>
      <c r="BV13" s="63" t="n">
        <v>0</v>
      </c>
      <c r="BW13" s="63" t="n">
        <v>0</v>
      </c>
      <c r="BX13" s="62" t="n">
        <v>0</v>
      </c>
      <c r="BY13" s="62" t="n">
        <v>100</v>
      </c>
      <c r="BZ13" s="62" t="n">
        <v>100</v>
      </c>
      <c r="CA13" s="62" t="n">
        <v>100</v>
      </c>
      <c r="CB13" s="62" t="n">
        <v>100</v>
      </c>
      <c r="CC13" s="62"/>
      <c r="CD13" s="61" t="n">
        <f aca="false">IFERROR(AVERAGE(BU13:CC13),0)</f>
        <v>50</v>
      </c>
    </row>
    <row r="14" customFormat="false" ht="15.75" hidden="false" customHeight="true" outlineLevel="0" collapsed="false">
      <c r="A14" s="13" t="str">
        <f aca="false">$E14&amp;"-"&amp;$F14</f>
        <v>202060032-5</v>
      </c>
      <c r="B14" s="18" t="n">
        <f aca="false">$W14</f>
        <v>76</v>
      </c>
      <c r="C14" s="13"/>
      <c r="D14" s="68" t="n">
        <v>10</v>
      </c>
      <c r="E14" s="56" t="s">
        <v>1646</v>
      </c>
      <c r="F14" s="56" t="s">
        <v>70</v>
      </c>
      <c r="G14" s="56" t="s">
        <v>1647</v>
      </c>
      <c r="H14" s="56" t="s">
        <v>159</v>
      </c>
      <c r="I14" s="56" t="s">
        <v>362</v>
      </c>
      <c r="J14" s="56" t="s">
        <v>245</v>
      </c>
      <c r="K14" s="56" t="s">
        <v>1648</v>
      </c>
      <c r="L14" s="56" t="s">
        <v>64</v>
      </c>
      <c r="M14" s="56" t="s">
        <v>65</v>
      </c>
      <c r="N14" s="56" t="s">
        <v>1649</v>
      </c>
      <c r="O14" s="57" t="n">
        <f aca="false">$AB14</f>
        <v>100</v>
      </c>
      <c r="P14" s="57" t="n">
        <f aca="false">$AF14</f>
        <v>0</v>
      </c>
      <c r="Q14" s="57" t="n">
        <f aca="false">IFERROR(IF($V14&lt;&gt;0,ROUND((O14+P14+V14)/3,0),ROUND(($O14*0.5+$P14*0.5),0)),)</f>
        <v>62</v>
      </c>
      <c r="R14" s="57" t="n">
        <f aca="false">$AV14</f>
        <v>98</v>
      </c>
      <c r="S14" s="57" t="n">
        <f aca="false">$BI14</f>
        <v>98.3</v>
      </c>
      <c r="T14" s="57" t="n">
        <f aca="false">$BT14</f>
        <v>77</v>
      </c>
      <c r="U14" s="57" t="n">
        <f aca="false">$CD14</f>
        <v>100</v>
      </c>
      <c r="V14" s="58" t="n">
        <f aca="false">$AJ14</f>
        <v>85</v>
      </c>
      <c r="W14" s="59" t="n">
        <f aca="false">IF($Q14&gt;=55,ROUND($Q14*$Q$3+$R14*$R$3+$S14*$S$3+$T14*$T$3+$U14*$U$3,0),$Q14)</f>
        <v>76</v>
      </c>
      <c r="X14" s="57" t="n">
        <v>20</v>
      </c>
      <c r="Y14" s="60" t="n">
        <v>30</v>
      </c>
      <c r="Z14" s="60" t="n">
        <v>50</v>
      </c>
      <c r="AA14" s="60" t="n">
        <v>100</v>
      </c>
      <c r="AB14" s="61" t="n">
        <f aca="false">IFERROR(X14+Y14+Z14*AA14/100,0)</f>
        <v>100</v>
      </c>
      <c r="AC14" s="60" t="n">
        <v>0</v>
      </c>
      <c r="AD14" s="60" t="n">
        <v>0</v>
      </c>
      <c r="AE14" s="57" t="n">
        <v>0</v>
      </c>
      <c r="AF14" s="61" t="n">
        <f aca="false">IFERROR(AC14+AD14*AE14/100,0)</f>
        <v>0</v>
      </c>
      <c r="AG14" s="60" t="n">
        <v>20</v>
      </c>
      <c r="AH14" s="60" t="n">
        <v>65</v>
      </c>
      <c r="AI14" s="57" t="n">
        <v>100</v>
      </c>
      <c r="AJ14" s="61" t="n">
        <f aca="false">IFERROR(AG14+AH14*AI14/100,0)</f>
        <v>85</v>
      </c>
      <c r="AK14" s="85" t="n">
        <v>100</v>
      </c>
      <c r="AL14" s="86" t="n">
        <v>100</v>
      </c>
      <c r="AM14" s="85" t="n">
        <v>100</v>
      </c>
      <c r="AN14" s="85" t="n">
        <v>100</v>
      </c>
      <c r="AO14" s="85" t="n">
        <v>100</v>
      </c>
      <c r="AP14" s="62" t="n">
        <v>80</v>
      </c>
      <c r="AQ14" s="62" t="n">
        <v>100</v>
      </c>
      <c r="AR14" s="62" t="n">
        <v>100</v>
      </c>
      <c r="AS14" s="62" t="n">
        <v>100</v>
      </c>
      <c r="AT14" s="62" t="n">
        <v>100</v>
      </c>
      <c r="AU14" s="62"/>
      <c r="AV14" s="61" t="n">
        <f aca="false">IFERROR(AVERAGE(AK14:AU14),0)</f>
        <v>98</v>
      </c>
      <c r="AW14" s="85" t="n">
        <v>100</v>
      </c>
      <c r="AX14" s="85" t="n">
        <v>100</v>
      </c>
      <c r="AY14" s="85" t="n">
        <v>100</v>
      </c>
      <c r="AZ14" s="85" t="n">
        <v>100</v>
      </c>
      <c r="BA14" s="85" t="n">
        <v>100</v>
      </c>
      <c r="BB14" s="62" t="n">
        <v>100</v>
      </c>
      <c r="BC14" s="62" t="n">
        <v>100</v>
      </c>
      <c r="BD14" s="62" t="n">
        <v>100</v>
      </c>
      <c r="BE14" s="62" t="n">
        <v>100</v>
      </c>
      <c r="BF14" s="62" t="n">
        <v>83</v>
      </c>
      <c r="BG14" s="62"/>
      <c r="BH14" s="62"/>
      <c r="BI14" s="61" t="n">
        <f aca="false">IFERROR(AVERAGE(AW14:BH14),0)</f>
        <v>98.3</v>
      </c>
      <c r="BJ14" s="85" t="n">
        <v>100</v>
      </c>
      <c r="BK14" s="85" t="n">
        <v>100</v>
      </c>
      <c r="BL14" s="85" t="n">
        <v>100</v>
      </c>
      <c r="BM14" s="62" t="n">
        <v>100</v>
      </c>
      <c r="BN14" s="62" t="n">
        <v>100</v>
      </c>
      <c r="BO14" s="62" t="n">
        <v>15</v>
      </c>
      <c r="BP14" s="62" t="n">
        <v>100</v>
      </c>
      <c r="BQ14" s="62" t="n">
        <v>55</v>
      </c>
      <c r="BR14" s="62" t="n">
        <v>100</v>
      </c>
      <c r="BS14" s="62" t="n">
        <v>0</v>
      </c>
      <c r="BT14" s="61" t="n">
        <f aca="false">IFERROR(AVERAGE(BJ14:BS14),0)</f>
        <v>77</v>
      </c>
      <c r="BU14" s="63" t="n">
        <v>100</v>
      </c>
      <c r="BV14" s="63" t="n">
        <v>100</v>
      </c>
      <c r="BW14" s="63" t="n">
        <v>100</v>
      </c>
      <c r="BX14" s="62" t="n">
        <v>100</v>
      </c>
      <c r="BY14" s="62" t="n">
        <v>100</v>
      </c>
      <c r="BZ14" s="62" t="n">
        <v>100</v>
      </c>
      <c r="CA14" s="62" t="n">
        <v>100</v>
      </c>
      <c r="CB14" s="62" t="n">
        <v>100</v>
      </c>
      <c r="CC14" s="62"/>
      <c r="CD14" s="61" t="n">
        <f aca="false">IFERROR(AVERAGE(BU14:CC14),0)</f>
        <v>100</v>
      </c>
    </row>
    <row r="15" customFormat="false" ht="15.75" hidden="false" customHeight="true" outlineLevel="0" collapsed="false">
      <c r="A15" s="13" t="str">
        <f aca="false">$E15&amp;"-"&amp;$F15</f>
        <v>202060096-1</v>
      </c>
      <c r="B15" s="18" t="n">
        <f aca="false">$W15</f>
        <v>99</v>
      </c>
      <c r="C15" s="13"/>
      <c r="D15" s="108" t="n">
        <v>11</v>
      </c>
      <c r="E15" s="56" t="s">
        <v>1650</v>
      </c>
      <c r="F15" s="56" t="s">
        <v>64</v>
      </c>
      <c r="G15" s="56" t="s">
        <v>1651</v>
      </c>
      <c r="H15" s="56" t="s">
        <v>121</v>
      </c>
      <c r="I15" s="56" t="s">
        <v>1652</v>
      </c>
      <c r="J15" s="56" t="s">
        <v>409</v>
      </c>
      <c r="K15" s="56" t="s">
        <v>1653</v>
      </c>
      <c r="L15" s="56" t="s">
        <v>64</v>
      </c>
      <c r="M15" s="56" t="s">
        <v>65</v>
      </c>
      <c r="N15" s="56" t="s">
        <v>1654</v>
      </c>
      <c r="O15" s="57" t="n">
        <f aca="false">$AB15</f>
        <v>100</v>
      </c>
      <c r="P15" s="57" t="n">
        <f aca="false">$AF15</f>
        <v>100</v>
      </c>
      <c r="Q15" s="57" t="n">
        <f aca="false">IFERROR(IF($V15&lt;&gt;0,ROUND((MAX(O15:P15)*0.5+$V15*0.5),0),ROUND(($O15*0.5+$P15*0.5),0)),)</f>
        <v>100</v>
      </c>
      <c r="R15" s="57" t="n">
        <f aca="false">$AV15</f>
        <v>94</v>
      </c>
      <c r="S15" s="57" t="n">
        <f aca="false">$BI15</f>
        <v>100</v>
      </c>
      <c r="T15" s="57" t="n">
        <f aca="false">$BT15</f>
        <v>98.5</v>
      </c>
      <c r="U15" s="57" t="n">
        <f aca="false">$CD15</f>
        <v>100</v>
      </c>
      <c r="V15" s="58" t="n">
        <f aca="false">$AJ15</f>
        <v>0</v>
      </c>
      <c r="W15" s="59" t="n">
        <f aca="false">IF($Q15&gt;=55,ROUND($Q15*$Q$3+$R15*$R$3+$S15*$S$3+$T15*$T$3+$U15*$U$3,0),$Q15)</f>
        <v>99</v>
      </c>
      <c r="X15" s="57" t="n">
        <v>20</v>
      </c>
      <c r="Y15" s="60" t="n">
        <v>30</v>
      </c>
      <c r="Z15" s="60" t="n">
        <v>50</v>
      </c>
      <c r="AA15" s="60" t="n">
        <v>100</v>
      </c>
      <c r="AB15" s="61" t="n">
        <f aca="false">IFERROR(X15+Y15+Z15*AA15/100,0)</f>
        <v>100</v>
      </c>
      <c r="AC15" s="60" t="n">
        <v>30</v>
      </c>
      <c r="AD15" s="60" t="n">
        <v>70</v>
      </c>
      <c r="AE15" s="57" t="n">
        <v>100</v>
      </c>
      <c r="AF15" s="61" t="n">
        <f aca="false">IFERROR(AC15+AD15*AE15/100,0)</f>
        <v>100</v>
      </c>
      <c r="AG15" s="60"/>
      <c r="AH15" s="60"/>
      <c r="AI15" s="57"/>
      <c r="AJ15" s="61" t="n">
        <f aca="false">IFERROR(AG15+AH15*AI15/100,0)</f>
        <v>0</v>
      </c>
      <c r="AK15" s="67" t="n">
        <v>100</v>
      </c>
      <c r="AL15" s="91" t="n">
        <v>100</v>
      </c>
      <c r="AM15" s="67" t="n">
        <v>100</v>
      </c>
      <c r="AN15" s="67" t="n">
        <v>100</v>
      </c>
      <c r="AO15" s="67" t="n">
        <v>100</v>
      </c>
      <c r="AP15" s="62" t="n">
        <v>60</v>
      </c>
      <c r="AQ15" s="62" t="n">
        <v>100</v>
      </c>
      <c r="AR15" s="62" t="n">
        <v>100</v>
      </c>
      <c r="AS15" s="62" t="n">
        <v>80</v>
      </c>
      <c r="AT15" s="62" t="n">
        <v>100</v>
      </c>
      <c r="AU15" s="62"/>
      <c r="AV15" s="61" t="n">
        <f aca="false">IFERROR(AVERAGE(AK15:AU15),0)</f>
        <v>94</v>
      </c>
      <c r="AW15" s="67" t="n">
        <v>100</v>
      </c>
      <c r="AX15" s="67" t="n">
        <v>100</v>
      </c>
      <c r="AY15" s="67" t="n">
        <v>100</v>
      </c>
      <c r="AZ15" s="67" t="n">
        <v>100</v>
      </c>
      <c r="BA15" s="67" t="n">
        <v>100</v>
      </c>
      <c r="BB15" s="62" t="n">
        <v>100</v>
      </c>
      <c r="BC15" s="62" t="n">
        <v>100</v>
      </c>
      <c r="BD15" s="62" t="n">
        <v>100</v>
      </c>
      <c r="BE15" s="62" t="n">
        <v>100</v>
      </c>
      <c r="BF15" s="62" t="n">
        <v>100</v>
      </c>
      <c r="BG15" s="62"/>
      <c r="BH15" s="62"/>
      <c r="BI15" s="61" t="n">
        <f aca="false">IFERROR(AVERAGE(AW15:BH15),0)</f>
        <v>100</v>
      </c>
      <c r="BJ15" s="67" t="n">
        <v>100</v>
      </c>
      <c r="BK15" s="67" t="n">
        <v>100</v>
      </c>
      <c r="BL15" s="67" t="n">
        <v>100</v>
      </c>
      <c r="BM15" s="62" t="n">
        <v>90</v>
      </c>
      <c r="BN15" s="62" t="n">
        <v>100</v>
      </c>
      <c r="BO15" s="62" t="n">
        <v>100</v>
      </c>
      <c r="BP15" s="62" t="n">
        <v>100</v>
      </c>
      <c r="BQ15" s="62" t="n">
        <v>100</v>
      </c>
      <c r="BR15" s="62" t="n">
        <v>100</v>
      </c>
      <c r="BS15" s="62" t="n">
        <v>95</v>
      </c>
      <c r="BT15" s="61" t="n">
        <f aca="false">IFERROR(AVERAGE(BJ15:BS15),0)</f>
        <v>98.5</v>
      </c>
      <c r="BU15" s="63" t="n">
        <v>100</v>
      </c>
      <c r="BV15" s="63" t="n">
        <v>100</v>
      </c>
      <c r="BW15" s="63" t="n">
        <v>100</v>
      </c>
      <c r="BX15" s="62" t="n">
        <v>100</v>
      </c>
      <c r="BY15" s="62" t="n">
        <v>100</v>
      </c>
      <c r="BZ15" s="62" t="n">
        <v>100</v>
      </c>
      <c r="CA15" s="62" t="n">
        <v>100</v>
      </c>
      <c r="CB15" s="62" t="n">
        <v>100</v>
      </c>
      <c r="CC15" s="62"/>
      <c r="CD15" s="61" t="n">
        <f aca="false">IFERROR(AVERAGE(BU15:CC15),0)</f>
        <v>100</v>
      </c>
    </row>
    <row r="16" customFormat="false" ht="15.75" hidden="false" customHeight="true" outlineLevel="0" collapsed="false">
      <c r="A16" s="13" t="str">
        <f aca="false">$E16&amp;"-"&amp;$F16</f>
        <v>202060046-5</v>
      </c>
      <c r="B16" s="18" t="n">
        <f aca="false">$W16</f>
        <v>86</v>
      </c>
      <c r="C16" s="13"/>
      <c r="D16" s="68" t="n">
        <v>12</v>
      </c>
      <c r="E16" s="56" t="s">
        <v>1655</v>
      </c>
      <c r="F16" s="56" t="s">
        <v>70</v>
      </c>
      <c r="G16" s="56" t="s">
        <v>1656</v>
      </c>
      <c r="H16" s="56" t="s">
        <v>70</v>
      </c>
      <c r="I16" s="56" t="s">
        <v>340</v>
      </c>
      <c r="J16" s="56" t="s">
        <v>693</v>
      </c>
      <c r="K16" s="56" t="s">
        <v>1657</v>
      </c>
      <c r="L16" s="56" t="s">
        <v>64</v>
      </c>
      <c r="M16" s="56" t="s">
        <v>65</v>
      </c>
      <c r="N16" s="56" t="s">
        <v>1658</v>
      </c>
      <c r="O16" s="57" t="n">
        <f aca="false">$AB16</f>
        <v>90</v>
      </c>
      <c r="P16" s="57" t="n">
        <f aca="false">$AF16</f>
        <v>80</v>
      </c>
      <c r="Q16" s="57" t="n">
        <f aca="false">IFERROR(IF($V16&lt;&gt;0,ROUND((MAX(O16:P16)*0.5+$V16*0.5),0),ROUND(($O16*0.5+$P16*0.5),0)),)</f>
        <v>85</v>
      </c>
      <c r="R16" s="57" t="n">
        <f aca="false">$AV16</f>
        <v>77.7</v>
      </c>
      <c r="S16" s="57" t="n">
        <f aca="false">$BI16</f>
        <v>89.091</v>
      </c>
      <c r="T16" s="57" t="n">
        <f aca="false">$BT16</f>
        <v>93.5</v>
      </c>
      <c r="U16" s="57" t="n">
        <f aca="false">$CD16</f>
        <v>100</v>
      </c>
      <c r="V16" s="58" t="n">
        <f aca="false">$AJ16</f>
        <v>0</v>
      </c>
      <c r="W16" s="59" t="n">
        <f aca="false">IF($Q16&gt;=55,ROUND($Q16*$Q$3+$R16*$R$3+$S16*$S$3+$T16*$T$3+$U16*$U$3,0),$Q16)</f>
        <v>86</v>
      </c>
      <c r="X16" s="57" t="n">
        <v>20</v>
      </c>
      <c r="Y16" s="60" t="n">
        <v>30</v>
      </c>
      <c r="Z16" s="60" t="n">
        <v>40</v>
      </c>
      <c r="AA16" s="60" t="n">
        <v>100</v>
      </c>
      <c r="AB16" s="61" t="n">
        <f aca="false">IFERROR(X16+Y16+Z16*AA16/100,0)</f>
        <v>90</v>
      </c>
      <c r="AC16" s="60" t="n">
        <v>15</v>
      </c>
      <c r="AD16" s="60" t="n">
        <v>65</v>
      </c>
      <c r="AE16" s="57" t="n">
        <v>100</v>
      </c>
      <c r="AF16" s="61" t="n">
        <f aca="false">IFERROR(AC16+AD16*AE16/100,0)</f>
        <v>80</v>
      </c>
      <c r="AG16" s="60"/>
      <c r="AH16" s="60"/>
      <c r="AI16" s="57"/>
      <c r="AJ16" s="61" t="n">
        <f aca="false">IFERROR(AG16+AH16*AI16/100,0)</f>
        <v>0</v>
      </c>
      <c r="AK16" s="62" t="n">
        <v>100</v>
      </c>
      <c r="AL16" s="63" t="n">
        <v>100</v>
      </c>
      <c r="AM16" s="62" t="n">
        <v>100</v>
      </c>
      <c r="AN16" s="62" t="n">
        <v>75</v>
      </c>
      <c r="AO16" s="62" t="n">
        <v>75</v>
      </c>
      <c r="AP16" s="62" t="n">
        <v>60</v>
      </c>
      <c r="AQ16" s="62" t="n">
        <v>100</v>
      </c>
      <c r="AR16" s="62" t="n">
        <v>67</v>
      </c>
      <c r="AS16" s="62" t="n">
        <v>0</v>
      </c>
      <c r="AT16" s="62" t="n">
        <v>100</v>
      </c>
      <c r="AU16" s="62"/>
      <c r="AV16" s="61" t="n">
        <f aca="false">IFERROR(AVERAGE(AK16:AU16),0)</f>
        <v>77.7</v>
      </c>
      <c r="AW16" s="62" t="n">
        <v>100</v>
      </c>
      <c r="AX16" s="62" t="n">
        <v>100</v>
      </c>
      <c r="AY16" s="62" t="n">
        <v>100</v>
      </c>
      <c r="AZ16" s="62" t="n">
        <v>100</v>
      </c>
      <c r="BA16" s="62" t="n">
        <v>100</v>
      </c>
      <c r="BB16" s="62" t="n">
        <v>100</v>
      </c>
      <c r="BC16" s="62" t="n">
        <v>0</v>
      </c>
      <c r="BD16" s="62" t="n">
        <v>90.91</v>
      </c>
      <c r="BE16" s="62" t="n">
        <v>100</v>
      </c>
      <c r="BF16" s="62" t="n">
        <v>100</v>
      </c>
      <c r="BG16" s="62"/>
      <c r="BH16" s="62"/>
      <c r="BI16" s="61" t="n">
        <f aca="false">IFERROR(AVERAGE(AW16:BH16),0)</f>
        <v>89.091</v>
      </c>
      <c r="BJ16" s="62" t="n">
        <v>100</v>
      </c>
      <c r="BK16" s="62" t="n">
        <v>100</v>
      </c>
      <c r="BL16" s="62" t="n">
        <v>100</v>
      </c>
      <c r="BM16" s="62" t="n">
        <v>100</v>
      </c>
      <c r="BN16" s="62" t="n">
        <v>100</v>
      </c>
      <c r="BO16" s="62" t="n">
        <v>90</v>
      </c>
      <c r="BP16" s="62" t="n">
        <v>85</v>
      </c>
      <c r="BQ16" s="62" t="n">
        <v>65</v>
      </c>
      <c r="BR16" s="62" t="n">
        <v>100</v>
      </c>
      <c r="BS16" s="62" t="n">
        <v>95</v>
      </c>
      <c r="BT16" s="61" t="n">
        <f aca="false">IFERROR(AVERAGE(BJ16:BS16),0)</f>
        <v>93.5</v>
      </c>
      <c r="BU16" s="63" t="n">
        <v>100</v>
      </c>
      <c r="BV16" s="63" t="n">
        <v>100</v>
      </c>
      <c r="BW16" s="63" t="n">
        <v>100</v>
      </c>
      <c r="BX16" s="62" t="n">
        <v>100</v>
      </c>
      <c r="BY16" s="62" t="n">
        <v>100</v>
      </c>
      <c r="BZ16" s="62" t="n">
        <v>100</v>
      </c>
      <c r="CA16" s="62" t="n">
        <v>100</v>
      </c>
      <c r="CB16" s="62" t="n">
        <v>100</v>
      </c>
      <c r="CC16" s="62"/>
      <c r="CD16" s="61" t="n">
        <f aca="false">IFERROR(AVERAGE(BU16:CC16),0)</f>
        <v>100</v>
      </c>
    </row>
    <row r="17" customFormat="false" ht="15.75" hidden="false" customHeight="true" outlineLevel="0" collapsed="false">
      <c r="A17" s="13" t="str">
        <f aca="false">$E17&amp;"-"&amp;$F17</f>
        <v>202060020-1</v>
      </c>
      <c r="B17" s="18" t="n">
        <f aca="false">$W17</f>
        <v>47</v>
      </c>
      <c r="C17" s="13"/>
      <c r="D17" s="68" t="n">
        <v>13</v>
      </c>
      <c r="E17" s="56" t="s">
        <v>1659</v>
      </c>
      <c r="F17" s="56" t="s">
        <v>64</v>
      </c>
      <c r="G17" s="56" t="s">
        <v>1660</v>
      </c>
      <c r="H17" s="56" t="s">
        <v>102</v>
      </c>
      <c r="I17" s="56" t="s">
        <v>1661</v>
      </c>
      <c r="J17" s="56" t="s">
        <v>1662</v>
      </c>
      <c r="K17" s="56" t="s">
        <v>1663</v>
      </c>
      <c r="L17" s="56" t="s">
        <v>64</v>
      </c>
      <c r="M17" s="56" t="s">
        <v>65</v>
      </c>
      <c r="N17" s="56" t="s">
        <v>1664</v>
      </c>
      <c r="O17" s="57" t="n">
        <f aca="false">$AB17</f>
        <v>100</v>
      </c>
      <c r="P17" s="57" t="n">
        <f aca="false">$AF17</f>
        <v>0</v>
      </c>
      <c r="Q17" s="57" t="n">
        <f aca="false">IFERROR(IF($V17&lt;&gt;0,ROUND((O17+P17+V17)/3,0),ROUND(($O17*0.5+$P17*0.5),0)),)</f>
        <v>47</v>
      </c>
      <c r="R17" s="57" t="n">
        <f aca="false">$AV17</f>
        <v>86.7</v>
      </c>
      <c r="S17" s="57" t="n">
        <f aca="false">$BI17</f>
        <v>100</v>
      </c>
      <c r="T17" s="57" t="n">
        <f aca="false">$BT17</f>
        <v>42.5</v>
      </c>
      <c r="U17" s="57" t="n">
        <f aca="false">$CD17</f>
        <v>0</v>
      </c>
      <c r="V17" s="58" t="n">
        <f aca="false">$AJ17</f>
        <v>40</v>
      </c>
      <c r="W17" s="59" t="n">
        <f aca="false">IF($Q17&gt;=55,ROUND($Q17*$Q$3+$R17*$R$3+$S17*$S$3+$T17*$T$3+$U17*$U$3,0),$Q17)</f>
        <v>47</v>
      </c>
      <c r="X17" s="57" t="n">
        <v>20</v>
      </c>
      <c r="Y17" s="60" t="n">
        <v>30</v>
      </c>
      <c r="Z17" s="60" t="n">
        <v>50</v>
      </c>
      <c r="AA17" s="60" t="n">
        <v>100</v>
      </c>
      <c r="AB17" s="61" t="n">
        <f aca="false">IFERROR(X17+Y17+Z17*AA17/100,0)</f>
        <v>100</v>
      </c>
      <c r="AC17" s="60" t="n">
        <v>0</v>
      </c>
      <c r="AD17" s="60" t="n">
        <v>0</v>
      </c>
      <c r="AE17" s="57" t="n">
        <v>0</v>
      </c>
      <c r="AF17" s="61" t="n">
        <f aca="false">IFERROR(AC17+AD17*AE17/100,0)</f>
        <v>0</v>
      </c>
      <c r="AG17" s="60" t="n">
        <v>10</v>
      </c>
      <c r="AH17" s="60" t="n">
        <v>30</v>
      </c>
      <c r="AI17" s="57" t="n">
        <v>100</v>
      </c>
      <c r="AJ17" s="61" t="n">
        <f aca="false">IFERROR(AG17+AH17*AI17/100,0)</f>
        <v>40</v>
      </c>
      <c r="AK17" s="62" t="n">
        <v>100</v>
      </c>
      <c r="AL17" s="63" t="n">
        <v>100</v>
      </c>
      <c r="AM17" s="62" t="n">
        <v>100</v>
      </c>
      <c r="AN17" s="62" t="n">
        <v>100</v>
      </c>
      <c r="AO17" s="62" t="n">
        <v>100</v>
      </c>
      <c r="AP17" s="62" t="n">
        <v>60</v>
      </c>
      <c r="AQ17" s="62" t="n">
        <v>80</v>
      </c>
      <c r="AR17" s="62" t="n">
        <v>67</v>
      </c>
      <c r="AS17" s="62" t="n">
        <v>60</v>
      </c>
      <c r="AT17" s="62" t="n">
        <v>100</v>
      </c>
      <c r="AU17" s="62"/>
      <c r="AV17" s="61" t="n">
        <f aca="false">IFERROR(AVERAGE(AK17:AU17),0)</f>
        <v>86.7</v>
      </c>
      <c r="AW17" s="62" t="n">
        <v>100</v>
      </c>
      <c r="AX17" s="62" t="n">
        <v>100</v>
      </c>
      <c r="AY17" s="62" t="n">
        <v>100</v>
      </c>
      <c r="AZ17" s="62" t="n">
        <v>100</v>
      </c>
      <c r="BA17" s="62" t="n">
        <v>100</v>
      </c>
      <c r="BB17" s="62" t="n">
        <v>100</v>
      </c>
      <c r="BC17" s="62" t="n">
        <v>100</v>
      </c>
      <c r="BD17" s="62" t="n">
        <v>100</v>
      </c>
      <c r="BE17" s="62" t="n">
        <v>100</v>
      </c>
      <c r="BF17" s="62" t="n">
        <v>100</v>
      </c>
      <c r="BG17" s="62"/>
      <c r="BH17" s="62"/>
      <c r="BI17" s="61" t="n">
        <f aca="false">IFERROR(AVERAGE(AW17:BH17),0)</f>
        <v>100</v>
      </c>
      <c r="BJ17" s="62" t="n">
        <v>100</v>
      </c>
      <c r="BK17" s="62" t="n">
        <v>100</v>
      </c>
      <c r="BL17" s="62" t="n">
        <v>55</v>
      </c>
      <c r="BM17" s="62" t="n">
        <v>80</v>
      </c>
      <c r="BN17" s="62" t="n">
        <v>50</v>
      </c>
      <c r="BO17" s="62" t="n">
        <v>0</v>
      </c>
      <c r="BP17" s="62" t="n">
        <v>0</v>
      </c>
      <c r="BQ17" s="62" t="n">
        <v>0</v>
      </c>
      <c r="BR17" s="62" t="n">
        <v>20</v>
      </c>
      <c r="BS17" s="62" t="n">
        <v>20</v>
      </c>
      <c r="BT17" s="61" t="n">
        <f aca="false">IFERROR(AVERAGE(BJ17:BS17),0)</f>
        <v>42.5</v>
      </c>
      <c r="BU17" s="63" t="n">
        <v>0</v>
      </c>
      <c r="BV17" s="63" t="n">
        <v>0</v>
      </c>
      <c r="BW17" s="63" t="n">
        <v>0</v>
      </c>
      <c r="BX17" s="62" t="n">
        <v>0</v>
      </c>
      <c r="BY17" s="62" t="n">
        <v>0</v>
      </c>
      <c r="BZ17" s="62" t="n">
        <v>0</v>
      </c>
      <c r="CA17" s="62" t="n">
        <v>0</v>
      </c>
      <c r="CB17" s="62" t="n">
        <v>0</v>
      </c>
      <c r="CC17" s="62"/>
      <c r="CD17" s="61" t="n">
        <f aca="false">IFERROR(AVERAGE(BU17:CC17),0)</f>
        <v>0</v>
      </c>
    </row>
    <row r="18" customFormat="false" ht="15.75" hidden="false" customHeight="true" outlineLevel="0" collapsed="false">
      <c r="A18" s="13" t="str">
        <f aca="false">$E18&amp;"-"&amp;$F18</f>
        <v>202060031-7</v>
      </c>
      <c r="B18" s="18" t="n">
        <f aca="false">$W18</f>
        <v>89</v>
      </c>
      <c r="C18" s="13"/>
      <c r="D18" s="68" t="n">
        <v>14</v>
      </c>
      <c r="E18" s="56" t="s">
        <v>1665</v>
      </c>
      <c r="F18" s="56" t="s">
        <v>121</v>
      </c>
      <c r="G18" s="56" t="s">
        <v>1666</v>
      </c>
      <c r="H18" s="56" t="s">
        <v>102</v>
      </c>
      <c r="I18" s="56" t="s">
        <v>673</v>
      </c>
      <c r="J18" s="56" t="s">
        <v>918</v>
      </c>
      <c r="K18" s="56" t="s">
        <v>1667</v>
      </c>
      <c r="L18" s="56" t="s">
        <v>64</v>
      </c>
      <c r="M18" s="56" t="s">
        <v>65</v>
      </c>
      <c r="N18" s="56" t="s">
        <v>1668</v>
      </c>
      <c r="O18" s="57" t="n">
        <f aca="false">$AB18</f>
        <v>95</v>
      </c>
      <c r="P18" s="57" t="n">
        <f aca="false">$AF18</f>
        <v>70</v>
      </c>
      <c r="Q18" s="57" t="n">
        <f aca="false">IFERROR(IF($V18&lt;&gt;0,ROUND((MAX(O18:P18)*0.5+$V18*0.5),0),ROUND(($O18*0.5+$P18*0.5),0)),)</f>
        <v>83</v>
      </c>
      <c r="R18" s="57" t="n">
        <f aca="false">$AV18</f>
        <v>85.3</v>
      </c>
      <c r="S18" s="57" t="n">
        <f aca="false">$BI18</f>
        <v>99.3</v>
      </c>
      <c r="T18" s="57" t="n">
        <f aca="false">$BT18</f>
        <v>100</v>
      </c>
      <c r="U18" s="57" t="n">
        <f aca="false">$CD18</f>
        <v>100</v>
      </c>
      <c r="V18" s="58" t="n">
        <f aca="false">$AJ18</f>
        <v>0</v>
      </c>
      <c r="W18" s="59" t="n">
        <f aca="false">IF($Q18&gt;=55,ROUND($Q18*$Q$3+$R18*$R$3+$S18*$S$3+$T18*$T$3+$U18*$U$3,0),$Q18)</f>
        <v>89</v>
      </c>
      <c r="X18" s="57" t="n">
        <v>20</v>
      </c>
      <c r="Y18" s="60" t="n">
        <v>30</v>
      </c>
      <c r="Z18" s="60" t="n">
        <v>45</v>
      </c>
      <c r="AA18" s="60" t="n">
        <v>100</v>
      </c>
      <c r="AB18" s="61" t="n">
        <f aca="false">IFERROR(X18+Y18+Z18*AA18/100,0)</f>
        <v>95</v>
      </c>
      <c r="AC18" s="60" t="n">
        <v>30</v>
      </c>
      <c r="AD18" s="60" t="n">
        <v>40</v>
      </c>
      <c r="AE18" s="57" t="n">
        <v>100</v>
      </c>
      <c r="AF18" s="61" t="n">
        <f aca="false">IFERROR(AC18+AD18*AE18/100,0)</f>
        <v>70</v>
      </c>
      <c r="AG18" s="60"/>
      <c r="AH18" s="60"/>
      <c r="AI18" s="57"/>
      <c r="AJ18" s="61" t="n">
        <f aca="false">IFERROR(AG18+AH18*AI18/100,0)</f>
        <v>0</v>
      </c>
      <c r="AK18" s="62" t="n">
        <v>100</v>
      </c>
      <c r="AL18" s="63" t="n">
        <v>100</v>
      </c>
      <c r="AM18" s="62" t="n">
        <v>100</v>
      </c>
      <c r="AN18" s="62" t="n">
        <v>100</v>
      </c>
      <c r="AO18" s="62" t="n">
        <v>50</v>
      </c>
      <c r="AP18" s="62" t="n">
        <v>60</v>
      </c>
      <c r="AQ18" s="62" t="n">
        <v>80</v>
      </c>
      <c r="AR18" s="62" t="n">
        <v>83</v>
      </c>
      <c r="AS18" s="62" t="n">
        <v>80</v>
      </c>
      <c r="AT18" s="62" t="n">
        <v>100</v>
      </c>
      <c r="AU18" s="62"/>
      <c r="AV18" s="61" t="n">
        <f aca="false">IFERROR(AVERAGE(AK18:AU18),0)</f>
        <v>85.3</v>
      </c>
      <c r="AW18" s="62" t="n">
        <v>100</v>
      </c>
      <c r="AX18" s="62" t="n">
        <v>100</v>
      </c>
      <c r="AY18" s="62" t="n">
        <v>95</v>
      </c>
      <c r="AZ18" s="62" t="n">
        <v>100</v>
      </c>
      <c r="BA18" s="62" t="n">
        <v>100</v>
      </c>
      <c r="BB18" s="62" t="n">
        <v>100</v>
      </c>
      <c r="BC18" s="62" t="n">
        <v>98</v>
      </c>
      <c r="BD18" s="62" t="n">
        <v>100</v>
      </c>
      <c r="BE18" s="62" t="n">
        <v>100</v>
      </c>
      <c r="BF18" s="62" t="n">
        <v>100</v>
      </c>
      <c r="BG18" s="62"/>
      <c r="BH18" s="62"/>
      <c r="BI18" s="61" t="n">
        <f aca="false">IFERROR(AVERAGE(AW18:BH18),0)</f>
        <v>99.3</v>
      </c>
      <c r="BJ18" s="62" t="n">
        <v>100</v>
      </c>
      <c r="BK18" s="62" t="n">
        <v>100</v>
      </c>
      <c r="BL18" s="62" t="n">
        <v>100</v>
      </c>
      <c r="BM18" s="62" t="n">
        <v>100</v>
      </c>
      <c r="BN18" s="62" t="n">
        <v>100</v>
      </c>
      <c r="BO18" s="62" t="n">
        <v>100</v>
      </c>
      <c r="BP18" s="62" t="n">
        <v>100</v>
      </c>
      <c r="BQ18" s="62" t="n">
        <v>100</v>
      </c>
      <c r="BR18" s="62" t="n">
        <v>100</v>
      </c>
      <c r="BS18" s="62" t="n">
        <v>100</v>
      </c>
      <c r="BT18" s="61" t="n">
        <f aca="false">IFERROR(AVERAGE(BJ18:BS18),0)</f>
        <v>100</v>
      </c>
      <c r="BU18" s="63" t="n">
        <v>100</v>
      </c>
      <c r="BV18" s="63" t="n">
        <v>100</v>
      </c>
      <c r="BW18" s="63" t="n">
        <v>100</v>
      </c>
      <c r="BX18" s="62" t="n">
        <v>100</v>
      </c>
      <c r="BY18" s="62" t="n">
        <v>100</v>
      </c>
      <c r="BZ18" s="62" t="n">
        <v>100</v>
      </c>
      <c r="CA18" s="62" t="n">
        <v>100</v>
      </c>
      <c r="CB18" s="62" t="n">
        <v>100</v>
      </c>
      <c r="CC18" s="62"/>
      <c r="CD18" s="61" t="n">
        <f aca="false">IFERROR(AVERAGE(BU18:CC18),0)</f>
        <v>100</v>
      </c>
    </row>
    <row r="19" customFormat="false" ht="15.75" hidden="false" customHeight="true" outlineLevel="0" collapsed="false">
      <c r="A19" s="13" t="str">
        <f aca="false">$E19&amp;"-"&amp;$F19</f>
        <v>202060028-7</v>
      </c>
      <c r="B19" s="18" t="n">
        <f aca="false">$W19</f>
        <v>92</v>
      </c>
      <c r="C19" s="13"/>
      <c r="D19" s="68" t="n">
        <v>15</v>
      </c>
      <c r="E19" s="56" t="s">
        <v>1669</v>
      </c>
      <c r="F19" s="56" t="s">
        <v>121</v>
      </c>
      <c r="G19" s="56" t="s">
        <v>1670</v>
      </c>
      <c r="H19" s="56" t="s">
        <v>58</v>
      </c>
      <c r="I19" s="56" t="s">
        <v>1671</v>
      </c>
      <c r="J19" s="56" t="s">
        <v>1672</v>
      </c>
      <c r="K19" s="56" t="s">
        <v>1673</v>
      </c>
      <c r="L19" s="56" t="s">
        <v>64</v>
      </c>
      <c r="M19" s="56" t="s">
        <v>65</v>
      </c>
      <c r="N19" s="56" t="s">
        <v>1674</v>
      </c>
      <c r="O19" s="57" t="n">
        <f aca="false">$AB19</f>
        <v>85</v>
      </c>
      <c r="P19" s="57" t="n">
        <f aca="false">$AF19</f>
        <v>100</v>
      </c>
      <c r="Q19" s="57" t="n">
        <f aca="false">IFERROR(IF($V19&lt;&gt;0,ROUND((MAX(O19:P19)*0.5+$V19*0.5),0),ROUND(($O19*0.5+$P19*0.5),0)),)</f>
        <v>93</v>
      </c>
      <c r="R19" s="57" t="n">
        <f aca="false">$AV19</f>
        <v>94.2</v>
      </c>
      <c r="S19" s="57" t="n">
        <f aca="false">$BI19</f>
        <v>88.2</v>
      </c>
      <c r="T19" s="57" t="n">
        <f aca="false">$BT19</f>
        <v>99.5</v>
      </c>
      <c r="U19" s="57" t="n">
        <f aca="false">$CD19</f>
        <v>50</v>
      </c>
      <c r="V19" s="58" t="n">
        <f aca="false">$AJ19</f>
        <v>0</v>
      </c>
      <c r="W19" s="59" t="n">
        <f aca="false">IF($Q19&gt;=55,ROUND($Q19*$Q$3+$R19*$R$3+$S19*$S$3+$T19*$T$3+$U19*$U$3,0),$Q19)</f>
        <v>92</v>
      </c>
      <c r="X19" s="57" t="n">
        <v>20</v>
      </c>
      <c r="Y19" s="60" t="n">
        <v>30</v>
      </c>
      <c r="Z19" s="60" t="n">
        <v>35</v>
      </c>
      <c r="AA19" s="60" t="n">
        <v>100</v>
      </c>
      <c r="AB19" s="61" t="n">
        <f aca="false">IFERROR(X19+Y19+Z19*AA19/100,0)</f>
        <v>85</v>
      </c>
      <c r="AC19" s="60" t="n">
        <v>30</v>
      </c>
      <c r="AD19" s="60" t="n">
        <v>70</v>
      </c>
      <c r="AE19" s="57" t="n">
        <v>100</v>
      </c>
      <c r="AF19" s="61" t="n">
        <f aca="false">IFERROR(AC19+AD19*AE19/100,0)</f>
        <v>100</v>
      </c>
      <c r="AG19" s="60"/>
      <c r="AH19" s="60"/>
      <c r="AI19" s="57"/>
      <c r="AJ19" s="61" t="n">
        <f aca="false">IFERROR(AG19+AH19*AI19/100,0)</f>
        <v>0</v>
      </c>
      <c r="AK19" s="62" t="n">
        <v>100</v>
      </c>
      <c r="AL19" s="63" t="n">
        <v>100</v>
      </c>
      <c r="AM19" s="62" t="n">
        <v>100</v>
      </c>
      <c r="AN19" s="62" t="n">
        <v>75</v>
      </c>
      <c r="AO19" s="62" t="n">
        <v>100</v>
      </c>
      <c r="AP19" s="62" t="n">
        <v>100</v>
      </c>
      <c r="AQ19" s="62" t="n">
        <v>100</v>
      </c>
      <c r="AR19" s="62" t="n">
        <v>67</v>
      </c>
      <c r="AS19" s="62" t="n">
        <v>100</v>
      </c>
      <c r="AT19" s="62" t="n">
        <v>100</v>
      </c>
      <c r="AU19" s="62"/>
      <c r="AV19" s="61" t="n">
        <f aca="false">IFERROR(AVERAGE(AK19:AU19),0)</f>
        <v>94.2</v>
      </c>
      <c r="AW19" s="62" t="n">
        <v>0</v>
      </c>
      <c r="AX19" s="62" t="n">
        <v>100</v>
      </c>
      <c r="AY19" s="62" t="n">
        <v>95</v>
      </c>
      <c r="AZ19" s="62" t="n">
        <v>95</v>
      </c>
      <c r="BA19" s="62" t="n">
        <v>100</v>
      </c>
      <c r="BB19" s="62" t="n">
        <v>100</v>
      </c>
      <c r="BC19" s="62" t="n">
        <v>92</v>
      </c>
      <c r="BD19" s="62" t="n">
        <v>100</v>
      </c>
      <c r="BE19" s="62" t="n">
        <v>100</v>
      </c>
      <c r="BF19" s="62" t="n">
        <v>100</v>
      </c>
      <c r="BG19" s="62"/>
      <c r="BH19" s="62"/>
      <c r="BI19" s="61" t="n">
        <f aca="false">IFERROR(AVERAGE(AW19:BH19),0)</f>
        <v>88.2</v>
      </c>
      <c r="BJ19" s="62" t="n">
        <v>100</v>
      </c>
      <c r="BK19" s="62" t="n">
        <v>100</v>
      </c>
      <c r="BL19" s="62" t="n">
        <v>100</v>
      </c>
      <c r="BM19" s="62" t="n">
        <v>100</v>
      </c>
      <c r="BN19" s="62" t="n">
        <v>100</v>
      </c>
      <c r="BO19" s="62" t="n">
        <v>100</v>
      </c>
      <c r="BP19" s="62" t="n">
        <v>100</v>
      </c>
      <c r="BQ19" s="62" t="n">
        <v>100</v>
      </c>
      <c r="BR19" s="62" t="n">
        <v>95</v>
      </c>
      <c r="BS19" s="62" t="n">
        <v>100</v>
      </c>
      <c r="BT19" s="61" t="n">
        <f aca="false">IFERROR(AVERAGE(BJ19:BS19),0)</f>
        <v>99.5</v>
      </c>
      <c r="BU19" s="63" t="n">
        <v>0</v>
      </c>
      <c r="BV19" s="63" t="n">
        <v>0</v>
      </c>
      <c r="BW19" s="63" t="n">
        <v>0</v>
      </c>
      <c r="BX19" s="62" t="n">
        <v>0</v>
      </c>
      <c r="BY19" s="62" t="n">
        <v>100</v>
      </c>
      <c r="BZ19" s="62" t="n">
        <v>100</v>
      </c>
      <c r="CA19" s="62" t="n">
        <v>100</v>
      </c>
      <c r="CB19" s="62" t="n">
        <v>100</v>
      </c>
      <c r="CC19" s="62"/>
      <c r="CD19" s="61" t="n">
        <f aca="false">IFERROR(AVERAGE(BU19:CC19),0)</f>
        <v>50</v>
      </c>
    </row>
    <row r="20" customFormat="false" ht="15.75" hidden="false" customHeight="true" outlineLevel="0" collapsed="false">
      <c r="A20" s="13" t="str">
        <f aca="false">$E20&amp;"-"&amp;$F20</f>
        <v>202060037-6</v>
      </c>
      <c r="B20" s="18" t="n">
        <f aca="false">$W20</f>
        <v>75</v>
      </c>
      <c r="C20" s="13"/>
      <c r="D20" s="68" t="n">
        <v>16</v>
      </c>
      <c r="E20" s="56" t="s">
        <v>1675</v>
      </c>
      <c r="F20" s="56" t="s">
        <v>140</v>
      </c>
      <c r="G20" s="56" t="s">
        <v>1676</v>
      </c>
      <c r="H20" s="56" t="s">
        <v>58</v>
      </c>
      <c r="I20" s="56" t="s">
        <v>467</v>
      </c>
      <c r="J20" s="56" t="s">
        <v>85</v>
      </c>
      <c r="K20" s="56" t="s">
        <v>1677</v>
      </c>
      <c r="L20" s="56" t="s">
        <v>64</v>
      </c>
      <c r="M20" s="56" t="s">
        <v>65</v>
      </c>
      <c r="N20" s="56" t="s">
        <v>1678</v>
      </c>
      <c r="O20" s="57" t="n">
        <f aca="false">$AB20</f>
        <v>100</v>
      </c>
      <c r="P20" s="57" t="n">
        <f aca="false">$AF20</f>
        <v>0</v>
      </c>
      <c r="Q20" s="57" t="n">
        <f aca="false">IFERROR(IF($V20&lt;&gt;0,ROUND((O20+P20+V20)/3,0),ROUND(($O20*0.5+$P20*0.5),0)),)</f>
        <v>55</v>
      </c>
      <c r="R20" s="57" t="n">
        <f aca="false">$AV20</f>
        <v>89.8</v>
      </c>
      <c r="S20" s="57" t="n">
        <f aca="false">$BI20</f>
        <v>100</v>
      </c>
      <c r="T20" s="57" t="n">
        <f aca="false">$BT20</f>
        <v>99.5</v>
      </c>
      <c r="U20" s="57" t="n">
        <f aca="false">$CD20</f>
        <v>100</v>
      </c>
      <c r="V20" s="58" t="n">
        <f aca="false">$AJ20</f>
        <v>65</v>
      </c>
      <c r="W20" s="59" t="n">
        <f aca="false">IF($Q20&gt;=55,ROUND($Q20*$Q$3+$R20*$R$3+$S20*$S$3+$T20*$T$3+$U20*$U$3,0),$Q20)</f>
        <v>75</v>
      </c>
      <c r="X20" s="57" t="n">
        <v>20</v>
      </c>
      <c r="Y20" s="60" t="n">
        <v>30</v>
      </c>
      <c r="Z20" s="60" t="n">
        <v>50</v>
      </c>
      <c r="AA20" s="60" t="n">
        <v>100</v>
      </c>
      <c r="AB20" s="61" t="n">
        <f aca="false">IFERROR(X20+Y20+Z20*AA20/100,0)</f>
        <v>100</v>
      </c>
      <c r="AC20" s="60" t="n">
        <v>0</v>
      </c>
      <c r="AD20" s="60" t="n">
        <v>0</v>
      </c>
      <c r="AE20" s="57" t="n">
        <v>0</v>
      </c>
      <c r="AF20" s="61" t="n">
        <f aca="false">IFERROR(AC20+AD20*AE20/100,0)</f>
        <v>0</v>
      </c>
      <c r="AG20" s="60" t="n">
        <v>20</v>
      </c>
      <c r="AH20" s="60" t="n">
        <v>45</v>
      </c>
      <c r="AI20" s="57" t="n">
        <v>100</v>
      </c>
      <c r="AJ20" s="61" t="n">
        <f aca="false">IFERROR(AG20+AH20*AI20/100,0)</f>
        <v>65</v>
      </c>
      <c r="AK20" s="62" t="n">
        <v>100</v>
      </c>
      <c r="AL20" s="63" t="n">
        <v>100</v>
      </c>
      <c r="AM20" s="62" t="n">
        <v>100</v>
      </c>
      <c r="AN20" s="62" t="n">
        <v>75</v>
      </c>
      <c r="AO20" s="62" t="n">
        <v>100</v>
      </c>
      <c r="AP20" s="62" t="n">
        <v>80</v>
      </c>
      <c r="AQ20" s="62" t="n">
        <v>100</v>
      </c>
      <c r="AR20" s="62" t="n">
        <v>83</v>
      </c>
      <c r="AS20" s="62" t="n">
        <v>60</v>
      </c>
      <c r="AT20" s="62" t="n">
        <v>100</v>
      </c>
      <c r="AU20" s="62"/>
      <c r="AV20" s="61" t="n">
        <f aca="false">IFERROR(AVERAGE(AK20:AU20),0)</f>
        <v>89.8</v>
      </c>
      <c r="AW20" s="62" t="n">
        <v>100</v>
      </c>
      <c r="AX20" s="62" t="n">
        <v>100</v>
      </c>
      <c r="AY20" s="62" t="n">
        <v>100</v>
      </c>
      <c r="AZ20" s="62" t="n">
        <v>100</v>
      </c>
      <c r="BA20" s="62" t="n">
        <v>100</v>
      </c>
      <c r="BB20" s="62" t="n">
        <v>100</v>
      </c>
      <c r="BC20" s="62" t="n">
        <v>100</v>
      </c>
      <c r="BD20" s="62" t="n">
        <v>100</v>
      </c>
      <c r="BE20" s="62" t="n">
        <v>100</v>
      </c>
      <c r="BF20" s="62" t="n">
        <v>100</v>
      </c>
      <c r="BG20" s="62"/>
      <c r="BH20" s="62"/>
      <c r="BI20" s="61" t="n">
        <f aca="false">IFERROR(AVERAGE(AW20:BH20),0)</f>
        <v>100</v>
      </c>
      <c r="BJ20" s="62" t="n">
        <v>100</v>
      </c>
      <c r="BK20" s="62" t="n">
        <v>100</v>
      </c>
      <c r="BL20" s="62" t="n">
        <v>100</v>
      </c>
      <c r="BM20" s="62" t="n">
        <v>95</v>
      </c>
      <c r="BN20" s="62" t="n">
        <v>100</v>
      </c>
      <c r="BO20" s="62" t="n">
        <v>100</v>
      </c>
      <c r="BP20" s="62" t="n">
        <v>100</v>
      </c>
      <c r="BQ20" s="62" t="n">
        <v>100</v>
      </c>
      <c r="BR20" s="62" t="n">
        <v>100</v>
      </c>
      <c r="BS20" s="62" t="n">
        <v>100</v>
      </c>
      <c r="BT20" s="61" t="n">
        <f aca="false">IFERROR(AVERAGE(BJ20:BS20),0)</f>
        <v>99.5</v>
      </c>
      <c r="BU20" s="63" t="n">
        <v>100</v>
      </c>
      <c r="BV20" s="63" t="n">
        <v>100</v>
      </c>
      <c r="BW20" s="63" t="n">
        <v>100</v>
      </c>
      <c r="BX20" s="62" t="n">
        <v>100</v>
      </c>
      <c r="BY20" s="62" t="n">
        <v>100</v>
      </c>
      <c r="BZ20" s="62" t="n">
        <v>100</v>
      </c>
      <c r="CA20" s="62" t="n">
        <v>100</v>
      </c>
      <c r="CB20" s="62" t="n">
        <v>100</v>
      </c>
      <c r="CC20" s="62"/>
      <c r="CD20" s="61" t="n">
        <f aca="false">IFERROR(AVERAGE(BU20:CC20),0)</f>
        <v>100</v>
      </c>
    </row>
    <row r="21" customFormat="false" ht="15.75" hidden="false" customHeight="true" outlineLevel="0" collapsed="false">
      <c r="A21" s="13" t="str">
        <f aca="false">$E21&amp;"-"&amp;$F21</f>
        <v>202060093-7</v>
      </c>
      <c r="B21" s="18" t="n">
        <f aca="false">$W21</f>
        <v>78</v>
      </c>
      <c r="C21" s="13"/>
      <c r="D21" s="68" t="n">
        <v>17</v>
      </c>
      <c r="E21" s="56" t="s">
        <v>1679</v>
      </c>
      <c r="F21" s="56" t="s">
        <v>121</v>
      </c>
      <c r="G21" s="56" t="s">
        <v>1680</v>
      </c>
      <c r="H21" s="56" t="s">
        <v>102</v>
      </c>
      <c r="I21" s="56" t="s">
        <v>192</v>
      </c>
      <c r="J21" s="56" t="s">
        <v>975</v>
      </c>
      <c r="K21" s="56" t="s">
        <v>1681</v>
      </c>
      <c r="L21" s="56" t="s">
        <v>64</v>
      </c>
      <c r="M21" s="56" t="s">
        <v>65</v>
      </c>
      <c r="N21" s="56" t="s">
        <v>1682</v>
      </c>
      <c r="O21" s="57" t="n">
        <f aca="false">$AB21</f>
        <v>55</v>
      </c>
      <c r="P21" s="57" t="n">
        <f aca="false">$AF21</f>
        <v>70</v>
      </c>
      <c r="Q21" s="57" t="n">
        <f aca="false">IFERROR(IF($V21&lt;&gt;0,ROUND((MAX(O21:P21)*0.5+$V21*0.5),0),ROUND(($O21*0.5+$P21*0.5),0)),)</f>
        <v>63</v>
      </c>
      <c r="R21" s="57" t="n">
        <f aca="false">$AV21</f>
        <v>86.5</v>
      </c>
      <c r="S21" s="57" t="n">
        <f aca="false">$BI21</f>
        <v>95.9</v>
      </c>
      <c r="T21" s="57" t="n">
        <f aca="false">$BT21</f>
        <v>96</v>
      </c>
      <c r="U21" s="57" t="n">
        <f aca="false">$CD21</f>
        <v>100</v>
      </c>
      <c r="V21" s="58" t="n">
        <f aca="false">$AJ21</f>
        <v>0</v>
      </c>
      <c r="W21" s="59" t="n">
        <f aca="false">IF($Q21&gt;=55,ROUND($Q21*$Q$3+$R21*$R$3+$S21*$S$3+$T21*$T$3+$U21*$U$3,0),$Q21)</f>
        <v>78</v>
      </c>
      <c r="X21" s="57" t="n">
        <v>20</v>
      </c>
      <c r="Y21" s="60" t="n">
        <v>15</v>
      </c>
      <c r="Z21" s="60" t="n">
        <v>20</v>
      </c>
      <c r="AA21" s="60" t="n">
        <v>100</v>
      </c>
      <c r="AB21" s="61" t="n">
        <f aca="false">IFERROR(X21+Y21+Z21*AA21/100,0)</f>
        <v>55</v>
      </c>
      <c r="AC21" s="60" t="n">
        <v>0</v>
      </c>
      <c r="AD21" s="60" t="n">
        <v>70</v>
      </c>
      <c r="AE21" s="57" t="n">
        <v>100</v>
      </c>
      <c r="AF21" s="61" t="n">
        <f aca="false">IFERROR(AC21+AD21*AE21/100,0)</f>
        <v>70</v>
      </c>
      <c r="AG21" s="60"/>
      <c r="AH21" s="60"/>
      <c r="AI21" s="57"/>
      <c r="AJ21" s="61" t="n">
        <f aca="false">IFERROR(AG21+AH21*AI21/100,0)</f>
        <v>0</v>
      </c>
      <c r="AK21" s="62" t="n">
        <v>100</v>
      </c>
      <c r="AL21" s="63" t="n">
        <v>100</v>
      </c>
      <c r="AM21" s="62" t="n">
        <v>100</v>
      </c>
      <c r="AN21" s="62" t="n">
        <v>100</v>
      </c>
      <c r="AO21" s="62" t="n">
        <v>75</v>
      </c>
      <c r="AP21" s="62" t="n">
        <v>100</v>
      </c>
      <c r="AQ21" s="62" t="n">
        <v>100</v>
      </c>
      <c r="AR21" s="62" t="n">
        <v>83</v>
      </c>
      <c r="AS21" s="62" t="n">
        <v>40</v>
      </c>
      <c r="AT21" s="62" t="n">
        <v>67</v>
      </c>
      <c r="AU21" s="62"/>
      <c r="AV21" s="61" t="n">
        <f aca="false">IFERROR(AVERAGE(AK21:AU21),0)</f>
        <v>86.5</v>
      </c>
      <c r="AW21" s="62" t="n">
        <v>90</v>
      </c>
      <c r="AX21" s="62" t="n">
        <v>100</v>
      </c>
      <c r="AY21" s="62" t="n">
        <v>100</v>
      </c>
      <c r="AZ21" s="62" t="n">
        <v>100</v>
      </c>
      <c r="BA21" s="62" t="n">
        <v>100</v>
      </c>
      <c r="BB21" s="62" t="n">
        <v>95</v>
      </c>
      <c r="BC21" s="62" t="n">
        <v>74</v>
      </c>
      <c r="BD21" s="62" t="n">
        <v>100</v>
      </c>
      <c r="BE21" s="62" t="n">
        <v>100</v>
      </c>
      <c r="BF21" s="62" t="n">
        <v>100</v>
      </c>
      <c r="BG21" s="62"/>
      <c r="BH21" s="62"/>
      <c r="BI21" s="61" t="n">
        <f aca="false">IFERROR(AVERAGE(AW21:BH21),0)</f>
        <v>95.9</v>
      </c>
      <c r="BJ21" s="62" t="n">
        <v>100</v>
      </c>
      <c r="BK21" s="62" t="n">
        <v>80</v>
      </c>
      <c r="BL21" s="62" t="n">
        <v>90</v>
      </c>
      <c r="BM21" s="62" t="n">
        <v>95</v>
      </c>
      <c r="BN21" s="62" t="n">
        <v>100</v>
      </c>
      <c r="BO21" s="62" t="n">
        <v>100</v>
      </c>
      <c r="BP21" s="62" t="n">
        <v>100</v>
      </c>
      <c r="BQ21" s="62" t="n">
        <v>100</v>
      </c>
      <c r="BR21" s="62" t="n">
        <v>100</v>
      </c>
      <c r="BS21" s="62" t="n">
        <v>95</v>
      </c>
      <c r="BT21" s="61" t="n">
        <f aca="false">IFERROR(AVERAGE(BJ21:BS21),0)</f>
        <v>96</v>
      </c>
      <c r="BU21" s="63" t="n">
        <v>100</v>
      </c>
      <c r="BV21" s="63" t="n">
        <v>100</v>
      </c>
      <c r="BW21" s="63" t="n">
        <v>100</v>
      </c>
      <c r="BX21" s="62" t="n">
        <v>100</v>
      </c>
      <c r="BY21" s="62" t="n">
        <v>100</v>
      </c>
      <c r="BZ21" s="62" t="n">
        <v>100</v>
      </c>
      <c r="CA21" s="62" t="n">
        <v>100</v>
      </c>
      <c r="CB21" s="62" t="n">
        <v>100</v>
      </c>
      <c r="CC21" s="62"/>
      <c r="CD21" s="61" t="n">
        <f aca="false">IFERROR(AVERAGE(BU21:CC21),0)</f>
        <v>100</v>
      </c>
    </row>
    <row r="22" customFormat="false" ht="15.75" hidden="false" customHeight="true" outlineLevel="0" collapsed="false">
      <c r="A22" s="13" t="str">
        <f aca="false">$E22&amp;"-"&amp;$F22</f>
        <v>202060087-2</v>
      </c>
      <c r="B22" s="18" t="n">
        <f aca="false">$W22</f>
        <v>89</v>
      </c>
      <c r="C22" s="13"/>
      <c r="D22" s="54" t="n">
        <f aca="false">D21+1</f>
        <v>18</v>
      </c>
      <c r="E22" s="56" t="s">
        <v>1683</v>
      </c>
      <c r="F22" s="56" t="s">
        <v>58</v>
      </c>
      <c r="G22" s="56" t="s">
        <v>1684</v>
      </c>
      <c r="H22" s="56" t="s">
        <v>178</v>
      </c>
      <c r="I22" s="56" t="s">
        <v>1685</v>
      </c>
      <c r="J22" s="56" t="s">
        <v>558</v>
      </c>
      <c r="K22" s="56" t="s">
        <v>1686</v>
      </c>
      <c r="L22" s="56" t="s">
        <v>64</v>
      </c>
      <c r="M22" s="56" t="s">
        <v>65</v>
      </c>
      <c r="N22" s="56" t="s">
        <v>1687</v>
      </c>
      <c r="O22" s="57" t="n">
        <f aca="false">$AB22</f>
        <v>90</v>
      </c>
      <c r="P22" s="57" t="n">
        <f aca="false">$AF22</f>
        <v>100</v>
      </c>
      <c r="Q22" s="57" t="n">
        <f aca="false">IFERROR(IF($V22&lt;&gt;0,ROUND((MAX(O22:P22)*0.5+$V22*0.5),0),ROUND(($O22*0.5+$P22*0.5),0)),)</f>
        <v>95</v>
      </c>
      <c r="R22" s="57" t="n">
        <f aca="false">$AV22</f>
        <v>76.3</v>
      </c>
      <c r="S22" s="57" t="n">
        <f aca="false">$BI22</f>
        <v>89.882</v>
      </c>
      <c r="T22" s="57" t="n">
        <f aca="false">$BT22</f>
        <v>82</v>
      </c>
      <c r="U22" s="57" t="n">
        <f aca="false">$CD22</f>
        <v>100</v>
      </c>
      <c r="V22" s="58" t="n">
        <f aca="false">$AJ22</f>
        <v>0</v>
      </c>
      <c r="W22" s="59" t="n">
        <f aca="false">IF($Q22&gt;=55,ROUND($Q22*$Q$3+$R22*$R$3+$S22*$S$3+$T22*$T$3+$U22*$U$3,0),$Q22)</f>
        <v>89</v>
      </c>
      <c r="X22" s="57" t="n">
        <v>20</v>
      </c>
      <c r="Y22" s="60" t="n">
        <v>20</v>
      </c>
      <c r="Z22" s="60" t="n">
        <v>50</v>
      </c>
      <c r="AA22" s="60" t="n">
        <v>100</v>
      </c>
      <c r="AB22" s="61" t="n">
        <f aca="false">IFERROR(X22+Y22+Z22*AA22/100,0)</f>
        <v>90</v>
      </c>
      <c r="AC22" s="60" t="n">
        <v>30</v>
      </c>
      <c r="AD22" s="60" t="n">
        <v>70</v>
      </c>
      <c r="AE22" s="57" t="n">
        <v>100</v>
      </c>
      <c r="AF22" s="61" t="n">
        <f aca="false">IFERROR(AC22+AD22*AE22/100,0)</f>
        <v>100</v>
      </c>
      <c r="AG22" s="60"/>
      <c r="AH22" s="60"/>
      <c r="AI22" s="57"/>
      <c r="AJ22" s="61" t="n">
        <f aca="false">IFERROR(AG22+AH22*AI22/100,0)</f>
        <v>0</v>
      </c>
      <c r="AK22" s="62" t="n">
        <v>100</v>
      </c>
      <c r="AL22" s="63" t="n">
        <v>100</v>
      </c>
      <c r="AM22" s="62" t="n">
        <v>100</v>
      </c>
      <c r="AN22" s="62" t="n">
        <v>100</v>
      </c>
      <c r="AO22" s="62" t="n">
        <v>50</v>
      </c>
      <c r="AP22" s="62" t="n">
        <v>60</v>
      </c>
      <c r="AQ22" s="62" t="n">
        <v>80</v>
      </c>
      <c r="AR22" s="62" t="n">
        <v>33</v>
      </c>
      <c r="AS22" s="62" t="n">
        <v>40</v>
      </c>
      <c r="AT22" s="62" t="n">
        <v>100</v>
      </c>
      <c r="AU22" s="62"/>
      <c r="AV22" s="61" t="n">
        <f aca="false">IFERROR(AVERAGE(AK22:AU22),0)</f>
        <v>76.3</v>
      </c>
      <c r="AW22" s="62" t="n">
        <v>100</v>
      </c>
      <c r="AX22" s="62" t="n">
        <v>100</v>
      </c>
      <c r="AY22" s="62" t="n">
        <v>100</v>
      </c>
      <c r="AZ22" s="62" t="n">
        <v>93</v>
      </c>
      <c r="BA22" s="62" t="n">
        <v>90</v>
      </c>
      <c r="BB22" s="62" t="n">
        <v>100</v>
      </c>
      <c r="BC22" s="62" t="n">
        <v>80</v>
      </c>
      <c r="BD22" s="62" t="n">
        <v>81.82</v>
      </c>
      <c r="BE22" s="62" t="n">
        <v>73</v>
      </c>
      <c r="BF22" s="62" t="n">
        <v>81</v>
      </c>
      <c r="BG22" s="62"/>
      <c r="BH22" s="62"/>
      <c r="BI22" s="61" t="n">
        <f aca="false">IFERROR(AVERAGE(AW22:BH22),0)</f>
        <v>89.882</v>
      </c>
      <c r="BJ22" s="62" t="n">
        <v>100</v>
      </c>
      <c r="BK22" s="62" t="n">
        <v>100</v>
      </c>
      <c r="BL22" s="62" t="n">
        <v>100</v>
      </c>
      <c r="BM22" s="62" t="n">
        <v>100</v>
      </c>
      <c r="BN22" s="62" t="n">
        <v>100</v>
      </c>
      <c r="BO22" s="62" t="n">
        <v>90</v>
      </c>
      <c r="BP22" s="62" t="n">
        <v>30</v>
      </c>
      <c r="BQ22" s="62" t="n">
        <v>100</v>
      </c>
      <c r="BR22" s="62" t="n">
        <v>100</v>
      </c>
      <c r="BS22" s="62" t="n">
        <v>0</v>
      </c>
      <c r="BT22" s="61" t="n">
        <f aca="false">IFERROR(AVERAGE(BJ22:BS22),0)</f>
        <v>82</v>
      </c>
      <c r="BU22" s="63" t="n">
        <v>100</v>
      </c>
      <c r="BV22" s="63" t="n">
        <v>100</v>
      </c>
      <c r="BW22" s="63" t="n">
        <v>100</v>
      </c>
      <c r="BX22" s="62" t="n">
        <v>100</v>
      </c>
      <c r="BY22" s="62" t="n">
        <v>100</v>
      </c>
      <c r="BZ22" s="62" t="n">
        <v>100</v>
      </c>
      <c r="CA22" s="62" t="n">
        <v>100</v>
      </c>
      <c r="CB22" s="62" t="n">
        <v>100</v>
      </c>
      <c r="CC22" s="62"/>
      <c r="CD22" s="61" t="n">
        <f aca="false">IFERROR(AVERAGE(BU22:CC22),0)</f>
        <v>100</v>
      </c>
    </row>
    <row r="23" customFormat="false" ht="15.75" hidden="false" customHeight="true" outlineLevel="0" collapsed="false">
      <c r="A23" s="13" t="str">
        <f aca="false">$E23&amp;"-"&amp;$F23</f>
        <v>202060004-k</v>
      </c>
      <c r="B23" s="18" t="n">
        <f aca="false">$W23</f>
        <v>80</v>
      </c>
      <c r="C23" s="13"/>
      <c r="D23" s="54" t="n">
        <f aca="false">D22+1</f>
        <v>19</v>
      </c>
      <c r="E23" s="56" t="s">
        <v>1688</v>
      </c>
      <c r="F23" s="56" t="s">
        <v>76</v>
      </c>
      <c r="G23" s="56" t="s">
        <v>1689</v>
      </c>
      <c r="H23" s="56" t="s">
        <v>89</v>
      </c>
      <c r="I23" s="56" t="s">
        <v>1690</v>
      </c>
      <c r="J23" s="56" t="s">
        <v>221</v>
      </c>
      <c r="K23" s="56" t="s">
        <v>1691</v>
      </c>
      <c r="L23" s="56" t="s">
        <v>64</v>
      </c>
      <c r="M23" s="56" t="s">
        <v>65</v>
      </c>
      <c r="N23" s="56" t="s">
        <v>1692</v>
      </c>
      <c r="O23" s="57" t="n">
        <f aca="false">$AB23</f>
        <v>100</v>
      </c>
      <c r="P23" s="57" t="n">
        <f aca="false">$AF23</f>
        <v>0</v>
      </c>
      <c r="Q23" s="57" t="n">
        <f aca="false">IFERROR(IF($V23&lt;&gt;0,ROUND((O23+P23+V23)/3,0),ROUND(($O23*0.5+$P23*0.5),0)),)</f>
        <v>67</v>
      </c>
      <c r="R23" s="57" t="n">
        <f aca="false">$AV23</f>
        <v>91.4</v>
      </c>
      <c r="S23" s="57" t="n">
        <f aca="false">$BI23</f>
        <v>86.6</v>
      </c>
      <c r="T23" s="57" t="n">
        <f aca="false">$BT23</f>
        <v>98</v>
      </c>
      <c r="U23" s="57" t="n">
        <f aca="false">$CD23</f>
        <v>87.5</v>
      </c>
      <c r="V23" s="58" t="n">
        <f aca="false">$AJ23</f>
        <v>100</v>
      </c>
      <c r="W23" s="59" t="n">
        <f aca="false">IF($Q23&gt;=55,ROUND($Q23*$Q$3+$R23*$R$3+$S23*$S$3+$T23*$T$3+$U23*$U$3,0),$Q23)</f>
        <v>80</v>
      </c>
      <c r="X23" s="57" t="n">
        <v>20</v>
      </c>
      <c r="Y23" s="60" t="n">
        <v>30</v>
      </c>
      <c r="Z23" s="60" t="n">
        <v>50</v>
      </c>
      <c r="AA23" s="60" t="n">
        <v>100</v>
      </c>
      <c r="AB23" s="61" t="n">
        <f aca="false">IFERROR(X23+Y23+Z23*AA23/100,0)</f>
        <v>100</v>
      </c>
      <c r="AC23" s="60" t="n">
        <v>0</v>
      </c>
      <c r="AD23" s="60" t="n">
        <v>0</v>
      </c>
      <c r="AE23" s="57" t="n">
        <v>0</v>
      </c>
      <c r="AF23" s="61" t="n">
        <f aca="false">IFERROR(AC23+AD23*AE23/100,0)</f>
        <v>0</v>
      </c>
      <c r="AG23" s="60" t="n">
        <v>30</v>
      </c>
      <c r="AH23" s="60" t="n">
        <v>70</v>
      </c>
      <c r="AI23" s="57" t="n">
        <v>100</v>
      </c>
      <c r="AJ23" s="61" t="n">
        <f aca="false">IFERROR(AG23+AH23*AI23/100,0)</f>
        <v>100</v>
      </c>
      <c r="AK23" s="62" t="n">
        <v>67</v>
      </c>
      <c r="AL23" s="63" t="n">
        <v>100</v>
      </c>
      <c r="AM23" s="62" t="n">
        <v>100</v>
      </c>
      <c r="AN23" s="62" t="n">
        <v>100</v>
      </c>
      <c r="AO23" s="62" t="n">
        <v>100</v>
      </c>
      <c r="AP23" s="62" t="n">
        <v>100</v>
      </c>
      <c r="AQ23" s="62" t="n">
        <v>100</v>
      </c>
      <c r="AR23" s="62" t="n">
        <v>67</v>
      </c>
      <c r="AS23" s="62" t="n">
        <v>80</v>
      </c>
      <c r="AT23" s="62" t="n">
        <v>100</v>
      </c>
      <c r="AU23" s="62"/>
      <c r="AV23" s="61" t="n">
        <f aca="false">IFERROR(AVERAGE(AK23:AU23),0)</f>
        <v>91.4</v>
      </c>
      <c r="AW23" s="62" t="n">
        <v>0</v>
      </c>
      <c r="AX23" s="62" t="n">
        <v>100</v>
      </c>
      <c r="AY23" s="62" t="n">
        <v>83</v>
      </c>
      <c r="AZ23" s="62" t="n">
        <v>87</v>
      </c>
      <c r="BA23" s="62" t="n">
        <v>100</v>
      </c>
      <c r="BB23" s="62" t="n">
        <v>97</v>
      </c>
      <c r="BC23" s="62" t="n">
        <v>100</v>
      </c>
      <c r="BD23" s="62" t="n">
        <v>100</v>
      </c>
      <c r="BE23" s="62" t="n">
        <v>99</v>
      </c>
      <c r="BF23" s="62" t="n">
        <v>100</v>
      </c>
      <c r="BG23" s="62"/>
      <c r="BH23" s="62"/>
      <c r="BI23" s="61" t="n">
        <f aca="false">IFERROR(AVERAGE(AW23:BH23),0)</f>
        <v>86.6</v>
      </c>
      <c r="BJ23" s="62" t="n">
        <v>100</v>
      </c>
      <c r="BK23" s="62" t="n">
        <v>100</v>
      </c>
      <c r="BL23" s="62" t="n">
        <v>95</v>
      </c>
      <c r="BM23" s="62" t="n">
        <v>90</v>
      </c>
      <c r="BN23" s="62" t="n">
        <v>100</v>
      </c>
      <c r="BO23" s="62" t="n">
        <v>100</v>
      </c>
      <c r="BP23" s="62" t="n">
        <v>95</v>
      </c>
      <c r="BQ23" s="62" t="n">
        <v>100</v>
      </c>
      <c r="BR23" s="62" t="n">
        <v>100</v>
      </c>
      <c r="BS23" s="62" t="n">
        <v>100</v>
      </c>
      <c r="BT23" s="61" t="n">
        <f aca="false">IFERROR(AVERAGE(BJ23:BS23),0)</f>
        <v>98</v>
      </c>
      <c r="BU23" s="63" t="n">
        <v>0</v>
      </c>
      <c r="BV23" s="63" t="n">
        <v>100</v>
      </c>
      <c r="BW23" s="63" t="n">
        <v>100</v>
      </c>
      <c r="BX23" s="62" t="n">
        <v>100</v>
      </c>
      <c r="BY23" s="62" t="n">
        <v>100</v>
      </c>
      <c r="BZ23" s="62" t="n">
        <v>100</v>
      </c>
      <c r="CA23" s="62" t="n">
        <v>100</v>
      </c>
      <c r="CB23" s="62" t="n">
        <v>100</v>
      </c>
      <c r="CC23" s="62"/>
      <c r="CD23" s="61" t="n">
        <f aca="false">IFERROR(AVERAGE(BU23:CC23),0)</f>
        <v>87.5</v>
      </c>
    </row>
    <row r="24" customFormat="false" ht="15.75" hidden="false" customHeight="true" outlineLevel="0" collapsed="false">
      <c r="A24" s="13" t="str">
        <f aca="false">$E24&amp;"-"&amp;$F24</f>
        <v>202060017-1</v>
      </c>
      <c r="B24" s="18" t="n">
        <f aca="false">$W24</f>
        <v>71</v>
      </c>
      <c r="C24" s="13"/>
      <c r="D24" s="54" t="n">
        <f aca="false">D23+1</f>
        <v>20</v>
      </c>
      <c r="E24" s="56" t="s">
        <v>1693</v>
      </c>
      <c r="F24" s="56" t="s">
        <v>64</v>
      </c>
      <c r="G24" s="56" t="s">
        <v>1694</v>
      </c>
      <c r="H24" s="56" t="s">
        <v>58</v>
      </c>
      <c r="I24" s="56" t="s">
        <v>1695</v>
      </c>
      <c r="J24" s="56" t="s">
        <v>1696</v>
      </c>
      <c r="K24" s="56" t="s">
        <v>1697</v>
      </c>
      <c r="L24" s="56" t="s">
        <v>64</v>
      </c>
      <c r="M24" s="56" t="s">
        <v>65</v>
      </c>
      <c r="N24" s="56" t="s">
        <v>1698</v>
      </c>
      <c r="O24" s="57" t="n">
        <f aca="false">$AB24</f>
        <v>90</v>
      </c>
      <c r="P24" s="57" t="n">
        <f aca="false">$AF24</f>
        <v>30</v>
      </c>
      <c r="Q24" s="57" t="n">
        <f aca="false">IFERROR(IF($V24&lt;&gt;0,ROUND((MAX(O24:P24)*0.5+$V24*0.5),0),ROUND(($O24*0.5+$P24*0.5),0)),)</f>
        <v>60</v>
      </c>
      <c r="R24" s="57" t="n">
        <f aca="false">$AV24</f>
        <v>87</v>
      </c>
      <c r="S24" s="57" t="n">
        <f aca="false">$BI24</f>
        <v>96.9</v>
      </c>
      <c r="T24" s="57" t="n">
        <f aca="false">$BT24</f>
        <v>81.5</v>
      </c>
      <c r="U24" s="57" t="n">
        <f aca="false">$CD24</f>
        <v>47.5</v>
      </c>
      <c r="V24" s="58" t="n">
        <f aca="false">$AJ24</f>
        <v>0</v>
      </c>
      <c r="W24" s="59" t="n">
        <f aca="false">IF($Q24&gt;=55,ROUND($Q24*$Q$3+$R24*$R$3+$S24*$S$3+$T24*$T$3+$U24*$U$3,0),$Q24)</f>
        <v>71</v>
      </c>
      <c r="X24" s="57" t="n">
        <v>20</v>
      </c>
      <c r="Y24" s="60" t="n">
        <v>30</v>
      </c>
      <c r="Z24" s="60" t="n">
        <v>40</v>
      </c>
      <c r="AA24" s="60" t="n">
        <v>100</v>
      </c>
      <c r="AB24" s="61" t="n">
        <f aca="false">IFERROR(X24+Y24+Z24*AA24/100,0)</f>
        <v>90</v>
      </c>
      <c r="AC24" s="60" t="n">
        <v>10</v>
      </c>
      <c r="AD24" s="60" t="n">
        <v>20</v>
      </c>
      <c r="AE24" s="57" t="n">
        <v>100</v>
      </c>
      <c r="AF24" s="61" t="n">
        <f aca="false">IFERROR(AC24+AD24*AE24/100,0)</f>
        <v>30</v>
      </c>
      <c r="AG24" s="60"/>
      <c r="AH24" s="60"/>
      <c r="AI24" s="57"/>
      <c r="AJ24" s="61" t="n">
        <f aca="false">IFERROR(AG24+AH24*AI24/100,0)</f>
        <v>0</v>
      </c>
      <c r="AK24" s="62" t="s">
        <v>145</v>
      </c>
      <c r="AL24" s="63" t="n">
        <v>100</v>
      </c>
      <c r="AM24" s="62" t="n">
        <v>100</v>
      </c>
      <c r="AN24" s="62" t="n">
        <v>100</v>
      </c>
      <c r="AO24" s="62" t="n">
        <v>100</v>
      </c>
      <c r="AP24" s="62" t="n">
        <v>100</v>
      </c>
      <c r="AQ24" s="62" t="n">
        <v>80</v>
      </c>
      <c r="AR24" s="62" t="n">
        <v>83</v>
      </c>
      <c r="AS24" s="62" t="n">
        <v>20</v>
      </c>
      <c r="AT24" s="62" t="n">
        <v>100</v>
      </c>
      <c r="AU24" s="62"/>
      <c r="AV24" s="61" t="n">
        <f aca="false">IFERROR(AVERAGE(AK24:AU24),0)</f>
        <v>87</v>
      </c>
      <c r="AW24" s="62" t="n">
        <v>100</v>
      </c>
      <c r="AX24" s="62" t="n">
        <v>100</v>
      </c>
      <c r="AY24" s="62" t="n">
        <v>100</v>
      </c>
      <c r="AZ24" s="62" t="n">
        <v>87</v>
      </c>
      <c r="BA24" s="62" t="n">
        <v>86</v>
      </c>
      <c r="BB24" s="62" t="n">
        <v>100</v>
      </c>
      <c r="BC24" s="62" t="n">
        <v>100</v>
      </c>
      <c r="BD24" s="62" t="n">
        <v>100</v>
      </c>
      <c r="BE24" s="62" t="n">
        <v>100</v>
      </c>
      <c r="BF24" s="62" t="n">
        <v>96</v>
      </c>
      <c r="BG24" s="62"/>
      <c r="BH24" s="62"/>
      <c r="BI24" s="61" t="n">
        <f aca="false">IFERROR(AVERAGE(AW24:BH24),0)</f>
        <v>96.9</v>
      </c>
      <c r="BJ24" s="62" t="n">
        <v>100</v>
      </c>
      <c r="BK24" s="62" t="n">
        <v>100</v>
      </c>
      <c r="BL24" s="62" t="n">
        <v>100</v>
      </c>
      <c r="BM24" s="62" t="n">
        <v>85</v>
      </c>
      <c r="BN24" s="62" t="n">
        <v>95</v>
      </c>
      <c r="BO24" s="62" t="n">
        <v>95</v>
      </c>
      <c r="BP24" s="62" t="n">
        <v>10</v>
      </c>
      <c r="BQ24" s="62" t="n">
        <v>75</v>
      </c>
      <c r="BR24" s="62" t="n">
        <v>60</v>
      </c>
      <c r="BS24" s="62" t="n">
        <v>95</v>
      </c>
      <c r="BT24" s="61" t="n">
        <f aca="false">IFERROR(AVERAGE(BJ24:BS24),0)</f>
        <v>81.5</v>
      </c>
      <c r="BU24" s="63" t="n">
        <v>100</v>
      </c>
      <c r="BV24" s="63" t="n">
        <v>80</v>
      </c>
      <c r="BW24" s="63" t="n">
        <v>0</v>
      </c>
      <c r="BX24" s="62" t="n">
        <v>100</v>
      </c>
      <c r="BY24" s="62" t="n">
        <v>100</v>
      </c>
      <c r="BZ24" s="62" t="n">
        <v>0</v>
      </c>
      <c r="CA24" s="62" t="n">
        <v>0</v>
      </c>
      <c r="CB24" s="62" t="n">
        <v>0</v>
      </c>
      <c r="CC24" s="62"/>
      <c r="CD24" s="61" t="n">
        <f aca="false">IFERROR(AVERAGE(BU24:CC24),0)</f>
        <v>47.5</v>
      </c>
    </row>
    <row r="25" customFormat="false" ht="15.75" hidden="false" customHeight="true" outlineLevel="0" collapsed="false">
      <c r="A25" s="13" t="str">
        <f aca="false">$E25&amp;"-"&amp;$F25</f>
        <v>201960110-5</v>
      </c>
      <c r="B25" s="18" t="n">
        <f aca="false">$W25</f>
        <v>56</v>
      </c>
      <c r="C25" s="13"/>
      <c r="D25" s="54" t="n">
        <f aca="false">D24+1</f>
        <v>21</v>
      </c>
      <c r="E25" s="56" t="s">
        <v>1699</v>
      </c>
      <c r="F25" s="56" t="s">
        <v>70</v>
      </c>
      <c r="G25" s="56" t="s">
        <v>1700</v>
      </c>
      <c r="H25" s="56" t="s">
        <v>178</v>
      </c>
      <c r="I25" s="56" t="s">
        <v>1370</v>
      </c>
      <c r="J25" s="56" t="s">
        <v>467</v>
      </c>
      <c r="K25" s="56" t="s">
        <v>1701</v>
      </c>
      <c r="L25" s="56" t="s">
        <v>64</v>
      </c>
      <c r="M25" s="56" t="s">
        <v>65</v>
      </c>
      <c r="N25" s="56" t="s">
        <v>1702</v>
      </c>
      <c r="O25" s="57" t="n">
        <f aca="false">$AB25</f>
        <v>80</v>
      </c>
      <c r="P25" s="57" t="n">
        <f aca="false">$AF25</f>
        <v>100</v>
      </c>
      <c r="Q25" s="57" t="n">
        <f aca="false">IFERROR(IF($V25&lt;&gt;0,ROUND((MAX(O25:P25)*0.5+$V25*0.5),0),ROUND(($O25*0.5+$P25*0.5),0)),)</f>
        <v>98</v>
      </c>
      <c r="R25" s="57" t="n">
        <f aca="false">$AV25</f>
        <v>31</v>
      </c>
      <c r="S25" s="57" t="n">
        <f aca="false">$BI25</f>
        <v>20</v>
      </c>
      <c r="T25" s="57" t="n">
        <f aca="false">$BT25</f>
        <v>0</v>
      </c>
      <c r="U25" s="57" t="n">
        <f aca="false">$CD25</f>
        <v>0</v>
      </c>
      <c r="V25" s="58" t="n">
        <f aca="false">$AJ25</f>
        <v>95</v>
      </c>
      <c r="W25" s="59" t="n">
        <f aca="false">IF($Q25&gt;=55,ROUND($Q25*$Q$3+$R25*$R$3+$S25*$S$3+$T25*$T$3+$U25*$U$3,0),$Q25)</f>
        <v>56</v>
      </c>
      <c r="X25" s="57" t="n">
        <v>20</v>
      </c>
      <c r="Y25" s="60" t="n">
        <v>30</v>
      </c>
      <c r="Z25" s="60" t="n">
        <v>30</v>
      </c>
      <c r="AA25" s="60" t="n">
        <v>100</v>
      </c>
      <c r="AB25" s="61" t="n">
        <f aca="false">IFERROR(X25+Y25+Z25*AA25/100,0)</f>
        <v>80</v>
      </c>
      <c r="AC25" s="60" t="n">
        <v>30</v>
      </c>
      <c r="AD25" s="60" t="n">
        <v>70</v>
      </c>
      <c r="AE25" s="57" t="n">
        <v>100</v>
      </c>
      <c r="AF25" s="61" t="n">
        <f aca="false">IFERROR(AC25+AD25*AE25/100,0)</f>
        <v>100</v>
      </c>
      <c r="AG25" s="60" t="n">
        <v>25</v>
      </c>
      <c r="AH25" s="60" t="n">
        <v>70</v>
      </c>
      <c r="AI25" s="57" t="n">
        <v>100</v>
      </c>
      <c r="AJ25" s="61" t="n">
        <f aca="false">IFERROR(AG25+AH25*AI25/100,0)</f>
        <v>95</v>
      </c>
      <c r="AK25" s="62" t="n">
        <v>40</v>
      </c>
      <c r="AL25" s="63" t="n">
        <v>100</v>
      </c>
      <c r="AM25" s="62" t="n">
        <v>100</v>
      </c>
      <c r="AN25" s="62" t="n">
        <v>0</v>
      </c>
      <c r="AO25" s="62" t="n">
        <v>50</v>
      </c>
      <c r="AP25" s="62" t="n">
        <v>20</v>
      </c>
      <c r="AQ25" s="62" t="n">
        <v>0</v>
      </c>
      <c r="AR25" s="62" t="n">
        <v>0</v>
      </c>
      <c r="AS25" s="62" t="n">
        <v>0</v>
      </c>
      <c r="AT25" s="62" t="n">
        <v>0</v>
      </c>
      <c r="AU25" s="62"/>
      <c r="AV25" s="61" t="n">
        <f aca="false">IFERROR(AVERAGE(AK25:AU25),0)</f>
        <v>31</v>
      </c>
      <c r="AW25" s="62" t="n">
        <v>100</v>
      </c>
      <c r="AX25" s="62" t="n">
        <v>0</v>
      </c>
      <c r="AY25" s="62" t="n">
        <v>100</v>
      </c>
      <c r="AZ25" s="62" t="n">
        <v>0</v>
      </c>
      <c r="BA25" s="62" t="n">
        <v>0</v>
      </c>
      <c r="BB25" s="62" t="n">
        <v>0</v>
      </c>
      <c r="BC25" s="62" t="n">
        <v>0</v>
      </c>
      <c r="BD25" s="62" t="n">
        <v>0</v>
      </c>
      <c r="BE25" s="62" t="n">
        <v>0</v>
      </c>
      <c r="BF25" s="62" t="n">
        <v>0</v>
      </c>
      <c r="BG25" s="62"/>
      <c r="BH25" s="62"/>
      <c r="BI25" s="61" t="n">
        <f aca="false">IFERROR(AVERAGE(AW25:BH25),0)</f>
        <v>20</v>
      </c>
      <c r="BJ25" s="62" t="n">
        <v>0</v>
      </c>
      <c r="BK25" s="62" t="n">
        <v>0</v>
      </c>
      <c r="BL25" s="62" t="n">
        <v>0</v>
      </c>
      <c r="BM25" s="62" t="n">
        <v>0</v>
      </c>
      <c r="BN25" s="62" t="n">
        <v>0</v>
      </c>
      <c r="BO25" s="62" t="n">
        <v>0</v>
      </c>
      <c r="BP25" s="62" t="n">
        <v>0</v>
      </c>
      <c r="BQ25" s="62" t="n">
        <v>0</v>
      </c>
      <c r="BR25" s="62" t="n">
        <v>0</v>
      </c>
      <c r="BS25" s="62" t="n">
        <v>0</v>
      </c>
      <c r="BT25" s="61" t="n">
        <f aca="false">IFERROR(AVERAGE(BJ25:BS25),0)</f>
        <v>0</v>
      </c>
      <c r="BU25" s="63" t="n">
        <v>0</v>
      </c>
      <c r="BV25" s="63" t="n">
        <v>0</v>
      </c>
      <c r="BW25" s="63" t="n">
        <v>0</v>
      </c>
      <c r="BX25" s="62" t="n">
        <v>0</v>
      </c>
      <c r="BY25" s="62" t="n">
        <v>0</v>
      </c>
      <c r="BZ25" s="62" t="n">
        <v>0</v>
      </c>
      <c r="CA25" s="62" t="n">
        <v>0</v>
      </c>
      <c r="CB25" s="62" t="n">
        <v>0</v>
      </c>
      <c r="CC25" s="62"/>
      <c r="CD25" s="61" t="n">
        <f aca="false">IFERROR(AVERAGE(BU25:CC25),0)</f>
        <v>0</v>
      </c>
    </row>
    <row r="26" customFormat="false" ht="15.75" hidden="false" customHeight="true" outlineLevel="0" collapsed="false">
      <c r="A26" s="13" t="str">
        <f aca="false">$E26&amp;"-"&amp;$F26</f>
        <v>202060025-2</v>
      </c>
      <c r="B26" s="18" t="n">
        <f aca="false">$W26</f>
        <v>96</v>
      </c>
      <c r="C26" s="13"/>
      <c r="D26" s="54" t="n">
        <f aca="false">D25+1</f>
        <v>22</v>
      </c>
      <c r="E26" s="56" t="s">
        <v>1703</v>
      </c>
      <c r="F26" s="56" t="s">
        <v>58</v>
      </c>
      <c r="G26" s="56" t="s">
        <v>1704</v>
      </c>
      <c r="H26" s="56" t="s">
        <v>60</v>
      </c>
      <c r="I26" s="56" t="s">
        <v>803</v>
      </c>
      <c r="J26" s="56" t="s">
        <v>111</v>
      </c>
      <c r="K26" s="56" t="s">
        <v>1041</v>
      </c>
      <c r="L26" s="56" t="s">
        <v>64</v>
      </c>
      <c r="M26" s="56" t="s">
        <v>65</v>
      </c>
      <c r="N26" s="56" t="s">
        <v>1705</v>
      </c>
      <c r="O26" s="57" t="n">
        <f aca="false">$AB26</f>
        <v>90</v>
      </c>
      <c r="P26" s="57" t="n">
        <f aca="false">$AF26</f>
        <v>100</v>
      </c>
      <c r="Q26" s="57" t="n">
        <f aca="false">IFERROR(IF($V26&lt;&gt;0,ROUND((MAX(O26:P26)*0.5+$V26*0.5),0),ROUND(($O26*0.5+$P26*0.5),0)),)</f>
        <v>95</v>
      </c>
      <c r="R26" s="57" t="n">
        <f aca="false">$AV26</f>
        <v>94</v>
      </c>
      <c r="S26" s="57" t="n">
        <f aca="false">$BI26</f>
        <v>100</v>
      </c>
      <c r="T26" s="57" t="n">
        <f aca="false">$BT26</f>
        <v>100</v>
      </c>
      <c r="U26" s="57" t="n">
        <f aca="false">$CD26</f>
        <v>100</v>
      </c>
      <c r="V26" s="58" t="n">
        <f aca="false">$AJ26</f>
        <v>0</v>
      </c>
      <c r="W26" s="59" t="n">
        <f aca="false">IF($Q26&gt;=55,ROUND($Q26*$Q$3+$R26*$R$3+$S26*$S$3+$T26*$T$3+$U26*$U$3,0),$Q26)</f>
        <v>96</v>
      </c>
      <c r="X26" s="57" t="n">
        <v>20</v>
      </c>
      <c r="Y26" s="60" t="n">
        <v>30</v>
      </c>
      <c r="Z26" s="60" t="n">
        <v>40</v>
      </c>
      <c r="AA26" s="60" t="n">
        <v>100</v>
      </c>
      <c r="AB26" s="61" t="n">
        <f aca="false">IFERROR(X26+Y26+Z26*AA26/100,0)</f>
        <v>90</v>
      </c>
      <c r="AC26" s="60" t="n">
        <v>30</v>
      </c>
      <c r="AD26" s="60" t="n">
        <v>70</v>
      </c>
      <c r="AE26" s="57" t="n">
        <v>100</v>
      </c>
      <c r="AF26" s="61" t="n">
        <f aca="false">IFERROR(AC26+AD26*AE26/100,0)</f>
        <v>100</v>
      </c>
      <c r="AG26" s="60"/>
      <c r="AH26" s="60"/>
      <c r="AI26" s="57"/>
      <c r="AJ26" s="61" t="n">
        <f aca="false">IFERROR(AG26+AH26*AI26/100,0)</f>
        <v>0</v>
      </c>
      <c r="AK26" s="62" t="n">
        <v>100</v>
      </c>
      <c r="AL26" s="63" t="n">
        <v>100</v>
      </c>
      <c r="AM26" s="62" t="n">
        <v>100</v>
      </c>
      <c r="AN26" s="62" t="n">
        <v>100</v>
      </c>
      <c r="AO26" s="62" t="n">
        <v>100</v>
      </c>
      <c r="AP26" s="62" t="n">
        <v>40</v>
      </c>
      <c r="AQ26" s="62" t="n">
        <v>100</v>
      </c>
      <c r="AR26" s="62" t="n">
        <v>100</v>
      </c>
      <c r="AS26" s="62" t="n">
        <v>100</v>
      </c>
      <c r="AT26" s="62" t="n">
        <v>100</v>
      </c>
      <c r="AU26" s="62"/>
      <c r="AV26" s="61" t="n">
        <f aca="false">IFERROR(AVERAGE(AK26:AU26),0)</f>
        <v>94</v>
      </c>
      <c r="AW26" s="62" t="n">
        <v>100</v>
      </c>
      <c r="AX26" s="62" t="n">
        <v>100</v>
      </c>
      <c r="AY26" s="62" t="n">
        <v>100</v>
      </c>
      <c r="AZ26" s="62" t="n">
        <v>100</v>
      </c>
      <c r="BA26" s="62" t="n">
        <v>100</v>
      </c>
      <c r="BB26" s="62" t="n">
        <v>100</v>
      </c>
      <c r="BC26" s="62" t="n">
        <v>100</v>
      </c>
      <c r="BD26" s="62" t="n">
        <v>100</v>
      </c>
      <c r="BE26" s="62" t="n">
        <v>100</v>
      </c>
      <c r="BF26" s="62" t="n">
        <v>100</v>
      </c>
      <c r="BG26" s="62"/>
      <c r="BH26" s="62"/>
      <c r="BI26" s="61" t="n">
        <f aca="false">IFERROR(AVERAGE(AW26:BH26),0)</f>
        <v>100</v>
      </c>
      <c r="BJ26" s="62" t="n">
        <v>100</v>
      </c>
      <c r="BK26" s="62" t="n">
        <v>100</v>
      </c>
      <c r="BL26" s="62" t="n">
        <v>100</v>
      </c>
      <c r="BM26" s="62" t="n">
        <v>100</v>
      </c>
      <c r="BN26" s="62" t="n">
        <v>100</v>
      </c>
      <c r="BO26" s="62" t="n">
        <v>100</v>
      </c>
      <c r="BP26" s="62" t="n">
        <v>100</v>
      </c>
      <c r="BQ26" s="62" t="n">
        <v>100</v>
      </c>
      <c r="BR26" s="62" t="n">
        <v>100</v>
      </c>
      <c r="BS26" s="62" t="n">
        <v>100</v>
      </c>
      <c r="BT26" s="61" t="n">
        <f aca="false">IFERROR(AVERAGE(BJ26:BS26),0)</f>
        <v>100</v>
      </c>
      <c r="BU26" s="63" t="n">
        <v>100</v>
      </c>
      <c r="BV26" s="63" t="n">
        <v>100</v>
      </c>
      <c r="BW26" s="63" t="n">
        <v>100</v>
      </c>
      <c r="BX26" s="62" t="n">
        <v>100</v>
      </c>
      <c r="BY26" s="62" t="n">
        <v>100</v>
      </c>
      <c r="BZ26" s="62" t="n">
        <v>100</v>
      </c>
      <c r="CA26" s="62" t="n">
        <v>100</v>
      </c>
      <c r="CB26" s="62" t="n">
        <v>100</v>
      </c>
      <c r="CC26" s="62"/>
      <c r="CD26" s="61" t="n">
        <f aca="false">IFERROR(AVERAGE(BU26:CC26),0)</f>
        <v>100</v>
      </c>
    </row>
    <row r="27" customFormat="false" ht="15.75" hidden="false" customHeight="true" outlineLevel="0" collapsed="false">
      <c r="A27" s="13" t="str">
        <f aca="false">$E27&amp;"-"&amp;$F27</f>
        <v>202060106-2</v>
      </c>
      <c r="B27" s="18" t="n">
        <f aca="false">$W27</f>
        <v>92</v>
      </c>
      <c r="C27" s="13"/>
      <c r="D27" s="54" t="n">
        <f aca="false">D26+1</f>
        <v>23</v>
      </c>
      <c r="E27" s="56" t="s">
        <v>1706</v>
      </c>
      <c r="F27" s="56" t="s">
        <v>58</v>
      </c>
      <c r="G27" s="56" t="s">
        <v>1707</v>
      </c>
      <c r="H27" s="56" t="s">
        <v>159</v>
      </c>
      <c r="I27" s="56" t="s">
        <v>1708</v>
      </c>
      <c r="J27" s="56" t="s">
        <v>84</v>
      </c>
      <c r="K27" s="56" t="s">
        <v>1709</v>
      </c>
      <c r="L27" s="56" t="s">
        <v>64</v>
      </c>
      <c r="M27" s="56" t="s">
        <v>65</v>
      </c>
      <c r="N27" s="56" t="s">
        <v>1710</v>
      </c>
      <c r="O27" s="57" t="n">
        <f aca="false">$AB27</f>
        <v>100</v>
      </c>
      <c r="P27" s="57" t="n">
        <f aca="false">$AF27</f>
        <v>70</v>
      </c>
      <c r="Q27" s="57" t="n">
        <f aca="false">IFERROR(IF($V27&lt;&gt;0,ROUND((MAX(O27:P27)*0.5+$V27*0.5),0),ROUND(($O27*0.5+$P27*0.5),0)),)</f>
        <v>85</v>
      </c>
      <c r="R27" s="57" t="n">
        <f aca="false">$AV27</f>
        <v>98.3</v>
      </c>
      <c r="S27" s="57" t="n">
        <f aca="false">$BI27</f>
        <v>100</v>
      </c>
      <c r="T27" s="57" t="n">
        <f aca="false">$BT27</f>
        <v>100</v>
      </c>
      <c r="U27" s="57" t="n">
        <f aca="false">$CD27</f>
        <v>100</v>
      </c>
      <c r="V27" s="58" t="n">
        <f aca="false">$AJ27</f>
        <v>0</v>
      </c>
      <c r="W27" s="59" t="n">
        <f aca="false">IF($Q27&gt;=55,ROUND($Q27*$Q$3+$R27*$R$3+$S27*$S$3+$T27*$T$3+$U27*$U$3,0),$Q27)</f>
        <v>92</v>
      </c>
      <c r="X27" s="57" t="n">
        <v>20</v>
      </c>
      <c r="Y27" s="60" t="n">
        <v>30</v>
      </c>
      <c r="Z27" s="60" t="n">
        <v>50</v>
      </c>
      <c r="AA27" s="60" t="n">
        <v>100</v>
      </c>
      <c r="AB27" s="61" t="n">
        <f aca="false">IFERROR(X27+Y27+Z27*AA27/100,0)</f>
        <v>100</v>
      </c>
      <c r="AC27" s="60" t="n">
        <v>20</v>
      </c>
      <c r="AD27" s="60" t="n">
        <v>50</v>
      </c>
      <c r="AE27" s="57" t="n">
        <v>100</v>
      </c>
      <c r="AF27" s="61" t="n">
        <f aca="false">IFERROR(AC27+AD27*AE27/100,0)</f>
        <v>70</v>
      </c>
      <c r="AG27" s="60"/>
      <c r="AH27" s="60"/>
      <c r="AI27" s="57"/>
      <c r="AJ27" s="61" t="n">
        <f aca="false">IFERROR(AG27+AH27*AI27/100,0)</f>
        <v>0</v>
      </c>
      <c r="AK27" s="62" t="n">
        <v>100</v>
      </c>
      <c r="AL27" s="63" t="n">
        <v>100</v>
      </c>
      <c r="AM27" s="62" t="n">
        <v>100</v>
      </c>
      <c r="AN27" s="62" t="n">
        <v>100</v>
      </c>
      <c r="AO27" s="62" t="n">
        <v>100</v>
      </c>
      <c r="AP27" s="62" t="n">
        <v>100</v>
      </c>
      <c r="AQ27" s="62" t="n">
        <v>100</v>
      </c>
      <c r="AR27" s="62" t="n">
        <v>83</v>
      </c>
      <c r="AS27" s="62" t="n">
        <v>100</v>
      </c>
      <c r="AT27" s="62" t="n">
        <v>100</v>
      </c>
      <c r="AU27" s="62"/>
      <c r="AV27" s="61" t="n">
        <f aca="false">IFERROR(AVERAGE(AK27:AU27),0)</f>
        <v>98.3</v>
      </c>
      <c r="AW27" s="62" t="n">
        <v>100</v>
      </c>
      <c r="AX27" s="62" t="n">
        <v>100</v>
      </c>
      <c r="AY27" s="62" t="n">
        <v>100</v>
      </c>
      <c r="AZ27" s="62" t="n">
        <v>100</v>
      </c>
      <c r="BA27" s="62" t="n">
        <v>100</v>
      </c>
      <c r="BB27" s="62" t="n">
        <v>100</v>
      </c>
      <c r="BC27" s="62" t="n">
        <v>100</v>
      </c>
      <c r="BD27" s="62" t="n">
        <v>100</v>
      </c>
      <c r="BE27" s="62" t="n">
        <v>100</v>
      </c>
      <c r="BF27" s="62" t="n">
        <v>100</v>
      </c>
      <c r="BG27" s="62"/>
      <c r="BH27" s="62"/>
      <c r="BI27" s="61" t="n">
        <f aca="false">IFERROR(AVERAGE(AW27:BH27),0)</f>
        <v>100</v>
      </c>
      <c r="BJ27" s="62" t="n">
        <v>100</v>
      </c>
      <c r="BK27" s="62" t="n">
        <v>100</v>
      </c>
      <c r="BL27" s="62" t="n">
        <v>100</v>
      </c>
      <c r="BM27" s="62" t="n">
        <v>100</v>
      </c>
      <c r="BN27" s="62" t="n">
        <v>100</v>
      </c>
      <c r="BO27" s="62" t="n">
        <v>100</v>
      </c>
      <c r="BP27" s="62" t="n">
        <v>100</v>
      </c>
      <c r="BQ27" s="62" t="n">
        <v>100</v>
      </c>
      <c r="BR27" s="62" t="n">
        <v>100</v>
      </c>
      <c r="BS27" s="62" t="n">
        <v>100</v>
      </c>
      <c r="BT27" s="61" t="n">
        <f aca="false">IFERROR(AVERAGE(BJ27:BS27),0)</f>
        <v>100</v>
      </c>
      <c r="BU27" s="63" t="n">
        <v>100</v>
      </c>
      <c r="BV27" s="63" t="n">
        <v>100</v>
      </c>
      <c r="BW27" s="63" t="n">
        <v>100</v>
      </c>
      <c r="BX27" s="62" t="n">
        <v>100</v>
      </c>
      <c r="BY27" s="62" t="n">
        <v>100</v>
      </c>
      <c r="BZ27" s="62" t="n">
        <v>100</v>
      </c>
      <c r="CA27" s="62" t="n">
        <v>100</v>
      </c>
      <c r="CB27" s="62" t="n">
        <v>100</v>
      </c>
      <c r="CC27" s="62"/>
      <c r="CD27" s="61" t="n">
        <f aca="false">IFERROR(AVERAGE(BU27:CC27),0)</f>
        <v>100</v>
      </c>
    </row>
    <row r="28" customFormat="false" ht="15.75" hidden="false" customHeight="true" outlineLevel="0" collapsed="false">
      <c r="A28" s="13" t="str">
        <f aca="false">$E28&amp;"-"&amp;$F28</f>
        <v>202060062-7</v>
      </c>
      <c r="B28" s="18" t="n">
        <f aca="false">$W28</f>
        <v>99</v>
      </c>
      <c r="C28" s="13"/>
      <c r="D28" s="54" t="n">
        <f aca="false">D27+1</f>
        <v>24</v>
      </c>
      <c r="E28" s="56" t="s">
        <v>1711</v>
      </c>
      <c r="F28" s="56" t="s">
        <v>121</v>
      </c>
      <c r="G28" s="56" t="s">
        <v>1712</v>
      </c>
      <c r="H28" s="56" t="s">
        <v>121</v>
      </c>
      <c r="I28" s="56" t="s">
        <v>244</v>
      </c>
      <c r="J28" s="56" t="s">
        <v>467</v>
      </c>
      <c r="K28" s="56" t="s">
        <v>1713</v>
      </c>
      <c r="L28" s="56" t="s">
        <v>64</v>
      </c>
      <c r="M28" s="56" t="s">
        <v>65</v>
      </c>
      <c r="N28" s="56" t="s">
        <v>1714</v>
      </c>
      <c r="O28" s="57" t="n">
        <f aca="false">$AB28</f>
        <v>100</v>
      </c>
      <c r="P28" s="57" t="n">
        <f aca="false">$AF28</f>
        <v>100</v>
      </c>
      <c r="Q28" s="57" t="n">
        <f aca="false">IFERROR(IF($V28&lt;&gt;0,ROUND((MAX(O28:P28)*0.5+$V28*0.5),0),ROUND(($O28*0.5+$P28*0.5),0)),)</f>
        <v>100</v>
      </c>
      <c r="R28" s="57" t="n">
        <f aca="false">$AV28</f>
        <v>96</v>
      </c>
      <c r="S28" s="57" t="n">
        <f aca="false">$BI28</f>
        <v>100</v>
      </c>
      <c r="T28" s="57" t="n">
        <f aca="false">$BT28</f>
        <v>97</v>
      </c>
      <c r="U28" s="57" t="n">
        <f aca="false">$CD28</f>
        <v>100</v>
      </c>
      <c r="V28" s="58" t="n">
        <f aca="false">$AJ28</f>
        <v>0</v>
      </c>
      <c r="W28" s="59" t="n">
        <f aca="false">IF($Q28&gt;=55,ROUND($Q28*$Q$3+$R28*$R$3+$S28*$S$3+$T28*$T$3+$U28*$U$3,0),$Q28)</f>
        <v>99</v>
      </c>
      <c r="X28" s="57" t="n">
        <v>20</v>
      </c>
      <c r="Y28" s="60" t="n">
        <v>30</v>
      </c>
      <c r="Z28" s="60" t="n">
        <v>50</v>
      </c>
      <c r="AA28" s="60" t="n">
        <v>100</v>
      </c>
      <c r="AB28" s="61" t="n">
        <f aca="false">IFERROR(X28+Y28+Z28*AA28/100,0)</f>
        <v>100</v>
      </c>
      <c r="AC28" s="60" t="n">
        <v>30</v>
      </c>
      <c r="AD28" s="60" t="n">
        <v>70</v>
      </c>
      <c r="AE28" s="57" t="n">
        <v>100</v>
      </c>
      <c r="AF28" s="61" t="n">
        <f aca="false">IFERROR(AC28+AD28*AE28/100,0)</f>
        <v>100</v>
      </c>
      <c r="AG28" s="60"/>
      <c r="AH28" s="60"/>
      <c r="AI28" s="57"/>
      <c r="AJ28" s="61" t="n">
        <f aca="false">IFERROR(AG28+AH28*AI28/100,0)</f>
        <v>0</v>
      </c>
      <c r="AK28" s="62" t="n">
        <v>100</v>
      </c>
      <c r="AL28" s="63" t="n">
        <v>100</v>
      </c>
      <c r="AM28" s="62" t="n">
        <v>100</v>
      </c>
      <c r="AN28" s="62" t="n">
        <v>100</v>
      </c>
      <c r="AO28" s="62" t="n">
        <v>100</v>
      </c>
      <c r="AP28" s="62" t="n">
        <v>60</v>
      </c>
      <c r="AQ28" s="62" t="n">
        <v>100</v>
      </c>
      <c r="AR28" s="62" t="n">
        <v>100</v>
      </c>
      <c r="AS28" s="62" t="n">
        <v>100</v>
      </c>
      <c r="AT28" s="62" t="n">
        <v>100</v>
      </c>
      <c r="AU28" s="62"/>
      <c r="AV28" s="61" t="n">
        <f aca="false">IFERROR(AVERAGE(AK28:AU28),0)</f>
        <v>96</v>
      </c>
      <c r="AW28" s="62" t="n">
        <v>100</v>
      </c>
      <c r="AX28" s="62" t="n">
        <v>100</v>
      </c>
      <c r="AY28" s="62" t="n">
        <v>100</v>
      </c>
      <c r="AZ28" s="62" t="n">
        <v>100</v>
      </c>
      <c r="BA28" s="62" t="n">
        <v>100</v>
      </c>
      <c r="BB28" s="62" t="n">
        <v>100</v>
      </c>
      <c r="BC28" s="62" t="n">
        <v>100</v>
      </c>
      <c r="BD28" s="62" t="n">
        <v>100</v>
      </c>
      <c r="BE28" s="62" t="n">
        <v>100</v>
      </c>
      <c r="BF28" s="62" t="n">
        <v>100</v>
      </c>
      <c r="BG28" s="62"/>
      <c r="BH28" s="62"/>
      <c r="BI28" s="61" t="n">
        <f aca="false">IFERROR(AVERAGE(AW28:BH28),0)</f>
        <v>100</v>
      </c>
      <c r="BJ28" s="62" t="n">
        <v>100</v>
      </c>
      <c r="BK28" s="62" t="n">
        <v>100</v>
      </c>
      <c r="BL28" s="62" t="n">
        <v>100</v>
      </c>
      <c r="BM28" s="62" t="n">
        <v>85</v>
      </c>
      <c r="BN28" s="62" t="n">
        <v>100</v>
      </c>
      <c r="BO28" s="62" t="n">
        <v>100</v>
      </c>
      <c r="BP28" s="62" t="n">
        <v>95</v>
      </c>
      <c r="BQ28" s="62" t="n">
        <v>95</v>
      </c>
      <c r="BR28" s="62" t="n">
        <v>100</v>
      </c>
      <c r="BS28" s="62" t="n">
        <v>95</v>
      </c>
      <c r="BT28" s="61" t="n">
        <f aca="false">IFERROR(AVERAGE(BJ28:BS28),0)</f>
        <v>97</v>
      </c>
      <c r="BU28" s="63" t="n">
        <v>100</v>
      </c>
      <c r="BV28" s="63" t="n">
        <v>100</v>
      </c>
      <c r="BW28" s="63" t="n">
        <v>100</v>
      </c>
      <c r="BX28" s="62" t="n">
        <v>100</v>
      </c>
      <c r="BY28" s="62" t="n">
        <v>100</v>
      </c>
      <c r="BZ28" s="62" t="n">
        <v>100</v>
      </c>
      <c r="CA28" s="62" t="n">
        <v>100</v>
      </c>
      <c r="CB28" s="62" t="n">
        <v>100</v>
      </c>
      <c r="CC28" s="62"/>
      <c r="CD28" s="61" t="n">
        <f aca="false">IFERROR(AVERAGE(BU28:CC28),0)</f>
        <v>100</v>
      </c>
    </row>
    <row r="29" customFormat="false" ht="15.75" hidden="false" customHeight="true" outlineLevel="0" collapsed="false">
      <c r="A29" s="13" t="str">
        <f aca="false">$E29&amp;"-"&amp;$F29</f>
        <v>201903015-9</v>
      </c>
      <c r="B29" s="18" t="n">
        <f aca="false">$W29</f>
        <v>75</v>
      </c>
      <c r="C29" s="13"/>
      <c r="D29" s="54" t="n">
        <f aca="false">D28+1</f>
        <v>25</v>
      </c>
      <c r="E29" s="56" t="s">
        <v>1715</v>
      </c>
      <c r="F29" s="56" t="s">
        <v>102</v>
      </c>
      <c r="G29" s="56" t="s">
        <v>1716</v>
      </c>
      <c r="H29" s="56" t="s">
        <v>121</v>
      </c>
      <c r="I29" s="56" t="s">
        <v>244</v>
      </c>
      <c r="J29" s="56" t="s">
        <v>1717</v>
      </c>
      <c r="K29" s="56" t="s">
        <v>1718</v>
      </c>
      <c r="L29" s="56" t="s">
        <v>64</v>
      </c>
      <c r="M29" s="56" t="s">
        <v>65</v>
      </c>
      <c r="N29" s="56" t="s">
        <v>1719</v>
      </c>
      <c r="O29" s="57" t="n">
        <f aca="false">$AB29</f>
        <v>90</v>
      </c>
      <c r="P29" s="57" t="n">
        <f aca="false">$AF29</f>
        <v>30</v>
      </c>
      <c r="Q29" s="57" t="n">
        <f aca="false">IFERROR(IF($V29&lt;&gt;0,ROUND((MAX(O29:P29)*0.5+$V29*0.5),0),ROUND(($O29*0.5+$P29*0.5),0)),)</f>
        <v>60</v>
      </c>
      <c r="R29" s="57" t="n">
        <f aca="false">$AV29</f>
        <v>90.3</v>
      </c>
      <c r="S29" s="57" t="n">
        <f aca="false">$BI29</f>
        <v>69.4</v>
      </c>
      <c r="T29" s="57" t="n">
        <f aca="false">$BT29</f>
        <v>96</v>
      </c>
      <c r="U29" s="57" t="n">
        <f aca="false">$CD29</f>
        <v>87.5</v>
      </c>
      <c r="V29" s="58" t="n">
        <f aca="false">$AJ29</f>
        <v>0</v>
      </c>
      <c r="W29" s="59" t="n">
        <f aca="false">IF($Q29&gt;=55,ROUND($Q29*$Q$3+$R29*$R$3+$S29*$S$3+$T29*$T$3+$U29*$U$3,0),$Q29)</f>
        <v>75</v>
      </c>
      <c r="X29" s="57" t="n">
        <v>20</v>
      </c>
      <c r="Y29" s="60" t="n">
        <v>20</v>
      </c>
      <c r="Z29" s="60" t="n">
        <v>50</v>
      </c>
      <c r="AA29" s="60" t="n">
        <v>100</v>
      </c>
      <c r="AB29" s="61" t="n">
        <f aca="false">IFERROR(X29+Y29+Z29*AA29/100,0)</f>
        <v>90</v>
      </c>
      <c r="AC29" s="60" t="n">
        <v>30</v>
      </c>
      <c r="AD29" s="60" t="n">
        <v>0</v>
      </c>
      <c r="AE29" s="57" t="n">
        <v>0</v>
      </c>
      <c r="AF29" s="61" t="n">
        <f aca="false">IFERROR(AC29+AD29*AE29/100,0)</f>
        <v>30</v>
      </c>
      <c r="AG29" s="60"/>
      <c r="AH29" s="60"/>
      <c r="AI29" s="57"/>
      <c r="AJ29" s="61" t="n">
        <f aca="false">IFERROR(AG29+AH29*AI29/100,0)</f>
        <v>0</v>
      </c>
      <c r="AK29" s="62" t="n">
        <v>100</v>
      </c>
      <c r="AL29" s="63" t="n">
        <v>100</v>
      </c>
      <c r="AM29" s="62" t="n">
        <v>100</v>
      </c>
      <c r="AN29" s="62" t="n">
        <v>100</v>
      </c>
      <c r="AO29" s="62" t="n">
        <v>100</v>
      </c>
      <c r="AP29" s="62" t="n">
        <v>40</v>
      </c>
      <c r="AQ29" s="62" t="n">
        <v>100</v>
      </c>
      <c r="AR29" s="62" t="n">
        <v>83</v>
      </c>
      <c r="AS29" s="62" t="n">
        <v>80</v>
      </c>
      <c r="AT29" s="62" t="n">
        <v>100</v>
      </c>
      <c r="AU29" s="62"/>
      <c r="AV29" s="61" t="n">
        <f aca="false">IFERROR(AVERAGE(AK29:AU29),0)</f>
        <v>90.3</v>
      </c>
      <c r="AW29" s="62" t="n">
        <v>0</v>
      </c>
      <c r="AX29" s="62" t="n">
        <v>0</v>
      </c>
      <c r="AY29" s="62" t="n">
        <v>90</v>
      </c>
      <c r="AZ29" s="62" t="n">
        <v>84</v>
      </c>
      <c r="BA29" s="62" t="n">
        <v>67</v>
      </c>
      <c r="BB29" s="62" t="n">
        <v>77</v>
      </c>
      <c r="BC29" s="62" t="n">
        <v>96</v>
      </c>
      <c r="BD29" s="62" t="n">
        <v>100</v>
      </c>
      <c r="BE29" s="62" t="n">
        <v>99</v>
      </c>
      <c r="BF29" s="62" t="n">
        <v>81</v>
      </c>
      <c r="BG29" s="62"/>
      <c r="BH29" s="62"/>
      <c r="BI29" s="61" t="n">
        <f aca="false">IFERROR(AVERAGE(AW29:BH29),0)</f>
        <v>69.4</v>
      </c>
      <c r="BJ29" s="62" t="n">
        <v>100</v>
      </c>
      <c r="BK29" s="62" t="n">
        <v>100</v>
      </c>
      <c r="BL29" s="62" t="n">
        <v>100</v>
      </c>
      <c r="BM29" s="62" t="n">
        <v>95</v>
      </c>
      <c r="BN29" s="62" t="n">
        <v>90</v>
      </c>
      <c r="BO29" s="62" t="n">
        <v>75</v>
      </c>
      <c r="BP29" s="62" t="n">
        <v>100</v>
      </c>
      <c r="BQ29" s="62" t="n">
        <v>100</v>
      </c>
      <c r="BR29" s="62" t="n">
        <v>100</v>
      </c>
      <c r="BS29" s="62" t="n">
        <v>100</v>
      </c>
      <c r="BT29" s="61" t="n">
        <f aca="false">IFERROR(AVERAGE(BJ29:BS29),0)</f>
        <v>96</v>
      </c>
      <c r="BU29" s="63" t="n">
        <v>0</v>
      </c>
      <c r="BV29" s="63" t="n">
        <v>100</v>
      </c>
      <c r="BW29" s="63" t="n">
        <v>100</v>
      </c>
      <c r="BX29" s="62" t="n">
        <v>100</v>
      </c>
      <c r="BY29" s="62" t="n">
        <v>100</v>
      </c>
      <c r="BZ29" s="62" t="n">
        <v>100</v>
      </c>
      <c r="CA29" s="62" t="n">
        <v>100</v>
      </c>
      <c r="CB29" s="62" t="n">
        <v>100</v>
      </c>
      <c r="CC29" s="62"/>
      <c r="CD29" s="61" t="n">
        <f aca="false">IFERROR(AVERAGE(BU29:CC29),0)</f>
        <v>87.5</v>
      </c>
    </row>
    <row r="30" customFormat="false" ht="15.75" hidden="false" customHeight="true" outlineLevel="0" collapsed="false">
      <c r="A30" s="13" t="str">
        <f aca="false">$E30&amp;"-"&amp;$F30</f>
        <v>202060080-5</v>
      </c>
      <c r="B30" s="18" t="n">
        <f aca="false">$W30</f>
        <v>100</v>
      </c>
      <c r="C30" s="13"/>
      <c r="D30" s="54" t="n">
        <f aca="false">D29+1</f>
        <v>26</v>
      </c>
      <c r="E30" s="56" t="s">
        <v>1720</v>
      </c>
      <c r="F30" s="56" t="s">
        <v>70</v>
      </c>
      <c r="G30" s="56" t="s">
        <v>1721</v>
      </c>
      <c r="H30" s="56" t="s">
        <v>178</v>
      </c>
      <c r="I30" s="56" t="s">
        <v>703</v>
      </c>
      <c r="J30" s="56" t="s">
        <v>84</v>
      </c>
      <c r="K30" s="56" t="s">
        <v>1722</v>
      </c>
      <c r="L30" s="56" t="s">
        <v>64</v>
      </c>
      <c r="M30" s="56" t="s">
        <v>65</v>
      </c>
      <c r="N30" s="56" t="s">
        <v>1723</v>
      </c>
      <c r="O30" s="57" t="n">
        <f aca="false">$AB30</f>
        <v>100</v>
      </c>
      <c r="P30" s="57" t="n">
        <f aca="false">$AF30</f>
        <v>100</v>
      </c>
      <c r="Q30" s="57" t="n">
        <f aca="false">IFERROR(IF($V30&lt;&gt;0,ROUND((MAX(O30:P30)*0.5+$V30*0.5),0),ROUND(($O30*0.5+$P30*0.5),0)),)</f>
        <v>100</v>
      </c>
      <c r="R30" s="57" t="n">
        <f aca="false">$AV30</f>
        <v>98</v>
      </c>
      <c r="S30" s="57" t="n">
        <f aca="false">$BI30</f>
        <v>100</v>
      </c>
      <c r="T30" s="57" t="n">
        <f aca="false">$BT30</f>
        <v>100</v>
      </c>
      <c r="U30" s="57" t="n">
        <f aca="false">$CD30</f>
        <v>100</v>
      </c>
      <c r="V30" s="58" t="n">
        <f aca="false">$AJ30</f>
        <v>0</v>
      </c>
      <c r="W30" s="59" t="n">
        <f aca="false">IF($Q30&gt;=55,ROUND($Q30*$Q$3+$R30*$R$3+$S30*$S$3+$T30*$T$3+$U30*$U$3,0),$Q30)</f>
        <v>100</v>
      </c>
      <c r="X30" s="57" t="n">
        <v>20</v>
      </c>
      <c r="Y30" s="60" t="n">
        <v>30</v>
      </c>
      <c r="Z30" s="60" t="n">
        <v>50</v>
      </c>
      <c r="AA30" s="60" t="n">
        <v>100</v>
      </c>
      <c r="AB30" s="61" t="n">
        <f aca="false">IFERROR(X30+Y30+Z30*AA30/100,0)</f>
        <v>100</v>
      </c>
      <c r="AC30" s="60" t="n">
        <v>30</v>
      </c>
      <c r="AD30" s="60" t="n">
        <v>70</v>
      </c>
      <c r="AE30" s="57" t="n">
        <v>100</v>
      </c>
      <c r="AF30" s="61" t="n">
        <f aca="false">IFERROR(AC30+AD30*AE30/100,0)</f>
        <v>100</v>
      </c>
      <c r="AG30" s="60"/>
      <c r="AH30" s="60"/>
      <c r="AI30" s="57"/>
      <c r="AJ30" s="61" t="n">
        <f aca="false">IFERROR(AG30+AH30*AI30/100,0)</f>
        <v>0</v>
      </c>
      <c r="AK30" s="62" t="n">
        <v>100</v>
      </c>
      <c r="AL30" s="63" t="n">
        <v>100</v>
      </c>
      <c r="AM30" s="62" t="n">
        <v>100</v>
      </c>
      <c r="AN30" s="62" t="n">
        <v>100</v>
      </c>
      <c r="AO30" s="62" t="n">
        <v>100</v>
      </c>
      <c r="AP30" s="62" t="n">
        <v>80</v>
      </c>
      <c r="AQ30" s="62" t="n">
        <v>100</v>
      </c>
      <c r="AR30" s="62" t="n">
        <v>100</v>
      </c>
      <c r="AS30" s="62" t="n">
        <v>100</v>
      </c>
      <c r="AT30" s="62" t="n">
        <v>100</v>
      </c>
      <c r="AU30" s="62"/>
      <c r="AV30" s="61" t="n">
        <f aca="false">IFERROR(AVERAGE(AK30:AU30),0)</f>
        <v>98</v>
      </c>
      <c r="AW30" s="62" t="n">
        <v>100</v>
      </c>
      <c r="AX30" s="62" t="n">
        <v>100</v>
      </c>
      <c r="AY30" s="62" t="n">
        <v>100</v>
      </c>
      <c r="AZ30" s="62" t="n">
        <v>100</v>
      </c>
      <c r="BA30" s="62" t="n">
        <v>100</v>
      </c>
      <c r="BB30" s="62" t="n">
        <v>100</v>
      </c>
      <c r="BC30" s="62" t="n">
        <v>100</v>
      </c>
      <c r="BD30" s="62" t="n">
        <v>100</v>
      </c>
      <c r="BE30" s="62" t="n">
        <v>100</v>
      </c>
      <c r="BF30" s="62" t="n">
        <v>100</v>
      </c>
      <c r="BG30" s="62"/>
      <c r="BH30" s="62"/>
      <c r="BI30" s="61" t="n">
        <f aca="false">IFERROR(AVERAGE(AW30:BH30),0)</f>
        <v>100</v>
      </c>
      <c r="BJ30" s="62" t="n">
        <v>100</v>
      </c>
      <c r="BK30" s="62" t="n">
        <v>100</v>
      </c>
      <c r="BL30" s="62" t="n">
        <v>100</v>
      </c>
      <c r="BM30" s="62" t="n">
        <v>100</v>
      </c>
      <c r="BN30" s="62" t="n">
        <v>100</v>
      </c>
      <c r="BO30" s="62" t="n">
        <v>100</v>
      </c>
      <c r="BP30" s="62" t="n">
        <v>100</v>
      </c>
      <c r="BQ30" s="62" t="n">
        <v>100</v>
      </c>
      <c r="BR30" s="62" t="n">
        <v>100</v>
      </c>
      <c r="BS30" s="62" t="n">
        <v>100</v>
      </c>
      <c r="BT30" s="61" t="n">
        <f aca="false">IFERROR(AVERAGE(BJ30:BS30),0)</f>
        <v>100</v>
      </c>
      <c r="BU30" s="63" t="n">
        <v>100</v>
      </c>
      <c r="BV30" s="63" t="n">
        <v>100</v>
      </c>
      <c r="BW30" s="63" t="n">
        <v>100</v>
      </c>
      <c r="BX30" s="62" t="n">
        <v>100</v>
      </c>
      <c r="BY30" s="62" t="n">
        <v>100</v>
      </c>
      <c r="BZ30" s="62" t="n">
        <v>100</v>
      </c>
      <c r="CA30" s="62" t="n">
        <v>100</v>
      </c>
      <c r="CB30" s="62" t="n">
        <v>100</v>
      </c>
      <c r="CC30" s="62"/>
      <c r="CD30" s="61" t="n">
        <f aca="false">IFERROR(AVERAGE(BU30:CC30),0)</f>
        <v>100</v>
      </c>
    </row>
    <row r="31" customFormat="false" ht="15.75" hidden="false" customHeight="true" outlineLevel="0" collapsed="false">
      <c r="A31" s="13" t="str">
        <f aca="false">$E31&amp;"-"&amp;$F31</f>
        <v>202060097-k</v>
      </c>
      <c r="B31" s="18" t="n">
        <f aca="false">$W31</f>
        <v>72</v>
      </c>
      <c r="C31" s="13"/>
      <c r="D31" s="54" t="n">
        <v>27</v>
      </c>
      <c r="E31" s="56" t="s">
        <v>1724</v>
      </c>
      <c r="F31" s="56" t="s">
        <v>76</v>
      </c>
      <c r="G31" s="56" t="s">
        <v>1725</v>
      </c>
      <c r="H31" s="56" t="s">
        <v>178</v>
      </c>
      <c r="I31" s="56" t="s">
        <v>1726</v>
      </c>
      <c r="J31" s="56" t="s">
        <v>356</v>
      </c>
      <c r="K31" s="56" t="s">
        <v>488</v>
      </c>
      <c r="L31" s="56" t="s">
        <v>64</v>
      </c>
      <c r="M31" s="56" t="s">
        <v>65</v>
      </c>
      <c r="N31" s="56" t="s">
        <v>1727</v>
      </c>
      <c r="O31" s="57" t="n">
        <f aca="false">$AB31</f>
        <v>75</v>
      </c>
      <c r="P31" s="57" t="n">
        <f aca="false">$AF31</f>
        <v>0</v>
      </c>
      <c r="Q31" s="57" t="n">
        <f aca="false">IFERROR(IF($V31&lt;&gt;0,ROUND((O31+P31+V31)/3,0),ROUND(($O31*0.5+$P31*0.5),0)),)</f>
        <v>57</v>
      </c>
      <c r="R31" s="57" t="n">
        <f aca="false">$AV31</f>
        <v>79</v>
      </c>
      <c r="S31" s="57" t="n">
        <f aca="false">$BI31</f>
        <v>99.7</v>
      </c>
      <c r="T31" s="57" t="n">
        <f aca="false">$BT31</f>
        <v>91</v>
      </c>
      <c r="U31" s="57" t="n">
        <f aca="false">$CD31</f>
        <v>87.5</v>
      </c>
      <c r="V31" s="58" t="n">
        <f aca="false">$AJ31</f>
        <v>95</v>
      </c>
      <c r="W31" s="59" t="n">
        <f aca="false">IF($Q31&gt;=55,ROUND($Q31*$Q$3+$R31*$R$3+$S31*$S$3+$T31*$T$3+$U31*$U$3,0),$Q31)</f>
        <v>72</v>
      </c>
      <c r="X31" s="83" t="n">
        <v>20</v>
      </c>
      <c r="Y31" s="84" t="n">
        <v>30</v>
      </c>
      <c r="Z31" s="84" t="n">
        <v>25</v>
      </c>
      <c r="AA31" s="84" t="n">
        <v>100</v>
      </c>
      <c r="AB31" s="61" t="n">
        <f aca="false">IFERROR(X31+Y31+Z31*AA31/100,0)</f>
        <v>75</v>
      </c>
      <c r="AC31" s="60" t="n">
        <v>0</v>
      </c>
      <c r="AD31" s="60" t="n">
        <v>0</v>
      </c>
      <c r="AE31" s="57" t="n">
        <v>0</v>
      </c>
      <c r="AF31" s="61" t="n">
        <f aca="false">IFERROR(AC31+AD31*AE31/100,0)</f>
        <v>0</v>
      </c>
      <c r="AG31" s="60" t="n">
        <v>25</v>
      </c>
      <c r="AH31" s="60" t="n">
        <v>70</v>
      </c>
      <c r="AI31" s="57" t="n">
        <v>100</v>
      </c>
      <c r="AJ31" s="61" t="n">
        <f aca="false">IFERROR(AG31+AH31*AI31/100,0)</f>
        <v>95</v>
      </c>
      <c r="AK31" s="62" t="n">
        <v>100</v>
      </c>
      <c r="AL31" s="63" t="n">
        <v>40</v>
      </c>
      <c r="AM31" s="62" t="n">
        <v>100</v>
      </c>
      <c r="AN31" s="62" t="n">
        <v>100</v>
      </c>
      <c r="AO31" s="62" t="n">
        <v>50</v>
      </c>
      <c r="AP31" s="62" t="n">
        <v>100</v>
      </c>
      <c r="AQ31" s="62" t="n">
        <v>100</v>
      </c>
      <c r="AR31" s="62" t="n">
        <v>0</v>
      </c>
      <c r="AS31" s="62" t="n">
        <v>100</v>
      </c>
      <c r="AT31" s="62" t="n">
        <v>100</v>
      </c>
      <c r="AU31" s="62"/>
      <c r="AV31" s="61" t="n">
        <f aca="false">IFERROR(AVERAGE(AK31:AU31),0)</f>
        <v>79</v>
      </c>
      <c r="AW31" s="62" t="n">
        <v>100</v>
      </c>
      <c r="AX31" s="62" t="n">
        <v>100</v>
      </c>
      <c r="AY31" s="62" t="n">
        <v>100</v>
      </c>
      <c r="AZ31" s="62" t="n">
        <v>100</v>
      </c>
      <c r="BA31" s="62" t="n">
        <v>100</v>
      </c>
      <c r="BB31" s="62" t="n">
        <v>100</v>
      </c>
      <c r="BC31" s="62" t="n">
        <v>100</v>
      </c>
      <c r="BD31" s="62" t="n">
        <v>100</v>
      </c>
      <c r="BE31" s="62" t="n">
        <v>97</v>
      </c>
      <c r="BF31" s="62" t="n">
        <v>100</v>
      </c>
      <c r="BG31" s="62"/>
      <c r="BH31" s="62"/>
      <c r="BI31" s="61" t="n">
        <f aca="false">IFERROR(AVERAGE(AW31:BH31),0)</f>
        <v>99.7</v>
      </c>
      <c r="BJ31" s="85" t="n">
        <v>100</v>
      </c>
      <c r="BK31" s="85" t="n">
        <v>90</v>
      </c>
      <c r="BL31" s="85" t="n">
        <v>100</v>
      </c>
      <c r="BM31" s="85" t="n">
        <v>75</v>
      </c>
      <c r="BN31" s="85" t="n">
        <v>100</v>
      </c>
      <c r="BO31" s="85" t="n">
        <v>100</v>
      </c>
      <c r="BP31" s="85" t="n">
        <v>100</v>
      </c>
      <c r="BQ31" s="62" t="n">
        <v>45</v>
      </c>
      <c r="BR31" s="62" t="n">
        <v>100</v>
      </c>
      <c r="BS31" s="62" t="n">
        <v>100</v>
      </c>
      <c r="BT31" s="61" t="n">
        <f aca="false">IFERROR(AVERAGE(BJ31:BS31),0)</f>
        <v>91</v>
      </c>
      <c r="BU31" s="63" t="n">
        <v>100</v>
      </c>
      <c r="BV31" s="63" t="n">
        <v>100</v>
      </c>
      <c r="BW31" s="63" t="n">
        <v>100</v>
      </c>
      <c r="BX31" s="62" t="n">
        <v>0</v>
      </c>
      <c r="BY31" s="62" t="n">
        <v>100</v>
      </c>
      <c r="BZ31" s="62" t="n">
        <v>100</v>
      </c>
      <c r="CA31" s="62" t="n">
        <v>100</v>
      </c>
      <c r="CB31" s="62" t="n">
        <v>100</v>
      </c>
      <c r="CC31" s="62"/>
      <c r="CD31" s="61" t="n">
        <f aca="false">IFERROR(AVERAGE(BU31:CC31),0)</f>
        <v>87.5</v>
      </c>
    </row>
    <row r="32" customFormat="false" ht="15.75" hidden="false" customHeight="true" outlineLevel="0" collapsed="false">
      <c r="A32" s="13" t="str">
        <f aca="false">$E32&amp;"-"&amp;$F32</f>
        <v>202060050-3</v>
      </c>
      <c r="B32" s="18" t="n">
        <f aca="false">$W32</f>
        <v>0</v>
      </c>
      <c r="C32" s="13"/>
      <c r="D32" s="54" t="n">
        <v>28</v>
      </c>
      <c r="E32" s="56" t="s">
        <v>1728</v>
      </c>
      <c r="F32" s="56" t="s">
        <v>159</v>
      </c>
      <c r="G32" s="56" t="s">
        <v>1729</v>
      </c>
      <c r="H32" s="56" t="s">
        <v>178</v>
      </c>
      <c r="I32" s="73" t="s">
        <v>105</v>
      </c>
      <c r="J32" s="56" t="s">
        <v>450</v>
      </c>
      <c r="K32" s="56" t="s">
        <v>1730</v>
      </c>
      <c r="L32" s="56" t="s">
        <v>64</v>
      </c>
      <c r="M32" s="56" t="s">
        <v>65</v>
      </c>
      <c r="N32" s="56" t="s">
        <v>1731</v>
      </c>
      <c r="O32" s="57" t="n">
        <f aca="false">$AB32</f>
        <v>0</v>
      </c>
      <c r="P32" s="57" t="n">
        <f aca="false">$AF32</f>
        <v>0</v>
      </c>
      <c r="Q32" s="57" t="n">
        <f aca="false">IFERROR(IF($V32&lt;&gt;0,ROUND((MAX(O32:P32)*0.5+$V32*0.5),0),ROUND(($O32*0.5+$P32*0.5),0)),)</f>
        <v>0</v>
      </c>
      <c r="R32" s="57" t="n">
        <f aca="false">$AV32</f>
        <v>47.5</v>
      </c>
      <c r="S32" s="57" t="n">
        <f aca="false">$BI32</f>
        <v>50</v>
      </c>
      <c r="T32" s="57" t="n">
        <f aca="false">$BT32</f>
        <v>59.5</v>
      </c>
      <c r="U32" s="57" t="n">
        <f aca="false">$CD32</f>
        <v>50</v>
      </c>
      <c r="V32" s="58" t="n">
        <f aca="false">$AJ32</f>
        <v>0</v>
      </c>
      <c r="W32" s="88" t="n">
        <f aca="false">IF($Q32&gt;=55,ROUND($Q32*$Q$3+$R32*$R$3+$S32*$S$3+$T32*$T$3+$U32*$U$3,0),$Q32)</f>
        <v>0</v>
      </c>
      <c r="X32" s="83" t="n">
        <v>0</v>
      </c>
      <c r="Y32" s="84" t="n">
        <v>0</v>
      </c>
      <c r="Z32" s="84" t="n">
        <v>0</v>
      </c>
      <c r="AA32" s="84" t="n">
        <v>0</v>
      </c>
      <c r="AB32" s="61" t="n">
        <f aca="false">IFERROR(X32+Y32+Z32*AA32/100,0)</f>
        <v>0</v>
      </c>
      <c r="AC32" s="60"/>
      <c r="AD32" s="60"/>
      <c r="AE32" s="57"/>
      <c r="AF32" s="61" t="n">
        <f aca="false">IFERROR(AC32+AD32*AE32/100,0)</f>
        <v>0</v>
      </c>
      <c r="AG32" s="60"/>
      <c r="AH32" s="60"/>
      <c r="AI32" s="57"/>
      <c r="AJ32" s="61" t="n">
        <f aca="false">IFERROR(AG32+AH32*AI32/100,0)</f>
        <v>0</v>
      </c>
      <c r="AK32" s="62" t="n">
        <v>100</v>
      </c>
      <c r="AL32" s="63" t="n">
        <v>100</v>
      </c>
      <c r="AM32" s="62" t="n">
        <v>100</v>
      </c>
      <c r="AN32" s="62" t="n">
        <v>100</v>
      </c>
      <c r="AO32" s="62" t="n">
        <v>75</v>
      </c>
      <c r="AP32" s="90" t="n">
        <v>0</v>
      </c>
      <c r="AQ32" s="90" t="n">
        <v>0</v>
      </c>
      <c r="AR32" s="90" t="n">
        <v>0</v>
      </c>
      <c r="AS32" s="90" t="n">
        <v>0</v>
      </c>
      <c r="AT32" s="90" t="n">
        <v>0</v>
      </c>
      <c r="AU32" s="62"/>
      <c r="AV32" s="61" t="n">
        <f aca="false">IFERROR(AVERAGE(AK32:AU32),0)</f>
        <v>47.5</v>
      </c>
      <c r="AW32" s="62" t="n">
        <v>100</v>
      </c>
      <c r="AX32" s="62" t="n">
        <v>100</v>
      </c>
      <c r="AY32" s="62" t="n">
        <v>100</v>
      </c>
      <c r="AZ32" s="62" t="n">
        <v>100</v>
      </c>
      <c r="BA32" s="62" t="n">
        <v>100</v>
      </c>
      <c r="BB32" s="90" t="n">
        <v>0</v>
      </c>
      <c r="BC32" s="62" t="n">
        <v>0</v>
      </c>
      <c r="BD32" s="90" t="n">
        <v>0</v>
      </c>
      <c r="BE32" s="90" t="n">
        <v>0</v>
      </c>
      <c r="BF32" s="90" t="n">
        <v>0</v>
      </c>
      <c r="BG32" s="62"/>
      <c r="BH32" s="62"/>
      <c r="BI32" s="66" t="n">
        <f aca="false">IFERROR(AVERAGE(AW32:BH32),0)</f>
        <v>50</v>
      </c>
      <c r="BJ32" s="62" t="n">
        <v>100</v>
      </c>
      <c r="BK32" s="62" t="n">
        <v>100</v>
      </c>
      <c r="BL32" s="62" t="n">
        <v>95</v>
      </c>
      <c r="BM32" s="62" t="n">
        <v>100</v>
      </c>
      <c r="BN32" s="62" t="n">
        <v>100</v>
      </c>
      <c r="BO32" s="62" t="n">
        <v>100</v>
      </c>
      <c r="BP32" s="62" t="n">
        <v>0</v>
      </c>
      <c r="BQ32" s="62" t="n">
        <v>0</v>
      </c>
      <c r="BR32" s="62" t="n">
        <v>0</v>
      </c>
      <c r="BS32" s="62" t="n">
        <v>0</v>
      </c>
      <c r="BT32" s="61" t="n">
        <f aca="false">IFERROR(AVERAGE(BJ32:BS32),0)</f>
        <v>59.5</v>
      </c>
      <c r="BU32" s="63" t="n">
        <v>100</v>
      </c>
      <c r="BV32" s="63" t="n">
        <v>100</v>
      </c>
      <c r="BW32" s="63" t="n">
        <v>100</v>
      </c>
      <c r="BX32" s="62" t="n">
        <v>100</v>
      </c>
      <c r="BY32" s="62" t="n">
        <v>0</v>
      </c>
      <c r="BZ32" s="62" t="n">
        <v>0</v>
      </c>
      <c r="CA32" s="62" t="n">
        <v>0</v>
      </c>
      <c r="CB32" s="62" t="n">
        <v>0</v>
      </c>
      <c r="CC32" s="62"/>
      <c r="CD32" s="61" t="n">
        <f aca="false">IFERROR(AVERAGE(BU32:CC32),0)</f>
        <v>50</v>
      </c>
    </row>
    <row r="33" customFormat="false" ht="15.75" hidden="false" customHeight="true" outlineLevel="0" collapsed="false">
      <c r="A33" s="13" t="str">
        <f aca="false">$E33&amp;"-"&amp;$F33</f>
        <v>202060011-2</v>
      </c>
      <c r="B33" s="18" t="n">
        <f aca="false">$W33</f>
        <v>97</v>
      </c>
      <c r="C33" s="13"/>
      <c r="D33" s="54" t="n">
        <v>29</v>
      </c>
      <c r="E33" s="56" t="s">
        <v>1732</v>
      </c>
      <c r="F33" s="56" t="s">
        <v>58</v>
      </c>
      <c r="G33" s="56" t="s">
        <v>1733</v>
      </c>
      <c r="H33" s="56" t="s">
        <v>178</v>
      </c>
      <c r="I33" s="56" t="s">
        <v>351</v>
      </c>
      <c r="J33" s="56" t="s">
        <v>1286</v>
      </c>
      <c r="K33" s="56" t="s">
        <v>1734</v>
      </c>
      <c r="L33" s="56" t="s">
        <v>64</v>
      </c>
      <c r="M33" s="56" t="s">
        <v>65</v>
      </c>
      <c r="N33" s="56" t="s">
        <v>1735</v>
      </c>
      <c r="O33" s="57" t="n">
        <f aca="false">$AB33</f>
        <v>100</v>
      </c>
      <c r="P33" s="57" t="n">
        <f aca="false">$AF33</f>
        <v>100</v>
      </c>
      <c r="Q33" s="57" t="n">
        <f aca="false">IFERROR(IF($V33&lt;&gt;0,ROUND((MAX(O33:P33)*0.5+$V33*0.5),0),ROUND(($O33*0.5+$P33*0.5),0)),)</f>
        <v>100</v>
      </c>
      <c r="R33" s="57" t="n">
        <f aca="false">$AV33</f>
        <v>86.8</v>
      </c>
      <c r="S33" s="57" t="n">
        <f aca="false">$BI33</f>
        <v>95.691</v>
      </c>
      <c r="T33" s="57" t="n">
        <f aca="false">$BT33</f>
        <v>99.5</v>
      </c>
      <c r="U33" s="57" t="n">
        <f aca="false">$CD33</f>
        <v>100</v>
      </c>
      <c r="V33" s="58" t="n">
        <f aca="false">$AJ33</f>
        <v>0</v>
      </c>
      <c r="W33" s="59" t="n">
        <f aca="false">IF($Q33&gt;=55,ROUND($Q33*$Q$3+$R33*$R$3+$S33*$S$3+$T33*$T$3+$U33*$U$3,0),$Q33)</f>
        <v>97</v>
      </c>
      <c r="X33" s="54" t="n">
        <v>20</v>
      </c>
      <c r="Y33" s="54" t="n">
        <v>30</v>
      </c>
      <c r="Z33" s="54" t="n">
        <v>50</v>
      </c>
      <c r="AA33" s="54" t="n">
        <v>100</v>
      </c>
      <c r="AB33" s="61" t="n">
        <f aca="false">IFERROR(X33+Y33+Z33*AA33/100,0)</f>
        <v>100</v>
      </c>
      <c r="AC33" s="60" t="n">
        <v>30</v>
      </c>
      <c r="AD33" s="60" t="n">
        <v>70</v>
      </c>
      <c r="AE33" s="57" t="n">
        <v>100</v>
      </c>
      <c r="AF33" s="61" t="n">
        <f aca="false">IFERROR(AC33+AD33*AE33/100,0)</f>
        <v>100</v>
      </c>
      <c r="AG33" s="60"/>
      <c r="AH33" s="60"/>
      <c r="AI33" s="57"/>
      <c r="AJ33" s="61" t="n">
        <f aca="false">IFERROR(AG33+AH33*AI33/100,0)</f>
        <v>0</v>
      </c>
      <c r="AK33" s="62" t="n">
        <v>100</v>
      </c>
      <c r="AL33" s="63" t="n">
        <v>100</v>
      </c>
      <c r="AM33" s="62" t="n">
        <v>100</v>
      </c>
      <c r="AN33" s="62" t="n">
        <v>50</v>
      </c>
      <c r="AO33" s="62" t="n">
        <v>75</v>
      </c>
      <c r="AP33" s="62" t="n">
        <v>60</v>
      </c>
      <c r="AQ33" s="62" t="n">
        <v>100</v>
      </c>
      <c r="AR33" s="62" t="n">
        <v>83</v>
      </c>
      <c r="AS33" s="62" t="n">
        <v>100</v>
      </c>
      <c r="AT33" s="62" t="n">
        <v>100</v>
      </c>
      <c r="AU33" s="62"/>
      <c r="AV33" s="61" t="n">
        <f aca="false">IFERROR(AVERAGE(AK33:AU33),0)</f>
        <v>86.8</v>
      </c>
      <c r="AW33" s="62" t="n">
        <v>100</v>
      </c>
      <c r="AX33" s="62" t="n">
        <v>100</v>
      </c>
      <c r="AY33" s="62" t="n">
        <v>100</v>
      </c>
      <c r="AZ33" s="62" t="n">
        <v>100</v>
      </c>
      <c r="BA33" s="62" t="n">
        <v>100</v>
      </c>
      <c r="BB33" s="62" t="n">
        <v>100</v>
      </c>
      <c r="BC33" s="90" t="n">
        <v>90</v>
      </c>
      <c r="BD33" s="62" t="n">
        <v>90.91</v>
      </c>
      <c r="BE33" s="62" t="n">
        <v>86</v>
      </c>
      <c r="BF33" s="62" t="n">
        <v>90</v>
      </c>
      <c r="BG33" s="62"/>
      <c r="BH33" s="62"/>
      <c r="BI33" s="61" t="n">
        <f aca="false">IFERROR(AVERAGE(AW33:BH33),0)</f>
        <v>95.691</v>
      </c>
      <c r="BJ33" s="70" t="n">
        <v>100</v>
      </c>
      <c r="BK33" s="70" t="n">
        <v>100</v>
      </c>
      <c r="BL33" s="70" t="n">
        <v>100</v>
      </c>
      <c r="BM33" s="70" t="n">
        <v>100</v>
      </c>
      <c r="BN33" s="70" t="n">
        <v>100</v>
      </c>
      <c r="BO33" s="70" t="n">
        <v>100</v>
      </c>
      <c r="BP33" s="71" t="n">
        <v>100</v>
      </c>
      <c r="BQ33" s="93" t="n">
        <v>100</v>
      </c>
      <c r="BR33" s="62" t="n">
        <v>100</v>
      </c>
      <c r="BS33" s="62" t="n">
        <v>95</v>
      </c>
      <c r="BT33" s="61" t="n">
        <f aca="false">IFERROR(AVERAGE(BJ33:BS33),0)</f>
        <v>99.5</v>
      </c>
      <c r="BU33" s="63" t="n">
        <v>100</v>
      </c>
      <c r="BV33" s="63" t="n">
        <v>100</v>
      </c>
      <c r="BW33" s="63" t="n">
        <v>100</v>
      </c>
      <c r="BX33" s="62" t="n">
        <v>100</v>
      </c>
      <c r="BY33" s="62" t="n">
        <v>100</v>
      </c>
      <c r="BZ33" s="62" t="n">
        <v>100</v>
      </c>
      <c r="CA33" s="62" t="n">
        <v>100</v>
      </c>
      <c r="CB33" s="62" t="n">
        <v>100</v>
      </c>
      <c r="CC33" s="62"/>
      <c r="CD33" s="61" t="n">
        <f aca="false">IFERROR(AVERAGE(BU33:CC33),0)</f>
        <v>100</v>
      </c>
    </row>
    <row r="34" customFormat="false" ht="15.75" hidden="false" customHeight="true" outlineLevel="0" collapsed="false">
      <c r="A34" s="13" t="str">
        <f aca="false">$E34&amp;"-"&amp;$F34</f>
        <v>202060105-4</v>
      </c>
      <c r="B34" s="18" t="n">
        <f aca="false">$W34</f>
        <v>86</v>
      </c>
      <c r="C34" s="13"/>
      <c r="D34" s="54" t="n">
        <v>30</v>
      </c>
      <c r="E34" s="56" t="s">
        <v>1736</v>
      </c>
      <c r="F34" s="56" t="s">
        <v>178</v>
      </c>
      <c r="G34" s="56" t="s">
        <v>1737</v>
      </c>
      <c r="H34" s="56" t="s">
        <v>64</v>
      </c>
      <c r="I34" s="56" t="s">
        <v>111</v>
      </c>
      <c r="J34" s="56" t="s">
        <v>746</v>
      </c>
      <c r="K34" s="56" t="s">
        <v>1738</v>
      </c>
      <c r="L34" s="56" t="s">
        <v>64</v>
      </c>
      <c r="M34" s="56" t="s">
        <v>65</v>
      </c>
      <c r="N34" s="56" t="s">
        <v>1739</v>
      </c>
      <c r="O34" s="57" t="n">
        <f aca="false">$AB34</f>
        <v>95</v>
      </c>
      <c r="P34" s="57" t="n">
        <f aca="false">$AF34</f>
        <v>70</v>
      </c>
      <c r="Q34" s="57" t="n">
        <f aca="false">IFERROR(IF($V34&lt;&gt;0,ROUND((MAX(O34:P34)*0.5+$V34*0.5),0),ROUND(($O34*0.5+$P34*0.5),0)),)</f>
        <v>83</v>
      </c>
      <c r="R34" s="57" t="n">
        <f aca="false">$AV34</f>
        <v>88.5</v>
      </c>
      <c r="S34" s="57" t="n">
        <f aca="false">$BI34</f>
        <v>80</v>
      </c>
      <c r="T34" s="57" t="n">
        <f aca="false">$BT34</f>
        <v>95</v>
      </c>
      <c r="U34" s="57" t="n">
        <f aca="false">$CD34</f>
        <v>75</v>
      </c>
      <c r="V34" s="58" t="n">
        <f aca="false">$AJ34</f>
        <v>0</v>
      </c>
      <c r="W34" s="59" t="n">
        <f aca="false">IF($Q34&gt;=55,ROUND($Q34*$Q$3+$R34*$R$3+$S34*$S$3+$T34*$T$3+$U34*$U$3,0),$Q34)</f>
        <v>86</v>
      </c>
      <c r="X34" s="94" t="n">
        <v>20</v>
      </c>
      <c r="Y34" s="95" t="n">
        <v>30</v>
      </c>
      <c r="Z34" s="95" t="n">
        <v>45</v>
      </c>
      <c r="AA34" s="95" t="n">
        <v>100</v>
      </c>
      <c r="AB34" s="61" t="n">
        <f aca="false">IFERROR(X34+Y34+Z34*AA34/100,0)</f>
        <v>95</v>
      </c>
      <c r="AC34" s="60" t="n">
        <v>30</v>
      </c>
      <c r="AD34" s="60" t="n">
        <v>40</v>
      </c>
      <c r="AE34" s="57" t="n">
        <v>100</v>
      </c>
      <c r="AF34" s="61" t="n">
        <f aca="false">IFERROR(AC34+AD34*AE34/100,0)</f>
        <v>70</v>
      </c>
      <c r="AG34" s="60"/>
      <c r="AH34" s="60"/>
      <c r="AI34" s="57"/>
      <c r="AJ34" s="61" t="n">
        <f aca="false">IFERROR(AG34+AH34*AI34/100,0)</f>
        <v>0</v>
      </c>
      <c r="AK34" s="62" t="n">
        <v>100</v>
      </c>
      <c r="AL34" s="63" t="n">
        <v>100</v>
      </c>
      <c r="AM34" s="62" t="n">
        <v>100</v>
      </c>
      <c r="AN34" s="62" t="n">
        <v>100</v>
      </c>
      <c r="AO34" s="62" t="n">
        <v>75</v>
      </c>
      <c r="AP34" s="62" t="n">
        <v>60</v>
      </c>
      <c r="AQ34" s="62" t="n">
        <v>100</v>
      </c>
      <c r="AR34" s="62" t="n">
        <v>50</v>
      </c>
      <c r="AS34" s="62" t="n">
        <v>100</v>
      </c>
      <c r="AT34" s="62" t="n">
        <v>100</v>
      </c>
      <c r="AU34" s="62"/>
      <c r="AV34" s="61" t="n">
        <f aca="false">IFERROR(AVERAGE(AK34:AU34),0)</f>
        <v>88.5</v>
      </c>
      <c r="AW34" s="62" t="n">
        <v>100</v>
      </c>
      <c r="AX34" s="62" t="n">
        <v>100</v>
      </c>
      <c r="AY34" s="62" t="n">
        <v>100</v>
      </c>
      <c r="AZ34" s="62" t="n">
        <v>100</v>
      </c>
      <c r="BA34" s="62" t="n">
        <v>100</v>
      </c>
      <c r="BB34" s="62" t="n">
        <v>0</v>
      </c>
      <c r="BC34" s="62" t="n">
        <v>100</v>
      </c>
      <c r="BD34" s="62" t="n">
        <v>0</v>
      </c>
      <c r="BE34" s="62" t="n">
        <v>100</v>
      </c>
      <c r="BF34" s="62" t="n">
        <v>100</v>
      </c>
      <c r="BG34" s="62"/>
      <c r="BH34" s="62"/>
      <c r="BI34" s="61" t="n">
        <f aca="false">IFERROR(AVERAGE(AW34:BH34),0)</f>
        <v>80</v>
      </c>
      <c r="BJ34" s="67" t="n">
        <v>100</v>
      </c>
      <c r="BK34" s="67" t="n">
        <v>100</v>
      </c>
      <c r="BL34" s="67" t="n">
        <v>90</v>
      </c>
      <c r="BM34" s="13" t="n">
        <v>95</v>
      </c>
      <c r="BN34" s="67" t="n">
        <v>100</v>
      </c>
      <c r="BO34" s="67" t="n">
        <v>75</v>
      </c>
      <c r="BP34" s="62" t="n">
        <v>100</v>
      </c>
      <c r="BQ34" s="62" t="n">
        <v>100</v>
      </c>
      <c r="BR34" s="62" t="n">
        <v>100</v>
      </c>
      <c r="BS34" s="62" t="n">
        <v>90</v>
      </c>
      <c r="BT34" s="61" t="n">
        <f aca="false">IFERROR(AVERAGE(BJ34:BS34),0)</f>
        <v>95</v>
      </c>
      <c r="BU34" s="63" t="n">
        <v>0</v>
      </c>
      <c r="BV34" s="63" t="n">
        <v>100</v>
      </c>
      <c r="BW34" s="63" t="n">
        <v>100</v>
      </c>
      <c r="BX34" s="62" t="n">
        <v>100</v>
      </c>
      <c r="BY34" s="62" t="n">
        <v>100</v>
      </c>
      <c r="BZ34" s="62" t="n">
        <v>100</v>
      </c>
      <c r="CA34" s="62" t="n">
        <v>100</v>
      </c>
      <c r="CB34" s="62" t="n">
        <v>0</v>
      </c>
      <c r="CC34" s="62"/>
      <c r="CD34" s="61" t="n">
        <f aca="false">IFERROR(AVERAGE(BU34:CC34),0)</f>
        <v>75</v>
      </c>
    </row>
    <row r="35" customFormat="false" ht="15.75" hidden="false" customHeight="true" outlineLevel="0" collapsed="false">
      <c r="A35" s="13" t="str">
        <f aca="false">$E35&amp;"-"&amp;$F35</f>
        <v>202060060-0</v>
      </c>
      <c r="B35" s="18" t="n">
        <f aca="false">$W35</f>
        <v>84</v>
      </c>
      <c r="C35" s="13"/>
      <c r="D35" s="54" t="n">
        <v>31</v>
      </c>
      <c r="E35" s="56" t="s">
        <v>1740</v>
      </c>
      <c r="F35" s="56" t="s">
        <v>68</v>
      </c>
      <c r="G35" s="56" t="s">
        <v>1741</v>
      </c>
      <c r="H35" s="56" t="s">
        <v>64</v>
      </c>
      <c r="I35" s="56" t="s">
        <v>736</v>
      </c>
      <c r="J35" s="56" t="s">
        <v>1742</v>
      </c>
      <c r="K35" s="56" t="s">
        <v>1743</v>
      </c>
      <c r="L35" s="56" t="s">
        <v>64</v>
      </c>
      <c r="M35" s="56" t="s">
        <v>65</v>
      </c>
      <c r="N35" s="56" t="s">
        <v>1744</v>
      </c>
      <c r="O35" s="57" t="n">
        <f aca="false">$AB35</f>
        <v>100</v>
      </c>
      <c r="P35" s="57" t="n">
        <f aca="false">$AF35</f>
        <v>65</v>
      </c>
      <c r="Q35" s="57" t="n">
        <f aca="false">IFERROR(IF($V35&lt;&gt;0,ROUND((MAX(O35:P35)*0.5+$V35*0.5),0),ROUND(($O35*0.5+$P35*0.5),0)),)</f>
        <v>83</v>
      </c>
      <c r="R35" s="57" t="n">
        <f aca="false">$AV35</f>
        <v>76.7</v>
      </c>
      <c r="S35" s="57" t="n">
        <f aca="false">$BI35</f>
        <v>89.091</v>
      </c>
      <c r="T35" s="57" t="n">
        <f aca="false">$BT35</f>
        <v>96.5</v>
      </c>
      <c r="U35" s="57" t="n">
        <f aca="false">$CD35</f>
        <v>62.5</v>
      </c>
      <c r="V35" s="58" t="n">
        <f aca="false">$AJ35</f>
        <v>0</v>
      </c>
      <c r="W35" s="59" t="n">
        <f aca="false">IF($Q35&gt;=55,ROUND($Q35*$Q$3+$R35*$R$3+$S35*$S$3+$T35*$T$3+$U35*$U$3,0),$Q35)</f>
        <v>84</v>
      </c>
      <c r="X35" s="57" t="n">
        <v>20</v>
      </c>
      <c r="Y35" s="60" t="n">
        <v>30</v>
      </c>
      <c r="Z35" s="60" t="n">
        <v>50</v>
      </c>
      <c r="AA35" s="60" t="n">
        <v>100</v>
      </c>
      <c r="AB35" s="61" t="n">
        <f aca="false">IFERROR(X35+Y35+Z35*AA35/100,0)</f>
        <v>100</v>
      </c>
      <c r="AC35" s="60" t="n">
        <v>0</v>
      </c>
      <c r="AD35" s="60" t="n">
        <v>65</v>
      </c>
      <c r="AE35" s="57" t="n">
        <v>100</v>
      </c>
      <c r="AF35" s="61" t="n">
        <f aca="false">IFERROR(AC35+AD35*AE35/100,0)</f>
        <v>65</v>
      </c>
      <c r="AG35" s="60"/>
      <c r="AH35" s="60"/>
      <c r="AI35" s="57"/>
      <c r="AJ35" s="61" t="n">
        <f aca="false">IFERROR(AG35+AH35*AI35/100,0)</f>
        <v>0</v>
      </c>
      <c r="AK35" s="62" t="n">
        <v>100</v>
      </c>
      <c r="AL35" s="63" t="n">
        <v>100</v>
      </c>
      <c r="AM35" s="62" t="n">
        <v>100</v>
      </c>
      <c r="AN35" s="62" t="n">
        <v>100</v>
      </c>
      <c r="AO35" s="62" t="n">
        <v>0</v>
      </c>
      <c r="AP35" s="62" t="n">
        <v>0</v>
      </c>
      <c r="AQ35" s="62" t="n">
        <v>100</v>
      </c>
      <c r="AR35" s="62" t="n">
        <v>67</v>
      </c>
      <c r="AS35" s="62" t="n">
        <v>100</v>
      </c>
      <c r="AT35" s="62" t="n">
        <v>100</v>
      </c>
      <c r="AU35" s="62"/>
      <c r="AV35" s="61" t="n">
        <f aca="false">IFERROR(AVERAGE(AK35:AU35),0)</f>
        <v>76.7</v>
      </c>
      <c r="AW35" s="62" t="n">
        <v>100</v>
      </c>
      <c r="AX35" s="62" t="n">
        <v>100</v>
      </c>
      <c r="AY35" s="62" t="n">
        <v>100</v>
      </c>
      <c r="AZ35" s="62" t="n">
        <v>100</v>
      </c>
      <c r="BA35" s="62" t="n">
        <v>100</v>
      </c>
      <c r="BB35" s="62" t="n">
        <v>0</v>
      </c>
      <c r="BC35" s="62" t="n">
        <v>100</v>
      </c>
      <c r="BD35" s="62" t="n">
        <v>90.91</v>
      </c>
      <c r="BE35" s="62" t="n">
        <v>100</v>
      </c>
      <c r="BF35" s="62" t="n">
        <v>100</v>
      </c>
      <c r="BG35" s="62"/>
      <c r="BH35" s="62"/>
      <c r="BI35" s="61" t="n">
        <f aca="false">IFERROR(AVERAGE(AW35:BH35),0)</f>
        <v>89.091</v>
      </c>
      <c r="BJ35" s="62" t="n">
        <v>100</v>
      </c>
      <c r="BK35" s="62" t="n">
        <v>100</v>
      </c>
      <c r="BL35" s="62" t="n">
        <v>100</v>
      </c>
      <c r="BM35" s="62" t="n">
        <v>100</v>
      </c>
      <c r="BN35" s="62" t="n">
        <v>100</v>
      </c>
      <c r="BO35" s="62" t="n">
        <v>85</v>
      </c>
      <c r="BP35" s="62" t="n">
        <v>95</v>
      </c>
      <c r="BQ35" s="62" t="n">
        <v>100</v>
      </c>
      <c r="BR35" s="62" t="n">
        <v>100</v>
      </c>
      <c r="BS35" s="62" t="n">
        <v>85</v>
      </c>
      <c r="BT35" s="61" t="n">
        <f aca="false">IFERROR(AVERAGE(BJ35:BS35),0)</f>
        <v>96.5</v>
      </c>
      <c r="BU35" s="63" t="n">
        <v>0</v>
      </c>
      <c r="BV35" s="63" t="n">
        <v>100</v>
      </c>
      <c r="BW35" s="63" t="n">
        <v>0</v>
      </c>
      <c r="BX35" s="62" t="n">
        <v>100</v>
      </c>
      <c r="BY35" s="62" t="n">
        <v>100</v>
      </c>
      <c r="BZ35" s="62" t="n">
        <v>100</v>
      </c>
      <c r="CA35" s="62" t="n">
        <v>100</v>
      </c>
      <c r="CB35" s="62" t="n">
        <v>0</v>
      </c>
      <c r="CC35" s="62"/>
      <c r="CD35" s="61" t="n">
        <f aca="false">IFERROR(AVERAGE(BU35:CC35),0)</f>
        <v>62.5</v>
      </c>
    </row>
    <row r="36" customFormat="false" ht="15.75" hidden="false" customHeight="true" outlineLevel="0" collapsed="false">
      <c r="A36" s="13" t="str">
        <f aca="false">$E36&amp;"-"&amp;$F36</f>
        <v>202060131-3</v>
      </c>
      <c r="B36" s="18" t="n">
        <f aca="false">$W36</f>
        <v>89</v>
      </c>
      <c r="C36" s="13"/>
      <c r="D36" s="54" t="n">
        <v>32</v>
      </c>
      <c r="E36" s="56" t="s">
        <v>1745</v>
      </c>
      <c r="F36" s="56" t="s">
        <v>159</v>
      </c>
      <c r="G36" s="56" t="s">
        <v>1746</v>
      </c>
      <c r="H36" s="56" t="s">
        <v>102</v>
      </c>
      <c r="I36" s="56" t="s">
        <v>450</v>
      </c>
      <c r="J36" s="56" t="s">
        <v>1747</v>
      </c>
      <c r="K36" s="56" t="s">
        <v>685</v>
      </c>
      <c r="L36" s="56" t="s">
        <v>64</v>
      </c>
      <c r="M36" s="56" t="s">
        <v>65</v>
      </c>
      <c r="N36" s="56" t="s">
        <v>1748</v>
      </c>
      <c r="O36" s="57" t="n">
        <f aca="false">$AB36</f>
        <v>100</v>
      </c>
      <c r="P36" s="57" t="n">
        <f aca="false">$AF36</f>
        <v>70</v>
      </c>
      <c r="Q36" s="57" t="n">
        <f aca="false">IFERROR(IF($V36&lt;&gt;0,ROUND((MAX(O36:P36)*0.5+$V36*0.5),0),ROUND(($O36*0.5+$P36*0.5),0)),)</f>
        <v>85</v>
      </c>
      <c r="R36" s="57" t="n">
        <f aca="false">$AV36</f>
        <v>92.7</v>
      </c>
      <c r="S36" s="57" t="n">
        <f aca="false">$BI36</f>
        <v>90</v>
      </c>
      <c r="T36" s="57" t="n">
        <f aca="false">$BT36</f>
        <v>99.5</v>
      </c>
      <c r="U36" s="57" t="n">
        <f aca="false">$CD36</f>
        <v>62.5</v>
      </c>
      <c r="V36" s="58" t="n">
        <f aca="false">$AJ36</f>
        <v>0</v>
      </c>
      <c r="W36" s="59" t="n">
        <f aca="false">IF($Q36&gt;=55,ROUND($Q36*$Q$3+$R36*$R$3+$S36*$S$3+$T36*$T$3+$U36*$U$3,0),$Q36)</f>
        <v>89</v>
      </c>
      <c r="X36" s="57" t="n">
        <v>20</v>
      </c>
      <c r="Y36" s="60" t="n">
        <v>30</v>
      </c>
      <c r="Z36" s="60" t="n">
        <v>50</v>
      </c>
      <c r="AA36" s="60" t="n">
        <v>100</v>
      </c>
      <c r="AB36" s="61" t="n">
        <f aca="false">IFERROR(X36+Y36+Z36*AA36/100,0)</f>
        <v>100</v>
      </c>
      <c r="AC36" s="60" t="n">
        <v>30</v>
      </c>
      <c r="AD36" s="60" t="n">
        <v>40</v>
      </c>
      <c r="AE36" s="57" t="n">
        <v>100</v>
      </c>
      <c r="AF36" s="61" t="n">
        <f aca="false">IFERROR(AC36+AD36*AE36/100,0)</f>
        <v>70</v>
      </c>
      <c r="AG36" s="60"/>
      <c r="AH36" s="60"/>
      <c r="AI36" s="57"/>
      <c r="AJ36" s="61" t="n">
        <f aca="false">IFERROR(AG36+AH36*AI36/100,0)</f>
        <v>0</v>
      </c>
      <c r="AK36" s="62" t="n">
        <v>100</v>
      </c>
      <c r="AL36" s="63" t="n">
        <v>100</v>
      </c>
      <c r="AM36" s="62" t="n">
        <v>100</v>
      </c>
      <c r="AN36" s="62" t="n">
        <v>100</v>
      </c>
      <c r="AO36" s="62" t="n">
        <v>100</v>
      </c>
      <c r="AP36" s="62" t="n">
        <v>60</v>
      </c>
      <c r="AQ36" s="62" t="n">
        <v>100</v>
      </c>
      <c r="AR36" s="62" t="n">
        <v>67</v>
      </c>
      <c r="AS36" s="62" t="n">
        <v>100</v>
      </c>
      <c r="AT36" s="62" t="n">
        <v>100</v>
      </c>
      <c r="AU36" s="62"/>
      <c r="AV36" s="61" t="n">
        <f aca="false">IFERROR(AVERAGE(AK36:AU36),0)</f>
        <v>92.7</v>
      </c>
      <c r="AW36" s="62" t="n">
        <v>100</v>
      </c>
      <c r="AX36" s="62" t="n">
        <v>100</v>
      </c>
      <c r="AY36" s="62" t="n">
        <v>100</v>
      </c>
      <c r="AZ36" s="62" t="n">
        <v>0</v>
      </c>
      <c r="BA36" s="62" t="n">
        <v>100</v>
      </c>
      <c r="BB36" s="62" t="n">
        <v>100</v>
      </c>
      <c r="BC36" s="62" t="n">
        <v>100</v>
      </c>
      <c r="BD36" s="62" t="n">
        <v>100</v>
      </c>
      <c r="BE36" s="62" t="n">
        <v>100</v>
      </c>
      <c r="BF36" s="62" t="n">
        <v>100</v>
      </c>
      <c r="BG36" s="62"/>
      <c r="BH36" s="62"/>
      <c r="BI36" s="61" t="n">
        <f aca="false">IFERROR(AVERAGE(AW36:BH36),0)</f>
        <v>90</v>
      </c>
      <c r="BJ36" s="62" t="n">
        <v>100</v>
      </c>
      <c r="BK36" s="62" t="n">
        <v>100</v>
      </c>
      <c r="BL36" s="62" t="n">
        <v>100</v>
      </c>
      <c r="BM36" s="62" t="n">
        <v>95</v>
      </c>
      <c r="BN36" s="62" t="n">
        <v>100</v>
      </c>
      <c r="BO36" s="62" t="n">
        <v>100</v>
      </c>
      <c r="BP36" s="62" t="n">
        <v>100</v>
      </c>
      <c r="BQ36" s="62" t="n">
        <v>100</v>
      </c>
      <c r="BR36" s="62" t="n">
        <v>100</v>
      </c>
      <c r="BS36" s="62" t="n">
        <v>100</v>
      </c>
      <c r="BT36" s="61" t="n">
        <f aca="false">IFERROR(AVERAGE(BJ36:BS36),0)</f>
        <v>99.5</v>
      </c>
      <c r="BU36" s="63" t="n">
        <v>100</v>
      </c>
      <c r="BV36" s="63" t="n">
        <v>100</v>
      </c>
      <c r="BW36" s="63" t="n">
        <v>0</v>
      </c>
      <c r="BX36" s="62" t="n">
        <v>0</v>
      </c>
      <c r="BY36" s="62" t="n">
        <v>0</v>
      </c>
      <c r="BZ36" s="62" t="n">
        <v>100</v>
      </c>
      <c r="CA36" s="62" t="n">
        <v>100</v>
      </c>
      <c r="CB36" s="62" t="n">
        <v>100</v>
      </c>
      <c r="CC36" s="62"/>
      <c r="CD36" s="61" t="n">
        <f aca="false">IFERROR(AVERAGE(BU36:CC36),0)</f>
        <v>62.5</v>
      </c>
    </row>
    <row r="37" customFormat="false" ht="15.75" hidden="false" customHeight="true" outlineLevel="0" collapsed="false">
      <c r="A37" s="13" t="str">
        <f aca="false">$E37&amp;"-"&amp;$F37</f>
        <v>202060079-1</v>
      </c>
      <c r="B37" s="18" t="n">
        <f aca="false">$W37</f>
        <v>75</v>
      </c>
      <c r="C37" s="13"/>
      <c r="D37" s="54" t="n">
        <v>33</v>
      </c>
      <c r="E37" s="56" t="s">
        <v>1749</v>
      </c>
      <c r="F37" s="56" t="s">
        <v>64</v>
      </c>
      <c r="G37" s="56" t="s">
        <v>1750</v>
      </c>
      <c r="H37" s="56" t="s">
        <v>121</v>
      </c>
      <c r="I37" s="56" t="s">
        <v>450</v>
      </c>
      <c r="J37" s="56" t="s">
        <v>1747</v>
      </c>
      <c r="K37" s="56" t="s">
        <v>1751</v>
      </c>
      <c r="L37" s="56" t="s">
        <v>64</v>
      </c>
      <c r="M37" s="56" t="s">
        <v>65</v>
      </c>
      <c r="N37" s="56" t="s">
        <v>1752</v>
      </c>
      <c r="O37" s="57" t="n">
        <f aca="false">$AB37</f>
        <v>70</v>
      </c>
      <c r="P37" s="57" t="n">
        <f aca="false">$AF37</f>
        <v>0</v>
      </c>
      <c r="Q37" s="57" t="n">
        <f aca="false">IFERROR(IF($V37&lt;&gt;0,ROUND((O37+P37+V37)/3,0),ROUND(($O37*0.5+$P37*0.5),0)),)</f>
        <v>57</v>
      </c>
      <c r="R37" s="57" t="n">
        <f aca="false">$AV37</f>
        <v>96</v>
      </c>
      <c r="S37" s="57" t="n">
        <f aca="false">$BI37</f>
        <v>90</v>
      </c>
      <c r="T37" s="57" t="n">
        <f aca="false">$BT37</f>
        <v>98.5</v>
      </c>
      <c r="U37" s="57" t="n">
        <f aca="false">$CD37</f>
        <v>62.5</v>
      </c>
      <c r="V37" s="58" t="n">
        <f aca="false">$AJ37</f>
        <v>100</v>
      </c>
      <c r="W37" s="59" t="n">
        <f aca="false">IF($Q37&gt;=55,ROUND($Q37*$Q$3+$R37*$R$3+$S37*$S$3+$T37*$T$3+$U37*$U$3,0),$Q37)</f>
        <v>75</v>
      </c>
      <c r="X37" s="57" t="n">
        <v>20</v>
      </c>
      <c r="Y37" s="60" t="n">
        <v>25</v>
      </c>
      <c r="Z37" s="60" t="n">
        <v>25</v>
      </c>
      <c r="AA37" s="60" t="n">
        <v>100</v>
      </c>
      <c r="AB37" s="61" t="n">
        <f aca="false">IFERROR(X37+Y37+Z37*AA37/100,0)</f>
        <v>70</v>
      </c>
      <c r="AC37" s="60" t="n">
        <v>0</v>
      </c>
      <c r="AD37" s="60" t="n">
        <v>0</v>
      </c>
      <c r="AE37" s="57" t="n">
        <v>0</v>
      </c>
      <c r="AF37" s="61" t="n">
        <f aca="false">IFERROR(AC37+AD37*AE37/100,0)</f>
        <v>0</v>
      </c>
      <c r="AG37" s="60" t="n">
        <v>30</v>
      </c>
      <c r="AH37" s="60" t="n">
        <v>70</v>
      </c>
      <c r="AI37" s="57" t="n">
        <v>100</v>
      </c>
      <c r="AJ37" s="61" t="n">
        <f aca="false">IFERROR(AG37+AH37*AI37/100,0)</f>
        <v>100</v>
      </c>
      <c r="AK37" s="62" t="n">
        <v>100</v>
      </c>
      <c r="AL37" s="63" t="n">
        <v>100</v>
      </c>
      <c r="AM37" s="62" t="n">
        <v>100</v>
      </c>
      <c r="AN37" s="62" t="n">
        <v>100</v>
      </c>
      <c r="AO37" s="62" t="n">
        <v>100</v>
      </c>
      <c r="AP37" s="62" t="n">
        <v>60</v>
      </c>
      <c r="AQ37" s="62" t="n">
        <v>100</v>
      </c>
      <c r="AR37" s="62" t="n">
        <v>100</v>
      </c>
      <c r="AS37" s="62" t="n">
        <v>100</v>
      </c>
      <c r="AT37" s="62" t="n">
        <v>100</v>
      </c>
      <c r="AU37" s="62"/>
      <c r="AV37" s="61" t="n">
        <f aca="false">IFERROR(AVERAGE(AK37:AU37),0)</f>
        <v>96</v>
      </c>
      <c r="AW37" s="62" t="n">
        <v>100</v>
      </c>
      <c r="AX37" s="62" t="n">
        <v>100</v>
      </c>
      <c r="AY37" s="62" t="n">
        <v>100</v>
      </c>
      <c r="AZ37" s="62" t="n">
        <v>0</v>
      </c>
      <c r="BA37" s="62" t="n">
        <v>100</v>
      </c>
      <c r="BB37" s="62" t="n">
        <v>100</v>
      </c>
      <c r="BC37" s="62" t="n">
        <v>100</v>
      </c>
      <c r="BD37" s="62" t="n">
        <v>100</v>
      </c>
      <c r="BE37" s="62" t="n">
        <v>100</v>
      </c>
      <c r="BF37" s="62" t="n">
        <v>100</v>
      </c>
      <c r="BG37" s="62"/>
      <c r="BH37" s="62"/>
      <c r="BI37" s="61" t="n">
        <f aca="false">IFERROR(AVERAGE(AW37:BH37),0)</f>
        <v>90</v>
      </c>
      <c r="BJ37" s="62" t="n">
        <v>90</v>
      </c>
      <c r="BK37" s="62" t="n">
        <v>100</v>
      </c>
      <c r="BL37" s="62" t="n">
        <v>100</v>
      </c>
      <c r="BM37" s="62" t="n">
        <v>100</v>
      </c>
      <c r="BN37" s="62" t="n">
        <v>95</v>
      </c>
      <c r="BO37" s="62" t="n">
        <v>100</v>
      </c>
      <c r="BP37" s="62" t="n">
        <v>100</v>
      </c>
      <c r="BQ37" s="62" t="n">
        <v>100</v>
      </c>
      <c r="BR37" s="62" t="n">
        <v>100</v>
      </c>
      <c r="BS37" s="62" t="n">
        <v>100</v>
      </c>
      <c r="BT37" s="61" t="n">
        <f aca="false">IFERROR(AVERAGE(BJ37:BS37),0)</f>
        <v>98.5</v>
      </c>
      <c r="BU37" s="63" t="n">
        <v>100</v>
      </c>
      <c r="BV37" s="63" t="n">
        <v>100</v>
      </c>
      <c r="BW37" s="63" t="n">
        <v>0</v>
      </c>
      <c r="BX37" s="62" t="n">
        <v>0</v>
      </c>
      <c r="BY37" s="62" t="n">
        <v>0</v>
      </c>
      <c r="BZ37" s="62" t="n">
        <v>100</v>
      </c>
      <c r="CA37" s="62" t="n">
        <v>100</v>
      </c>
      <c r="CB37" s="62" t="n">
        <v>100</v>
      </c>
      <c r="CC37" s="62"/>
      <c r="CD37" s="61" t="n">
        <f aca="false">IFERROR(AVERAGE(BU37:CC37),0)</f>
        <v>62.5</v>
      </c>
    </row>
    <row r="38" customFormat="false" ht="15.75" hidden="false" customHeight="true" outlineLevel="0" collapsed="false">
      <c r="A38" s="13" t="str">
        <f aca="false">$E38&amp;"-"&amp;$F38</f>
        <v>202060006-6</v>
      </c>
      <c r="B38" s="18" t="n">
        <f aca="false">$W38</f>
        <v>70</v>
      </c>
      <c r="C38" s="13"/>
      <c r="D38" s="54" t="n">
        <v>34</v>
      </c>
      <c r="E38" s="56" t="s">
        <v>1753</v>
      </c>
      <c r="F38" s="56" t="s">
        <v>140</v>
      </c>
      <c r="G38" s="56" t="s">
        <v>1754</v>
      </c>
      <c r="H38" s="56" t="s">
        <v>89</v>
      </c>
      <c r="I38" s="56" t="s">
        <v>1755</v>
      </c>
      <c r="J38" s="56" t="s">
        <v>1756</v>
      </c>
      <c r="K38" s="56" t="s">
        <v>1757</v>
      </c>
      <c r="L38" s="56" t="s">
        <v>64</v>
      </c>
      <c r="M38" s="56" t="s">
        <v>65</v>
      </c>
      <c r="N38" s="56" t="s">
        <v>1758</v>
      </c>
      <c r="O38" s="57" t="n">
        <f aca="false">$AB38</f>
        <v>100</v>
      </c>
      <c r="P38" s="57" t="n">
        <f aca="false">$AF38</f>
        <v>25</v>
      </c>
      <c r="Q38" s="57" t="n">
        <f aca="false">IFERROR(IF($V38&lt;&gt;0,ROUND((MAX(O38:P38)*0.5+$V38*0.5),0),ROUND(($O38*0.5+$P38*0.5),0)),)</f>
        <v>63</v>
      </c>
      <c r="R38" s="57" t="n">
        <f aca="false">$AV38</f>
        <v>84.7</v>
      </c>
      <c r="S38" s="57" t="n">
        <f aca="false">$BI38</f>
        <v>58.8</v>
      </c>
      <c r="T38" s="57" t="n">
        <f aca="false">$BT38</f>
        <v>79.5</v>
      </c>
      <c r="U38" s="57" t="n">
        <f aca="false">$CD38</f>
        <v>62.5</v>
      </c>
      <c r="V38" s="58" t="n">
        <f aca="false">$AJ38</f>
        <v>0</v>
      </c>
      <c r="W38" s="59" t="n">
        <f aca="false">IF($Q38&gt;=55,ROUND($Q38*$Q$3+$R38*$R$3+$S38*$S$3+$T38*$T$3+$U38*$U$3,0),$Q38)</f>
        <v>70</v>
      </c>
      <c r="X38" s="57" t="n">
        <v>20</v>
      </c>
      <c r="Y38" s="60" t="n">
        <v>30</v>
      </c>
      <c r="Z38" s="60" t="n">
        <v>50</v>
      </c>
      <c r="AA38" s="60" t="n">
        <v>100</v>
      </c>
      <c r="AB38" s="61" t="n">
        <f aca="false">IFERROR(X38+Y38+Z38*AA38/100,0)</f>
        <v>100</v>
      </c>
      <c r="AC38" s="60" t="n">
        <v>25</v>
      </c>
      <c r="AD38" s="60" t="n">
        <v>0</v>
      </c>
      <c r="AE38" s="57" t="n">
        <v>0</v>
      </c>
      <c r="AF38" s="61" t="n">
        <f aca="false">IFERROR(AC38+AD38*AE38/100,0)</f>
        <v>25</v>
      </c>
      <c r="AG38" s="60"/>
      <c r="AH38" s="60"/>
      <c r="AI38" s="57"/>
      <c r="AJ38" s="61" t="n">
        <f aca="false">IFERROR(AG38+AH38*AI38/100,0)</f>
        <v>0</v>
      </c>
      <c r="AK38" s="62" t="n">
        <v>100</v>
      </c>
      <c r="AL38" s="63" t="n">
        <v>100</v>
      </c>
      <c r="AM38" s="62" t="n">
        <v>100</v>
      </c>
      <c r="AN38" s="62" t="n">
        <v>100</v>
      </c>
      <c r="AO38" s="62" t="n">
        <v>100</v>
      </c>
      <c r="AP38" s="62" t="n">
        <v>100</v>
      </c>
      <c r="AQ38" s="62" t="n">
        <v>80</v>
      </c>
      <c r="AR38" s="62" t="n">
        <v>67</v>
      </c>
      <c r="AS38" s="62" t="n">
        <v>0</v>
      </c>
      <c r="AT38" s="62" t="n">
        <v>100</v>
      </c>
      <c r="AU38" s="62"/>
      <c r="AV38" s="61" t="n">
        <f aca="false">IFERROR(AVERAGE(AK38:AU38),0)</f>
        <v>84.7</v>
      </c>
      <c r="AW38" s="62" t="n">
        <v>100</v>
      </c>
      <c r="AX38" s="62" t="n">
        <v>100</v>
      </c>
      <c r="AY38" s="62" t="n">
        <v>0</v>
      </c>
      <c r="AZ38" s="62" t="n">
        <v>100</v>
      </c>
      <c r="BA38" s="62" t="n">
        <v>98</v>
      </c>
      <c r="BB38" s="62" t="n">
        <v>99</v>
      </c>
      <c r="BC38" s="62" t="n">
        <v>0</v>
      </c>
      <c r="BD38" s="62" t="n">
        <v>0</v>
      </c>
      <c r="BE38" s="62" t="n">
        <v>91</v>
      </c>
      <c r="BF38" s="62" t="n">
        <v>0</v>
      </c>
      <c r="BG38" s="62"/>
      <c r="BH38" s="62"/>
      <c r="BI38" s="61" t="n">
        <f aca="false">IFERROR(AVERAGE(AW38:BH38),0)</f>
        <v>58.8</v>
      </c>
      <c r="BJ38" s="62" t="n">
        <v>100</v>
      </c>
      <c r="BK38" s="62" t="n">
        <v>100</v>
      </c>
      <c r="BL38" s="62" t="n">
        <v>90</v>
      </c>
      <c r="BM38" s="62" t="n">
        <v>100</v>
      </c>
      <c r="BN38" s="62" t="n">
        <v>100</v>
      </c>
      <c r="BO38" s="62" t="n">
        <v>100</v>
      </c>
      <c r="BP38" s="62" t="n">
        <v>10</v>
      </c>
      <c r="BQ38" s="62" t="n">
        <v>100</v>
      </c>
      <c r="BR38" s="62" t="n">
        <v>95</v>
      </c>
      <c r="BS38" s="62" t="n">
        <v>0</v>
      </c>
      <c r="BT38" s="61" t="n">
        <f aca="false">IFERROR(AVERAGE(BJ38:BS38),0)</f>
        <v>79.5</v>
      </c>
      <c r="BU38" s="63" t="n">
        <v>0</v>
      </c>
      <c r="BV38" s="63" t="n">
        <v>100</v>
      </c>
      <c r="BW38" s="63" t="n">
        <v>100</v>
      </c>
      <c r="BX38" s="62" t="n">
        <v>100</v>
      </c>
      <c r="BY38" s="62" t="n">
        <v>100</v>
      </c>
      <c r="BZ38" s="62" t="n">
        <v>100</v>
      </c>
      <c r="CA38" s="62" t="n">
        <v>0</v>
      </c>
      <c r="CB38" s="62" t="n">
        <v>0</v>
      </c>
      <c r="CC38" s="62"/>
      <c r="CD38" s="61" t="n">
        <f aca="false">IFERROR(AVERAGE(BU38:CC38),0)</f>
        <v>62.5</v>
      </c>
    </row>
    <row r="39" customFormat="false" ht="15.75" hidden="false" customHeight="true" outlineLevel="0" collapsed="false">
      <c r="A39" s="13" t="str">
        <f aca="false">$E39&amp;"-"&amp;$F39</f>
        <v>202060115-1</v>
      </c>
      <c r="B39" s="18" t="n">
        <f aca="false">$W39</f>
        <v>99</v>
      </c>
      <c r="C39" s="13"/>
      <c r="D39" s="54" t="n">
        <v>35</v>
      </c>
      <c r="E39" s="56" t="s">
        <v>1759</v>
      </c>
      <c r="F39" s="56" t="s">
        <v>64</v>
      </c>
      <c r="G39" s="56" t="s">
        <v>1760</v>
      </c>
      <c r="H39" s="56" t="s">
        <v>68</v>
      </c>
      <c r="I39" s="56" t="s">
        <v>1761</v>
      </c>
      <c r="J39" s="56" t="s">
        <v>1762</v>
      </c>
      <c r="K39" s="56" t="s">
        <v>1763</v>
      </c>
      <c r="L39" s="56" t="s">
        <v>64</v>
      </c>
      <c r="M39" s="56" t="s">
        <v>65</v>
      </c>
      <c r="N39" s="56" t="s">
        <v>1764</v>
      </c>
      <c r="O39" s="57" t="n">
        <f aca="false">$AB39</f>
        <v>100</v>
      </c>
      <c r="P39" s="57" t="n">
        <f aca="false">$AF39</f>
        <v>100</v>
      </c>
      <c r="Q39" s="57" t="n">
        <f aca="false">IFERROR(IF($V39&lt;&gt;0,ROUND((MAX(O39:P39)*0.5+$V39*0.5),0),ROUND(($O39*0.5+$P39*0.5),0)),)</f>
        <v>100</v>
      </c>
      <c r="R39" s="57" t="n">
        <f aca="false">$AV39</f>
        <v>96.3</v>
      </c>
      <c r="S39" s="57" t="n">
        <f aca="false">$BI39</f>
        <v>100</v>
      </c>
      <c r="T39" s="57" t="n">
        <f aca="false">$BT39</f>
        <v>100</v>
      </c>
      <c r="U39" s="57" t="n">
        <f aca="false">$CD39</f>
        <v>100</v>
      </c>
      <c r="V39" s="58" t="n">
        <f aca="false">$AJ39</f>
        <v>0</v>
      </c>
      <c r="W39" s="59" t="n">
        <f aca="false">IF($Q39&gt;=55,ROUND($Q39*$Q$3+$R39*$R$3+$S39*$S$3+$T39*$T$3+$U39*$U$3,0),$Q39)</f>
        <v>99</v>
      </c>
      <c r="X39" s="57" t="n">
        <v>20</v>
      </c>
      <c r="Y39" s="60" t="n">
        <v>30</v>
      </c>
      <c r="Z39" s="60" t="n">
        <v>50</v>
      </c>
      <c r="AA39" s="60" t="n">
        <v>100</v>
      </c>
      <c r="AB39" s="61" t="n">
        <f aca="false">IFERROR(X39+Y39+Z39*AA39/100,0)</f>
        <v>100</v>
      </c>
      <c r="AC39" s="60" t="n">
        <v>30</v>
      </c>
      <c r="AD39" s="60" t="n">
        <v>70</v>
      </c>
      <c r="AE39" s="57" t="n">
        <v>100</v>
      </c>
      <c r="AF39" s="61" t="n">
        <f aca="false">IFERROR(AC39+AD39*AE39/100,0)</f>
        <v>100</v>
      </c>
      <c r="AG39" s="60"/>
      <c r="AH39" s="60"/>
      <c r="AI39" s="57"/>
      <c r="AJ39" s="61" t="n">
        <f aca="false">IFERROR(AG39+AH39*AI39/100,0)</f>
        <v>0</v>
      </c>
      <c r="AK39" s="62" t="n">
        <v>100</v>
      </c>
      <c r="AL39" s="63" t="n">
        <v>100</v>
      </c>
      <c r="AM39" s="62" t="n">
        <v>100</v>
      </c>
      <c r="AN39" s="62" t="n">
        <v>100</v>
      </c>
      <c r="AO39" s="62" t="n">
        <v>100</v>
      </c>
      <c r="AP39" s="62" t="n">
        <v>100</v>
      </c>
      <c r="AQ39" s="62" t="n">
        <v>100</v>
      </c>
      <c r="AR39" s="62" t="n">
        <v>83</v>
      </c>
      <c r="AS39" s="62" t="n">
        <v>80</v>
      </c>
      <c r="AT39" s="62" t="n">
        <v>100</v>
      </c>
      <c r="AU39" s="62"/>
      <c r="AV39" s="61" t="n">
        <f aca="false">IFERROR(AVERAGE(AK39:AU39),0)</f>
        <v>96.3</v>
      </c>
      <c r="AW39" s="62" t="n">
        <v>100</v>
      </c>
      <c r="AX39" s="62" t="n">
        <v>100</v>
      </c>
      <c r="AY39" s="62" t="n">
        <v>100</v>
      </c>
      <c r="AZ39" s="62" t="n">
        <v>100</v>
      </c>
      <c r="BA39" s="62" t="n">
        <v>100</v>
      </c>
      <c r="BB39" s="62" t="n">
        <v>100</v>
      </c>
      <c r="BC39" s="62" t="n">
        <v>100</v>
      </c>
      <c r="BD39" s="62" t="n">
        <v>100</v>
      </c>
      <c r="BE39" s="62" t="n">
        <v>100</v>
      </c>
      <c r="BF39" s="62" t="n">
        <v>100</v>
      </c>
      <c r="BG39" s="62"/>
      <c r="BH39" s="62"/>
      <c r="BI39" s="61" t="n">
        <f aca="false">IFERROR(AVERAGE(AW39:BH39),0)</f>
        <v>100</v>
      </c>
      <c r="BJ39" s="62" t="n">
        <v>100</v>
      </c>
      <c r="BK39" s="62" t="n">
        <v>100</v>
      </c>
      <c r="BL39" s="62" t="n">
        <v>100</v>
      </c>
      <c r="BM39" s="62" t="n">
        <v>100</v>
      </c>
      <c r="BN39" s="62" t="n">
        <v>100</v>
      </c>
      <c r="BO39" s="62" t="n">
        <v>100</v>
      </c>
      <c r="BP39" s="62" t="n">
        <v>100</v>
      </c>
      <c r="BQ39" s="62" t="n">
        <v>100</v>
      </c>
      <c r="BR39" s="62" t="n">
        <v>100</v>
      </c>
      <c r="BS39" s="62" t="n">
        <v>100</v>
      </c>
      <c r="BT39" s="61" t="n">
        <f aca="false">IFERROR(AVERAGE(BJ39:BS39),0)</f>
        <v>100</v>
      </c>
      <c r="BU39" s="63" t="n">
        <v>100</v>
      </c>
      <c r="BV39" s="63" t="n">
        <v>100</v>
      </c>
      <c r="BW39" s="63" t="n">
        <v>100</v>
      </c>
      <c r="BX39" s="62" t="n">
        <v>100</v>
      </c>
      <c r="BY39" s="62" t="n">
        <v>100</v>
      </c>
      <c r="BZ39" s="62" t="n">
        <v>100</v>
      </c>
      <c r="CA39" s="62" t="n">
        <v>100</v>
      </c>
      <c r="CB39" s="62" t="n">
        <v>100</v>
      </c>
      <c r="CC39" s="62"/>
      <c r="CD39" s="61" t="n">
        <f aca="false">IFERROR(AVERAGE(BU39:CC39),0)</f>
        <v>100</v>
      </c>
    </row>
    <row r="40" customFormat="false" ht="15.75" hidden="false" customHeight="true" outlineLevel="0" collapsed="false">
      <c r="A40" s="13" t="str">
        <f aca="false">$E40&amp;"-"&amp;$F40</f>
        <v>202060075-9</v>
      </c>
      <c r="B40" s="18" t="n">
        <f aca="false">$W40</f>
        <v>89</v>
      </c>
      <c r="C40" s="13"/>
      <c r="D40" s="54" t="n">
        <v>36</v>
      </c>
      <c r="E40" s="56" t="s">
        <v>1765</v>
      </c>
      <c r="F40" s="56" t="s">
        <v>102</v>
      </c>
      <c r="G40" s="56" t="s">
        <v>1766</v>
      </c>
      <c r="H40" s="56" t="s">
        <v>60</v>
      </c>
      <c r="I40" s="56" t="s">
        <v>1767</v>
      </c>
      <c r="J40" s="56" t="s">
        <v>709</v>
      </c>
      <c r="K40" s="56" t="s">
        <v>1768</v>
      </c>
      <c r="L40" s="56" t="s">
        <v>64</v>
      </c>
      <c r="M40" s="56" t="s">
        <v>65</v>
      </c>
      <c r="N40" s="56" t="s">
        <v>1769</v>
      </c>
      <c r="O40" s="57" t="n">
        <f aca="false">$AB40</f>
        <v>70</v>
      </c>
      <c r="P40" s="57" t="n">
        <f aca="false">$AF40</f>
        <v>100</v>
      </c>
      <c r="Q40" s="57" t="n">
        <f aca="false">IFERROR(IF($V40&lt;&gt;0,ROUND((MAX(O40:P40)*0.5+$V40*0.5),0),ROUND(($O40*0.5+$P40*0.5),0)),)</f>
        <v>85</v>
      </c>
      <c r="R40" s="57" t="n">
        <f aca="false">$AV40</f>
        <v>85.1</v>
      </c>
      <c r="S40" s="57" t="n">
        <f aca="false">$BI40</f>
        <v>95.1</v>
      </c>
      <c r="T40" s="57" t="n">
        <f aca="false">$BT40</f>
        <v>100</v>
      </c>
      <c r="U40" s="57" t="n">
        <f aca="false">$CD40</f>
        <v>100</v>
      </c>
      <c r="V40" s="58" t="n">
        <f aca="false">$AJ40</f>
        <v>0</v>
      </c>
      <c r="W40" s="59" t="n">
        <f aca="false">IF($Q40&gt;=55,ROUND($Q40*$Q$3+$R40*$R$3+$S40*$S$3+$T40*$T$3+$U40*$U$3,0),$Q40)</f>
        <v>89</v>
      </c>
      <c r="X40" s="57" t="n">
        <v>20</v>
      </c>
      <c r="Y40" s="60" t="n">
        <v>25</v>
      </c>
      <c r="Z40" s="60" t="n">
        <v>25</v>
      </c>
      <c r="AA40" s="60" t="n">
        <v>100</v>
      </c>
      <c r="AB40" s="61" t="n">
        <f aca="false">IFERROR(X40+Y40+Z40*AA40/100,0)</f>
        <v>70</v>
      </c>
      <c r="AC40" s="60" t="n">
        <v>30</v>
      </c>
      <c r="AD40" s="60" t="n">
        <v>70</v>
      </c>
      <c r="AE40" s="57" t="n">
        <v>100</v>
      </c>
      <c r="AF40" s="61" t="n">
        <f aca="false">IFERROR(AC40+AD40*AE40/100,0)</f>
        <v>100</v>
      </c>
      <c r="AG40" s="60"/>
      <c r="AH40" s="60"/>
      <c r="AI40" s="57"/>
      <c r="AJ40" s="61" t="n">
        <f aca="false">IFERROR(AG40+AH40*AI40/100,0)</f>
        <v>0</v>
      </c>
      <c r="AK40" s="62" t="n">
        <v>33</v>
      </c>
      <c r="AL40" s="63" t="n">
        <v>100</v>
      </c>
      <c r="AM40" s="62" t="n">
        <v>100</v>
      </c>
      <c r="AN40" s="62" t="n">
        <v>100</v>
      </c>
      <c r="AO40" s="62" t="n">
        <v>75</v>
      </c>
      <c r="AP40" s="62" t="n">
        <v>60</v>
      </c>
      <c r="AQ40" s="62" t="n">
        <v>100</v>
      </c>
      <c r="AR40" s="62" t="n">
        <v>83</v>
      </c>
      <c r="AS40" s="62" t="n">
        <v>100</v>
      </c>
      <c r="AT40" s="62" t="n">
        <v>100</v>
      </c>
      <c r="AU40" s="62"/>
      <c r="AV40" s="61" t="n">
        <f aca="false">IFERROR(AVERAGE(AK40:AU40),0)</f>
        <v>85.1</v>
      </c>
      <c r="AW40" s="62" t="n">
        <v>90</v>
      </c>
      <c r="AX40" s="62" t="n">
        <v>85</v>
      </c>
      <c r="AY40" s="62" t="n">
        <v>100</v>
      </c>
      <c r="AZ40" s="62" t="n">
        <v>100</v>
      </c>
      <c r="BA40" s="62" t="n">
        <v>76</v>
      </c>
      <c r="BB40" s="62" t="n">
        <v>100</v>
      </c>
      <c r="BC40" s="62" t="n">
        <v>100</v>
      </c>
      <c r="BD40" s="62" t="n">
        <v>100</v>
      </c>
      <c r="BE40" s="62" t="n">
        <v>100</v>
      </c>
      <c r="BF40" s="62" t="n">
        <v>100</v>
      </c>
      <c r="BG40" s="62"/>
      <c r="BH40" s="62"/>
      <c r="BI40" s="61" t="n">
        <f aca="false">IFERROR(AVERAGE(AW40:BH40),0)</f>
        <v>95.1</v>
      </c>
      <c r="BJ40" s="62" t="n">
        <v>100</v>
      </c>
      <c r="BK40" s="62" t="n">
        <v>100</v>
      </c>
      <c r="BL40" s="62" t="n">
        <v>100</v>
      </c>
      <c r="BM40" s="62" t="n">
        <v>100</v>
      </c>
      <c r="BN40" s="62" t="n">
        <v>100</v>
      </c>
      <c r="BO40" s="62" t="n">
        <v>100</v>
      </c>
      <c r="BP40" s="62" t="n">
        <v>100</v>
      </c>
      <c r="BQ40" s="62" t="n">
        <v>100</v>
      </c>
      <c r="BR40" s="62" t="n">
        <v>100</v>
      </c>
      <c r="BS40" s="62" t="n">
        <v>100</v>
      </c>
      <c r="BT40" s="61" t="n">
        <f aca="false">IFERROR(AVERAGE(BJ40:BS40),0)</f>
        <v>100</v>
      </c>
      <c r="BU40" s="63" t="n">
        <v>100</v>
      </c>
      <c r="BV40" s="63" t="n">
        <v>100</v>
      </c>
      <c r="BW40" s="63" t="n">
        <v>100</v>
      </c>
      <c r="BX40" s="62" t="n">
        <v>100</v>
      </c>
      <c r="BY40" s="62" t="n">
        <v>100</v>
      </c>
      <c r="BZ40" s="62" t="n">
        <v>100</v>
      </c>
      <c r="CA40" s="62" t="n">
        <v>100</v>
      </c>
      <c r="CB40" s="62" t="n">
        <v>100</v>
      </c>
      <c r="CC40" s="62"/>
      <c r="CD40" s="61" t="n">
        <f aca="false">IFERROR(AVERAGE(BU40:CC40),0)</f>
        <v>100</v>
      </c>
    </row>
    <row r="41" customFormat="false" ht="15.75" hidden="false" customHeight="true" outlineLevel="0" collapsed="false">
      <c r="A41" s="13" t="str">
        <f aca="false">$E41&amp;"-"&amp;$F41</f>
        <v>202060125-9</v>
      </c>
      <c r="B41" s="18" t="n">
        <f aca="false">$W41</f>
        <v>50</v>
      </c>
      <c r="C41" s="13"/>
      <c r="D41" s="54" t="n">
        <v>37</v>
      </c>
      <c r="E41" s="56" t="s">
        <v>1770</v>
      </c>
      <c r="F41" s="56" t="s">
        <v>102</v>
      </c>
      <c r="G41" s="56" t="s">
        <v>1771</v>
      </c>
      <c r="H41" s="56" t="s">
        <v>70</v>
      </c>
      <c r="I41" s="56" t="s">
        <v>1772</v>
      </c>
      <c r="J41" s="56" t="s">
        <v>209</v>
      </c>
      <c r="K41" s="56" t="s">
        <v>1773</v>
      </c>
      <c r="L41" s="56" t="s">
        <v>64</v>
      </c>
      <c r="M41" s="56" t="s">
        <v>65</v>
      </c>
      <c r="N41" s="56" t="s">
        <v>1774</v>
      </c>
      <c r="O41" s="57" t="n">
        <f aca="false">$AB41</f>
        <v>100</v>
      </c>
      <c r="P41" s="57" t="n">
        <f aca="false">$AF41</f>
        <v>0</v>
      </c>
      <c r="Q41" s="57" t="n">
        <f aca="false">IFERROR(IF($V41&lt;&gt;0,ROUND((MAX(O41:P41)*0.5+$V41*0.5),0),ROUND(($O41*0.5+$P41*0.5),0)),)</f>
        <v>50</v>
      </c>
      <c r="R41" s="57" t="n">
        <f aca="false">$AV41</f>
        <v>72.3</v>
      </c>
      <c r="S41" s="57" t="n">
        <f aca="false">$BI41</f>
        <v>78.2</v>
      </c>
      <c r="T41" s="57" t="n">
        <f aca="false">$BT41</f>
        <v>38.5</v>
      </c>
      <c r="U41" s="57" t="n">
        <f aca="false">$CD41</f>
        <v>0</v>
      </c>
      <c r="V41" s="58" t="n">
        <f aca="false">$AJ41</f>
        <v>0</v>
      </c>
      <c r="W41" s="59" t="n">
        <f aca="false">IF($Q41&gt;=55,ROUND($Q41*$Q$3+$R41*$R$3+$S41*$S$3+$T41*$T$3+$U41*$U$3,0),$Q41)</f>
        <v>50</v>
      </c>
      <c r="X41" s="57" t="n">
        <v>20</v>
      </c>
      <c r="Y41" s="60" t="n">
        <v>30</v>
      </c>
      <c r="Z41" s="60" t="n">
        <v>50</v>
      </c>
      <c r="AA41" s="60" t="n">
        <v>100</v>
      </c>
      <c r="AB41" s="61" t="n">
        <f aca="false">IFERROR(X41+Y41+Z41*AA41/100,0)</f>
        <v>100</v>
      </c>
      <c r="AC41" s="60" t="n">
        <v>0</v>
      </c>
      <c r="AD41" s="60" t="n">
        <v>0</v>
      </c>
      <c r="AE41" s="57" t="n">
        <v>0</v>
      </c>
      <c r="AF41" s="61" t="n">
        <f aca="false">IFERROR(AC41+AD41*AE41/100,0)</f>
        <v>0</v>
      </c>
      <c r="AG41" s="60"/>
      <c r="AH41" s="60"/>
      <c r="AI41" s="57"/>
      <c r="AJ41" s="61" t="n">
        <f aca="false">IFERROR(AG41+AH41*AI41/100,0)</f>
        <v>0</v>
      </c>
      <c r="AK41" s="62" t="n">
        <v>100</v>
      </c>
      <c r="AL41" s="63" t="n">
        <v>100</v>
      </c>
      <c r="AM41" s="62" t="n">
        <v>90</v>
      </c>
      <c r="AN41" s="62" t="n">
        <v>100</v>
      </c>
      <c r="AO41" s="62" t="n">
        <v>100</v>
      </c>
      <c r="AP41" s="62" t="n">
        <v>60</v>
      </c>
      <c r="AQ41" s="62" t="n">
        <v>100</v>
      </c>
      <c r="AR41" s="62" t="n">
        <v>33</v>
      </c>
      <c r="AS41" s="62" t="n">
        <v>40</v>
      </c>
      <c r="AT41" s="62" t="n">
        <v>0</v>
      </c>
      <c r="AU41" s="62"/>
      <c r="AV41" s="61" t="n">
        <f aca="false">IFERROR(AVERAGE(AK41:AU41),0)</f>
        <v>72.3</v>
      </c>
      <c r="AW41" s="62" t="n">
        <v>100</v>
      </c>
      <c r="AX41" s="62" t="n">
        <v>100</v>
      </c>
      <c r="AY41" s="62" t="n">
        <v>100</v>
      </c>
      <c r="AZ41" s="62" t="n">
        <v>96</v>
      </c>
      <c r="BA41" s="62" t="n">
        <v>100</v>
      </c>
      <c r="BB41" s="62" t="n">
        <v>0</v>
      </c>
      <c r="BC41" s="62" t="n">
        <v>100</v>
      </c>
      <c r="BD41" s="62" t="n">
        <v>100</v>
      </c>
      <c r="BE41" s="62" t="n">
        <v>86</v>
      </c>
      <c r="BF41" s="62" t="n">
        <v>0</v>
      </c>
      <c r="BG41" s="62"/>
      <c r="BH41" s="62"/>
      <c r="BI41" s="61" t="n">
        <f aca="false">IFERROR(AVERAGE(AW41:BH41),0)</f>
        <v>78.2</v>
      </c>
      <c r="BJ41" s="62" t="n">
        <v>100</v>
      </c>
      <c r="BK41" s="62" t="n">
        <v>100</v>
      </c>
      <c r="BL41" s="62" t="n">
        <v>90</v>
      </c>
      <c r="BM41" s="62" t="n">
        <v>25</v>
      </c>
      <c r="BN41" s="62" t="n">
        <v>0</v>
      </c>
      <c r="BO41" s="62" t="n">
        <v>70</v>
      </c>
      <c r="BP41" s="62" t="n">
        <v>0</v>
      </c>
      <c r="BQ41" s="62" t="n">
        <v>0</v>
      </c>
      <c r="BR41" s="62" t="n">
        <v>0</v>
      </c>
      <c r="BS41" s="62" t="n">
        <v>0</v>
      </c>
      <c r="BT41" s="61" t="n">
        <f aca="false">IFERROR(AVERAGE(BJ41:BS41),0)</f>
        <v>38.5</v>
      </c>
      <c r="BU41" s="63" t="n">
        <v>0</v>
      </c>
      <c r="BV41" s="63" t="n">
        <v>0</v>
      </c>
      <c r="BW41" s="63" t="n">
        <v>0</v>
      </c>
      <c r="BX41" s="62" t="n">
        <v>0</v>
      </c>
      <c r="BY41" s="62" t="n">
        <v>0</v>
      </c>
      <c r="BZ41" s="62" t="n">
        <v>0</v>
      </c>
      <c r="CA41" s="62" t="n">
        <v>0</v>
      </c>
      <c r="CB41" s="62" t="n">
        <v>0</v>
      </c>
      <c r="CC41" s="62"/>
      <c r="CD41" s="61" t="n">
        <f aca="false">IFERROR(AVERAGE(BU41:CC41),0)</f>
        <v>0</v>
      </c>
    </row>
    <row r="42" customFormat="false" ht="15.75" hidden="false" customHeight="true" outlineLevel="0" collapsed="false">
      <c r="A42" s="13" t="str">
        <f aca="false">$E42&amp;"-"&amp;$F42</f>
        <v>201960046-K</v>
      </c>
      <c r="B42" s="18" t="n">
        <f aca="false">$W42</f>
        <v>54</v>
      </c>
      <c r="C42" s="13"/>
      <c r="D42" s="54" t="n">
        <v>38</v>
      </c>
      <c r="E42" s="56" t="s">
        <v>1775</v>
      </c>
      <c r="F42" s="56" t="s">
        <v>60</v>
      </c>
      <c r="G42" s="56" t="s">
        <v>1776</v>
      </c>
      <c r="H42" s="56" t="s">
        <v>102</v>
      </c>
      <c r="I42" s="56" t="s">
        <v>1777</v>
      </c>
      <c r="J42" s="56" t="s">
        <v>1778</v>
      </c>
      <c r="K42" s="56" t="s">
        <v>1779</v>
      </c>
      <c r="L42" s="56" t="s">
        <v>64</v>
      </c>
      <c r="M42" s="56" t="s">
        <v>65</v>
      </c>
      <c r="N42" s="56" t="s">
        <v>1780</v>
      </c>
      <c r="O42" s="57" t="n">
        <f aca="false">$AB42</f>
        <v>100</v>
      </c>
      <c r="P42" s="57" t="n">
        <f aca="false">$AF42</f>
        <v>85</v>
      </c>
      <c r="Q42" s="57" t="n">
        <f aca="false">IFERROR(IF($V42&lt;&gt;0,ROUND((MAX(O42:P42)*0.5+$V42*0.5),0),ROUND(($O42*0.5+$P42*0.5),0)),)</f>
        <v>61</v>
      </c>
      <c r="R42" s="57" t="n">
        <f aca="false">$AV42</f>
        <v>48.2</v>
      </c>
      <c r="S42" s="57" t="n">
        <f aca="false">$BI42</f>
        <v>38.7</v>
      </c>
      <c r="T42" s="57" t="n">
        <f aca="false">$BT42</f>
        <v>57.5</v>
      </c>
      <c r="U42" s="57" t="n">
        <f aca="false">$CD42</f>
        <v>0</v>
      </c>
      <c r="V42" s="58" t="n">
        <f aca="false">$AJ42</f>
        <v>22</v>
      </c>
      <c r="W42" s="59" t="n">
        <f aca="false">IF($Q42&gt;=55,ROUND($Q42*$Q$3+$R42*$R$3+$S42*$S$3+$T42*$T$3+$U42*$U$3,0),$Q42)</f>
        <v>54</v>
      </c>
      <c r="X42" s="57" t="n">
        <v>20</v>
      </c>
      <c r="Y42" s="60" t="n">
        <v>30</v>
      </c>
      <c r="Z42" s="60" t="n">
        <v>50</v>
      </c>
      <c r="AA42" s="60" t="n">
        <v>100</v>
      </c>
      <c r="AB42" s="61" t="n">
        <f aca="false">IFERROR(X42+Y42+Z42*AA42/100,0)</f>
        <v>100</v>
      </c>
      <c r="AC42" s="60" t="n">
        <v>15</v>
      </c>
      <c r="AD42" s="60" t="n">
        <v>70</v>
      </c>
      <c r="AE42" s="57" t="n">
        <v>100</v>
      </c>
      <c r="AF42" s="61" t="n">
        <f aca="false">IFERROR(AC42+AD42*AE42/100,0)</f>
        <v>85</v>
      </c>
      <c r="AG42" s="60" t="n">
        <v>22</v>
      </c>
      <c r="AH42" s="60" t="n">
        <v>0</v>
      </c>
      <c r="AI42" s="57" t="n">
        <v>0</v>
      </c>
      <c r="AJ42" s="61" t="n">
        <f aca="false">IFERROR(AG42+AH42*AI42/100,0)</f>
        <v>22</v>
      </c>
      <c r="AK42" s="62" t="n">
        <v>80</v>
      </c>
      <c r="AL42" s="63" t="n">
        <v>100</v>
      </c>
      <c r="AM42" s="62" t="n">
        <v>100</v>
      </c>
      <c r="AN42" s="62" t="n">
        <v>100</v>
      </c>
      <c r="AO42" s="62" t="n">
        <v>25</v>
      </c>
      <c r="AP42" s="62" t="n">
        <v>0</v>
      </c>
      <c r="AQ42" s="62" t="n">
        <v>60</v>
      </c>
      <c r="AR42" s="62" t="n">
        <v>17</v>
      </c>
      <c r="AS42" s="62" t="n">
        <v>0</v>
      </c>
      <c r="AT42" s="62" t="n">
        <v>0</v>
      </c>
      <c r="AU42" s="62"/>
      <c r="AV42" s="61" t="n">
        <f aca="false">IFERROR(AVERAGE(AK42:AU42),0)</f>
        <v>48.2</v>
      </c>
      <c r="AW42" s="62" t="n">
        <v>0</v>
      </c>
      <c r="AX42" s="62" t="n">
        <v>0</v>
      </c>
      <c r="AY42" s="62" t="n">
        <v>94</v>
      </c>
      <c r="AZ42" s="62" t="n">
        <v>100</v>
      </c>
      <c r="BA42" s="62" t="n">
        <v>99</v>
      </c>
      <c r="BB42" s="62" t="n">
        <v>0</v>
      </c>
      <c r="BC42" s="62" t="n">
        <v>0</v>
      </c>
      <c r="BD42" s="62" t="n">
        <v>0</v>
      </c>
      <c r="BE42" s="62" t="n">
        <v>0</v>
      </c>
      <c r="BF42" s="62" t="n">
        <v>94</v>
      </c>
      <c r="BG42" s="62"/>
      <c r="BH42" s="62"/>
      <c r="BI42" s="61" t="n">
        <f aca="false">IFERROR(AVERAGE(AW42:BH42),0)</f>
        <v>38.7</v>
      </c>
      <c r="BJ42" s="62" t="n">
        <v>100</v>
      </c>
      <c r="BK42" s="62" t="n">
        <v>90</v>
      </c>
      <c r="BL42" s="62" t="n">
        <v>100</v>
      </c>
      <c r="BM42" s="62" t="n">
        <v>35</v>
      </c>
      <c r="BN42" s="62" t="n">
        <v>100</v>
      </c>
      <c r="BO42" s="62" t="n">
        <v>0</v>
      </c>
      <c r="BP42" s="62" t="n">
        <v>0</v>
      </c>
      <c r="BQ42" s="62" t="n">
        <v>100</v>
      </c>
      <c r="BR42" s="62" t="n">
        <v>0</v>
      </c>
      <c r="BS42" s="62" t="n">
        <v>50</v>
      </c>
      <c r="BT42" s="61" t="n">
        <f aca="false">IFERROR(AVERAGE(BJ42:BS42),0)</f>
        <v>57.5</v>
      </c>
      <c r="BU42" s="63" t="n">
        <v>0</v>
      </c>
      <c r="BV42" s="63" t="n">
        <v>0</v>
      </c>
      <c r="BW42" s="63" t="n">
        <v>0</v>
      </c>
      <c r="BX42" s="62" t="n">
        <v>0</v>
      </c>
      <c r="BY42" s="62" t="n">
        <v>0</v>
      </c>
      <c r="BZ42" s="62" t="n">
        <v>0</v>
      </c>
      <c r="CA42" s="62" t="n">
        <v>0</v>
      </c>
      <c r="CB42" s="62" t="n">
        <v>0</v>
      </c>
      <c r="CC42" s="62"/>
      <c r="CD42" s="61" t="n">
        <f aca="false">IFERROR(AVERAGE(BU42:CC42),0)</f>
        <v>0</v>
      </c>
    </row>
    <row r="43" customFormat="false" ht="15.75" hidden="false" customHeight="true" outlineLevel="0" collapsed="false">
      <c r="A43" s="13" t="str">
        <f aca="false">$E43&amp;"-"&amp;$F43</f>
        <v>-</v>
      </c>
      <c r="B43" s="18" t="n">
        <f aca="false">$W43</f>
        <v>0</v>
      </c>
      <c r="C43" s="13"/>
      <c r="D43" s="54" t="n">
        <v>39</v>
      </c>
      <c r="E43" s="56"/>
      <c r="F43" s="56"/>
      <c r="G43" s="56"/>
      <c r="H43" s="56"/>
      <c r="I43" s="56"/>
      <c r="J43" s="56"/>
      <c r="K43" s="56"/>
      <c r="L43" s="13"/>
      <c r="M43" s="13"/>
      <c r="N43" s="13"/>
      <c r="O43" s="57"/>
      <c r="P43" s="57"/>
      <c r="Q43" s="57"/>
      <c r="R43" s="57"/>
      <c r="S43" s="57"/>
      <c r="T43" s="57"/>
      <c r="U43" s="57"/>
      <c r="V43" s="58"/>
      <c r="W43" s="59"/>
      <c r="X43" s="57"/>
      <c r="Y43" s="60"/>
      <c r="Z43" s="60"/>
      <c r="AA43" s="60"/>
      <c r="AB43" s="61"/>
      <c r="AC43" s="60"/>
      <c r="AD43" s="60"/>
      <c r="AE43" s="57"/>
      <c r="AF43" s="61"/>
      <c r="AG43" s="60"/>
      <c r="AH43" s="60"/>
      <c r="AI43" s="60"/>
      <c r="AJ43" s="61"/>
      <c r="AK43" s="62"/>
      <c r="AL43" s="63"/>
      <c r="AM43" s="62"/>
      <c r="AN43" s="62"/>
      <c r="AO43" s="62"/>
      <c r="AP43" s="62"/>
      <c r="AQ43" s="62"/>
      <c r="AR43" s="62"/>
      <c r="AS43" s="62"/>
      <c r="AT43" s="62"/>
      <c r="AU43" s="62"/>
      <c r="AV43" s="61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1"/>
      <c r="BJ43" s="62"/>
      <c r="BK43" s="62"/>
      <c r="BL43" s="62"/>
      <c r="BM43" s="62"/>
      <c r="BN43" s="62"/>
      <c r="BO43" s="62"/>
      <c r="BP43" s="62"/>
      <c r="BQ43" s="62"/>
      <c r="BR43" s="109"/>
      <c r="BS43" s="109"/>
      <c r="BT43" s="61"/>
      <c r="BU43" s="62"/>
      <c r="BV43" s="62"/>
      <c r="BW43" s="62"/>
      <c r="BX43" s="62"/>
      <c r="BY43" s="62"/>
      <c r="BZ43" s="62"/>
      <c r="CA43" s="62"/>
      <c r="CB43" s="62"/>
      <c r="CC43" s="62"/>
      <c r="CD43" s="61"/>
    </row>
    <row r="44" customFormat="false" ht="15.75" hidden="false" customHeight="true" outlineLevel="0" collapsed="false">
      <c r="A44" s="13" t="str">
        <f aca="false">$E44&amp;"-"&amp;$F44</f>
        <v>-</v>
      </c>
      <c r="B44" s="18" t="n">
        <f aca="false">$W44</f>
        <v>0</v>
      </c>
      <c r="C44" s="13"/>
      <c r="D44" s="54" t="n">
        <v>40</v>
      </c>
      <c r="E44" s="56"/>
      <c r="F44" s="56"/>
      <c r="G44" s="56"/>
      <c r="H44" s="56"/>
      <c r="I44" s="56"/>
      <c r="J44" s="56"/>
      <c r="K44" s="56"/>
      <c r="L44" s="13"/>
      <c r="M44" s="13"/>
      <c r="N44" s="13"/>
      <c r="O44" s="57"/>
      <c r="P44" s="57"/>
      <c r="Q44" s="57"/>
      <c r="R44" s="57"/>
      <c r="S44" s="57"/>
      <c r="T44" s="57"/>
      <c r="U44" s="57"/>
      <c r="V44" s="58"/>
      <c r="W44" s="59"/>
      <c r="X44" s="57"/>
      <c r="Y44" s="60"/>
      <c r="Z44" s="60"/>
      <c r="AA44" s="60"/>
      <c r="AB44" s="61"/>
      <c r="AC44" s="60"/>
      <c r="AD44" s="60"/>
      <c r="AE44" s="57"/>
      <c r="AF44" s="61"/>
      <c r="AG44" s="60"/>
      <c r="AH44" s="60"/>
      <c r="AI44" s="60"/>
      <c r="AJ44" s="61"/>
      <c r="AK44" s="62"/>
      <c r="AL44" s="63"/>
      <c r="AM44" s="62"/>
      <c r="AN44" s="62"/>
      <c r="AO44" s="62"/>
      <c r="AP44" s="62"/>
      <c r="AQ44" s="62"/>
      <c r="AR44" s="62"/>
      <c r="AS44" s="62"/>
      <c r="AT44" s="62"/>
      <c r="AU44" s="62"/>
      <c r="AV44" s="61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1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1"/>
      <c r="BU44" s="62"/>
      <c r="BV44" s="62"/>
      <c r="BW44" s="62"/>
      <c r="BX44" s="62"/>
      <c r="BY44" s="62"/>
      <c r="BZ44" s="62"/>
      <c r="CA44" s="62"/>
      <c r="CB44" s="62"/>
      <c r="CC44" s="62"/>
      <c r="CD44" s="61"/>
    </row>
    <row r="45" customFormat="false" ht="15.75" hidden="false" customHeight="true" outlineLevel="0" collapsed="false">
      <c r="A45" s="13" t="str">
        <f aca="false">$E45&amp;"-"&amp;$F45</f>
        <v>-</v>
      </c>
      <c r="B45" s="18" t="n">
        <f aca="false">$W45</f>
        <v>0</v>
      </c>
      <c r="C45" s="13"/>
      <c r="D45" s="54" t="n">
        <v>41</v>
      </c>
      <c r="E45" s="56"/>
      <c r="F45" s="56"/>
      <c r="G45" s="56"/>
      <c r="H45" s="56"/>
      <c r="I45" s="56"/>
      <c r="J45" s="56"/>
      <c r="K45" s="56"/>
      <c r="L45" s="13"/>
      <c r="M45" s="13"/>
      <c r="N45" s="13"/>
      <c r="O45" s="57"/>
      <c r="P45" s="57"/>
      <c r="Q45" s="57"/>
      <c r="R45" s="57"/>
      <c r="S45" s="57"/>
      <c r="T45" s="57"/>
      <c r="U45" s="57"/>
      <c r="V45" s="58"/>
      <c r="W45" s="59"/>
      <c r="X45" s="57"/>
      <c r="Y45" s="60"/>
      <c r="Z45" s="60"/>
      <c r="AA45" s="60"/>
      <c r="AB45" s="61"/>
      <c r="AC45" s="60"/>
      <c r="AD45" s="60"/>
      <c r="AE45" s="57"/>
      <c r="AF45" s="61"/>
      <c r="AG45" s="60"/>
      <c r="AH45" s="60"/>
      <c r="AI45" s="60"/>
      <c r="AJ45" s="61"/>
      <c r="AK45" s="62"/>
      <c r="AL45" s="63"/>
      <c r="AM45" s="62"/>
      <c r="AN45" s="62"/>
      <c r="AO45" s="62"/>
      <c r="AP45" s="62"/>
      <c r="AQ45" s="62"/>
      <c r="AR45" s="62"/>
      <c r="AS45" s="62"/>
      <c r="AT45" s="62"/>
      <c r="AU45" s="62"/>
      <c r="AV45" s="61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1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1"/>
      <c r="BU45" s="62"/>
      <c r="BV45" s="62"/>
      <c r="BW45" s="62"/>
      <c r="BX45" s="62"/>
      <c r="BY45" s="62"/>
      <c r="BZ45" s="62"/>
      <c r="CA45" s="62"/>
      <c r="CB45" s="62"/>
      <c r="CC45" s="62"/>
      <c r="CD45" s="61"/>
    </row>
    <row r="46" customFormat="false" ht="15.75" hidden="false" customHeight="true" outlineLevel="0" collapsed="false">
      <c r="A46" s="13" t="str">
        <f aca="false">$E46&amp;"-"&amp;$F46</f>
        <v>-</v>
      </c>
      <c r="B46" s="18" t="n">
        <f aca="false">$W46</f>
        <v>0</v>
      </c>
      <c r="C46" s="13"/>
      <c r="D46" s="54" t="n">
        <f aca="false">D45+1</f>
        <v>42</v>
      </c>
      <c r="E46" s="56"/>
      <c r="F46" s="56"/>
      <c r="G46" s="56"/>
      <c r="H46" s="56"/>
      <c r="I46" s="56"/>
      <c r="J46" s="56"/>
      <c r="K46" s="56"/>
      <c r="L46" s="13"/>
      <c r="M46" s="13"/>
      <c r="N46" s="13"/>
      <c r="O46" s="57"/>
      <c r="P46" s="57"/>
      <c r="Q46" s="57"/>
      <c r="R46" s="57"/>
      <c r="S46" s="57"/>
      <c r="T46" s="57"/>
      <c r="U46" s="57"/>
      <c r="V46" s="58"/>
      <c r="W46" s="59"/>
      <c r="X46" s="57"/>
      <c r="Y46" s="60"/>
      <c r="Z46" s="60"/>
      <c r="AA46" s="60"/>
      <c r="AB46" s="61"/>
      <c r="AC46" s="60"/>
      <c r="AD46" s="60"/>
      <c r="AE46" s="57"/>
      <c r="AF46" s="61"/>
      <c r="AG46" s="60"/>
      <c r="AH46" s="60"/>
      <c r="AI46" s="60"/>
      <c r="AJ46" s="61"/>
      <c r="AK46" s="62"/>
      <c r="AL46" s="63"/>
      <c r="AM46" s="62"/>
      <c r="AN46" s="62"/>
      <c r="AO46" s="62"/>
      <c r="AP46" s="62"/>
      <c r="AQ46" s="62"/>
      <c r="AR46" s="62"/>
      <c r="AS46" s="62"/>
      <c r="AT46" s="62"/>
      <c r="AU46" s="62"/>
      <c r="AV46" s="61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1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1"/>
      <c r="BU46" s="62"/>
      <c r="BV46" s="62"/>
      <c r="BW46" s="62"/>
      <c r="BX46" s="62"/>
      <c r="BY46" s="62"/>
      <c r="BZ46" s="62"/>
      <c r="CA46" s="62"/>
      <c r="CB46" s="62"/>
      <c r="CC46" s="62"/>
      <c r="CD46" s="61"/>
    </row>
    <row r="47" customFormat="false" ht="15.75" hidden="false" customHeight="true" outlineLevel="0" collapsed="false">
      <c r="A47" s="13"/>
      <c r="B47" s="13"/>
      <c r="C47" s="13"/>
      <c r="D47" s="13"/>
      <c r="K47" s="2" t="s">
        <v>1</v>
      </c>
      <c r="L47" s="76"/>
      <c r="M47" s="76"/>
      <c r="N47" s="76"/>
      <c r="O47" s="77" t="n">
        <f aca="false">IF(COUNT(O5:O46)&gt;0,ROUND(SUM(O5:O46)/COUNTIF(O5:O46,"&lt;&gt;"),0),0)</f>
        <v>88</v>
      </c>
      <c r="P47" s="77" t="n">
        <f aca="false">IF(COUNT(P5:P46)&gt;0,ROUND(SUM(P5:P46)/COUNTIF(P5:P46,"&lt;&gt;"),0),0)</f>
        <v>55</v>
      </c>
      <c r="Q47" s="77" t="n">
        <f aca="false">IF(COUNT(Q5:Q46)&gt;0,ROUND(SUM(Q5:Q46)/COUNTIF(Q5:Q46,"&lt;&gt;"),0),0)</f>
        <v>74</v>
      </c>
      <c r="R47" s="77" t="n">
        <f aca="false">IF(COUNT(R5:R46)&gt;0,ROUND(SUM(R5:R46)/COUNTIF(R5:R46,"&lt;&gt;"),0),0)</f>
        <v>83</v>
      </c>
      <c r="S47" s="77"/>
      <c r="T47" s="77" t="n">
        <f aca="false">IF(COUNT(T5:T46)&gt;0,ROUND(SUM(T5:T46)/COUNTIF(T5:T46,"&lt;&gt;"),0),0)</f>
        <v>84</v>
      </c>
      <c r="U47" s="77"/>
      <c r="V47" s="77" t="n">
        <f aca="false">IF(COUNT(V5:V46)&gt;0,ROUND(SUM(V5:V46)/COUNTIF(V5:V46,"&lt;&gt;"),0),0)</f>
        <v>22</v>
      </c>
      <c r="W47" s="77" t="n">
        <f aca="false">IF(COUNT(W5:W46)&gt;0,ROUND(SUM(W5:W46)/COUNTIF(W5:W46,"&lt;&gt;"),0),0)</f>
        <v>77</v>
      </c>
      <c r="X47" s="78" t="n">
        <f aca="false">IF(COUNT(X5:X46)&gt;0,ROUND(SUM(X5:X46)/COUNTIF(X5:X46,"&lt;&gt;"),0),0)</f>
        <v>19</v>
      </c>
      <c r="Y47" s="78" t="n">
        <f aca="false">IF(COUNT(Y5:Y46)&gt;0,ROUND(SUM(Y5:Y46)/COUNTIF(Y5:Y46,"&lt;&gt;"),0),0)</f>
        <v>27</v>
      </c>
      <c r="Z47" s="78" t="n">
        <f aca="false">IF(COUNT(Z5:Z46)&gt;0,ROUND(SUM(Z5:Z46)/COUNTIF(Z5:Z46,"&lt;&gt;"),0),0)</f>
        <v>41</v>
      </c>
      <c r="AA47" s="78"/>
      <c r="AB47" s="78" t="n">
        <f aca="false">IF(COUNT(AB5:AB46)&gt;0,ROUND(SUM(AB5:AB46)/COUNTIF(AB5:AB46,"&lt;&gt;"),0),0)</f>
        <v>88</v>
      </c>
      <c r="AC47" s="78" t="n">
        <f aca="false">IF(COUNT(AC5:AC46)&gt;0,ROUND(SUM(AC5:AC46)/COUNTIF(AC5:AC46,"&lt;&gt;"),0),0)</f>
        <v>17</v>
      </c>
      <c r="AD47" s="78" t="n">
        <f aca="false">IF(COUNT(AD5:AD46)&gt;0,ROUND(SUM(AD5:AD46)/COUNTIF(AD5:AD46,"&lt;&gt;"),0),0)</f>
        <v>39</v>
      </c>
      <c r="AE47" s="78" t="n">
        <f aca="false">IF(COUNT(AE5:AE46)&gt;0,ROUND(SUM(AE5:AE46)/COUNTIF(AE5:AE46,"&lt;&gt;"),0),0)</f>
        <v>70</v>
      </c>
      <c r="AF47" s="78" t="n">
        <f aca="false">IF(COUNT(AF5:AF46)&gt;0,ROUND(SUM(AF5:AF46)/COUNTIF(AF5:AF46,"&lt;&gt;"),0),0)</f>
        <v>55</v>
      </c>
      <c r="AG47" s="78" t="n">
        <f aca="false">IF(COUNT(AG5:AG46)&gt;0,ROUND(SUM(AG5:AG46)/COUNTIF(AG5:AG46,"&lt;&gt;"),0),0)</f>
        <v>23</v>
      </c>
      <c r="AH47" s="78" t="n">
        <f aca="false">IF(COUNT(AH5:AH46)&gt;0,ROUND(SUM(AH5:AH46)/COUNTIF(AH5:AH46,"&lt;&gt;"),0),0)</f>
        <v>54</v>
      </c>
      <c r="AI47" s="78" t="n">
        <f aca="false">IF(COUNT(AI5:AI46)&gt;0,ROUND(SUM(AI5:AI46)/COUNTIF(AI5:AI46,"&lt;&gt;"),0),0)</f>
        <v>91</v>
      </c>
      <c r="AJ47" s="78" t="n">
        <f aca="false">IF(COUNT(AJ5:AJ46)&gt;0,ROUND(SUM(AJ5:AJ46)/COUNTIF(AJ5:AJ46,"&lt;&gt;"),0),0)</f>
        <v>22</v>
      </c>
      <c r="AK47" s="78" t="n">
        <f aca="false">IF(COUNT(AK5:AK46)&gt;0,ROUND(SUM(AK5:AK46)/COUNTIF(AK5:AK46,"&lt;&gt;"),0),0)</f>
        <v>87</v>
      </c>
      <c r="AL47" s="78" t="n">
        <f aca="false">IF(COUNT(AL5:AL46)&gt;0,ROUND(SUM(AL5:AL46)/COUNTIF(AL5:AL46,"&lt;&gt;"),0),0)</f>
        <v>93</v>
      </c>
      <c r="AM47" s="78" t="n">
        <f aca="false">IF(COUNT(AM5:AM46)&gt;0,ROUND(SUM(AM5:AM46)/COUNTIF(AM5:AM46,"&lt;&gt;"),0),0)</f>
        <v>98</v>
      </c>
      <c r="AN47" s="78" t="n">
        <f aca="false">IF(COUNT(AN5:AN46)&gt;0,ROUND(SUM(AN5:AN46)/COUNTIF(AN5:AN46,"&lt;&gt;"),0),0)</f>
        <v>93</v>
      </c>
      <c r="AO47" s="78"/>
      <c r="AP47" s="78"/>
      <c r="AQ47" s="78"/>
      <c r="AR47" s="78"/>
      <c r="AS47" s="78"/>
      <c r="AT47" s="78"/>
      <c r="AU47" s="78"/>
      <c r="AV47" s="78" t="n">
        <f aca="false">IF(COUNT(AV5:AV46)&gt;0,ROUND(SUM(AV5:AV46)/COUNTIF(AV5:AV46,"&lt;&gt;"),0),0)</f>
        <v>83</v>
      </c>
      <c r="AW47" s="78" t="n">
        <f aca="false">IF(COUNT(AW5:AW46)&gt;0,ROUND(SUM(AW5:AW46)/COUNTIF(AW5:AW46,"&lt;&gt;"),0),0)</f>
        <v>83</v>
      </c>
      <c r="AX47" s="78" t="n">
        <f aca="false">IF(COUNT(AX5:AX46)&gt;0,ROUND(SUM(AX5:AX46)/COUNTIF(AX5:AX46,"&lt;&gt;"),0),0)</f>
        <v>86</v>
      </c>
      <c r="AY47" s="78"/>
      <c r="AZ47" s="78"/>
      <c r="BA47" s="78"/>
      <c r="BB47" s="78"/>
      <c r="BC47" s="78" t="n">
        <f aca="false">IF(COUNT(BC5:BC46)&gt;0,ROUND(SUM(BC5:BC46)/COUNTIF(BC5:BC46,"&lt;&gt;"),0),0)</f>
        <v>84</v>
      </c>
      <c r="BD47" s="78"/>
      <c r="BE47" s="78"/>
      <c r="BF47" s="78" t="n">
        <f aca="false">IF(COUNT(BF5:BF46)&gt;0,ROUND(SUM(BF5:BF46)/COUNTIF(BF5:BF46,"&lt;&gt;"),0),0)</f>
        <v>87</v>
      </c>
      <c r="BG47" s="78"/>
      <c r="BH47" s="78"/>
      <c r="BI47" s="78" t="n">
        <f aca="false">IF(COUNT(BI5:BI46)&gt;0,ROUND(SUM(BI5:BI46)/COUNTIF(BI5:BI46,"&lt;&gt;"),0),0)</f>
        <v>87</v>
      </c>
      <c r="BJ47" s="78" t="n">
        <f aca="false">IF(COUNT(BJ5:BJ46)&gt;0,ROUND(SUM(BJ5:BJ46)/COUNTIF(BJ5:BJ46,"&lt;&gt;"),0),0)</f>
        <v>92</v>
      </c>
      <c r="BK47" s="78" t="n">
        <f aca="false">IF(COUNT(BK5:BK46)&gt;0,ROUND(SUM(BK5:BK46)/COUNTIF(BK5:BK46,"&lt;&gt;"),0),0)</f>
        <v>91</v>
      </c>
      <c r="BL47" s="78"/>
      <c r="BM47" s="78"/>
      <c r="BN47" s="78"/>
      <c r="BO47" s="78"/>
      <c r="BP47" s="78" t="n">
        <f aca="false">IF(COUNT(BP5:BP46)&gt;0,ROUND(SUM(BP5:BP46)/COUNTIF(BP5:BP46,"&lt;&gt;"),0),0)</f>
        <v>76</v>
      </c>
      <c r="BQ47" s="78"/>
      <c r="BR47" s="78"/>
      <c r="BS47" s="78" t="n">
        <f aca="false">IF(COUNT(BS5:BS46)&gt;0,ROUND(SUM(BS5:BS46)/COUNTIF(BS5:BS46,"&lt;&gt;"),0),0)</f>
        <v>71</v>
      </c>
      <c r="BT47" s="78" t="n">
        <f aca="false">IF(COUNT(BT5:BT46)&gt;0,ROUND(SUM(BT5:BT46)/COUNTIF(BT5:BT46,"&lt;&gt;"),0),0)</f>
        <v>84</v>
      </c>
      <c r="BU47" s="78" t="n">
        <f aca="false">IF(COUNT(BU5:BU46)&gt;0,ROUND(SUM(BU5:BU46)/COUNTIF(BU5:BU46,"&lt;&gt;"),0),0)</f>
        <v>55</v>
      </c>
      <c r="BV47" s="78" t="n">
        <f aca="false">IF(COUNT(BV5:BV46)&gt;0,ROUND(SUM(BV5:BV46)/COUNTIF(BV5:BV46,"&lt;&gt;"),0),0)</f>
        <v>80</v>
      </c>
      <c r="BW47" s="78" t="n">
        <f aca="false">IF(COUNT(BW5:BW46)&gt;0,ROUND(SUM(BW5:BW46)/COUNTIF(BW5:BW46,"&lt;&gt;"),0),0)</f>
        <v>71</v>
      </c>
      <c r="BX47" s="78"/>
      <c r="BY47" s="78"/>
      <c r="BZ47" s="78"/>
      <c r="CA47" s="78"/>
      <c r="CB47" s="78"/>
      <c r="CC47" s="78"/>
      <c r="CD47" s="78" t="n">
        <f aca="false">IF(COUNT(CD5:CD46)&gt;0,ROUND(SUM(CD5:CD46)/COUNTIF(CD5:CD46,"&lt;&gt;"),0),0)</f>
        <v>71</v>
      </c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2" t="s">
        <v>2</v>
      </c>
      <c r="L48" s="13"/>
      <c r="M48" s="13"/>
      <c r="N48" s="13"/>
      <c r="O48" s="78" t="n">
        <f aca="false">MAX(O5:O46)</f>
        <v>100</v>
      </c>
      <c r="P48" s="78" t="n">
        <f aca="false">MAX(P5:P46)</f>
        <v>100</v>
      </c>
      <c r="Q48" s="78" t="n">
        <f aca="false">MAX(Q5:Q46)</f>
        <v>100</v>
      </c>
      <c r="R48" s="78" t="n">
        <f aca="false">MAX(R5:R46)</f>
        <v>98.3</v>
      </c>
      <c r="S48" s="78"/>
      <c r="T48" s="78" t="n">
        <f aca="false">MAX(T5:T46)</f>
        <v>100</v>
      </c>
      <c r="U48" s="78"/>
      <c r="V48" s="78" t="n">
        <f aca="false">MAX(V5:V46)</f>
        <v>100</v>
      </c>
      <c r="W48" s="78" t="n">
        <f aca="false">MAX(W5:W46)</f>
        <v>100</v>
      </c>
      <c r="X48" s="78" t="n">
        <f aca="false">MAX(X5:X46)</f>
        <v>20</v>
      </c>
      <c r="Y48" s="78" t="n">
        <f aca="false">MAX(Y5:Y46)</f>
        <v>30</v>
      </c>
      <c r="Z48" s="78" t="n">
        <f aca="false">MAX(Z5:Z46)</f>
        <v>50</v>
      </c>
      <c r="AA48" s="78"/>
      <c r="AB48" s="78" t="n">
        <f aca="false">MAX(AB5:AB46)</f>
        <v>100</v>
      </c>
      <c r="AC48" s="78" t="n">
        <f aca="false">MAX(AC5:AC46)</f>
        <v>30</v>
      </c>
      <c r="AD48" s="78" t="n">
        <f aca="false">MAX(AD5:AD46)</f>
        <v>70</v>
      </c>
      <c r="AE48" s="78" t="n">
        <f aca="false">MAX(AE5:AE46)</f>
        <v>100</v>
      </c>
      <c r="AF48" s="78" t="n">
        <f aca="false">MAX(AF5:AF46)</f>
        <v>100</v>
      </c>
      <c r="AG48" s="78" t="n">
        <f aca="false">MAX(AG5:AG46)</f>
        <v>30</v>
      </c>
      <c r="AH48" s="78" t="n">
        <f aca="false">MAX(AH5:AH46)</f>
        <v>70</v>
      </c>
      <c r="AI48" s="78" t="n">
        <f aca="false">MAX(AI5:AI46)</f>
        <v>100</v>
      </c>
      <c r="AJ48" s="78" t="n">
        <f aca="false">MAX(AJ5:AJ46)</f>
        <v>100</v>
      </c>
      <c r="AK48" s="78" t="n">
        <f aca="false">MAX(AK5:AK46)</f>
        <v>100</v>
      </c>
      <c r="AL48" s="78" t="n">
        <f aca="false">MAX(AL5:AL46)</f>
        <v>100</v>
      </c>
      <c r="AM48" s="78" t="n">
        <f aca="false">MAX(AM5:AM46)</f>
        <v>100</v>
      </c>
      <c r="AN48" s="78" t="n">
        <f aca="false">MAX(AN5:AN46)</f>
        <v>100</v>
      </c>
      <c r="AO48" s="78"/>
      <c r="AP48" s="78"/>
      <c r="AQ48" s="78"/>
      <c r="AR48" s="78"/>
      <c r="AS48" s="78"/>
      <c r="AT48" s="78"/>
      <c r="AU48" s="78"/>
      <c r="AV48" s="78" t="n">
        <f aca="false">MAX(AV5:AV46)</f>
        <v>98.3</v>
      </c>
      <c r="AW48" s="78" t="n">
        <f aca="false">MAX(AW5:AW46)</f>
        <v>100</v>
      </c>
      <c r="AX48" s="78" t="n">
        <f aca="false">MAX(AX5:AX46)</f>
        <v>100</v>
      </c>
      <c r="AY48" s="78"/>
      <c r="AZ48" s="78"/>
      <c r="BA48" s="78"/>
      <c r="BB48" s="78"/>
      <c r="BC48" s="78" t="n">
        <f aca="false">MAX(BC5:BC46)</f>
        <v>100</v>
      </c>
      <c r="BD48" s="78"/>
      <c r="BE48" s="78"/>
      <c r="BF48" s="78" t="n">
        <f aca="false">MAX(BF5:BF46)</f>
        <v>100</v>
      </c>
      <c r="BG48" s="78"/>
      <c r="BH48" s="78"/>
      <c r="BI48" s="80" t="n">
        <f aca="false">MAX(BI5:BI46)</f>
        <v>100</v>
      </c>
      <c r="BJ48" s="78" t="n">
        <f aca="false">MAX(BJ5:BJ46)</f>
        <v>100</v>
      </c>
      <c r="BK48" s="78" t="n">
        <f aca="false">MAX(BK5:BK46)</f>
        <v>100</v>
      </c>
      <c r="BL48" s="78"/>
      <c r="BM48" s="78"/>
      <c r="BN48" s="78"/>
      <c r="BO48" s="78"/>
      <c r="BP48" s="78" t="n">
        <f aca="false">MAX(BP5:BP46)</f>
        <v>100</v>
      </c>
      <c r="BQ48" s="78"/>
      <c r="BR48" s="78"/>
      <c r="BS48" s="78" t="n">
        <f aca="false">MAX(BS5:BS46)</f>
        <v>100</v>
      </c>
      <c r="BT48" s="80" t="n">
        <f aca="false">MAX(BT5:BT46)</f>
        <v>100</v>
      </c>
      <c r="BU48" s="78" t="n">
        <f aca="false">MAX(BU5:BU46)</f>
        <v>100</v>
      </c>
      <c r="BV48" s="78" t="n">
        <f aca="false">MAX(BV5:BV46)</f>
        <v>100</v>
      </c>
      <c r="BW48" s="78" t="n">
        <f aca="false">MAX(BW5:BW46)</f>
        <v>100</v>
      </c>
      <c r="BX48" s="78"/>
      <c r="BY48" s="78"/>
      <c r="BZ48" s="78"/>
      <c r="CA48" s="78"/>
      <c r="CB48" s="78"/>
      <c r="CC48" s="78"/>
      <c r="CD48" s="80" t="n">
        <f aca="false">MAX(CD5:CD46)</f>
        <v>100</v>
      </c>
    </row>
    <row r="49" customFormat="false" ht="15.75" hidden="false" customHeight="true" outlineLevel="0" collapsed="false">
      <c r="A49" s="13"/>
      <c r="B49" s="13"/>
      <c r="C49" s="13"/>
      <c r="D49" s="13" t="n">
        <v>1</v>
      </c>
      <c r="E49" s="13"/>
      <c r="F49" s="13"/>
      <c r="G49" s="13"/>
      <c r="H49" s="13"/>
      <c r="I49" s="13"/>
      <c r="J49" s="13"/>
      <c r="K49" s="2" t="s">
        <v>3</v>
      </c>
      <c r="L49" s="13"/>
      <c r="M49" s="13"/>
      <c r="N49" s="13"/>
      <c r="O49" s="78" t="n">
        <f aca="false">MIN(O5:O46)</f>
        <v>0</v>
      </c>
      <c r="P49" s="78" t="n">
        <f aca="false">MIN(P5:P46)</f>
        <v>0</v>
      </c>
      <c r="Q49" s="78" t="n">
        <f aca="false">MIN(Q5:Q46)</f>
        <v>0</v>
      </c>
      <c r="R49" s="78" t="n">
        <f aca="false">MIN(R5:R46)</f>
        <v>31</v>
      </c>
      <c r="S49" s="78"/>
      <c r="T49" s="78" t="n">
        <f aca="false">MIN(T5:T46)</f>
        <v>0</v>
      </c>
      <c r="U49" s="78"/>
      <c r="V49" s="78" t="n">
        <f aca="false">MIN(V5:V46)</f>
        <v>0</v>
      </c>
      <c r="W49" s="78" t="n">
        <f aca="false">MIN(W5:W46)</f>
        <v>0</v>
      </c>
      <c r="X49" s="78" t="n">
        <f aca="false">MIN(X5:X46)</f>
        <v>0</v>
      </c>
      <c r="Y49" s="78" t="n">
        <f aca="false">MIN(Y5:Y46)</f>
        <v>0</v>
      </c>
      <c r="Z49" s="78" t="n">
        <f aca="false">MIN(Z5:Z46)</f>
        <v>0</v>
      </c>
      <c r="AA49" s="78"/>
      <c r="AB49" s="78" t="n">
        <f aca="false">MIN(AB5:AB46)</f>
        <v>0</v>
      </c>
      <c r="AC49" s="78" t="n">
        <f aca="false">MIN(AC5:AC46)</f>
        <v>0</v>
      </c>
      <c r="AD49" s="78" t="n">
        <f aca="false">MIN(AD5:AD46)</f>
        <v>0</v>
      </c>
      <c r="AE49" s="78" t="n">
        <f aca="false">MIN(AE5:AE46)</f>
        <v>0</v>
      </c>
      <c r="AF49" s="78" t="n">
        <f aca="false">MIN(AF5:AF46)</f>
        <v>0</v>
      </c>
      <c r="AG49" s="78" t="n">
        <f aca="false">MIN(AG5:AG46)</f>
        <v>10</v>
      </c>
      <c r="AH49" s="78" t="n">
        <f aca="false">MIN(AH5:AH46)</f>
        <v>0</v>
      </c>
      <c r="AI49" s="78" t="n">
        <f aca="false">MIN(AI5:AI46)</f>
        <v>0</v>
      </c>
      <c r="AJ49" s="78" t="n">
        <f aca="false">MIN(AJ5:AJ46)</f>
        <v>0</v>
      </c>
      <c r="AK49" s="78" t="n">
        <f aca="false">MIN(AK5:AK46)</f>
        <v>33</v>
      </c>
      <c r="AL49" s="78" t="n">
        <f aca="false">MIN(AL5:AL46)</f>
        <v>40</v>
      </c>
      <c r="AM49" s="78" t="n">
        <f aca="false">MIN(AM5:AM46)</f>
        <v>30</v>
      </c>
      <c r="AN49" s="78" t="n">
        <f aca="false">MIN(AN5:AN46)</f>
        <v>0</v>
      </c>
      <c r="AO49" s="78"/>
      <c r="AP49" s="78"/>
      <c r="AQ49" s="78"/>
      <c r="AR49" s="78"/>
      <c r="AS49" s="78"/>
      <c r="AT49" s="78"/>
      <c r="AU49" s="78"/>
      <c r="AV49" s="78" t="n">
        <f aca="false">MIN(AV5:AV46)</f>
        <v>31</v>
      </c>
      <c r="AW49" s="78" t="n">
        <f aca="false">MIN(AW5:AW46)</f>
        <v>0</v>
      </c>
      <c r="AX49" s="78" t="n">
        <f aca="false">MIN(AX5:AX46)</f>
        <v>0</v>
      </c>
      <c r="AY49" s="78"/>
      <c r="AZ49" s="78"/>
      <c r="BA49" s="78"/>
      <c r="BB49" s="78"/>
      <c r="BC49" s="78" t="n">
        <f aca="false">MIN(BC5:BC46)</f>
        <v>0</v>
      </c>
      <c r="BD49" s="78"/>
      <c r="BE49" s="78"/>
      <c r="BF49" s="78" t="n">
        <f aca="false">MIN(BF5:BF46)</f>
        <v>0</v>
      </c>
      <c r="BG49" s="78"/>
      <c r="BH49" s="78"/>
      <c r="BI49" s="80" t="n">
        <f aca="false">MIN(BI5:BI46)</f>
        <v>20</v>
      </c>
      <c r="BJ49" s="78" t="n">
        <f aca="false">MIN(BJ5:BJ46)</f>
        <v>0</v>
      </c>
      <c r="BK49" s="78" t="n">
        <f aca="false">MIN(BK5:BK46)</f>
        <v>0</v>
      </c>
      <c r="BL49" s="78"/>
      <c r="BM49" s="78"/>
      <c r="BN49" s="78"/>
      <c r="BO49" s="78"/>
      <c r="BP49" s="78" t="n">
        <f aca="false">MIN(BP5:BP46)</f>
        <v>0</v>
      </c>
      <c r="BQ49" s="78"/>
      <c r="BR49" s="78"/>
      <c r="BS49" s="78" t="n">
        <f aca="false">MIN(BS5:BS46)</f>
        <v>0</v>
      </c>
      <c r="BT49" s="80" t="n">
        <f aca="false">MIN(BT5:BT46)</f>
        <v>0</v>
      </c>
      <c r="BU49" s="78" t="n">
        <f aca="false">MIN(BU5:BU46)</f>
        <v>0</v>
      </c>
      <c r="BV49" s="78" t="n">
        <f aca="false">MIN(BV5:BV46)</f>
        <v>0</v>
      </c>
      <c r="BW49" s="78" t="n">
        <f aca="false">MIN(BW5:BW46)</f>
        <v>0</v>
      </c>
      <c r="BX49" s="78"/>
      <c r="BY49" s="78"/>
      <c r="BZ49" s="78"/>
      <c r="CA49" s="78"/>
      <c r="CB49" s="78"/>
      <c r="CC49" s="78"/>
      <c r="CD49" s="80" t="n">
        <f aca="false">MIN(CD5:CD46)</f>
        <v>0</v>
      </c>
    </row>
    <row r="50" customFormat="false" ht="15.75" hidden="false" customHeight="true" outlineLevel="0" collapsed="false">
      <c r="A50" s="13"/>
      <c r="B50" s="13"/>
      <c r="C50" s="13"/>
      <c r="D50" s="13" t="n">
        <v>0.7</v>
      </c>
      <c r="E50" s="13"/>
      <c r="F50" s="13"/>
      <c r="G50" s="13"/>
      <c r="H50" s="13"/>
      <c r="I50" s="13"/>
      <c r="J50" s="13"/>
      <c r="K50" s="2" t="s">
        <v>4</v>
      </c>
      <c r="L50" s="13"/>
      <c r="M50" s="13"/>
      <c r="N50" s="13"/>
      <c r="O50" s="81" t="n">
        <f aca="false">COUNTIF(O5:O46,"&gt;=55")</f>
        <v>36</v>
      </c>
      <c r="P50" s="81" t="n">
        <f aca="false">COUNTIF(P5:P46,"&gt;=55")</f>
        <v>22</v>
      </c>
      <c r="Q50" s="81" t="n">
        <f aca="false">COUNTIF(Q5:Q46,"&gt;=55")</f>
        <v>33</v>
      </c>
      <c r="R50" s="81" t="n">
        <f aca="false">COUNTIF(R5:R46,"&gt;=55")</f>
        <v>34</v>
      </c>
      <c r="S50" s="81"/>
      <c r="T50" s="81" t="n">
        <f aca="false">COUNTIF(T5:T46,"&gt;=55")</f>
        <v>34</v>
      </c>
      <c r="U50" s="81"/>
      <c r="V50" s="81" t="n">
        <f aca="false">COUNTIF(V5:V46,"&gt;=55")</f>
        <v>9</v>
      </c>
      <c r="W50" s="81" t="n">
        <f aca="false">COUNTIF(W5:W46,"&gt;=55")</f>
        <v>32</v>
      </c>
      <c r="X50" s="81" t="n">
        <f aca="false">COUNTIF(X5:X46,"&gt;=55")</f>
        <v>0</v>
      </c>
      <c r="Y50" s="81" t="n">
        <f aca="false">COUNTIF(Y5:Y46,"&gt;=55")</f>
        <v>0</v>
      </c>
      <c r="Z50" s="81" t="n">
        <f aca="false">COUNTIF(Z5:Z46,"&gt;=55")</f>
        <v>0</v>
      </c>
      <c r="AA50" s="81"/>
      <c r="AB50" s="81" t="n">
        <f aca="false">COUNTIF(AB5:AB46,"&gt;=55")</f>
        <v>36</v>
      </c>
      <c r="AC50" s="81" t="n">
        <f aca="false">COUNTIF(AC5:AC46,"&gt;=55")</f>
        <v>0</v>
      </c>
      <c r="AD50" s="81" t="n">
        <f aca="false">COUNTIF(AD5:AD46,"&gt;=55")</f>
        <v>16</v>
      </c>
      <c r="AE50" s="81" t="n">
        <f aca="false">COUNTIF(AE5:AE46,"&gt;=55")</f>
        <v>26</v>
      </c>
      <c r="AF50" s="81" t="n">
        <f aca="false">COUNTIF(AF5:AF46,"&gt;=55")</f>
        <v>22</v>
      </c>
      <c r="AG50" s="81" t="n">
        <f aca="false">COUNTIF(AG5:AG46,"&gt;=55")</f>
        <v>0</v>
      </c>
      <c r="AH50" s="81" t="n">
        <f aca="false">COUNTIF(AH5:AH46,"&gt;=55")</f>
        <v>7</v>
      </c>
      <c r="AI50" s="81" t="n">
        <f aca="false">COUNTIF(AI5:AI46,"&gt;=55")</f>
        <v>10</v>
      </c>
      <c r="AJ50" s="81" t="n">
        <f aca="false">COUNTIF(AJ5:AJ46,"&gt;=55")</f>
        <v>9</v>
      </c>
      <c r="AK50" s="81" t="n">
        <f aca="false">COUNTIF(AK5:AK46,"&gt;=55")</f>
        <v>33</v>
      </c>
      <c r="AL50" s="81" t="n">
        <f aca="false">COUNTIF(AL5:AL46,"&gt;=55")</f>
        <v>35</v>
      </c>
      <c r="AM50" s="81" t="n">
        <f aca="false">COUNTIF(AM5:AM46,"&gt;=55")</f>
        <v>37</v>
      </c>
      <c r="AN50" s="81" t="n">
        <f aca="false">COUNTIF(AN5:AN46,"&gt;=55")</f>
        <v>36</v>
      </c>
      <c r="AO50" s="81"/>
      <c r="AP50" s="81"/>
      <c r="AQ50" s="81"/>
      <c r="AR50" s="81"/>
      <c r="AS50" s="81"/>
      <c r="AT50" s="81"/>
      <c r="AU50" s="81"/>
      <c r="AV50" s="78" t="n">
        <f aca="false">COUNTIF(AV5:AV46,"&gt;=55")</f>
        <v>34</v>
      </c>
      <c r="AW50" s="81" t="n">
        <f aca="false">COUNTIF(AW5:AW46,"&gt;=55")</f>
        <v>32</v>
      </c>
      <c r="AX50" s="81" t="n">
        <f aca="false">COUNTIF(AX5:AX46,"&gt;=55")</f>
        <v>33</v>
      </c>
      <c r="AY50" s="81"/>
      <c r="AZ50" s="81"/>
      <c r="BA50" s="81"/>
      <c r="BB50" s="81"/>
      <c r="BC50" s="81" t="n">
        <f aca="false">COUNTIF(BC5:BC46,"&gt;=55")</f>
        <v>33</v>
      </c>
      <c r="BD50" s="81"/>
      <c r="BE50" s="81"/>
      <c r="BF50" s="81" t="n">
        <f aca="false">COUNTIF(BF5:BF46,"&gt;=55")</f>
        <v>34</v>
      </c>
      <c r="BG50" s="81"/>
      <c r="BH50" s="81"/>
      <c r="BI50" s="80" t="n">
        <f aca="false">COUNTIF(BI5:BI46,"&gt;=55")</f>
        <v>35</v>
      </c>
      <c r="BJ50" s="81" t="n">
        <f aca="false">COUNTIF(BJ5:BJ46,"&gt;=55")</f>
        <v>35</v>
      </c>
      <c r="BK50" s="81" t="n">
        <f aca="false">COUNTIF(BK5:BK46,"&gt;=55")</f>
        <v>35</v>
      </c>
      <c r="BL50" s="81"/>
      <c r="BM50" s="81"/>
      <c r="BN50" s="81"/>
      <c r="BO50" s="81"/>
      <c r="BP50" s="81" t="n">
        <f aca="false">COUNTIF(BP5:BP46,"&gt;=55")</f>
        <v>28</v>
      </c>
      <c r="BQ50" s="81"/>
      <c r="BR50" s="81"/>
      <c r="BS50" s="81" t="n">
        <f aca="false">COUNTIF(BS5:BS46,"&gt;=55")</f>
        <v>27</v>
      </c>
      <c r="BT50" s="80" t="n">
        <f aca="false">COUNTIF(BT5:BT46,"&gt;=55")</f>
        <v>34</v>
      </c>
      <c r="BU50" s="81" t="n">
        <f aca="false">COUNTIF(BU5:BU46,"&gt;=55")</f>
        <v>21</v>
      </c>
      <c r="BV50" s="81" t="n">
        <f aca="false">COUNTIF(BV5:BV46,"&gt;=55")</f>
        <v>31</v>
      </c>
      <c r="BW50" s="81" t="n">
        <f aca="false">COUNTIF(BW5:BW46,"&gt;=55")</f>
        <v>27</v>
      </c>
      <c r="BX50" s="81"/>
      <c r="BY50" s="81"/>
      <c r="BZ50" s="81"/>
      <c r="CA50" s="81"/>
      <c r="CB50" s="81"/>
      <c r="CC50" s="81"/>
      <c r="CD50" s="80" t="n">
        <f aca="false">COUNTIF(CD5:CD46,"&gt;=55")</f>
        <v>28</v>
      </c>
    </row>
    <row r="51" customFormat="false" ht="15.75" hidden="false" customHeight="true" outlineLevel="0" collapsed="false">
      <c r="A51" s="13"/>
      <c r="B51" s="13"/>
      <c r="C51" s="13"/>
      <c r="D51" s="13" t="n">
        <v>0.3</v>
      </c>
      <c r="E51" s="13"/>
      <c r="F51" s="13"/>
      <c r="G51" s="13"/>
      <c r="H51" s="13"/>
      <c r="I51" s="13"/>
      <c r="J51" s="13"/>
      <c r="K51" s="2" t="s">
        <v>5</v>
      </c>
      <c r="L51" s="13"/>
      <c r="M51" s="13"/>
      <c r="N51" s="13"/>
      <c r="O51" s="81" t="n">
        <f aca="false">+$K$52-O50</f>
        <v>2</v>
      </c>
      <c r="P51" s="81" t="n">
        <f aca="false">+$K$52-P50</f>
        <v>16</v>
      </c>
      <c r="Q51" s="81" t="n">
        <f aca="false">+$K$52-Q50</f>
        <v>5</v>
      </c>
      <c r="R51" s="81" t="n">
        <f aca="false">+$K$52-R50</f>
        <v>4</v>
      </c>
      <c r="S51" s="81"/>
      <c r="T51" s="81" t="n">
        <f aca="false">+$K$52-T50</f>
        <v>4</v>
      </c>
      <c r="U51" s="81"/>
      <c r="V51" s="81" t="n">
        <f aca="false">+$K$52-V50</f>
        <v>29</v>
      </c>
      <c r="W51" s="81" t="n">
        <f aca="false">+$K$52-W50</f>
        <v>6</v>
      </c>
      <c r="X51" s="81" t="n">
        <f aca="false">+$K$52-X50</f>
        <v>38</v>
      </c>
      <c r="Y51" s="81" t="n">
        <f aca="false">+$K$52-Y50</f>
        <v>38</v>
      </c>
      <c r="Z51" s="81" t="n">
        <f aca="false">+$K$52-Z50</f>
        <v>38</v>
      </c>
      <c r="AA51" s="81"/>
      <c r="AB51" s="81" t="n">
        <f aca="false">+$K$52-AB50</f>
        <v>2</v>
      </c>
      <c r="AC51" s="81" t="n">
        <f aca="false">+$K$52-AC50</f>
        <v>38</v>
      </c>
      <c r="AD51" s="81" t="n">
        <f aca="false">+$K$52-AD50</f>
        <v>22</v>
      </c>
      <c r="AE51" s="81" t="n">
        <f aca="false">+$K$52-AE50</f>
        <v>12</v>
      </c>
      <c r="AF51" s="81" t="n">
        <f aca="false">+$K$52-AF50</f>
        <v>16</v>
      </c>
      <c r="AG51" s="81" t="n">
        <f aca="false">+$K$52-AG50</f>
        <v>38</v>
      </c>
      <c r="AH51" s="81" t="n">
        <f aca="false">+$K$52-AH50</f>
        <v>31</v>
      </c>
      <c r="AI51" s="81" t="n">
        <f aca="false">+$K$52-AI50</f>
        <v>28</v>
      </c>
      <c r="AJ51" s="81" t="n">
        <f aca="false">+$K$52-AJ50</f>
        <v>29</v>
      </c>
      <c r="AK51" s="81" t="n">
        <f aca="false">+$K$52-AK50</f>
        <v>5</v>
      </c>
      <c r="AL51" s="81" t="n">
        <f aca="false">+$K$52-AL50</f>
        <v>3</v>
      </c>
      <c r="AM51" s="81" t="n">
        <f aca="false">+$K$52-AM50</f>
        <v>1</v>
      </c>
      <c r="AN51" s="81" t="n">
        <f aca="false">+$K$52-AN50</f>
        <v>2</v>
      </c>
      <c r="AO51" s="81"/>
      <c r="AP51" s="81"/>
      <c r="AQ51" s="81"/>
      <c r="AR51" s="81"/>
      <c r="AS51" s="81"/>
      <c r="AT51" s="81"/>
      <c r="AU51" s="81"/>
      <c r="AV51" s="78" t="n">
        <f aca="false">+$K$52-AV50</f>
        <v>4</v>
      </c>
      <c r="AW51" s="81" t="n">
        <f aca="false">+$K$52-AW50</f>
        <v>6</v>
      </c>
      <c r="AX51" s="81" t="n">
        <f aca="false">+$K$52-AX50</f>
        <v>5</v>
      </c>
      <c r="AY51" s="81"/>
      <c r="AZ51" s="81"/>
      <c r="BA51" s="81"/>
      <c r="BB51" s="81"/>
      <c r="BC51" s="81" t="n">
        <f aca="false">+$K$52-BC50</f>
        <v>5</v>
      </c>
      <c r="BD51" s="81"/>
      <c r="BE51" s="81"/>
      <c r="BF51" s="81" t="n">
        <f aca="false">+$K$52-BF50</f>
        <v>4</v>
      </c>
      <c r="BG51" s="81"/>
      <c r="BH51" s="81"/>
      <c r="BI51" s="80" t="n">
        <f aca="false">+$K$52-BI50</f>
        <v>3</v>
      </c>
      <c r="BJ51" s="81" t="n">
        <f aca="false">+$K$52-BJ50</f>
        <v>3</v>
      </c>
      <c r="BK51" s="81" t="n">
        <f aca="false">+$K$52-BK50</f>
        <v>3</v>
      </c>
      <c r="BL51" s="81"/>
      <c r="BM51" s="81"/>
      <c r="BN51" s="81"/>
      <c r="BO51" s="81"/>
      <c r="BP51" s="81" t="n">
        <f aca="false">+$K$52-BP50</f>
        <v>10</v>
      </c>
      <c r="BQ51" s="81"/>
      <c r="BR51" s="81"/>
      <c r="BS51" s="81" t="n">
        <f aca="false">+$K$52-BS50</f>
        <v>11</v>
      </c>
      <c r="BT51" s="80" t="n">
        <f aca="false">+$K$52-BT50</f>
        <v>4</v>
      </c>
      <c r="BU51" s="81" t="n">
        <f aca="false">+$K$52-BU50</f>
        <v>17</v>
      </c>
      <c r="BV51" s="81" t="n">
        <f aca="false">+$K$52-BV50</f>
        <v>7</v>
      </c>
      <c r="BW51" s="81" t="n">
        <f aca="false">+$K$52-BW50</f>
        <v>11</v>
      </c>
      <c r="BX51" s="81"/>
      <c r="BY51" s="81"/>
      <c r="BZ51" s="81"/>
      <c r="CA51" s="81"/>
      <c r="CB51" s="81"/>
      <c r="CC51" s="81"/>
      <c r="CD51" s="80" t="n">
        <f aca="false">+$K$52-CD50</f>
        <v>10</v>
      </c>
    </row>
    <row r="52" customFormat="false" ht="15.75" hidden="false" customHeight="true" outlineLevel="0" collapsed="false">
      <c r="D52" s="13" t="n">
        <v>0</v>
      </c>
      <c r="J52" s="13" t="s">
        <v>6</v>
      </c>
      <c r="K52" s="13" t="n">
        <f aca="false">COUNTA(K5:K46)</f>
        <v>38</v>
      </c>
      <c r="AA52" s="13"/>
    </row>
    <row r="53" customFormat="false" ht="15.75" hidden="false" customHeight="true" outlineLevel="0" collapsed="false">
      <c r="AA53" s="13"/>
    </row>
    <row r="54" customFormat="false" ht="15.75" hidden="false" customHeight="true" outlineLevel="0" collapsed="false">
      <c r="AA54" s="13"/>
    </row>
    <row r="55" customFormat="false" ht="15.75" hidden="false" customHeight="true" outlineLevel="0" collapsed="false">
      <c r="AA55" s="13"/>
    </row>
    <row r="56" customFormat="false" ht="15.75" hidden="false" customHeight="true" outlineLevel="0" collapsed="false">
      <c r="AA56" s="13"/>
    </row>
    <row r="57" customFormat="false" ht="15.75" hidden="false" customHeight="true" outlineLevel="0" collapsed="false">
      <c r="AA57" s="13"/>
    </row>
    <row r="58" customFormat="false" ht="15.75" hidden="false" customHeight="true" outlineLevel="0" collapsed="false">
      <c r="AA58" s="13"/>
    </row>
    <row r="59" customFormat="false" ht="15.75" hidden="false" customHeight="true" outlineLevel="0" collapsed="false">
      <c r="AA59" s="13"/>
    </row>
    <row r="60" customFormat="false" ht="15.75" hidden="false" customHeight="true" outlineLevel="0" collapsed="false">
      <c r="AA60" s="13"/>
    </row>
    <row r="61" customFormat="false" ht="15.75" hidden="false" customHeight="true" outlineLevel="0" collapsed="false">
      <c r="AA61" s="13"/>
    </row>
    <row r="62" customFormat="false" ht="15.75" hidden="false" customHeight="true" outlineLevel="0" collapsed="false">
      <c r="AA62" s="13"/>
    </row>
    <row r="63" customFormat="false" ht="15.75" hidden="false" customHeight="true" outlineLevel="0" collapsed="false">
      <c r="AA63" s="13"/>
    </row>
    <row r="64" customFormat="false" ht="15.75" hidden="false" customHeight="true" outlineLevel="0" collapsed="false">
      <c r="AA64" s="13"/>
    </row>
    <row r="65" customFormat="false" ht="15.75" hidden="false" customHeight="true" outlineLevel="0" collapsed="false">
      <c r="AA65" s="13"/>
    </row>
    <row r="66" customFormat="false" ht="15.75" hidden="false" customHeight="true" outlineLevel="0" collapsed="false">
      <c r="AA66" s="13"/>
    </row>
    <row r="67" customFormat="false" ht="15.75" hidden="false" customHeight="true" outlineLevel="0" collapsed="false">
      <c r="AA67" s="13"/>
    </row>
    <row r="68" customFormat="false" ht="15.75" hidden="false" customHeight="true" outlineLevel="0" collapsed="false">
      <c r="AA68" s="13"/>
    </row>
    <row r="69" customFormat="false" ht="15.75" hidden="false" customHeight="true" outlineLevel="0" collapsed="false">
      <c r="AA69" s="13"/>
    </row>
    <row r="70" customFormat="false" ht="15.75" hidden="false" customHeight="true" outlineLevel="0" collapsed="false">
      <c r="AA70" s="13"/>
    </row>
    <row r="71" customFormat="false" ht="15.75" hidden="false" customHeight="true" outlineLevel="0" collapsed="false">
      <c r="AA71" s="13"/>
    </row>
    <row r="72" customFormat="false" ht="15.75" hidden="false" customHeight="true" outlineLevel="0" collapsed="false">
      <c r="AA72" s="13"/>
    </row>
    <row r="73" customFormat="false" ht="15.75" hidden="false" customHeight="true" outlineLevel="0" collapsed="false">
      <c r="AA73" s="13"/>
    </row>
    <row r="74" customFormat="false" ht="15.75" hidden="false" customHeight="true" outlineLevel="0" collapsed="false">
      <c r="AA74" s="13"/>
    </row>
    <row r="75" customFormat="false" ht="15.75" hidden="false" customHeight="true" outlineLevel="0" collapsed="false">
      <c r="AA75" s="13"/>
    </row>
    <row r="76" customFormat="false" ht="15.75" hidden="false" customHeight="true" outlineLevel="0" collapsed="false">
      <c r="AA76" s="13"/>
    </row>
    <row r="77" customFormat="false" ht="15.75" hidden="false" customHeight="true" outlineLevel="0" collapsed="false">
      <c r="AA77" s="13"/>
    </row>
    <row r="78" customFormat="false" ht="15.75" hidden="false" customHeight="true" outlineLevel="0" collapsed="false">
      <c r="AA78" s="13"/>
    </row>
    <row r="79" customFormat="false" ht="15.75" hidden="false" customHeight="true" outlineLevel="0" collapsed="false">
      <c r="AA79" s="13"/>
    </row>
    <row r="80" customFormat="false" ht="15.75" hidden="false" customHeight="true" outlineLevel="0" collapsed="false">
      <c r="AA80" s="13"/>
    </row>
    <row r="81" customFormat="false" ht="15.75" hidden="false" customHeight="true" outlineLevel="0" collapsed="false">
      <c r="AA81" s="13"/>
    </row>
    <row r="82" customFormat="false" ht="15.75" hidden="false" customHeight="true" outlineLevel="0" collapsed="false">
      <c r="AA82" s="13"/>
    </row>
    <row r="83" customFormat="false" ht="15.75" hidden="false" customHeight="true" outlineLevel="0" collapsed="false">
      <c r="AA83" s="13"/>
    </row>
    <row r="84" customFormat="false" ht="15.75" hidden="false" customHeight="true" outlineLevel="0" collapsed="false">
      <c r="AA84" s="13"/>
    </row>
    <row r="85" customFormat="false" ht="15.75" hidden="false" customHeight="true" outlineLevel="0" collapsed="false">
      <c r="AA85" s="13"/>
    </row>
    <row r="86" customFormat="false" ht="15.75" hidden="false" customHeight="true" outlineLevel="0" collapsed="false">
      <c r="AA86" s="13"/>
    </row>
    <row r="87" customFormat="false" ht="15.75" hidden="false" customHeight="true" outlineLevel="0" collapsed="false">
      <c r="AA87" s="13"/>
    </row>
    <row r="88" customFormat="false" ht="15.75" hidden="false" customHeight="true" outlineLevel="0" collapsed="false">
      <c r="AA88" s="13"/>
    </row>
    <row r="89" customFormat="false" ht="15.75" hidden="false" customHeight="true" outlineLevel="0" collapsed="false">
      <c r="AA89" s="13"/>
    </row>
    <row r="90" customFormat="false" ht="15.75" hidden="false" customHeight="true" outlineLevel="0" collapsed="false">
      <c r="AA90" s="13"/>
    </row>
    <row r="91" customFormat="false" ht="15.75" hidden="false" customHeight="true" outlineLevel="0" collapsed="false">
      <c r="AA91" s="13"/>
    </row>
    <row r="92" customFormat="false" ht="15.75" hidden="false" customHeight="true" outlineLevel="0" collapsed="false">
      <c r="AA92" s="13"/>
    </row>
    <row r="93" customFormat="false" ht="15.75" hidden="false" customHeight="true" outlineLevel="0" collapsed="false">
      <c r="AA93" s="13"/>
    </row>
    <row r="94" customFormat="false" ht="15.75" hidden="false" customHeight="true" outlineLevel="0" collapsed="false">
      <c r="AA94" s="13"/>
    </row>
    <row r="95" customFormat="false" ht="15.75" hidden="false" customHeight="true" outlineLevel="0" collapsed="false">
      <c r="AA95" s="13"/>
    </row>
    <row r="96" customFormat="false" ht="15.75" hidden="false" customHeight="true" outlineLevel="0" collapsed="false">
      <c r="AA96" s="13"/>
    </row>
    <row r="97" customFormat="false" ht="15.75" hidden="false" customHeight="true" outlineLevel="0" collapsed="false">
      <c r="AA97" s="13"/>
    </row>
    <row r="98" customFormat="false" ht="15.75" hidden="false" customHeight="true" outlineLevel="0" collapsed="false">
      <c r="AA98" s="13"/>
    </row>
    <row r="99" customFormat="false" ht="15.75" hidden="false" customHeight="true" outlineLevel="0" collapsed="false">
      <c r="AA99" s="13"/>
    </row>
    <row r="100" customFormat="false" ht="15.75" hidden="false" customHeight="true" outlineLevel="0" collapsed="false">
      <c r="AA100" s="13"/>
    </row>
    <row r="101" customFormat="false" ht="15.75" hidden="false" customHeight="true" outlineLevel="0" collapsed="false">
      <c r="AA101" s="13"/>
    </row>
    <row r="102" customFormat="false" ht="15.75" hidden="false" customHeight="true" outlineLevel="0" collapsed="false">
      <c r="AA102" s="13"/>
    </row>
    <row r="103" customFormat="false" ht="15.75" hidden="false" customHeight="true" outlineLevel="0" collapsed="false">
      <c r="AA103" s="13"/>
    </row>
    <row r="104" customFormat="false" ht="15.75" hidden="false" customHeight="true" outlineLevel="0" collapsed="false">
      <c r="AA104" s="13"/>
    </row>
    <row r="105" customFormat="false" ht="15.75" hidden="false" customHeight="true" outlineLevel="0" collapsed="false">
      <c r="AA105" s="13"/>
    </row>
    <row r="106" customFormat="false" ht="15.75" hidden="false" customHeight="true" outlineLevel="0" collapsed="false">
      <c r="AA106" s="13"/>
    </row>
    <row r="107" customFormat="false" ht="15.75" hidden="false" customHeight="true" outlineLevel="0" collapsed="false">
      <c r="AA107" s="13"/>
    </row>
    <row r="108" customFormat="false" ht="15.75" hidden="false" customHeight="true" outlineLevel="0" collapsed="false">
      <c r="AA108" s="13"/>
    </row>
    <row r="109" customFormat="false" ht="15.75" hidden="false" customHeight="true" outlineLevel="0" collapsed="false">
      <c r="AA109" s="13"/>
    </row>
    <row r="110" customFormat="false" ht="15.75" hidden="false" customHeight="true" outlineLevel="0" collapsed="false">
      <c r="AA110" s="13"/>
    </row>
    <row r="111" customFormat="false" ht="15.75" hidden="false" customHeight="true" outlineLevel="0" collapsed="false">
      <c r="AA111" s="13"/>
    </row>
    <row r="112" customFormat="false" ht="15.75" hidden="false" customHeight="true" outlineLevel="0" collapsed="false">
      <c r="AA112" s="13"/>
    </row>
    <row r="113" customFormat="false" ht="15.75" hidden="false" customHeight="true" outlineLevel="0" collapsed="false">
      <c r="AA113" s="13"/>
    </row>
    <row r="114" customFormat="false" ht="15.75" hidden="false" customHeight="true" outlineLevel="0" collapsed="false">
      <c r="AA114" s="13"/>
    </row>
    <row r="115" customFormat="false" ht="15.75" hidden="false" customHeight="true" outlineLevel="0" collapsed="false">
      <c r="AA115" s="13"/>
    </row>
    <row r="116" customFormat="false" ht="15.75" hidden="false" customHeight="true" outlineLevel="0" collapsed="false">
      <c r="AA116" s="13"/>
    </row>
    <row r="117" customFormat="false" ht="15.75" hidden="false" customHeight="true" outlineLevel="0" collapsed="false">
      <c r="AA117" s="13"/>
    </row>
    <row r="118" customFormat="false" ht="15.75" hidden="false" customHeight="true" outlineLevel="0" collapsed="false">
      <c r="AA118" s="13"/>
    </row>
    <row r="119" customFormat="false" ht="15.75" hidden="false" customHeight="true" outlineLevel="0" collapsed="false">
      <c r="AA119" s="13"/>
    </row>
    <row r="120" customFormat="false" ht="15.75" hidden="false" customHeight="true" outlineLevel="0" collapsed="false">
      <c r="AA120" s="13"/>
    </row>
    <row r="121" customFormat="false" ht="15.75" hidden="false" customHeight="true" outlineLevel="0" collapsed="false">
      <c r="AA121" s="13"/>
    </row>
    <row r="122" customFormat="false" ht="15.75" hidden="false" customHeight="true" outlineLevel="0" collapsed="false">
      <c r="AA122" s="13"/>
    </row>
    <row r="123" customFormat="false" ht="15.75" hidden="false" customHeight="true" outlineLevel="0" collapsed="false">
      <c r="AA123" s="13"/>
    </row>
    <row r="124" customFormat="false" ht="15.75" hidden="false" customHeight="true" outlineLevel="0" collapsed="false">
      <c r="AA124" s="13"/>
    </row>
    <row r="125" customFormat="false" ht="15.75" hidden="false" customHeight="true" outlineLevel="0" collapsed="false">
      <c r="AA125" s="13"/>
    </row>
    <row r="126" customFormat="false" ht="15.75" hidden="false" customHeight="true" outlineLevel="0" collapsed="false">
      <c r="AA126" s="13"/>
    </row>
    <row r="127" customFormat="false" ht="15.75" hidden="false" customHeight="true" outlineLevel="0" collapsed="false">
      <c r="AA127" s="13"/>
    </row>
    <row r="128" customFormat="false" ht="15.75" hidden="false" customHeight="true" outlineLevel="0" collapsed="false">
      <c r="AA128" s="13"/>
    </row>
    <row r="129" customFormat="false" ht="15.75" hidden="false" customHeight="true" outlineLevel="0" collapsed="false">
      <c r="AA129" s="13"/>
    </row>
    <row r="130" customFormat="false" ht="15.75" hidden="false" customHeight="true" outlineLevel="0" collapsed="false">
      <c r="AA130" s="13"/>
    </row>
    <row r="131" customFormat="false" ht="15.75" hidden="false" customHeight="true" outlineLevel="0" collapsed="false">
      <c r="AA131" s="13"/>
    </row>
    <row r="132" customFormat="false" ht="15.75" hidden="false" customHeight="true" outlineLevel="0" collapsed="false">
      <c r="AA132" s="13"/>
    </row>
    <row r="133" customFormat="false" ht="15.75" hidden="false" customHeight="true" outlineLevel="0" collapsed="false">
      <c r="AA133" s="13"/>
    </row>
    <row r="134" customFormat="false" ht="15.75" hidden="false" customHeight="true" outlineLevel="0" collapsed="false">
      <c r="AA134" s="13"/>
    </row>
    <row r="135" customFormat="false" ht="15.75" hidden="false" customHeight="true" outlineLevel="0" collapsed="false">
      <c r="AA135" s="13"/>
    </row>
    <row r="136" customFormat="false" ht="15.75" hidden="false" customHeight="true" outlineLevel="0" collapsed="false">
      <c r="AA136" s="13"/>
    </row>
    <row r="137" customFormat="false" ht="15.75" hidden="false" customHeight="true" outlineLevel="0" collapsed="false">
      <c r="AA137" s="13"/>
    </row>
    <row r="138" customFormat="false" ht="15.75" hidden="false" customHeight="true" outlineLevel="0" collapsed="false">
      <c r="AA138" s="13"/>
    </row>
    <row r="139" customFormat="false" ht="15.75" hidden="false" customHeight="true" outlineLevel="0" collapsed="false">
      <c r="AA139" s="13"/>
    </row>
    <row r="140" customFormat="false" ht="15.75" hidden="false" customHeight="true" outlineLevel="0" collapsed="false">
      <c r="AA140" s="13"/>
    </row>
    <row r="141" customFormat="false" ht="15.75" hidden="false" customHeight="true" outlineLevel="0" collapsed="false">
      <c r="AA141" s="13"/>
    </row>
    <row r="142" customFormat="false" ht="15.75" hidden="false" customHeight="true" outlineLevel="0" collapsed="false">
      <c r="AA142" s="13"/>
    </row>
    <row r="143" customFormat="false" ht="15.75" hidden="false" customHeight="true" outlineLevel="0" collapsed="false">
      <c r="AA143" s="13"/>
    </row>
    <row r="144" customFormat="false" ht="15.75" hidden="false" customHeight="true" outlineLevel="0" collapsed="false">
      <c r="AA144" s="13"/>
    </row>
    <row r="145" customFormat="false" ht="15.75" hidden="false" customHeight="true" outlineLevel="0" collapsed="false">
      <c r="AA145" s="13"/>
    </row>
    <row r="146" customFormat="false" ht="15.75" hidden="false" customHeight="true" outlineLevel="0" collapsed="false">
      <c r="AA146" s="13"/>
    </row>
    <row r="147" customFormat="false" ht="15.75" hidden="false" customHeight="true" outlineLevel="0" collapsed="false">
      <c r="AA147" s="13"/>
    </row>
    <row r="148" customFormat="false" ht="15.75" hidden="false" customHeight="true" outlineLevel="0" collapsed="false">
      <c r="AA148" s="13"/>
    </row>
    <row r="149" customFormat="false" ht="15.75" hidden="false" customHeight="true" outlineLevel="0" collapsed="false">
      <c r="AA149" s="13"/>
    </row>
    <row r="150" customFormat="false" ht="15.75" hidden="false" customHeight="true" outlineLevel="0" collapsed="false">
      <c r="AA150" s="13"/>
    </row>
    <row r="151" customFormat="false" ht="15.75" hidden="false" customHeight="true" outlineLevel="0" collapsed="false">
      <c r="AA151" s="13"/>
    </row>
    <row r="152" customFormat="false" ht="15.75" hidden="false" customHeight="true" outlineLevel="0" collapsed="false">
      <c r="AA152" s="13"/>
    </row>
    <row r="153" customFormat="false" ht="15.75" hidden="false" customHeight="true" outlineLevel="0" collapsed="false">
      <c r="AA153" s="13"/>
    </row>
    <row r="154" customFormat="false" ht="15.75" hidden="false" customHeight="true" outlineLevel="0" collapsed="false">
      <c r="AA154" s="13"/>
    </row>
    <row r="155" customFormat="false" ht="15.75" hidden="false" customHeight="true" outlineLevel="0" collapsed="false">
      <c r="AA155" s="13"/>
    </row>
    <row r="156" customFormat="false" ht="15.75" hidden="false" customHeight="true" outlineLevel="0" collapsed="false">
      <c r="AA156" s="13"/>
    </row>
    <row r="157" customFormat="false" ht="15.75" hidden="false" customHeight="true" outlineLevel="0" collapsed="false">
      <c r="AA157" s="13"/>
    </row>
    <row r="158" customFormat="false" ht="15.75" hidden="false" customHeight="true" outlineLevel="0" collapsed="false">
      <c r="AA158" s="13"/>
    </row>
    <row r="159" customFormat="false" ht="15.75" hidden="false" customHeight="true" outlineLevel="0" collapsed="false">
      <c r="AA159" s="13"/>
    </row>
    <row r="160" customFormat="false" ht="15.75" hidden="false" customHeight="true" outlineLevel="0" collapsed="false">
      <c r="AA160" s="13"/>
    </row>
    <row r="161" customFormat="false" ht="15.75" hidden="false" customHeight="true" outlineLevel="0" collapsed="false">
      <c r="AA161" s="13"/>
    </row>
    <row r="162" customFormat="false" ht="15.75" hidden="false" customHeight="true" outlineLevel="0" collapsed="false">
      <c r="AA162" s="13"/>
    </row>
    <row r="163" customFormat="false" ht="15.75" hidden="false" customHeight="true" outlineLevel="0" collapsed="false">
      <c r="AA163" s="13"/>
    </row>
    <row r="164" customFormat="false" ht="15.75" hidden="false" customHeight="true" outlineLevel="0" collapsed="false">
      <c r="AA164" s="13"/>
    </row>
    <row r="165" customFormat="false" ht="15.75" hidden="false" customHeight="true" outlineLevel="0" collapsed="false">
      <c r="AA165" s="13"/>
    </row>
    <row r="166" customFormat="false" ht="15.75" hidden="false" customHeight="true" outlineLevel="0" collapsed="false">
      <c r="AA166" s="13"/>
    </row>
    <row r="167" customFormat="false" ht="15.75" hidden="false" customHeight="true" outlineLevel="0" collapsed="false">
      <c r="AA167" s="13"/>
    </row>
    <row r="168" customFormat="false" ht="15.75" hidden="false" customHeight="true" outlineLevel="0" collapsed="false">
      <c r="AA168" s="13"/>
    </row>
    <row r="169" customFormat="false" ht="15.75" hidden="false" customHeight="true" outlineLevel="0" collapsed="false">
      <c r="AA169" s="13"/>
    </row>
    <row r="170" customFormat="false" ht="15.75" hidden="false" customHeight="true" outlineLevel="0" collapsed="false">
      <c r="AA170" s="13"/>
    </row>
    <row r="171" customFormat="false" ht="15.75" hidden="false" customHeight="true" outlineLevel="0" collapsed="false">
      <c r="AA171" s="13"/>
    </row>
    <row r="172" customFormat="false" ht="15.75" hidden="false" customHeight="true" outlineLevel="0" collapsed="false">
      <c r="AA172" s="13"/>
    </row>
    <row r="173" customFormat="false" ht="15.75" hidden="false" customHeight="true" outlineLevel="0" collapsed="false">
      <c r="AA173" s="13"/>
    </row>
    <row r="174" customFormat="false" ht="15.75" hidden="false" customHeight="true" outlineLevel="0" collapsed="false">
      <c r="AA174" s="13"/>
    </row>
    <row r="175" customFormat="false" ht="15.75" hidden="false" customHeight="true" outlineLevel="0" collapsed="false">
      <c r="AA175" s="13"/>
    </row>
    <row r="176" customFormat="false" ht="15.75" hidden="false" customHeight="true" outlineLevel="0" collapsed="false">
      <c r="AA176" s="13"/>
    </row>
    <row r="177" customFormat="false" ht="15.75" hidden="false" customHeight="true" outlineLevel="0" collapsed="false">
      <c r="AA177" s="13"/>
    </row>
    <row r="178" customFormat="false" ht="15.75" hidden="false" customHeight="true" outlineLevel="0" collapsed="false">
      <c r="AA178" s="13"/>
    </row>
    <row r="179" customFormat="false" ht="15.75" hidden="false" customHeight="true" outlineLevel="0" collapsed="false">
      <c r="AA179" s="13"/>
    </row>
    <row r="180" customFormat="false" ht="15.75" hidden="false" customHeight="true" outlineLevel="0" collapsed="false">
      <c r="AA180" s="13"/>
    </row>
    <row r="181" customFormat="false" ht="15.75" hidden="false" customHeight="true" outlineLevel="0" collapsed="false">
      <c r="AA181" s="13"/>
    </row>
    <row r="182" customFormat="false" ht="15.75" hidden="false" customHeight="true" outlineLevel="0" collapsed="false">
      <c r="AA182" s="13"/>
    </row>
    <row r="183" customFormat="false" ht="15.75" hidden="false" customHeight="true" outlineLevel="0" collapsed="false">
      <c r="AA183" s="13"/>
    </row>
    <row r="184" customFormat="false" ht="15.75" hidden="false" customHeight="true" outlineLevel="0" collapsed="false">
      <c r="AA184" s="13"/>
    </row>
    <row r="185" customFormat="false" ht="15.75" hidden="false" customHeight="true" outlineLevel="0" collapsed="false">
      <c r="AA185" s="13"/>
    </row>
    <row r="186" customFormat="false" ht="15.75" hidden="false" customHeight="true" outlineLevel="0" collapsed="false">
      <c r="AA186" s="13"/>
    </row>
    <row r="187" customFormat="false" ht="15.75" hidden="false" customHeight="true" outlineLevel="0" collapsed="false">
      <c r="AA187" s="13"/>
    </row>
    <row r="188" customFormat="false" ht="15.75" hidden="false" customHeight="true" outlineLevel="0" collapsed="false">
      <c r="AA188" s="13"/>
    </row>
    <row r="189" customFormat="false" ht="15.75" hidden="false" customHeight="true" outlineLevel="0" collapsed="false">
      <c r="AA189" s="13"/>
    </row>
    <row r="190" customFormat="false" ht="15.75" hidden="false" customHeight="true" outlineLevel="0" collapsed="false">
      <c r="AA190" s="13"/>
    </row>
    <row r="191" customFormat="false" ht="15.75" hidden="false" customHeight="true" outlineLevel="0" collapsed="false">
      <c r="AA191" s="13"/>
    </row>
    <row r="192" customFormat="false" ht="15.75" hidden="false" customHeight="true" outlineLevel="0" collapsed="false">
      <c r="AA192" s="13"/>
    </row>
    <row r="193" customFormat="false" ht="15.75" hidden="false" customHeight="true" outlineLevel="0" collapsed="false">
      <c r="AA193" s="13"/>
    </row>
    <row r="194" customFormat="false" ht="15.75" hidden="false" customHeight="true" outlineLevel="0" collapsed="false">
      <c r="AA194" s="13"/>
    </row>
    <row r="195" customFormat="false" ht="15.75" hidden="false" customHeight="true" outlineLevel="0" collapsed="false">
      <c r="AA195" s="13"/>
    </row>
    <row r="196" customFormat="false" ht="15.75" hidden="false" customHeight="true" outlineLevel="0" collapsed="false">
      <c r="AA196" s="13"/>
    </row>
    <row r="197" customFormat="false" ht="15.75" hidden="false" customHeight="true" outlineLevel="0" collapsed="false">
      <c r="AA197" s="13"/>
    </row>
    <row r="198" customFormat="false" ht="15.75" hidden="false" customHeight="true" outlineLevel="0" collapsed="false">
      <c r="AA198" s="13"/>
    </row>
    <row r="199" customFormat="false" ht="15.75" hidden="false" customHeight="true" outlineLevel="0" collapsed="false">
      <c r="AA199" s="13"/>
    </row>
    <row r="200" customFormat="false" ht="15.75" hidden="false" customHeight="true" outlineLevel="0" collapsed="false">
      <c r="AA200" s="13"/>
    </row>
    <row r="201" customFormat="false" ht="15.75" hidden="false" customHeight="true" outlineLevel="0" collapsed="false">
      <c r="AA201" s="13"/>
    </row>
    <row r="202" customFormat="false" ht="15.75" hidden="false" customHeight="true" outlineLevel="0" collapsed="false">
      <c r="AA202" s="13"/>
    </row>
    <row r="203" customFormat="false" ht="15.75" hidden="false" customHeight="true" outlineLevel="0" collapsed="false">
      <c r="AA203" s="13"/>
    </row>
    <row r="204" customFormat="false" ht="15.75" hidden="false" customHeight="true" outlineLevel="0" collapsed="false">
      <c r="AA204" s="13"/>
    </row>
    <row r="205" customFormat="false" ht="15.75" hidden="false" customHeight="true" outlineLevel="0" collapsed="false">
      <c r="AA205" s="13"/>
    </row>
    <row r="206" customFormat="false" ht="15.75" hidden="false" customHeight="true" outlineLevel="0" collapsed="false">
      <c r="AA206" s="13"/>
    </row>
    <row r="207" customFormat="false" ht="15.75" hidden="false" customHeight="true" outlineLevel="0" collapsed="false">
      <c r="AA207" s="13"/>
    </row>
    <row r="208" customFormat="false" ht="15.75" hidden="false" customHeight="true" outlineLevel="0" collapsed="false">
      <c r="AA208" s="13"/>
    </row>
    <row r="209" customFormat="false" ht="15.75" hidden="false" customHeight="true" outlineLevel="0" collapsed="false">
      <c r="AA209" s="13"/>
    </row>
    <row r="210" customFormat="false" ht="15.75" hidden="false" customHeight="true" outlineLevel="0" collapsed="false">
      <c r="AA210" s="13"/>
    </row>
    <row r="211" customFormat="false" ht="15.75" hidden="false" customHeight="true" outlineLevel="0" collapsed="false">
      <c r="AA211" s="13"/>
    </row>
    <row r="212" customFormat="false" ht="15.75" hidden="false" customHeight="true" outlineLevel="0" collapsed="false">
      <c r="AA212" s="13"/>
    </row>
    <row r="213" customFormat="false" ht="15.75" hidden="false" customHeight="true" outlineLevel="0" collapsed="false">
      <c r="AA213" s="13"/>
    </row>
    <row r="214" customFormat="false" ht="15.75" hidden="false" customHeight="true" outlineLevel="0" collapsed="false">
      <c r="AA214" s="13"/>
    </row>
    <row r="215" customFormat="false" ht="15.75" hidden="false" customHeight="true" outlineLevel="0" collapsed="false">
      <c r="AA215" s="13"/>
    </row>
    <row r="216" customFormat="false" ht="15.75" hidden="false" customHeight="true" outlineLevel="0" collapsed="false">
      <c r="AA216" s="13"/>
    </row>
    <row r="217" customFormat="false" ht="15.75" hidden="false" customHeight="true" outlineLevel="0" collapsed="false">
      <c r="AA217" s="13"/>
    </row>
    <row r="218" customFormat="false" ht="15.75" hidden="false" customHeight="true" outlineLevel="0" collapsed="false">
      <c r="AA218" s="13"/>
    </row>
    <row r="219" customFormat="false" ht="15.75" hidden="false" customHeight="true" outlineLevel="0" collapsed="false">
      <c r="AA219" s="13"/>
    </row>
    <row r="220" customFormat="false" ht="15.75" hidden="false" customHeight="true" outlineLevel="0" collapsed="false">
      <c r="AA220" s="13"/>
    </row>
    <row r="221" customFormat="false" ht="15.75" hidden="false" customHeight="true" outlineLevel="0" collapsed="false">
      <c r="AA221" s="13"/>
    </row>
    <row r="222" customFormat="false" ht="15.75" hidden="false" customHeight="true" outlineLevel="0" collapsed="false">
      <c r="AA222" s="13"/>
    </row>
    <row r="223" customFormat="false" ht="15.75" hidden="false" customHeight="true" outlineLevel="0" collapsed="false">
      <c r="AA223" s="13"/>
    </row>
    <row r="224" customFormat="false" ht="15.75" hidden="false" customHeight="true" outlineLevel="0" collapsed="false">
      <c r="AA224" s="13"/>
    </row>
    <row r="225" customFormat="false" ht="15.75" hidden="false" customHeight="true" outlineLevel="0" collapsed="false">
      <c r="AA225" s="13"/>
    </row>
    <row r="226" customFormat="false" ht="15.75" hidden="false" customHeight="true" outlineLevel="0" collapsed="false">
      <c r="AA226" s="13"/>
    </row>
    <row r="227" customFormat="false" ht="15.75" hidden="false" customHeight="true" outlineLevel="0" collapsed="false">
      <c r="AA227" s="13"/>
    </row>
    <row r="228" customFormat="false" ht="15.75" hidden="false" customHeight="true" outlineLevel="0" collapsed="false">
      <c r="AA228" s="13"/>
    </row>
    <row r="229" customFormat="false" ht="15.75" hidden="false" customHeight="true" outlineLevel="0" collapsed="false">
      <c r="AA229" s="13"/>
    </row>
    <row r="230" customFormat="false" ht="15.75" hidden="false" customHeight="true" outlineLevel="0" collapsed="false">
      <c r="AA230" s="13"/>
    </row>
    <row r="231" customFormat="false" ht="15.75" hidden="false" customHeight="true" outlineLevel="0" collapsed="false">
      <c r="AA231" s="13"/>
    </row>
    <row r="232" customFormat="false" ht="15.75" hidden="false" customHeight="true" outlineLevel="0" collapsed="false">
      <c r="AA232" s="13"/>
    </row>
    <row r="233" customFormat="false" ht="15.75" hidden="false" customHeight="true" outlineLevel="0" collapsed="false">
      <c r="AA233" s="13"/>
    </row>
    <row r="234" customFormat="false" ht="15.75" hidden="false" customHeight="true" outlineLevel="0" collapsed="false">
      <c r="AA234" s="13"/>
    </row>
    <row r="235" customFormat="false" ht="15.75" hidden="false" customHeight="true" outlineLevel="0" collapsed="false">
      <c r="AA235" s="13"/>
    </row>
    <row r="236" customFormat="false" ht="15.75" hidden="false" customHeight="true" outlineLevel="0" collapsed="false">
      <c r="AA236" s="13"/>
    </row>
    <row r="237" customFormat="false" ht="15.75" hidden="false" customHeight="true" outlineLevel="0" collapsed="false">
      <c r="AA237" s="13"/>
    </row>
    <row r="238" customFormat="false" ht="15.75" hidden="false" customHeight="true" outlineLevel="0" collapsed="false">
      <c r="AA238" s="13"/>
    </row>
    <row r="239" customFormat="false" ht="15.75" hidden="false" customHeight="true" outlineLevel="0" collapsed="false">
      <c r="AA239" s="13"/>
    </row>
    <row r="240" customFormat="false" ht="15.75" hidden="false" customHeight="true" outlineLevel="0" collapsed="false">
      <c r="AA240" s="13"/>
    </row>
    <row r="241" customFormat="false" ht="15.75" hidden="false" customHeight="true" outlineLevel="0" collapsed="false">
      <c r="AA241" s="13"/>
    </row>
    <row r="242" customFormat="false" ht="15.75" hidden="false" customHeight="true" outlineLevel="0" collapsed="false">
      <c r="AA242" s="13"/>
    </row>
    <row r="243" customFormat="false" ht="15.75" hidden="false" customHeight="true" outlineLevel="0" collapsed="false">
      <c r="AA243" s="13"/>
    </row>
    <row r="244" customFormat="false" ht="15.75" hidden="false" customHeight="true" outlineLevel="0" collapsed="false">
      <c r="AA244" s="13"/>
    </row>
    <row r="245" customFormat="false" ht="15.75" hidden="false" customHeight="true" outlineLevel="0" collapsed="false">
      <c r="AA245" s="13"/>
    </row>
    <row r="246" customFormat="false" ht="15.75" hidden="false" customHeight="true" outlineLevel="0" collapsed="false">
      <c r="AA246" s="13"/>
    </row>
    <row r="247" customFormat="false" ht="15.75" hidden="false" customHeight="true" outlineLevel="0" collapsed="false">
      <c r="AA247" s="13"/>
    </row>
    <row r="248" customFormat="false" ht="15.75" hidden="false" customHeight="true" outlineLevel="0" collapsed="false">
      <c r="AA248" s="13"/>
    </row>
    <row r="249" customFormat="false" ht="15.75" hidden="false" customHeight="true" outlineLevel="0" collapsed="false">
      <c r="AA249" s="13"/>
    </row>
    <row r="250" customFormat="false" ht="15.75" hidden="false" customHeight="true" outlineLevel="0" collapsed="false">
      <c r="AA250" s="13"/>
    </row>
    <row r="251" customFormat="false" ht="15.75" hidden="false" customHeight="true" outlineLevel="0" collapsed="false">
      <c r="AA251" s="13"/>
    </row>
    <row r="252" customFormat="false" ht="15.75" hidden="false" customHeight="true" outlineLevel="0" collapsed="false">
      <c r="AA252" s="13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O5:V42 AB5:AB42 AJ5:AJ42 AV5:BI42 BT5:CD43 BI51 BT51:CD51">
    <cfRule type="cellIs" priority="2" operator="lessThan" aboveAverage="0" equalAverage="0" bottom="0" percent="0" rank="0" text="" dxfId="1">
      <formula>54.5</formula>
    </cfRule>
  </conditionalFormatting>
  <conditionalFormatting sqref="AB5:AB46 AJ5:BI46 BJ5:BO32 BP5:BQ46 BR5:BS42 BU5:CC46 BJ34:BL46 BN34:BO46 BM35:BM46 AF43:AF46 BR44:BS46">
    <cfRule type="containsText" priority="3" operator="containsText" aboveAverage="0" equalAverage="0" bottom="0" percent="0" rank="0" text="A" dxfId="2">
      <formula>NOT(ISERROR(SEARCH("A",AB5)))</formula>
    </cfRule>
  </conditionalFormatting>
  <conditionalFormatting sqref="BI43">
    <cfRule type="cellIs" priority="4" operator="lessThan" aboveAverage="0" equalAverage="0" bottom="0" percent="0" rank="0" text="" dxfId="1">
      <formula>54.5</formula>
    </cfRule>
  </conditionalFormatting>
  <conditionalFormatting sqref="BI43">
    <cfRule type="cellIs" priority="5" operator="lessThan" aboveAverage="0" equalAverage="0" bottom="0" percent="0" rank="0" text="" dxfId="1">
      <formula>54.5</formula>
    </cfRule>
  </conditionalFormatting>
  <conditionalFormatting sqref="AF5:AF42 AJ5:AJ42">
    <cfRule type="cellIs" priority="6" operator="lessThan" aboveAverage="0" equalAverage="0" bottom="0" percent="0" rank="0" text="" dxfId="1">
      <formula>54.5</formula>
    </cfRule>
  </conditionalFormatting>
  <conditionalFormatting sqref="AF5:AF42 AJ5:AJ42">
    <cfRule type="containsText" priority="7" operator="containsText" aboveAverage="0" equalAverage="0" bottom="0" percent="0" rank="0" text="A" dxfId="2">
      <formula>NOT(ISERROR(SEARCH("A",AF5)))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2021-12-05T20:43:43Z</dcterms:modified>
  <cp:revision>2</cp:revision>
  <dc:subject/>
  <dc:title/>
</cp:coreProperties>
</file>