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adísticas" sheetId="1" r:id="rId4"/>
    <sheet state="visible" name="P200-NT" sheetId="2" r:id="rId5"/>
    <sheet state="visible" name="P201-FM" sheetId="3" r:id="rId6"/>
    <sheet state="visible" name="P202-JR" sheetId="4" r:id="rId7"/>
    <sheet state="visible" name="P203-FA" sheetId="5" r:id="rId8"/>
    <sheet state="visible" name="P204-DF" sheetId="6" r:id="rId9"/>
    <sheet state="visible" name="P205-PT" sheetId="7" r:id="rId10"/>
    <sheet state="visible" name="P206-LR" sheetId="8" r:id="rId11"/>
    <sheet state="visible" name="P207-JR" sheetId="9" r:id="rId12"/>
    <sheet state="visible" name="P208-VT" sheetId="10" r:id="rId13"/>
    <sheet state="visible" name="P209-DF" sheetId="11" r:id="rId14"/>
    <sheet state="visible" name="P210-LR" sheetId="12" r:id="rId15"/>
    <sheet state="visible" name="P211-DP" sheetId="13" r:id="rId16"/>
    <sheet state="visible" name="P212-NT" sheetId="14" r:id="rId17"/>
    <sheet state="visible" name="P213-RC" sheetId="15" r:id="rId18"/>
    <sheet state="visible" name="P214-JMJ" sheetId="16" r:id="rId19"/>
    <sheet state="visible" name="P215-MB" sheetId="17" r:id="rId20"/>
    <sheet state="visible" name="SUMATORIAS" sheetId="18" r:id="rId21"/>
  </sheets>
  <definedNames/>
  <calcPr/>
</workbook>
</file>

<file path=xl/sharedStrings.xml><?xml version="1.0" encoding="utf-8"?>
<sst xmlns="http://schemas.openxmlformats.org/spreadsheetml/2006/main" count="7262" uniqueCount="2804">
  <si>
    <t>Paralelo</t>
  </si>
  <si>
    <t>Promedio</t>
  </si>
  <si>
    <t>Máximo</t>
  </si>
  <si>
    <t>Mínimo</t>
  </si>
  <si>
    <t>Aprobados</t>
  </si>
  <si>
    <t>Reprobados</t>
  </si>
  <si>
    <t>Inscritos</t>
  </si>
  <si>
    <t>Certamen 1</t>
  </si>
  <si>
    <t>Resultados Finales</t>
  </si>
  <si>
    <t>Certamen 2</t>
  </si>
  <si>
    <t>Final</t>
  </si>
  <si>
    <t>% de aprobación</t>
  </si>
  <si>
    <t>CERTAMEN 1</t>
  </si>
  <si>
    <t>CERTAMEN 2</t>
  </si>
  <si>
    <t>CERTAMEN REC</t>
  </si>
  <si>
    <t>CONTROLES (EVALUACIONE SUMATIVAS)</t>
  </si>
  <si>
    <t>EVALUACIONES FORMATIVAS</t>
  </si>
  <si>
    <t>TAREAS</t>
  </si>
  <si>
    <t>SMOJ</t>
  </si>
  <si>
    <t>RESUMEN</t>
  </si>
  <si>
    <t>OK</t>
  </si>
  <si>
    <t>Rol</t>
  </si>
  <si>
    <t>NF</t>
  </si>
  <si>
    <t>#</t>
  </si>
  <si>
    <t>DV</t>
  </si>
  <si>
    <t>RUT</t>
  </si>
  <si>
    <t>Apellido Paterno</t>
  </si>
  <si>
    <t>Apellido Materno</t>
  </si>
  <si>
    <t>Nombre</t>
  </si>
  <si>
    <t>VTR</t>
  </si>
  <si>
    <t>Carrera</t>
  </si>
  <si>
    <t>Correo</t>
  </si>
  <si>
    <t>C1</t>
  </si>
  <si>
    <t>C2</t>
  </si>
  <si>
    <t>PC</t>
  </si>
  <si>
    <t>PS</t>
  </si>
  <si>
    <t>PF</t>
  </si>
  <si>
    <t>PT</t>
  </si>
  <si>
    <t>PSm</t>
  </si>
  <si>
    <t>CR</t>
  </si>
  <si>
    <t>P1</t>
  </si>
  <si>
    <t>P2</t>
  </si>
  <si>
    <t>P3</t>
  </si>
  <si>
    <t>V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</si>
  <si>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</si>
  <si>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</si>
  <si>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</si>
  <si>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</si>
  <si>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</si>
  <si>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</si>
  <si>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</si>
  <si>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</si>
  <si>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</si>
  <si>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</si>
  <si>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TD</t>
  </si>
  <si>
    <t>E</t>
  </si>
  <si>
    <t>F</t>
  </si>
  <si>
    <t>Psm</t>
  </si>
  <si>
    <t>202004603</t>
  </si>
  <si>
    <t>4</t>
  </si>
  <si>
    <t>20917383</t>
  </si>
  <si>
    <t>2</t>
  </si>
  <si>
    <t>ADUVIRE</t>
  </si>
  <si>
    <t>PAILLALEF</t>
  </si>
  <si>
    <t>BENJAMIN IGNACIO</t>
  </si>
  <si>
    <t>1</t>
  </si>
  <si>
    <t>Ing. Civil Común</t>
  </si>
  <si>
    <t>benjamin.aduvire@usm.cl</t>
  </si>
  <si>
    <t>-</t>
  </si>
  <si>
    <t>202004652</t>
  </si>
  <si>
    <t>20838608</t>
  </si>
  <si>
    <t>5</t>
  </si>
  <si>
    <t>ALCAYAGA</t>
  </si>
  <si>
    <t>CONCHA</t>
  </si>
  <si>
    <t>FELIPE IGNACIO</t>
  </si>
  <si>
    <t>felipe.alcayaga@usm.cl</t>
  </si>
  <si>
    <t>202004659</t>
  </si>
  <si>
    <t>k</t>
  </si>
  <si>
    <t>20858164</t>
  </si>
  <si>
    <t>3</t>
  </si>
  <si>
    <t>AZOCAR</t>
  </si>
  <si>
    <t>ARANGUIZ</t>
  </si>
  <si>
    <t>PEDRO PABLO</t>
  </si>
  <si>
    <t>pedro.azocar@usm.cl</t>
  </si>
  <si>
    <t>202004678</t>
  </si>
  <si>
    <t>6</t>
  </si>
  <si>
    <t>20923715</t>
  </si>
  <si>
    <t>BARRIA</t>
  </si>
  <si>
    <t>RIVAS</t>
  </si>
  <si>
    <t>MARTIN ANDRES</t>
  </si>
  <si>
    <t>martin.barria@usm.cl</t>
  </si>
  <si>
    <t>201956590</t>
  </si>
  <si>
    <t>7</t>
  </si>
  <si>
    <t>20575028</t>
  </si>
  <si>
    <t>BORGHERO</t>
  </si>
  <si>
    <t>VERGARA</t>
  </si>
  <si>
    <t>RICARDO ALEJANDRO</t>
  </si>
  <si>
    <t>Ingeniería Civil de Minas</t>
  </si>
  <si>
    <t>ricardo.borghero@usm.cl</t>
  </si>
  <si>
    <t>202004654</t>
  </si>
  <si>
    <t>9</t>
  </si>
  <si>
    <t>20920183</t>
  </si>
  <si>
    <t>CABRALES</t>
  </si>
  <si>
    <t>RAMOS</t>
  </si>
  <si>
    <t>IGNACIA BELEN</t>
  </si>
  <si>
    <t>ignacia.cabrales@usm.cl</t>
  </si>
  <si>
    <t>202004656</t>
  </si>
  <si>
    <t>20838307</t>
  </si>
  <si>
    <t>8</t>
  </si>
  <si>
    <t>CACERES</t>
  </si>
  <si>
    <t>SANDOVAL</t>
  </si>
  <si>
    <t>MARIA FERNANDA ANTONIA</t>
  </si>
  <si>
    <t>maria.caceress@usm.cl</t>
  </si>
  <si>
    <t>202004680</t>
  </si>
  <si>
    <t>20905473</t>
  </si>
  <si>
    <t>CANCINO</t>
  </si>
  <si>
    <t>HENRIQUEZ</t>
  </si>
  <si>
    <t>NICOLAS IGNACIO</t>
  </si>
  <si>
    <t>nicolas.cancino@usm.cl</t>
  </si>
  <si>
    <t>202004551</t>
  </si>
  <si>
    <t>20838478</t>
  </si>
  <si>
    <t>CASTRO</t>
  </si>
  <si>
    <t>MATAMALA</t>
  </si>
  <si>
    <t>OSCAR MARCELO</t>
  </si>
  <si>
    <t>oscar.castrom@usm.cl</t>
  </si>
  <si>
    <t>202004658</t>
  </si>
  <si>
    <t>20857303</t>
  </si>
  <si>
    <t>CELIS</t>
  </si>
  <si>
    <t>GOMEZ</t>
  </si>
  <si>
    <t>benjamin.celis@usm.cl</t>
  </si>
  <si>
    <t>201904643</t>
  </si>
  <si>
    <t>20442532</t>
  </si>
  <si>
    <t>CHALAN</t>
  </si>
  <si>
    <t>LUCERO</t>
  </si>
  <si>
    <t>MIKE ELÍAS</t>
  </si>
  <si>
    <t>mike.chalan@usm.cl</t>
  </si>
  <si>
    <t>202004601</t>
  </si>
  <si>
    <t>20911141</t>
  </si>
  <si>
    <t>DIAZ</t>
  </si>
  <si>
    <t>CASTILLO</t>
  </si>
  <si>
    <t>LUCAS JESUS</t>
  </si>
  <si>
    <t>lucas.diazc@usm.cl</t>
  </si>
  <si>
    <t>202004543</t>
  </si>
  <si>
    <t>20883949</t>
  </si>
  <si>
    <t>GALAZ</t>
  </si>
  <si>
    <t>CAMILO ANDRES</t>
  </si>
  <si>
    <t>camilo.diazg@usm.cl</t>
  </si>
  <si>
    <t>202011552</t>
  </si>
  <si>
    <t>20857702</t>
  </si>
  <si>
    <t>DONOSO</t>
  </si>
  <si>
    <t>AGUILAR</t>
  </si>
  <si>
    <t>JOSE PABLO</t>
  </si>
  <si>
    <t>jose.donosoa@usm.cl</t>
  </si>
  <si>
    <t>202004527</t>
  </si>
  <si>
    <t>20930703</t>
  </si>
  <si>
    <t>0</t>
  </si>
  <si>
    <t>ESPINOZA</t>
  </si>
  <si>
    <t>GONZALEZ</t>
  </si>
  <si>
    <t>JAVIERA PATRICIA</t>
  </si>
  <si>
    <t>javiera.espinozag@usm.cl</t>
  </si>
  <si>
    <t>201823510</t>
  </si>
  <si>
    <t>19636510</t>
  </si>
  <si>
    <t>NIETO</t>
  </si>
  <si>
    <t>GABRIEL PATRICIO</t>
  </si>
  <si>
    <t>Ing. Civil  Eléctrica</t>
  </si>
  <si>
    <t>gabriel.gonzalezn@sansano.usm.cl</t>
  </si>
  <si>
    <t>201956511</t>
  </si>
  <si>
    <t>20220671</t>
  </si>
  <si>
    <t>HERRERA</t>
  </si>
  <si>
    <t>PARRAGUEZ</t>
  </si>
  <si>
    <t>EDUARDO IGNACIO</t>
  </si>
  <si>
    <t>eduardo.herrerap@usm.cl</t>
  </si>
  <si>
    <t>202004653</t>
  </si>
  <si>
    <t>20808005</t>
  </si>
  <si>
    <t>LANAS</t>
  </si>
  <si>
    <t>MUÑOZ</t>
  </si>
  <si>
    <t>JAVIERA ANDREA</t>
  </si>
  <si>
    <t>javiera.lanasm@usm.cl</t>
  </si>
  <si>
    <t>202004641</t>
  </si>
  <si>
    <t>20915990</t>
  </si>
  <si>
    <t>LONGA</t>
  </si>
  <si>
    <t>BERGUÑO</t>
  </si>
  <si>
    <t>JAVIERA PAZ</t>
  </si>
  <si>
    <t>javiera.longa@usm.cl</t>
  </si>
  <si>
    <t>202004596</t>
  </si>
  <si>
    <t>20921133</t>
  </si>
  <si>
    <t>LOPEZ</t>
  </si>
  <si>
    <t>RODRIGUEZ</t>
  </si>
  <si>
    <t>JUAN PABLO</t>
  </si>
  <si>
    <t>juan.lopezr@usm.cl</t>
  </si>
  <si>
    <t>201941526</t>
  </si>
  <si>
    <t>20664960</t>
  </si>
  <si>
    <t>MAC-LEOD</t>
  </si>
  <si>
    <t>ELÍAS</t>
  </si>
  <si>
    <t>LIAM ALEXANDER</t>
  </si>
  <si>
    <t>Ing. Civil Mecánica</t>
  </si>
  <si>
    <t>liam.mac-leod@usm.cl</t>
  </si>
  <si>
    <t>202004639</t>
  </si>
  <si>
    <t>20929291</t>
  </si>
  <si>
    <t>MACHUCA</t>
  </si>
  <si>
    <t>MIRANDA</t>
  </si>
  <si>
    <t>FELIPE NICOLAS</t>
  </si>
  <si>
    <t>felipe.machucam@usm.cl</t>
  </si>
  <si>
    <t>202004530</t>
  </si>
  <si>
    <t>20839214</t>
  </si>
  <si>
    <t>K</t>
  </si>
  <si>
    <t>MALDONADO</t>
  </si>
  <si>
    <t>MARTINEZ</t>
  </si>
  <si>
    <t>DIEGO ALONSO</t>
  </si>
  <si>
    <t>diego.maldonadom@usm.cl</t>
  </si>
  <si>
    <t>202004509</t>
  </si>
  <si>
    <t>20778523</t>
  </si>
  <si>
    <t>MOYANO</t>
  </si>
  <si>
    <t>RAGGIO</t>
  </si>
  <si>
    <t>DIEGO ALEJANDRO</t>
  </si>
  <si>
    <t>diego.moyano@usm.cl</t>
  </si>
  <si>
    <t>202004594</t>
  </si>
  <si>
    <t>20840450</t>
  </si>
  <si>
    <t>NUÑEZ</t>
  </si>
  <si>
    <t>NAVARRETE</t>
  </si>
  <si>
    <t>MATIAS SEBASTIAN</t>
  </si>
  <si>
    <t>matias.nunezn@usm.cl</t>
  </si>
  <si>
    <t>201923534</t>
  </si>
  <si>
    <t>20367442</t>
  </si>
  <si>
    <t>ORIO</t>
  </si>
  <si>
    <t>ALVARADO</t>
  </si>
  <si>
    <t>felipe.orio@usm.cl</t>
  </si>
  <si>
    <t>202004575</t>
  </si>
  <si>
    <t>20858855</t>
  </si>
  <si>
    <t>OSORIO</t>
  </si>
  <si>
    <t>DURAN</t>
  </si>
  <si>
    <t>VICTORIA</t>
  </si>
  <si>
    <t>victoria.osorio@usm.cl</t>
  </si>
  <si>
    <t>202004552</t>
  </si>
  <si>
    <t>20900959</t>
  </si>
  <si>
    <t>PINO</t>
  </si>
  <si>
    <t>GARCIA</t>
  </si>
  <si>
    <t>DANIELA ABIGAIL</t>
  </si>
  <si>
    <t>daniela.pino@usm.cl</t>
  </si>
  <si>
    <t>202004525</t>
  </si>
  <si>
    <t>20728185</t>
  </si>
  <si>
    <t>POHL</t>
  </si>
  <si>
    <t>LUPPI</t>
  </si>
  <si>
    <t>EMILIO NICOLAS</t>
  </si>
  <si>
    <t>emilio.pohl@usm.cl</t>
  </si>
  <si>
    <t>202004567</t>
  </si>
  <si>
    <t>20857625</t>
  </si>
  <si>
    <t>REBOLLEDO</t>
  </si>
  <si>
    <t>VALDIVIA</t>
  </si>
  <si>
    <t>JAVIER IGNACIO</t>
  </si>
  <si>
    <t>javier.rebolledov@usm.cl</t>
  </si>
  <si>
    <t>202004508</t>
  </si>
  <si>
    <t>20915164</t>
  </si>
  <si>
    <t>RIQUELME</t>
  </si>
  <si>
    <t>MENARES</t>
  </si>
  <si>
    <t>DIEGO IGNACIO</t>
  </si>
  <si>
    <t>diego.riquelmem@usm.cl</t>
  </si>
  <si>
    <t>202004588</t>
  </si>
  <si>
    <t>20755522</t>
  </si>
  <si>
    <t>SEPULVEDA</t>
  </si>
  <si>
    <t>ORDOÑEZ</t>
  </si>
  <si>
    <t>HUGO ALBERTO</t>
  </si>
  <si>
    <t>hugo.sepulvedao@usm.cl</t>
  </si>
  <si>
    <t>202004645</t>
  </si>
  <si>
    <t>20788599</t>
  </si>
  <si>
    <t>SOTO</t>
  </si>
  <si>
    <t>MENDOZA</t>
  </si>
  <si>
    <t>NICOLAS CARLOS</t>
  </si>
  <si>
    <t>nicolas.sotome@usm.cl</t>
  </si>
  <si>
    <t>202004516</t>
  </si>
  <si>
    <t>20713047</t>
  </si>
  <si>
    <t>VASQUEZ</t>
  </si>
  <si>
    <t>VIDAL</t>
  </si>
  <si>
    <t>IAN ANDRES</t>
  </si>
  <si>
    <t>ian.vasquez@usm.cl</t>
  </si>
  <si>
    <t>202004583</t>
  </si>
  <si>
    <t>20837784</t>
  </si>
  <si>
    <t>WISE</t>
  </si>
  <si>
    <t>CANNOBBIO</t>
  </si>
  <si>
    <t>ANTONIO JOSE</t>
  </si>
  <si>
    <t>antonio.wise@usm.cl</t>
  </si>
  <si>
    <t>202004638</t>
  </si>
  <si>
    <t>20780852</t>
  </si>
  <si>
    <t>AGUIRRE</t>
  </si>
  <si>
    <t>TRINCADO</t>
  </si>
  <si>
    <t>DIEGO EDUARDO</t>
  </si>
  <si>
    <t>diego.aguirre@usm.cl</t>
  </si>
  <si>
    <t>202004510</t>
  </si>
  <si>
    <t>20808370</t>
  </si>
  <si>
    <t>ALVAREZ</t>
  </si>
  <si>
    <t>LE ROY</t>
  </si>
  <si>
    <t>JOSE TOMAS</t>
  </si>
  <si>
    <t>jose.alvarezle@usm.cl</t>
  </si>
  <si>
    <t>202004563</t>
  </si>
  <si>
    <t>20992667</t>
  </si>
  <si>
    <t>BADILLA</t>
  </si>
  <si>
    <t>CABROLIER</t>
  </si>
  <si>
    <t>MARIA JESUS DEL PILAR</t>
  </si>
  <si>
    <t>maria.badilla@usm.cl</t>
  </si>
  <si>
    <t>202004519</t>
  </si>
  <si>
    <t>20953025</t>
  </si>
  <si>
    <t>CORRIAL</t>
  </si>
  <si>
    <t>JAIRO BENJAMIN</t>
  </si>
  <si>
    <t>jairo.corrial@usm.cl</t>
  </si>
  <si>
    <t>201956602</t>
  </si>
  <si>
    <t>20429883</t>
  </si>
  <si>
    <t>CATALÁN</t>
  </si>
  <si>
    <t>SANTIAGO ELÍAS</t>
  </si>
  <si>
    <t>santiago.espinoza@usm.cl</t>
  </si>
  <si>
    <t>202004628</t>
  </si>
  <si>
    <t>20997037</t>
  </si>
  <si>
    <t>FARIAS</t>
  </si>
  <si>
    <t>FERNANDA IGNACIA</t>
  </si>
  <si>
    <t>fernanda.farias@usm.cl</t>
  </si>
  <si>
    <t>202004554</t>
  </si>
  <si>
    <t>20983226</t>
  </si>
  <si>
    <t>VALLE</t>
  </si>
  <si>
    <t>MICHAEL MAURICIO</t>
  </si>
  <si>
    <t>michael.farias@usm.cl</t>
  </si>
  <si>
    <t>201951510</t>
  </si>
  <si>
    <t>20488863</t>
  </si>
  <si>
    <t>FERNÁNDEZ</t>
  </si>
  <si>
    <t>CLAUDIO TOMÁS</t>
  </si>
  <si>
    <t>Ing. Civil Química</t>
  </si>
  <si>
    <t>claudio.fernandezsa@usm.cl</t>
  </si>
  <si>
    <t>202004616</t>
  </si>
  <si>
    <t>20969667</t>
  </si>
  <si>
    <t>FLORES</t>
  </si>
  <si>
    <t>GUZMAN</t>
  </si>
  <si>
    <t>EDUARDO MAXIMILIANO RAFAE</t>
  </si>
  <si>
    <t>eduardo.floresg@usm.cl</t>
  </si>
  <si>
    <t>202004662</t>
  </si>
  <si>
    <t>20965726</t>
  </si>
  <si>
    <t>GARAY</t>
  </si>
  <si>
    <t>PEREZ</t>
  </si>
  <si>
    <t>MATIAS ELUNEY</t>
  </si>
  <si>
    <t>matias.garay@usm.cl</t>
  </si>
  <si>
    <t>202004557</t>
  </si>
  <si>
    <t>20952855</t>
  </si>
  <si>
    <t>TOMAS IGNACIO</t>
  </si>
  <si>
    <t>tomas.gonzalezma@usm.cl</t>
  </si>
  <si>
    <t>202004520</t>
  </si>
  <si>
    <t>20973975</t>
  </si>
  <si>
    <t>GUARDIA</t>
  </si>
  <si>
    <t>GRAY</t>
  </si>
  <si>
    <t>FELIPE ANDRES</t>
  </si>
  <si>
    <t>felipe.guardiag@usm.cl</t>
  </si>
  <si>
    <t>202004534</t>
  </si>
  <si>
    <t>19669948</t>
  </si>
  <si>
    <t>RIVERA</t>
  </si>
  <si>
    <t>nicolas.herrerar@usm.cl</t>
  </si>
  <si>
    <t>202004661</t>
  </si>
  <si>
    <t>20986816</t>
  </si>
  <si>
    <t>MEDINA</t>
  </si>
  <si>
    <t>CARRASCO</t>
  </si>
  <si>
    <t>DANIEL ANDRES</t>
  </si>
  <si>
    <t>daniel.medinac@usm.cl</t>
  </si>
  <si>
    <t>202004673</t>
  </si>
  <si>
    <t>20789140</t>
  </si>
  <si>
    <t>MIRA</t>
  </si>
  <si>
    <t>SOFIA ALEJANDRA</t>
  </si>
  <si>
    <t>sofia.mira@usm.cl</t>
  </si>
  <si>
    <t>202004672</t>
  </si>
  <si>
    <t>20988044</t>
  </si>
  <si>
    <t>MORALES</t>
  </si>
  <si>
    <t>CADIU</t>
  </si>
  <si>
    <t>BENJAMIN</t>
  </si>
  <si>
    <t>benjamin.moralesc@usm.cl</t>
  </si>
  <si>
    <t>202004685</t>
  </si>
  <si>
    <t>20755824</t>
  </si>
  <si>
    <t>GARNICA</t>
  </si>
  <si>
    <t>DIEGO TOMAS</t>
  </si>
  <si>
    <t>diego.moralesg@usm.cl</t>
  </si>
  <si>
    <t>202004647</t>
  </si>
  <si>
    <t>20960269</t>
  </si>
  <si>
    <t>PEÑAFIEL</t>
  </si>
  <si>
    <t>CAROLINA PAZ</t>
  </si>
  <si>
    <t>carolina.munozp@usm.cl</t>
  </si>
  <si>
    <t>202004609</t>
  </si>
  <si>
    <t>21010046</t>
  </si>
  <si>
    <t>ROJAS</t>
  </si>
  <si>
    <t>FERNANDA MONSERRAT</t>
  </si>
  <si>
    <t>fernanda.osorio@usm.cl</t>
  </si>
  <si>
    <t>202004681</t>
  </si>
  <si>
    <t>20960614</t>
  </si>
  <si>
    <t>PEDRAZA</t>
  </si>
  <si>
    <t>PEREIRA</t>
  </si>
  <si>
    <t>FERMIN AGUSTIN</t>
  </si>
  <si>
    <t>fermin.pedraza@usm.cl</t>
  </si>
  <si>
    <t>202004620</t>
  </si>
  <si>
    <t>21013638</t>
  </si>
  <si>
    <t>CERDA</t>
  </si>
  <si>
    <t>YASMINE VICTORIA</t>
  </si>
  <si>
    <t>yasmine.perez@usm.cl</t>
  </si>
  <si>
    <t>202004579</t>
  </si>
  <si>
    <t>20993752</t>
  </si>
  <si>
    <t>RAMIREZ</t>
  </si>
  <si>
    <t>CATRILEO</t>
  </si>
  <si>
    <t>RODRIGO ALEJANDRO</t>
  </si>
  <si>
    <t>rodrigo.ramirezca@usm.cl</t>
  </si>
  <si>
    <t>201904621</t>
  </si>
  <si>
    <t>20407696</t>
  </si>
  <si>
    <t>RAMÍREZ</t>
  </si>
  <si>
    <t>VILLALOBOS</t>
  </si>
  <si>
    <t>LUCAS EDUARDO</t>
  </si>
  <si>
    <t>lucas.ramirez@usm.cl</t>
  </si>
  <si>
    <t>202004556</t>
  </si>
  <si>
    <t>21025539</t>
  </si>
  <si>
    <t>CIFUENTES</t>
  </si>
  <si>
    <t>FRANCISCO SEBASTIAN</t>
  </si>
  <si>
    <t>francisco.rebolledoc@usm.cl</t>
  </si>
  <si>
    <t>202004547</t>
  </si>
  <si>
    <t>21023009</t>
  </si>
  <si>
    <t>RIVEROS</t>
  </si>
  <si>
    <t>OPAZO</t>
  </si>
  <si>
    <t>BENJAMIN ALONSO</t>
  </si>
  <si>
    <t>benjamin.riveros@usm.cl</t>
  </si>
  <si>
    <t>201923545</t>
  </si>
  <si>
    <t>20677796</t>
  </si>
  <si>
    <t>ROCHA</t>
  </si>
  <si>
    <t>TORRES</t>
  </si>
  <si>
    <t>FELIPE JOSÉ</t>
  </si>
  <si>
    <t>felipe.rochat@usm.cl</t>
  </si>
  <si>
    <t>201923520</t>
  </si>
  <si>
    <t>20462624</t>
  </si>
  <si>
    <t>GÓMEZ</t>
  </si>
  <si>
    <t>FELIPE ALEJANDRO</t>
  </si>
  <si>
    <t>felipe.rojasgo@usm.cl</t>
  </si>
  <si>
    <t>202004573</t>
  </si>
  <si>
    <t>20730169</t>
  </si>
  <si>
    <t>ROMERO</t>
  </si>
  <si>
    <t>CUMMING</t>
  </si>
  <si>
    <t>DIEGO SEBASTIAN</t>
  </si>
  <si>
    <t>diego.romeroc@usm.cl</t>
  </si>
  <si>
    <t>202004642</t>
  </si>
  <si>
    <t>21008215</t>
  </si>
  <si>
    <t>RUIZ</t>
  </si>
  <si>
    <t>VALENZUELA</t>
  </si>
  <si>
    <t>VICENTE IGNACIO</t>
  </si>
  <si>
    <t>vicente.ruizv@usm.cl</t>
  </si>
  <si>
    <t>202004566</t>
  </si>
  <si>
    <t>20972398</t>
  </si>
  <si>
    <t>CONSTANZA LAURA VALENTINA</t>
  </si>
  <si>
    <t>constanza.sepulvedah@usm.cl</t>
  </si>
  <si>
    <t>202004610</t>
  </si>
  <si>
    <t>21020460</t>
  </si>
  <si>
    <t>NELSON ANTONIO</t>
  </si>
  <si>
    <t>nelson.sepulvedav@usm.cl</t>
  </si>
  <si>
    <t>202004537</t>
  </si>
  <si>
    <t>20719708</t>
  </si>
  <si>
    <t>SILVA</t>
  </si>
  <si>
    <t>NAVARRO</t>
  </si>
  <si>
    <t>DIEGO ALFONSO</t>
  </si>
  <si>
    <t>diego.silvan@usm.cl</t>
  </si>
  <si>
    <t>202004550</t>
  </si>
  <si>
    <t>20954787</t>
  </si>
  <si>
    <t>SOTELO</t>
  </si>
  <si>
    <t>FERNANDA ANTONIA</t>
  </si>
  <si>
    <t>fernanda.sotelo@usm.cl</t>
  </si>
  <si>
    <t>202004608</t>
  </si>
  <si>
    <t>20998838</t>
  </si>
  <si>
    <t>ALVARO IGNACIO</t>
  </si>
  <si>
    <t>alvaro.sotope@usm.cl</t>
  </si>
  <si>
    <t>201944522</t>
  </si>
  <si>
    <t>20110021</t>
  </si>
  <si>
    <t>VENEGAS</t>
  </si>
  <si>
    <t>MANHEY</t>
  </si>
  <si>
    <t>EMILIO AQUILES</t>
  </si>
  <si>
    <t>Ing. en Diseño de Productos</t>
  </si>
  <si>
    <t>emilio.venegas@usm.cl</t>
  </si>
  <si>
    <t>202051511</t>
  </si>
  <si>
    <t>20857366</t>
  </si>
  <si>
    <t>ABELLO</t>
  </si>
  <si>
    <t>MORENO</t>
  </si>
  <si>
    <t>CATALINA ANDREA</t>
  </si>
  <si>
    <t>catalina.abello@usm.cl</t>
  </si>
  <si>
    <t>201956628</t>
  </si>
  <si>
    <t>21784324</t>
  </si>
  <si>
    <t>ALEGRÍA</t>
  </si>
  <si>
    <t>SEBASTIÁN ALBERTO</t>
  </si>
  <si>
    <t>sebastian.alegriar@usm.cl</t>
  </si>
  <si>
    <t>202051522</t>
  </si>
  <si>
    <t>20847684</t>
  </si>
  <si>
    <t>AVILES</t>
  </si>
  <si>
    <t>ZAPATA</t>
  </si>
  <si>
    <t>BARBARA CONSTANZA</t>
  </si>
  <si>
    <t>barbara.aviles@usm.cl</t>
  </si>
  <si>
    <t>202051526</t>
  </si>
  <si>
    <t>20920223</t>
  </si>
  <si>
    <t>BETTIZ</t>
  </si>
  <si>
    <t>SANCHEZ</t>
  </si>
  <si>
    <t>ISIDORA SOFIA</t>
  </si>
  <si>
    <t>isidora.bettiz@usm.cl</t>
  </si>
  <si>
    <t>202051547</t>
  </si>
  <si>
    <t>20899894</t>
  </si>
  <si>
    <t>BOTELLO</t>
  </si>
  <si>
    <t>AZPUR</t>
  </si>
  <si>
    <t>ANTONELLA DEL CARMEN</t>
  </si>
  <si>
    <t>antonella.botello@usm.cl</t>
  </si>
  <si>
    <t>201951560</t>
  </si>
  <si>
    <t>20336570</t>
  </si>
  <si>
    <t>CAMILO</t>
  </si>
  <si>
    <t>MARTÍNEZ</t>
  </si>
  <si>
    <t>ANTONIO ALEXIS</t>
  </si>
  <si>
    <t>antonio.camilo@usm.cl</t>
  </si>
  <si>
    <t>202051525</t>
  </si>
  <si>
    <t>20915862</t>
  </si>
  <si>
    <t>CEPEDA</t>
  </si>
  <si>
    <t>GABRIEL ALONSO</t>
  </si>
  <si>
    <t>gabriel.cepeda@usm.cl</t>
  </si>
  <si>
    <t>202051516</t>
  </si>
  <si>
    <t>20913087</t>
  </si>
  <si>
    <t>DABABNEH</t>
  </si>
  <si>
    <t>WIDAD AMIRA</t>
  </si>
  <si>
    <t>widad.dababneh@usm.cl</t>
  </si>
  <si>
    <t>202051553</t>
  </si>
  <si>
    <t>20951495</t>
  </si>
  <si>
    <t>FRAILE</t>
  </si>
  <si>
    <t>CARVAJAL</t>
  </si>
  <si>
    <t>VICENTE AGUSTIN</t>
  </si>
  <si>
    <t>vicente.fraile@usm.cl</t>
  </si>
  <si>
    <t>201911555</t>
  </si>
  <si>
    <t>20287033</t>
  </si>
  <si>
    <t>FUENTES</t>
  </si>
  <si>
    <t>SEBASTIÁN ANDRÉS</t>
  </si>
  <si>
    <t>Ing. Civil</t>
  </si>
  <si>
    <t>sebastian.fuentesm@usm.cl</t>
  </si>
  <si>
    <t>201951577</t>
  </si>
  <si>
    <t>20634310</t>
  </si>
  <si>
    <t>GONZÁLEZ</t>
  </si>
  <si>
    <t>LORCA</t>
  </si>
  <si>
    <t>JAVIERA VALENTINA</t>
  </si>
  <si>
    <t>javiera.gonzalezl@usm.cl</t>
  </si>
  <si>
    <t>202051507</t>
  </si>
  <si>
    <t>20990654</t>
  </si>
  <si>
    <t>VICENTE CRISTOBAL</t>
  </si>
  <si>
    <t>vicente.henriqueza@usm.cl</t>
  </si>
  <si>
    <t>202051563</t>
  </si>
  <si>
    <t>20838722</t>
  </si>
  <si>
    <t>HERMOSILLA</t>
  </si>
  <si>
    <t>SOBARZO</t>
  </si>
  <si>
    <t>JOAQUIN PABLO ALFONSO</t>
  </si>
  <si>
    <t>joaquin.hermosilla@usm.cl</t>
  </si>
  <si>
    <t>202051550</t>
  </si>
  <si>
    <t>20998344</t>
  </si>
  <si>
    <t>HERNANDEZ</t>
  </si>
  <si>
    <t>SEBASTIAN ALEJANDRO</t>
  </si>
  <si>
    <t>sebastian.hernandezv@usm.cl</t>
  </si>
  <si>
    <t>202051568</t>
  </si>
  <si>
    <t>20991441</t>
  </si>
  <si>
    <t>JOPIA</t>
  </si>
  <si>
    <t>HEISE</t>
  </si>
  <si>
    <t>TOMAS ALBERTO</t>
  </si>
  <si>
    <t>tomas.jopia@usm.cl</t>
  </si>
  <si>
    <t>202051513</t>
  </si>
  <si>
    <t>20950679</t>
  </si>
  <si>
    <t>LOYOLA</t>
  </si>
  <si>
    <t>VALENCIA</t>
  </si>
  <si>
    <t>TOMAS RENE</t>
  </si>
  <si>
    <t>tomas.loyola@usm.cl</t>
  </si>
  <si>
    <t>202056540</t>
  </si>
  <si>
    <t>20838566</t>
  </si>
  <si>
    <t>MALEBRAN</t>
  </si>
  <si>
    <t>MATIAS IGNACIO</t>
  </si>
  <si>
    <t>matias.malebran@usm.cl</t>
  </si>
  <si>
    <t>202051512</t>
  </si>
  <si>
    <t>20936356</t>
  </si>
  <si>
    <t>MERCADO</t>
  </si>
  <si>
    <t>ANDRES EDUARDO</t>
  </si>
  <si>
    <t>andres.mercado@usm.cl</t>
  </si>
  <si>
    <t>202051518</t>
  </si>
  <si>
    <t>20962486</t>
  </si>
  <si>
    <t>URIBE</t>
  </si>
  <si>
    <t>benjamin.navarrete@usm.cl</t>
  </si>
  <si>
    <t>202051537</t>
  </si>
  <si>
    <t>20991050</t>
  </si>
  <si>
    <t>ORELLANA</t>
  </si>
  <si>
    <t>MONTALVA</t>
  </si>
  <si>
    <t>MARTIN LEONARDO</t>
  </si>
  <si>
    <t>martin.orellana@usm.cl</t>
  </si>
  <si>
    <t>202051501</t>
  </si>
  <si>
    <t>21040433</t>
  </si>
  <si>
    <t>OTEIZA</t>
  </si>
  <si>
    <t>EPUÑAN</t>
  </si>
  <si>
    <t>AMAYA FRANCISCA</t>
  </si>
  <si>
    <t>amaya.oteiza@usm.cl</t>
  </si>
  <si>
    <t>202051529</t>
  </si>
  <si>
    <t>20915686</t>
  </si>
  <si>
    <t>PASTEN</t>
  </si>
  <si>
    <t>IAN NICOLAS IGNACIO</t>
  </si>
  <si>
    <t>ian.pasten@usm.cl</t>
  </si>
  <si>
    <t>202051530</t>
  </si>
  <si>
    <t>20906119</t>
  </si>
  <si>
    <t>PEÑA</t>
  </si>
  <si>
    <t>sebastian.penae@usm.cl</t>
  </si>
  <si>
    <t>202051527</t>
  </si>
  <si>
    <t>20965113</t>
  </si>
  <si>
    <t>PEÑAILILLO</t>
  </si>
  <si>
    <t>FELIX IGNACIO</t>
  </si>
  <si>
    <t>felix.penailillo@usm.cl</t>
  </si>
  <si>
    <t>202051569</t>
  </si>
  <si>
    <t>20957924</t>
  </si>
  <si>
    <t>ACOSTA</t>
  </si>
  <si>
    <t>BAIRON FABIO</t>
  </si>
  <si>
    <t>bairon.rodriguez@usm.cl</t>
  </si>
  <si>
    <t>202051055</t>
  </si>
  <si>
    <t>20952232</t>
  </si>
  <si>
    <t>HUGO ANDRES</t>
  </si>
  <si>
    <t>hugo.rojasca@usm.cl</t>
  </si>
  <si>
    <t>202051535</t>
  </si>
  <si>
    <t>20983891</t>
  </si>
  <si>
    <t>DIEGO ALBERTO</t>
  </si>
  <si>
    <t>diego.rojasso@usm.cl</t>
  </si>
  <si>
    <t>201904528</t>
  </si>
  <si>
    <t>19158164</t>
  </si>
  <si>
    <t>SEREY</t>
  </si>
  <si>
    <t>ZUÑIGA</t>
  </si>
  <si>
    <t>ROQUE ESTEBAN</t>
  </si>
  <si>
    <t>roque.serey@usm.cl</t>
  </si>
  <si>
    <t>202051545</t>
  </si>
  <si>
    <t>20839554</t>
  </si>
  <si>
    <t>JAVIERA FERNANDA</t>
  </si>
  <si>
    <t>javiera.sotoso@usm.cl</t>
  </si>
  <si>
    <t>202051552</t>
  </si>
  <si>
    <t>20846572</t>
  </si>
  <si>
    <t>BAEZA</t>
  </si>
  <si>
    <t>ANTONIA MARIA</t>
  </si>
  <si>
    <t>antonia.vergara@usm.cl</t>
  </si>
  <si>
    <t>202051521</t>
  </si>
  <si>
    <t>21008336</t>
  </si>
  <si>
    <t>VILLABLANCA</t>
  </si>
  <si>
    <t>SEBASTIAN ANDRES</t>
  </si>
  <si>
    <t>sebastian.villablanc@usm.cl</t>
  </si>
  <si>
    <t>202051520</t>
  </si>
  <si>
    <t>20960286</t>
  </si>
  <si>
    <t>VIVANCO</t>
  </si>
  <si>
    <t>FAUNES</t>
  </si>
  <si>
    <t>CRISTIAN ANDRES</t>
  </si>
  <si>
    <t>cristian.vivancof@usm.cl</t>
  </si>
  <si>
    <t>201904603</t>
  </si>
  <si>
    <t>20623708</t>
  </si>
  <si>
    <t>ZELADA</t>
  </si>
  <si>
    <t>PELLEGRIN</t>
  </si>
  <si>
    <t>CARLOS ENRIQUE</t>
  </si>
  <si>
    <t>carlos.zelada@usm.cl</t>
  </si>
  <si>
    <t>202056572</t>
  </si>
  <si>
    <t>20941399</t>
  </si>
  <si>
    <t>AIMENE</t>
  </si>
  <si>
    <t>ALAMOS</t>
  </si>
  <si>
    <t>BRAYAN ANDRES</t>
  </si>
  <si>
    <t>brayan.aimene@usm.cl</t>
  </si>
  <si>
    <t>202056551</t>
  </si>
  <si>
    <t>20883742</t>
  </si>
  <si>
    <t>ALFARO</t>
  </si>
  <si>
    <t>RUZ</t>
  </si>
  <si>
    <t>matias.alfaror@usm.cl</t>
  </si>
  <si>
    <t>202056560</t>
  </si>
  <si>
    <t>20845366</t>
  </si>
  <si>
    <t>AVILA</t>
  </si>
  <si>
    <t>GALVEZ</t>
  </si>
  <si>
    <t>BELEN ANTONIA</t>
  </si>
  <si>
    <t>belen.avila@usm.cl</t>
  </si>
  <si>
    <t>202056611</t>
  </si>
  <si>
    <t>20949632</t>
  </si>
  <si>
    <t>FALCON</t>
  </si>
  <si>
    <t>LUIS FELIPE</t>
  </si>
  <si>
    <t>luis.azocar@usm.cl</t>
  </si>
  <si>
    <t>202056584</t>
  </si>
  <si>
    <t>20908281</t>
  </si>
  <si>
    <t>BAHAMONDE</t>
  </si>
  <si>
    <t>CRISTOBAL ANDRES</t>
  </si>
  <si>
    <t>cristobal.bahamondes@usm.cl</t>
  </si>
  <si>
    <t>202056520</t>
  </si>
  <si>
    <t>21004813</t>
  </si>
  <si>
    <t>BLAS</t>
  </si>
  <si>
    <t>CHUMACERO</t>
  </si>
  <si>
    <t>URSULA SHARMELY</t>
  </si>
  <si>
    <t>ursula.blas@usm.cl</t>
  </si>
  <si>
    <t>202056588</t>
  </si>
  <si>
    <t>20949447</t>
  </si>
  <si>
    <t>BUGUEÑO</t>
  </si>
  <si>
    <t>ROMAN</t>
  </si>
  <si>
    <t>NOELIA IGNACIA</t>
  </si>
  <si>
    <t>noelia.bugueno@usm.cl</t>
  </si>
  <si>
    <t>202056579</t>
  </si>
  <si>
    <t>20950741</t>
  </si>
  <si>
    <t>benjamin.castrof@usm.cl</t>
  </si>
  <si>
    <t>202056503</t>
  </si>
  <si>
    <t>20909203</t>
  </si>
  <si>
    <t>LEIVA</t>
  </si>
  <si>
    <t>MARIA CONSUELO</t>
  </si>
  <si>
    <t>maria.castrol@usm.cl</t>
  </si>
  <si>
    <t>202056501</t>
  </si>
  <si>
    <t>20994618</t>
  </si>
  <si>
    <t>CEA</t>
  </si>
  <si>
    <t>ROGER ASIEL</t>
  </si>
  <si>
    <t>roger.cea@usm.cl</t>
  </si>
  <si>
    <t>202056510</t>
  </si>
  <si>
    <t>20919068</t>
  </si>
  <si>
    <t>ARAYA</t>
  </si>
  <si>
    <t>JOSE IGNACIO</t>
  </si>
  <si>
    <t>jose.cerdaa@usm.cl</t>
  </si>
  <si>
    <t>202056580</t>
  </si>
  <si>
    <t>20918813</t>
  </si>
  <si>
    <t>CONTRERAS</t>
  </si>
  <si>
    <t>AHUMADA</t>
  </si>
  <si>
    <t>VALENTINA STEPHANIE</t>
  </si>
  <si>
    <t>valentina.contrerasa@usm.cl</t>
  </si>
  <si>
    <t>202051533</t>
  </si>
  <si>
    <t>20885673</t>
  </si>
  <si>
    <t>DE LA PEÑA</t>
  </si>
  <si>
    <t>NOA</t>
  </si>
  <si>
    <t>noa.de@usm.cl</t>
  </si>
  <si>
    <t>202056610</t>
  </si>
  <si>
    <t>20904824</t>
  </si>
  <si>
    <t>DILLEMS</t>
  </si>
  <si>
    <t>MORESCO</t>
  </si>
  <si>
    <t>CONSTANZA DEL CARMEN</t>
  </si>
  <si>
    <t>constanza.dillems@usm.cl</t>
  </si>
  <si>
    <t>202056583</t>
  </si>
  <si>
    <t>20964503</t>
  </si>
  <si>
    <t>FERNANDEZ</t>
  </si>
  <si>
    <t>JULIO IGNACIO</t>
  </si>
  <si>
    <t>julio.fernandezg@usm.cl</t>
  </si>
  <si>
    <t>201904594</t>
  </si>
  <si>
    <t>20484082</t>
  </si>
  <si>
    <t>VALDEBENITO</t>
  </si>
  <si>
    <t>CÉSAR GUSTAVO</t>
  </si>
  <si>
    <t>cesar.fernandezv@usm.cl</t>
  </si>
  <si>
    <t>202056544</t>
  </si>
  <si>
    <t>21004271</t>
  </si>
  <si>
    <t>FUENTEALBA</t>
  </si>
  <si>
    <t>ASTROZA</t>
  </si>
  <si>
    <t>EMMANUEL JESUS</t>
  </si>
  <si>
    <t>emmanuel.fuentealbaa@usm.cl</t>
  </si>
  <si>
    <t>202056507</t>
  </si>
  <si>
    <t>20965341</t>
  </si>
  <si>
    <t>BARAHONA</t>
  </si>
  <si>
    <t>LUKAS MARTIN</t>
  </si>
  <si>
    <t>lukas.gonzalez@usm.cl</t>
  </si>
  <si>
    <t>202004664</t>
  </si>
  <si>
    <t>20990103</t>
  </si>
  <si>
    <t>JIMENEZ</t>
  </si>
  <si>
    <t>FABIOLA ANTONIA</t>
  </si>
  <si>
    <t>fabiola.gonzalezj@usm.cl</t>
  </si>
  <si>
    <t>202056539</t>
  </si>
  <si>
    <t>20832251</t>
  </si>
  <si>
    <t>IBARRA</t>
  </si>
  <si>
    <t>MORAGA</t>
  </si>
  <si>
    <t>JAVIER FERNANDO</t>
  </si>
  <si>
    <t>javier.ibarram@usm.cl</t>
  </si>
  <si>
    <t>202073637</t>
  </si>
  <si>
    <t>20666438</t>
  </si>
  <si>
    <t>LUONGO</t>
  </si>
  <si>
    <t>CODECIDO</t>
  </si>
  <si>
    <t>Ing. Civil Informática</t>
  </si>
  <si>
    <t>vicente.luongo@usm.cl</t>
  </si>
  <si>
    <t>202056628</t>
  </si>
  <si>
    <t>20986455</t>
  </si>
  <si>
    <t>MIÑO</t>
  </si>
  <si>
    <t>BASTIAN ALFREDO</t>
  </si>
  <si>
    <t>bastian.mino@usm.cl</t>
  </si>
  <si>
    <t>201904099</t>
  </si>
  <si>
    <t>20109183</t>
  </si>
  <si>
    <t>MONSÁLVEZ</t>
  </si>
  <si>
    <t>ROJO</t>
  </si>
  <si>
    <t>MATÍAS DE JESÚS</t>
  </si>
  <si>
    <t>matias.monsalvez@usm.cl</t>
  </si>
  <si>
    <t>202056553</t>
  </si>
  <si>
    <t>20962698</t>
  </si>
  <si>
    <t>MAURICIO EXEQUIEL</t>
  </si>
  <si>
    <t>mauricio.navarreteg@usm.cl</t>
  </si>
  <si>
    <t>202056625</t>
  </si>
  <si>
    <t>20836023</t>
  </si>
  <si>
    <t>VERA</t>
  </si>
  <si>
    <t>MARTINA DUBET</t>
  </si>
  <si>
    <t>martina.navarro@usm.cl</t>
  </si>
  <si>
    <t>202056508</t>
  </si>
  <si>
    <t>20859151</t>
  </si>
  <si>
    <t>OLMOS</t>
  </si>
  <si>
    <t>DANIELA PAZ</t>
  </si>
  <si>
    <t>daniela.olmosm@usm.cl</t>
  </si>
  <si>
    <t>201923562</t>
  </si>
  <si>
    <t>20558562</t>
  </si>
  <si>
    <t>pedro.orellanaf@usm.cl</t>
  </si>
  <si>
    <t>202056530</t>
  </si>
  <si>
    <t>20884019</t>
  </si>
  <si>
    <t>ORPHANOPOULOS</t>
  </si>
  <si>
    <t>SCHAEFFER</t>
  </si>
  <si>
    <t>cristobal.orphanopou@usm.cl</t>
  </si>
  <si>
    <t>202056529</t>
  </si>
  <si>
    <t>20837750</t>
  </si>
  <si>
    <t>PINTO</t>
  </si>
  <si>
    <t>CARREÑO</t>
  </si>
  <si>
    <t>CONSTANZA BELEN</t>
  </si>
  <si>
    <t>constanza.pintoc@usm.cl</t>
  </si>
  <si>
    <t>202056505</t>
  </si>
  <si>
    <t>20973811</t>
  </si>
  <si>
    <t>QUIROZ</t>
  </si>
  <si>
    <t>IAN</t>
  </si>
  <si>
    <t>ian.quiroz@usm.cl</t>
  </si>
  <si>
    <t>202056546</t>
  </si>
  <si>
    <t>20917215</t>
  </si>
  <si>
    <t>SAN MARTIN</t>
  </si>
  <si>
    <t>NADITSA ARELI</t>
  </si>
  <si>
    <t>naditsa.san@usm.cl</t>
  </si>
  <si>
    <t>202056545</t>
  </si>
  <si>
    <t>20907701</t>
  </si>
  <si>
    <t>SANTOS</t>
  </si>
  <si>
    <t>CRISTOBAL RODRIGO</t>
  </si>
  <si>
    <t>cristobal.sotos@usm.cl</t>
  </si>
  <si>
    <t>202056547</t>
  </si>
  <si>
    <t>20959583</t>
  </si>
  <si>
    <t>TOLEDO</t>
  </si>
  <si>
    <t>FABIAN IGNACIO</t>
  </si>
  <si>
    <t>fabian.toledo@usm.cl</t>
  </si>
  <si>
    <t>202056627</t>
  </si>
  <si>
    <t>20857806</t>
  </si>
  <si>
    <t>AGUAYO</t>
  </si>
  <si>
    <t>MAXIMILIANO ALONSO</t>
  </si>
  <si>
    <t>maximiliano.valencag@usm.cl</t>
  </si>
  <si>
    <t>202023510</t>
  </si>
  <si>
    <t>20712152</t>
  </si>
  <si>
    <t>ALEGRIA</t>
  </si>
  <si>
    <t>JUAN DANIEL</t>
  </si>
  <si>
    <t>juan.alegria@usm.cl</t>
  </si>
  <si>
    <t>202023550</t>
  </si>
  <si>
    <t>20705677</t>
  </si>
  <si>
    <t>AMBIADO</t>
  </si>
  <si>
    <t>SALDIVIA</t>
  </si>
  <si>
    <t>JOAQUIN IGNACIO</t>
  </si>
  <si>
    <t>joaquin.ambiado@usm.cl</t>
  </si>
  <si>
    <t>202023552</t>
  </si>
  <si>
    <t>20829996</t>
  </si>
  <si>
    <t>BASCUÑAN</t>
  </si>
  <si>
    <t>sebastian.bascunan@usm.cl</t>
  </si>
  <si>
    <t>202073598</t>
  </si>
  <si>
    <t>20677483</t>
  </si>
  <si>
    <t>POLITEO</t>
  </si>
  <si>
    <t>EDUARDO NICOLAS</t>
  </si>
  <si>
    <t>eduardo.castillop@usm.cl</t>
  </si>
  <si>
    <t>202023511</t>
  </si>
  <si>
    <t>20745843</t>
  </si>
  <si>
    <t>CISTERNA</t>
  </si>
  <si>
    <t>FERRADA</t>
  </si>
  <si>
    <t>DIEGO ANTONIO</t>
  </si>
  <si>
    <t>diego.cisternaf@usm.cl</t>
  </si>
  <si>
    <t>202023521</t>
  </si>
  <si>
    <t>20680526</t>
  </si>
  <si>
    <t>CREMA</t>
  </si>
  <si>
    <t>JUAN FRANCISCO VINCENZO</t>
  </si>
  <si>
    <t>juan.crema@usm.cl</t>
  </si>
  <si>
    <t>202023565</t>
  </si>
  <si>
    <t>20779710</t>
  </si>
  <si>
    <t>VEAS</t>
  </si>
  <si>
    <t>MATIAS EMILIO ANDRES</t>
  </si>
  <si>
    <t>matias.fernandezv@usm.cl</t>
  </si>
  <si>
    <t>202023517</t>
  </si>
  <si>
    <t>20454386</t>
  </si>
  <si>
    <t>BENJAMIN ABRAHAM</t>
  </si>
  <si>
    <t>benjamin.fuentesf@usm.cl</t>
  </si>
  <si>
    <t>202023568</t>
  </si>
  <si>
    <t>20737054</t>
  </si>
  <si>
    <t>JORGE ANDRES</t>
  </si>
  <si>
    <t>jorge.fuentesl@usm.cl</t>
  </si>
  <si>
    <t>201951528</t>
  </si>
  <si>
    <t>20537094</t>
  </si>
  <si>
    <t>FUENZALIDA</t>
  </si>
  <si>
    <t>REYES</t>
  </si>
  <si>
    <t>AGUSTÍN ALEJANDRO</t>
  </si>
  <si>
    <t>agustin.fuenzalida@usm.cl</t>
  </si>
  <si>
    <t>201951575</t>
  </si>
  <si>
    <t>20557876</t>
  </si>
  <si>
    <t>GARCÍA</t>
  </si>
  <si>
    <t>MARÍA FRANCISCA</t>
  </si>
  <si>
    <t>maria.garciaor@usm.cl</t>
  </si>
  <si>
    <t>202023574</t>
  </si>
  <si>
    <t>20757292</t>
  </si>
  <si>
    <t>VICENTE JOAQUIN</t>
  </si>
  <si>
    <t>vicente.gomez@usm.cl</t>
  </si>
  <si>
    <t>202023537</t>
  </si>
  <si>
    <t>20558733</t>
  </si>
  <si>
    <t>LOBOS</t>
  </si>
  <si>
    <t>ALEXANDER IGNACIO</t>
  </si>
  <si>
    <t>alexander.lobos@usm.cl</t>
  </si>
  <si>
    <t>202023534</t>
  </si>
  <si>
    <t>20316929</t>
  </si>
  <si>
    <t>JUAN JOSE</t>
  </si>
  <si>
    <t>juan.martinezva@usm.cl</t>
  </si>
  <si>
    <t>202023522</t>
  </si>
  <si>
    <t>20604776</t>
  </si>
  <si>
    <t>MATELUNA</t>
  </si>
  <si>
    <t>ORTEGA</t>
  </si>
  <si>
    <t>MARIA ALICIA</t>
  </si>
  <si>
    <t>maria.mateluna@usm.cl</t>
  </si>
  <si>
    <t>202023519</t>
  </si>
  <si>
    <t>20732028</t>
  </si>
  <si>
    <t>MENA</t>
  </si>
  <si>
    <t>ILLANES</t>
  </si>
  <si>
    <t>CRISTOBAL</t>
  </si>
  <si>
    <t>cristobal.menai@usm.cl</t>
  </si>
  <si>
    <t>201923563</t>
  </si>
  <si>
    <t>19160361</t>
  </si>
  <si>
    <t>MILLA</t>
  </si>
  <si>
    <t>MOLINA</t>
  </si>
  <si>
    <t>GABRIEL NICOLÁS</t>
  </si>
  <si>
    <t>gabriel.milla@usm.cl</t>
  </si>
  <si>
    <t>202023523</t>
  </si>
  <si>
    <t>20559124</t>
  </si>
  <si>
    <t>MILLAR</t>
  </si>
  <si>
    <t>CAMPOS</t>
  </si>
  <si>
    <t>JOSEPH IGNACIO</t>
  </si>
  <si>
    <t>joseph.millar@usm.cl</t>
  </si>
  <si>
    <t>202023505</t>
  </si>
  <si>
    <t>20533022</t>
  </si>
  <si>
    <t>LAZO</t>
  </si>
  <si>
    <t>BENJAMIN ANDRES</t>
  </si>
  <si>
    <t>benjamin.munozl@usm.cl</t>
  </si>
  <si>
    <t>202023541</t>
  </si>
  <si>
    <t>20669800</t>
  </si>
  <si>
    <t>NOVOA</t>
  </si>
  <si>
    <t>FAJARDO</t>
  </si>
  <si>
    <t>CRISTOBAL FELIPE</t>
  </si>
  <si>
    <t>cristobal.novoaf@usm.cl</t>
  </si>
  <si>
    <t>202023560</t>
  </si>
  <si>
    <t>20679895</t>
  </si>
  <si>
    <t>ORMAZABAL</t>
  </si>
  <si>
    <t>MORGADO</t>
  </si>
  <si>
    <t>benjamin.ormazabal@usm.cl</t>
  </si>
  <si>
    <t>202023514</t>
  </si>
  <si>
    <t>20722156</t>
  </si>
  <si>
    <t>PACHECO</t>
  </si>
  <si>
    <t>NARANJO</t>
  </si>
  <si>
    <t>matias.pacheco@usm.cl</t>
  </si>
  <si>
    <t>202023532</t>
  </si>
  <si>
    <t>20648523</t>
  </si>
  <si>
    <t>PINEDA</t>
  </si>
  <si>
    <t>ROSS</t>
  </si>
  <si>
    <t>diego.pinedar@usm.cl</t>
  </si>
  <si>
    <t>#¡DIV/0!</t>
  </si>
  <si>
    <t>202023525</t>
  </si>
  <si>
    <t>20463516</t>
  </si>
  <si>
    <t>RODRIGO STYEVA</t>
  </si>
  <si>
    <t>rodrigo.pinos@usm.cl</t>
  </si>
  <si>
    <t>202023542</t>
  </si>
  <si>
    <t>20244090</t>
  </si>
  <si>
    <t>OZIMICA</t>
  </si>
  <si>
    <t>MATIAS ALEX DE JESUS</t>
  </si>
  <si>
    <t>matias.pintoo@usm.cl</t>
  </si>
  <si>
    <t>201951573</t>
  </si>
  <si>
    <t>20665314</t>
  </si>
  <si>
    <t>QUEZADA</t>
  </si>
  <si>
    <t>ESTEBAN ANDRÉS</t>
  </si>
  <si>
    <t>esteban.quezadas@usm.cl</t>
  </si>
  <si>
    <t>202023540</t>
  </si>
  <si>
    <t>20598289</t>
  </si>
  <si>
    <t>ANDRES SIXTO</t>
  </si>
  <si>
    <t>andres.riquelme@usm.cl</t>
  </si>
  <si>
    <t>202023569</t>
  </si>
  <si>
    <t>20755425</t>
  </si>
  <si>
    <t>OÑATE</t>
  </si>
  <si>
    <t>PAULO ANDRE</t>
  </si>
  <si>
    <t>paulo.rodriguezo@usm.cl</t>
  </si>
  <si>
    <t>202023564</t>
  </si>
  <si>
    <t>20223299</t>
  </si>
  <si>
    <t>SANHUEZA</t>
  </si>
  <si>
    <t>NEIRA</t>
  </si>
  <si>
    <t>WALTER HERNAN</t>
  </si>
  <si>
    <t>walter.sanhueza@usm.cl</t>
  </si>
  <si>
    <t>202023563</t>
  </si>
  <si>
    <t>20298840</t>
  </si>
  <si>
    <t>TITICHOCA</t>
  </si>
  <si>
    <t>JOSEFA VALENTINA</t>
  </si>
  <si>
    <t>josefa.titichoca@usm.cl</t>
  </si>
  <si>
    <t>202023566</t>
  </si>
  <si>
    <t>20657735</t>
  </si>
  <si>
    <t>URRUTIA</t>
  </si>
  <si>
    <t>benjamin.urrutiaa@usm.cl</t>
  </si>
  <si>
    <t>202023570</t>
  </si>
  <si>
    <t>20678393</t>
  </si>
  <si>
    <t>VARAS</t>
  </si>
  <si>
    <t>ALEXIS ISRAEL</t>
  </si>
  <si>
    <t>alexis.varas@usm.cl</t>
  </si>
  <si>
    <t>201951556</t>
  </si>
  <si>
    <t>20638562</t>
  </si>
  <si>
    <t>VÁSQUEZ</t>
  </si>
  <si>
    <t>SORIA</t>
  </si>
  <si>
    <t>ÁLVARO RAÚL</t>
  </si>
  <si>
    <t>alvaro.vasquezs@usm.cl</t>
  </si>
  <si>
    <t>202073567</t>
  </si>
  <si>
    <t>20192650</t>
  </si>
  <si>
    <t>VELASQUEZ</t>
  </si>
  <si>
    <t>RODRIGO ABEL</t>
  </si>
  <si>
    <t>rodrigo.verav@usm.cl</t>
  </si>
  <si>
    <t>201941516</t>
  </si>
  <si>
    <t>20541463</t>
  </si>
  <si>
    <t>AROS</t>
  </si>
  <si>
    <t>JOSÉ IGNACIO</t>
  </si>
  <si>
    <t>jose.aros@usm.cl</t>
  </si>
  <si>
    <t>202085506</t>
  </si>
  <si>
    <t>20537068</t>
  </si>
  <si>
    <t>ARRIAGADA</t>
  </si>
  <si>
    <t>CORTES</t>
  </si>
  <si>
    <t>CHRISTOPHER ANDRE</t>
  </si>
  <si>
    <t>Lic. en Física</t>
  </si>
  <si>
    <t>christopher.arriagad@usm.cl</t>
  </si>
  <si>
    <t>202004644</t>
  </si>
  <si>
    <t>20941614</t>
  </si>
  <si>
    <t>ASTORGA</t>
  </si>
  <si>
    <t>BARRIGA</t>
  </si>
  <si>
    <t>ANGELO FRANCISCO</t>
  </si>
  <si>
    <t>angelo.astorgab@usm.cl</t>
  </si>
  <si>
    <t>202004555</t>
  </si>
  <si>
    <t>20721661</t>
  </si>
  <si>
    <t>VALENTIN ANTONIO</t>
  </si>
  <si>
    <t>valentin.barriga@usm.cl</t>
  </si>
  <si>
    <t>202004587</t>
  </si>
  <si>
    <t>20950340</t>
  </si>
  <si>
    <t>CISTERNAS</t>
  </si>
  <si>
    <t>MARTIN HORACIO</t>
  </si>
  <si>
    <t>martin.cisternasc@usm.cl</t>
  </si>
  <si>
    <t>201923536</t>
  </si>
  <si>
    <t>20473369</t>
  </si>
  <si>
    <t>CONDON</t>
  </si>
  <si>
    <t>ARANCIBIA</t>
  </si>
  <si>
    <t>ARNAUD BENJAMÍN</t>
  </si>
  <si>
    <t>arnaud.condon@usm.cl</t>
  </si>
  <si>
    <t>202085507</t>
  </si>
  <si>
    <t>20975800</t>
  </si>
  <si>
    <t>FRANCISCA VALENTINA GABRI</t>
  </si>
  <si>
    <t>francisca.contrerasc@usm.cl</t>
  </si>
  <si>
    <t>201956617</t>
  </si>
  <si>
    <t>19830511</t>
  </si>
  <si>
    <t>LANGER</t>
  </si>
  <si>
    <t>nicolas.diazlan@usm.cl</t>
  </si>
  <si>
    <t>202085509</t>
  </si>
  <si>
    <t>20662406</t>
  </si>
  <si>
    <t>MATIAS LUIS IGNACIO</t>
  </si>
  <si>
    <t>matias.diazmo@usm.cl</t>
  </si>
  <si>
    <t>202004602</t>
  </si>
  <si>
    <t>20848047</t>
  </si>
  <si>
    <t>BASTIAN MIROSLAV</t>
  </si>
  <si>
    <t>bastian.diazm@usm.cl</t>
  </si>
  <si>
    <t>201956521</t>
  </si>
  <si>
    <t>20455753</t>
  </si>
  <si>
    <t>FARÍAS</t>
  </si>
  <si>
    <t>BARRIENTOS</t>
  </si>
  <si>
    <t>MOIRA ESTEPHANIA</t>
  </si>
  <si>
    <t>moira.farias@usm.cl</t>
  </si>
  <si>
    <t>202085501</t>
  </si>
  <si>
    <t>20767465</t>
  </si>
  <si>
    <t>FAUNDEZ</t>
  </si>
  <si>
    <t>JOSE LUIS</t>
  </si>
  <si>
    <t>jose.faundezs@usm.cl</t>
  </si>
  <si>
    <t>202004542</t>
  </si>
  <si>
    <t>20952545</t>
  </si>
  <si>
    <t>ACEITUNO</t>
  </si>
  <si>
    <t>DIEGO ERNESTO</t>
  </si>
  <si>
    <t>diego.floresac@usm.cl</t>
  </si>
  <si>
    <t>202004649</t>
  </si>
  <si>
    <t>23590093</t>
  </si>
  <si>
    <t>MARIA ALEJANDRA</t>
  </si>
  <si>
    <t>maria.fuentesd@usm.cl</t>
  </si>
  <si>
    <t>201956524</t>
  </si>
  <si>
    <t>20363852</t>
  </si>
  <si>
    <t>BRYAN ANTONIO</t>
  </si>
  <si>
    <t>bryan.fuentes@usm.cl</t>
  </si>
  <si>
    <t>201956561</t>
  </si>
  <si>
    <t>19501055</t>
  </si>
  <si>
    <t>MATIAS ALEJANDRO</t>
  </si>
  <si>
    <t>matias.gonzalezmu@usm.cl</t>
  </si>
  <si>
    <t>202085505</t>
  </si>
  <si>
    <t>21068899</t>
  </si>
  <si>
    <t>SAAVEDRA</t>
  </si>
  <si>
    <t>ISIDORA CATALINA</t>
  </si>
  <si>
    <t>isidora.hernandezs@usm.cl</t>
  </si>
  <si>
    <t>201956605</t>
  </si>
  <si>
    <t>20234358</t>
  </si>
  <si>
    <t>LÓPEZ</t>
  </si>
  <si>
    <t>MATÍAS MAXIMILIANO</t>
  </si>
  <si>
    <t>matias.herreral@usm.cl</t>
  </si>
  <si>
    <t>202004577</t>
  </si>
  <si>
    <t>20808406</t>
  </si>
  <si>
    <t>OTAROLA</t>
  </si>
  <si>
    <t>ALONSO SIMON</t>
  </si>
  <si>
    <t>alonso.herrera@usm.cl</t>
  </si>
  <si>
    <t>202004522</t>
  </si>
  <si>
    <t>20948658</t>
  </si>
  <si>
    <t>JILABERT</t>
  </si>
  <si>
    <t>EDISON BASTIAN</t>
  </si>
  <si>
    <t>edison.jilabert@usm.cl</t>
  </si>
  <si>
    <t>202004549</t>
  </si>
  <si>
    <t>23437068</t>
  </si>
  <si>
    <t>KIM</t>
  </si>
  <si>
    <t>.</t>
  </si>
  <si>
    <t>SEONYOUNG</t>
  </si>
  <si>
    <t>seonyoung.kim@usm.cl</t>
  </si>
  <si>
    <t>202004631</t>
  </si>
  <si>
    <t>23216448</t>
  </si>
  <si>
    <t>MAMANI</t>
  </si>
  <si>
    <t>PAUCAR</t>
  </si>
  <si>
    <t>JUAN GABRIEL</t>
  </si>
  <si>
    <t>juan.mamani@usm.cl</t>
  </si>
  <si>
    <t>202085502</t>
  </si>
  <si>
    <t>20591966</t>
  </si>
  <si>
    <t>MANZANO</t>
  </si>
  <si>
    <t>FRANCISCO JAVIER</t>
  </si>
  <si>
    <t>francisco.manzano@usm.cl</t>
  </si>
  <si>
    <t>202004570</t>
  </si>
  <si>
    <t>20939923</t>
  </si>
  <si>
    <t>MATURANA</t>
  </si>
  <si>
    <t>PIÑA</t>
  </si>
  <si>
    <t>JAIME ANDRES</t>
  </si>
  <si>
    <t>jaime.maturana@usm.cl</t>
  </si>
  <si>
    <t>202085503</t>
  </si>
  <si>
    <t>20522048</t>
  </si>
  <si>
    <t>ÑUNQUE</t>
  </si>
  <si>
    <t>SEBASTIAN EDUARDO</t>
  </si>
  <si>
    <t>sebastian.nunque@usm.cl</t>
  </si>
  <si>
    <t>30-4-2021</t>
  </si>
  <si>
    <t>201956603</t>
  </si>
  <si>
    <t>19160140</t>
  </si>
  <si>
    <t>OLIVERA</t>
  </si>
  <si>
    <t>LUCAS BALTASAR</t>
  </si>
  <si>
    <t>lucas.olivera@usm.cl</t>
  </si>
  <si>
    <t>201951571</t>
  </si>
  <si>
    <t>20462946</t>
  </si>
  <si>
    <t>MARÍA JOSÉ</t>
  </si>
  <si>
    <t>maria.pinob@usm.cl</t>
  </si>
  <si>
    <t>202085510</t>
  </si>
  <si>
    <t>20761438</t>
  </si>
  <si>
    <t>PINOCHET</t>
  </si>
  <si>
    <t>SEBASTIAN IGNACIO</t>
  </si>
  <si>
    <t>sebastian.pinochetm@usm.cl</t>
  </si>
  <si>
    <t>202085504</t>
  </si>
  <si>
    <t>21014553</t>
  </si>
  <si>
    <t>MANCILLA</t>
  </si>
  <si>
    <t>CRISTIAN ALEJANDRO</t>
  </si>
  <si>
    <t>cristian.pintom@usm.cl</t>
  </si>
  <si>
    <t>202004559</t>
  </si>
  <si>
    <t>20950292</t>
  </si>
  <si>
    <t>CIUDAD</t>
  </si>
  <si>
    <t>SOFIA ANDREA</t>
  </si>
  <si>
    <t>sofia.rojas@usm.cl</t>
  </si>
  <si>
    <t>202085508</t>
  </si>
  <si>
    <t>20968975</t>
  </si>
  <si>
    <t>IGNACIO ANDRES</t>
  </si>
  <si>
    <t>ignacio.roman@usm.cl</t>
  </si>
  <si>
    <t>202004676</t>
  </si>
  <si>
    <t>20808873</t>
  </si>
  <si>
    <t>SALAZAR</t>
  </si>
  <si>
    <t>FERNANDO IGNACIO</t>
  </si>
  <si>
    <t>fernando.romeros@usm.cl</t>
  </si>
  <si>
    <t>201804627</t>
  </si>
  <si>
    <t>20161408</t>
  </si>
  <si>
    <t>SEPÚLVEDA</t>
  </si>
  <si>
    <t>MARTÍN EDUARDO</t>
  </si>
  <si>
    <t>martin.sepulveda@sansano.usm.cl</t>
  </si>
  <si>
    <t>202004684</t>
  </si>
  <si>
    <t>20777482</t>
  </si>
  <si>
    <t>GUTIERREZ</t>
  </si>
  <si>
    <t>MARIA ISABEL</t>
  </si>
  <si>
    <t>maria.silvag@usm.cl</t>
  </si>
  <si>
    <t>201956551</t>
  </si>
  <si>
    <t>18615472</t>
  </si>
  <si>
    <t>TRONCOSO</t>
  </si>
  <si>
    <t>ESCOBAR</t>
  </si>
  <si>
    <t>GERMÁN CAMILO</t>
  </si>
  <si>
    <t>german.troncoso@usm.cl</t>
  </si>
  <si>
    <t>202023533</t>
  </si>
  <si>
    <t>20884984</t>
  </si>
  <si>
    <t>ALIAGA</t>
  </si>
  <si>
    <t>CUELLAR</t>
  </si>
  <si>
    <t>DANIEL ESTEBAN</t>
  </si>
  <si>
    <t>daniel.aliaga@usm.cl</t>
  </si>
  <si>
    <t>201904595</t>
  </si>
  <si>
    <t>20557408</t>
  </si>
  <si>
    <t>ARRIAZA</t>
  </si>
  <si>
    <t>ADASME</t>
  </si>
  <si>
    <t>FERNANDA CATALINA</t>
  </si>
  <si>
    <t>fernanda.arriaza@usm.cl</t>
  </si>
  <si>
    <t>201904582</t>
  </si>
  <si>
    <t>19959146</t>
  </si>
  <si>
    <t>CÁRDENAS</t>
  </si>
  <si>
    <t>FRANCO DAVID</t>
  </si>
  <si>
    <t>franco.cardenasl@usm.cl</t>
  </si>
  <si>
    <t>202023554</t>
  </si>
  <si>
    <t>20989757</t>
  </si>
  <si>
    <t>CAVIERES</t>
  </si>
  <si>
    <t>LEYTON</t>
  </si>
  <si>
    <t>AYRLINE GUISSELLE DE JESU</t>
  </si>
  <si>
    <t>ayrline.cavieres@usm.cl</t>
  </si>
  <si>
    <t>202023501</t>
  </si>
  <si>
    <t>20990283</t>
  </si>
  <si>
    <t>CHAFFE</t>
  </si>
  <si>
    <t>JESUS ALONSO</t>
  </si>
  <si>
    <t>jesus.chaffe@usm.cl</t>
  </si>
  <si>
    <t>202023571</t>
  </si>
  <si>
    <t>21004477</t>
  </si>
  <si>
    <t>JUAN ANDREE</t>
  </si>
  <si>
    <t>juan.cortesr@usm.cl</t>
  </si>
  <si>
    <t>202023557</t>
  </si>
  <si>
    <t>20807722</t>
  </si>
  <si>
    <t>RETAMAL</t>
  </si>
  <si>
    <t>BASTIAN AGUSTIN</t>
  </si>
  <si>
    <t>bastian.cuellar@usm.cl</t>
  </si>
  <si>
    <t>202023573</t>
  </si>
  <si>
    <t>20398772</t>
  </si>
  <si>
    <t>GAETE</t>
  </si>
  <si>
    <t>FELIPE DANIEL</t>
  </si>
  <si>
    <t>felipe.gaetef@usm.cl</t>
  </si>
  <si>
    <t>202023567</t>
  </si>
  <si>
    <t>22456823</t>
  </si>
  <si>
    <t>DE LEON</t>
  </si>
  <si>
    <t>ALONSO JAVIER</t>
  </si>
  <si>
    <t>alonso.gutierrez@usm.cl</t>
  </si>
  <si>
    <t>202023538</t>
  </si>
  <si>
    <t>20992032</t>
  </si>
  <si>
    <t>PAVEZ</t>
  </si>
  <si>
    <t>DIEGO</t>
  </si>
  <si>
    <t>diego.henriquez@usm.cl</t>
  </si>
  <si>
    <t>202023544</t>
  </si>
  <si>
    <t>20837691</t>
  </si>
  <si>
    <t>SOFIA VALERIA</t>
  </si>
  <si>
    <t>sofia.herrerah@usm.cl</t>
  </si>
  <si>
    <t>202023527</t>
  </si>
  <si>
    <t>20974814</t>
  </si>
  <si>
    <t>OVALLE</t>
  </si>
  <si>
    <t>LUCAS SEBASTIAN</t>
  </si>
  <si>
    <t>lucas.herrerao@usm.cl</t>
  </si>
  <si>
    <t>202023543</t>
  </si>
  <si>
    <t>21014295</t>
  </si>
  <si>
    <t>JARPA</t>
  </si>
  <si>
    <t>fabian.jarpa@usm.cl</t>
  </si>
  <si>
    <t>202023536</t>
  </si>
  <si>
    <t>20964903</t>
  </si>
  <si>
    <t>ALBARRAN</t>
  </si>
  <si>
    <t>ALLAN CHRISTOPHER</t>
  </si>
  <si>
    <t>allan.jimenez@usm.cl</t>
  </si>
  <si>
    <t>201690129</t>
  </si>
  <si>
    <t>19771353</t>
  </si>
  <si>
    <t>LADRON DE GUEVARA</t>
  </si>
  <si>
    <t xml:space="preserve"> </t>
  </si>
  <si>
    <t>NICOLAS</t>
  </si>
  <si>
    <t>nicolas.ladron@sansano.usm.cl</t>
  </si>
  <si>
    <t>202023561</t>
  </si>
  <si>
    <t>20857779</t>
  </si>
  <si>
    <t>MARENGO</t>
  </si>
  <si>
    <t>MANGELSDORFF</t>
  </si>
  <si>
    <t>ALFREDO IGNACIO</t>
  </si>
  <si>
    <t>alfredo.marengo@usm.cl</t>
  </si>
  <si>
    <t>202023546</t>
  </si>
  <si>
    <t>20950167</t>
  </si>
  <si>
    <t>HUERTA</t>
  </si>
  <si>
    <t>MATIAS FERNANDO</t>
  </si>
  <si>
    <t>matias.martinezh@usm.cl</t>
  </si>
  <si>
    <t>202023526</t>
  </si>
  <si>
    <t>20985892</t>
  </si>
  <si>
    <t>JEREZ</t>
  </si>
  <si>
    <t>VICENTE ALEJANDRO</t>
  </si>
  <si>
    <t>vicente.moragaj@usm.cl</t>
  </si>
  <si>
    <t>202023551</t>
  </si>
  <si>
    <t>20848985</t>
  </si>
  <si>
    <t>LUIS ANDRES</t>
  </si>
  <si>
    <t>luis.munozf@usm.cl</t>
  </si>
  <si>
    <t>202004075</t>
  </si>
  <si>
    <t>20929522</t>
  </si>
  <si>
    <t>OLGUIN</t>
  </si>
  <si>
    <t>RENE HUMBERTO</t>
  </si>
  <si>
    <t>rene.olguin@usm.cl</t>
  </si>
  <si>
    <t>202023558</t>
  </si>
  <si>
    <t>20870574</t>
  </si>
  <si>
    <t>OLMEDO</t>
  </si>
  <si>
    <t>MARIO ANIBAL</t>
  </si>
  <si>
    <t>mario.olmedo@usm.cl</t>
  </si>
  <si>
    <t>202023548</t>
  </si>
  <si>
    <t>20884510</t>
  </si>
  <si>
    <t>OVANDO</t>
  </si>
  <si>
    <t>QUIÑILEN</t>
  </si>
  <si>
    <t>ALFREDO VICENTE</t>
  </si>
  <si>
    <t>alfredo.ovando@usm.cl</t>
  </si>
  <si>
    <t>202023572</t>
  </si>
  <si>
    <t>20838488</t>
  </si>
  <si>
    <t>POLANCO</t>
  </si>
  <si>
    <t>UZABEAGA</t>
  </si>
  <si>
    <t>CLAUDIO ABRAHAM</t>
  </si>
  <si>
    <t>claudio.polanco@usm.cl</t>
  </si>
  <si>
    <t>202023559</t>
  </si>
  <si>
    <t>23633126</t>
  </si>
  <si>
    <t>QUITO</t>
  </si>
  <si>
    <t>CARRANZA</t>
  </si>
  <si>
    <t>RONALDO STEVENO</t>
  </si>
  <si>
    <t>ronaldo.quito@usm.cl</t>
  </si>
  <si>
    <t>202023507</t>
  </si>
  <si>
    <t>20839637</t>
  </si>
  <si>
    <t>LUCAS DAMIAN</t>
  </si>
  <si>
    <t>lucas.retamal@usm.cl</t>
  </si>
  <si>
    <t>202023555</t>
  </si>
  <si>
    <t>20922994</t>
  </si>
  <si>
    <t>CRISTOBAL IGNACIO</t>
  </si>
  <si>
    <t>cristobal.retamalb@usm.cl</t>
  </si>
  <si>
    <t>202023513</t>
  </si>
  <si>
    <t>20998259</t>
  </si>
  <si>
    <t>MATIAS DE JESUS</t>
  </si>
  <si>
    <t>matias.sandovalp@usm.cl</t>
  </si>
  <si>
    <t>202023575</t>
  </si>
  <si>
    <t>20132337</t>
  </si>
  <si>
    <t>FELIPE JAVIER</t>
  </si>
  <si>
    <t>felipe.sotogo@usm.cl</t>
  </si>
  <si>
    <t>201956501</t>
  </si>
  <si>
    <t>20492425</t>
  </si>
  <si>
    <t>TRARO</t>
  </si>
  <si>
    <t>HEIN</t>
  </si>
  <si>
    <t>CAMILO VICENTE</t>
  </si>
  <si>
    <t>camilo.traro@usm.cl</t>
  </si>
  <si>
    <t>202023524</t>
  </si>
  <si>
    <t>20974009</t>
  </si>
  <si>
    <t>CHRISTOPHER NICOLAS</t>
  </si>
  <si>
    <t>christopher.valencia@usm.cl</t>
  </si>
  <si>
    <t>202023520</t>
  </si>
  <si>
    <t>20951559</t>
  </si>
  <si>
    <t>VARGAS</t>
  </si>
  <si>
    <t>VIERA</t>
  </si>
  <si>
    <t>AXEL AARON</t>
  </si>
  <si>
    <t>axel.vargas@usm.cl</t>
  </si>
  <si>
    <t>202023508</t>
  </si>
  <si>
    <t>20963531</t>
  </si>
  <si>
    <t>MARIHUAL</t>
  </si>
  <si>
    <t>MANUEL ESTEBAN</t>
  </si>
  <si>
    <t>manuel.venegasm@usm.cl</t>
  </si>
  <si>
    <t>202023512</t>
  </si>
  <si>
    <t>20965371</t>
  </si>
  <si>
    <t>OYARCE</t>
  </si>
  <si>
    <t>IGNACIO ALONSO</t>
  </si>
  <si>
    <t>ignacio.vidalo@usm.cl</t>
  </si>
  <si>
    <t>202023549</t>
  </si>
  <si>
    <t>20986046</t>
  </si>
  <si>
    <t>GABRIEL ANDRES</t>
  </si>
  <si>
    <t>gabriel.zunigal@usm.cl</t>
  </si>
  <si>
    <t>202056506</t>
  </si>
  <si>
    <t>20500147</t>
  </si>
  <si>
    <t>IBAÑEZ</t>
  </si>
  <si>
    <t>juan.alfaroi@usm.cl</t>
  </si>
  <si>
    <t>202056536</t>
  </si>
  <si>
    <t>20445343</t>
  </si>
  <si>
    <t>SANTIBAÑEZ</t>
  </si>
  <si>
    <t>ALEJANDRO ANDRES</t>
  </si>
  <si>
    <t>alejandro.arriagadas@usm.cl</t>
  </si>
  <si>
    <t>202056535</t>
  </si>
  <si>
    <t>20123142</t>
  </si>
  <si>
    <t>BARRA</t>
  </si>
  <si>
    <t>RIOS</t>
  </si>
  <si>
    <t>WLADIMIR NICOLAS</t>
  </si>
  <si>
    <t>wladimir.barra@usm.cl</t>
  </si>
  <si>
    <t>202056624</t>
  </si>
  <si>
    <t>20424784</t>
  </si>
  <si>
    <t>BAY</t>
  </si>
  <si>
    <t>VICENTE JAVIER</t>
  </si>
  <si>
    <t>vicente.bay@usm.cl</t>
  </si>
  <si>
    <t>202056528</t>
  </si>
  <si>
    <t>20352632</t>
  </si>
  <si>
    <t>BELMAR</t>
  </si>
  <si>
    <t>AÑASCO</t>
  </si>
  <si>
    <t>DIEGO LUCAS</t>
  </si>
  <si>
    <t>diego.belmara@usm.cl</t>
  </si>
  <si>
    <t>202056519</t>
  </si>
  <si>
    <t>20298902</t>
  </si>
  <si>
    <t>STAMBUK</t>
  </si>
  <si>
    <t>JOSE LUIS FELIPE</t>
  </si>
  <si>
    <t>jose.camposst@usm.cl</t>
  </si>
  <si>
    <t>202073547</t>
  </si>
  <si>
    <t>21013206</t>
  </si>
  <si>
    <t>CARDENAS</t>
  </si>
  <si>
    <t>PALMA</t>
  </si>
  <si>
    <t>FELIPE ALEXANDER</t>
  </si>
  <si>
    <t>felipe.cardenasp@usm.cl</t>
  </si>
  <si>
    <t>202011557</t>
  </si>
  <si>
    <t>20785794</t>
  </si>
  <si>
    <t>CARRILLO</t>
  </si>
  <si>
    <t>fabian.carrillo@usm.cl</t>
  </si>
  <si>
    <t>202056517</t>
  </si>
  <si>
    <t>22571691</t>
  </si>
  <si>
    <t>CASTAÑEDA</t>
  </si>
  <si>
    <t>NORIEGA</t>
  </si>
  <si>
    <t>CARLO ALEXANDER</t>
  </si>
  <si>
    <t>carlo.castaneda@usm.cl</t>
  </si>
  <si>
    <t>202056541</t>
  </si>
  <si>
    <t>21105770</t>
  </si>
  <si>
    <t>CARINA VICTORIA</t>
  </si>
  <si>
    <t>carina.cepeda@usm.cl</t>
  </si>
  <si>
    <t>201956528</t>
  </si>
  <si>
    <t>20731498</t>
  </si>
  <si>
    <t>JODSUAN MAIKOL</t>
  </si>
  <si>
    <t>jodsuan.contreras@usm.cl</t>
  </si>
  <si>
    <t>202056613</t>
  </si>
  <si>
    <t>20553224</t>
  </si>
  <si>
    <t>MERINO</t>
  </si>
  <si>
    <t>MELISSA ANDREA</t>
  </si>
  <si>
    <t>melissa.cortes@usm.cl</t>
  </si>
  <si>
    <t>202056609</t>
  </si>
  <si>
    <t>19573179</t>
  </si>
  <si>
    <t>TATIANA CATALINA</t>
  </si>
  <si>
    <t>tatiana.diazq@usm.cl</t>
  </si>
  <si>
    <t>202056604</t>
  </si>
  <si>
    <t>19679328</t>
  </si>
  <si>
    <t>ECHEVERRIA</t>
  </si>
  <si>
    <t>TAPIA</t>
  </si>
  <si>
    <t>LUKAS ANTONIO</t>
  </si>
  <si>
    <t>lukas.echeverria@usm.cl</t>
  </si>
  <si>
    <t>202004660</t>
  </si>
  <si>
    <t>20824367</t>
  </si>
  <si>
    <t>FILUN</t>
  </si>
  <si>
    <t>ALARCON</t>
  </si>
  <si>
    <t>CRISTOBAL IÑAKI</t>
  </si>
  <si>
    <t>cristobal.filun@usm.cl</t>
  </si>
  <si>
    <t>202056562</t>
  </si>
  <si>
    <t>21005376</t>
  </si>
  <si>
    <t>GIL</t>
  </si>
  <si>
    <t>ALEJANDRO MATIAS</t>
  </si>
  <si>
    <t>alejandro.gil@usm.cl</t>
  </si>
  <si>
    <t>202056586</t>
  </si>
  <si>
    <t>21023046</t>
  </si>
  <si>
    <t>PAZ BELEN</t>
  </si>
  <si>
    <t>paz.henriquez@usm.cl</t>
  </si>
  <si>
    <t>202056603</t>
  </si>
  <si>
    <t>25179365</t>
  </si>
  <si>
    <t>HORNA</t>
  </si>
  <si>
    <t>PAJUELO</t>
  </si>
  <si>
    <t>ASHLY ANAHI</t>
  </si>
  <si>
    <t>ashly.horna@usm.cl</t>
  </si>
  <si>
    <t>201951535</t>
  </si>
  <si>
    <t>20100660</t>
  </si>
  <si>
    <t>KAISER</t>
  </si>
  <si>
    <t>STEFAN</t>
  </si>
  <si>
    <t>stefan.kaiser@usm.cl</t>
  </si>
  <si>
    <t>202056513</t>
  </si>
  <si>
    <t>20455692</t>
  </si>
  <si>
    <t>LAGOS</t>
  </si>
  <si>
    <t>PONTIGO</t>
  </si>
  <si>
    <t>DANIELA MILLARAY</t>
  </si>
  <si>
    <t>daniela.lagos@usm.cl</t>
  </si>
  <si>
    <t>202056578</t>
  </si>
  <si>
    <t>21039299</t>
  </si>
  <si>
    <t>DIEGO ANDRES</t>
  </si>
  <si>
    <t>diego.lopezva@usm.cl</t>
  </si>
  <si>
    <t>202056515</t>
  </si>
  <si>
    <t>19580192</t>
  </si>
  <si>
    <t>MATUS</t>
  </si>
  <si>
    <t>SALDIAS</t>
  </si>
  <si>
    <t>MARTIN TOMAS</t>
  </si>
  <si>
    <t>martin.matus@usm.cl</t>
  </si>
  <si>
    <t>202056590</t>
  </si>
  <si>
    <t>19381299</t>
  </si>
  <si>
    <t>MEZA</t>
  </si>
  <si>
    <t>PALOMA IGNACIA</t>
  </si>
  <si>
    <t>paloma.meza@usm.cl</t>
  </si>
  <si>
    <t>202056577</t>
  </si>
  <si>
    <t>19740881</t>
  </si>
  <si>
    <t>MOYA</t>
  </si>
  <si>
    <t>SALINAS</t>
  </si>
  <si>
    <t>juan.moyas@usm.cl</t>
  </si>
  <si>
    <t>202056606</t>
  </si>
  <si>
    <t>21042481</t>
  </si>
  <si>
    <t>CRISTOBAL TOMAS</t>
  </si>
  <si>
    <t>cristobal.munozmu@usm.cl</t>
  </si>
  <si>
    <t>202056554</t>
  </si>
  <si>
    <t>20531980</t>
  </si>
  <si>
    <t>OLIVARES</t>
  </si>
  <si>
    <t>MATIAS IVAN</t>
  </si>
  <si>
    <t>matias.munozol@usm.cl</t>
  </si>
  <si>
    <t>202056599</t>
  </si>
  <si>
    <t>26274666</t>
  </si>
  <si>
    <t>MURSULI</t>
  </si>
  <si>
    <t>JESUS</t>
  </si>
  <si>
    <t>jesus.mursuli@usm.cl</t>
  </si>
  <si>
    <t>202056617</t>
  </si>
  <si>
    <t>21036528</t>
  </si>
  <si>
    <t>CORNEJO</t>
  </si>
  <si>
    <t>CONSTANZA PAZ</t>
  </si>
  <si>
    <t>constanza.olguin@usm.cl</t>
  </si>
  <si>
    <t>202073501</t>
  </si>
  <si>
    <t>20390951</t>
  </si>
  <si>
    <t>PAMELA JACQUELINE</t>
  </si>
  <si>
    <t>pamela.osorio@usm.cl</t>
  </si>
  <si>
    <t>201951526</t>
  </si>
  <si>
    <t>20706266</t>
  </si>
  <si>
    <t>ROCHOW</t>
  </si>
  <si>
    <t>SALDAÑA</t>
  </si>
  <si>
    <t>DUNCAN ANDREAS</t>
  </si>
  <si>
    <t>duncan.rochow@usm.cl</t>
  </si>
  <si>
    <t>202056555</t>
  </si>
  <si>
    <t>20059968</t>
  </si>
  <si>
    <t>GALLARDO</t>
  </si>
  <si>
    <t>matias.rodriguezga@usm.cl</t>
  </si>
  <si>
    <t>202056532</t>
  </si>
  <si>
    <t>21006793</t>
  </si>
  <si>
    <t>VICENTE TOMAS</t>
  </si>
  <si>
    <t>vicente.silvar@usm.cl</t>
  </si>
  <si>
    <t>202056527</t>
  </si>
  <si>
    <t>20153188</t>
  </si>
  <si>
    <t>PABLO IGNACIO</t>
  </si>
  <si>
    <t>pablo.tapiap@usm.cl</t>
  </si>
  <si>
    <t>202056556</t>
  </si>
  <si>
    <t>23785281</t>
  </si>
  <si>
    <t>TRUJILLO</t>
  </si>
  <si>
    <t>REVILLA</t>
  </si>
  <si>
    <t>ANGEL JHOEL</t>
  </si>
  <si>
    <t>angel.trujillo@usm.cl</t>
  </si>
  <si>
    <t>202056521</t>
  </si>
  <si>
    <t>21011330</t>
  </si>
  <si>
    <t>WIDIARTO</t>
  </si>
  <si>
    <t>SHAFA ANA MARIA</t>
  </si>
  <si>
    <t>shafa.widiarto@usm.cl</t>
  </si>
  <si>
    <t>202087505</t>
  </si>
  <si>
    <t>20738243</t>
  </si>
  <si>
    <t>ALTAMIRANO</t>
  </si>
  <si>
    <t>SIMON ALBERTO</t>
  </si>
  <si>
    <t>Lic. en Astrofísica</t>
  </si>
  <si>
    <t>simon.altamirano@usm.cl</t>
  </si>
  <si>
    <t>202004580</t>
  </si>
  <si>
    <t>20857562</t>
  </si>
  <si>
    <t>ANGEL</t>
  </si>
  <si>
    <t>DAVIS</t>
  </si>
  <si>
    <t>GABRIEL LEONARDO</t>
  </si>
  <si>
    <t>gabriel.angel@usm.cl</t>
  </si>
  <si>
    <t>202087503</t>
  </si>
  <si>
    <t>20673204</t>
  </si>
  <si>
    <t>IGNACIO ALEJANDRO</t>
  </si>
  <si>
    <t>ignacio.arayago@usm.cl</t>
  </si>
  <si>
    <t>201956549</t>
  </si>
  <si>
    <t>20636487</t>
  </si>
  <si>
    <t>LUIS CRISTÓBAL</t>
  </si>
  <si>
    <t>luis.arayal@usm.cl</t>
  </si>
  <si>
    <t>202087515</t>
  </si>
  <si>
    <t>20786384</t>
  </si>
  <si>
    <t>ARENAS</t>
  </si>
  <si>
    <t>MALATESTA</t>
  </si>
  <si>
    <t>MARIA IGNACIA</t>
  </si>
  <si>
    <t>maria.arenasm@usm.cl</t>
  </si>
  <si>
    <t>202087513</t>
  </si>
  <si>
    <t>20961021</t>
  </si>
  <si>
    <t>AUGER</t>
  </si>
  <si>
    <t>SOLIS</t>
  </si>
  <si>
    <t>FERNANDA ANDREA</t>
  </si>
  <si>
    <t>fernanda.auger@usm.cl</t>
  </si>
  <si>
    <t>202087521</t>
  </si>
  <si>
    <t>20807318</t>
  </si>
  <si>
    <t>BÜNZLI</t>
  </si>
  <si>
    <t>sebastian.bunzli@usm.cl</t>
  </si>
  <si>
    <t>202087510</t>
  </si>
  <si>
    <t>20431942</t>
  </si>
  <si>
    <t>CLERICUS</t>
  </si>
  <si>
    <t>javiera.clericus@usm.cl</t>
  </si>
  <si>
    <t>202087511</t>
  </si>
  <si>
    <t>20804696</t>
  </si>
  <si>
    <t>DELGADILLO</t>
  </si>
  <si>
    <t>SEGOVIA</t>
  </si>
  <si>
    <t>PABLO ALONSO</t>
  </si>
  <si>
    <t>pablo.delgadillos@usm.cl</t>
  </si>
  <si>
    <t>202073566</t>
  </si>
  <si>
    <t>20451655</t>
  </si>
  <si>
    <t>BERNARDITA CONSTANZA</t>
  </si>
  <si>
    <t>bernardita.espinoza@usm.cl</t>
  </si>
  <si>
    <t>202087516</t>
  </si>
  <si>
    <t>20858264</t>
  </si>
  <si>
    <t>ISIDORA ANTONIA</t>
  </si>
  <si>
    <t>isidora.espinozas@usm.cl</t>
  </si>
  <si>
    <t>201951568</t>
  </si>
  <si>
    <t>20240386</t>
  </si>
  <si>
    <t>SALAS</t>
  </si>
  <si>
    <t>ANAKARINA DEL PILAR</t>
  </si>
  <si>
    <t>anakarina.gonzalez@usm.cl</t>
  </si>
  <si>
    <t>201956564</t>
  </si>
  <si>
    <t>19060002</t>
  </si>
  <si>
    <t>JEREMY LUCAS</t>
  </si>
  <si>
    <t>jeremy.gonzalez@usm.cl</t>
  </si>
  <si>
    <t>202087512</t>
  </si>
  <si>
    <t>20950807</t>
  </si>
  <si>
    <t>GUAJARDO</t>
  </si>
  <si>
    <t>CARLOS ANDRES</t>
  </si>
  <si>
    <t>carlos.guajardom@usm.cl</t>
  </si>
  <si>
    <t>202087518</t>
  </si>
  <si>
    <t>20473090</t>
  </si>
  <si>
    <t>MARTIN IGNACIO</t>
  </si>
  <si>
    <t>martin.gutierrezd@usm.cl</t>
  </si>
  <si>
    <t>202087522</t>
  </si>
  <si>
    <t>20858787</t>
  </si>
  <si>
    <t>RUBIO</t>
  </si>
  <si>
    <t>DIANA PAZ</t>
  </si>
  <si>
    <t>diana.hernandez@usm.cl</t>
  </si>
  <si>
    <t>202004584</t>
  </si>
  <si>
    <t>20961607</t>
  </si>
  <si>
    <t>MESSEN</t>
  </si>
  <si>
    <t>PATRICIO YESSIN ANDRES</t>
  </si>
  <si>
    <t>patricio.messen@usm.cl</t>
  </si>
  <si>
    <t>201956557</t>
  </si>
  <si>
    <t>20442517</t>
  </si>
  <si>
    <t>BUSTAMANTE</t>
  </si>
  <si>
    <t>PABLO NICOLÁS</t>
  </si>
  <si>
    <t>pablo.millar@usm.cl</t>
  </si>
  <si>
    <t>202087501</t>
  </si>
  <si>
    <t>20679372</t>
  </si>
  <si>
    <t>MONTERO</t>
  </si>
  <si>
    <t>BUSTOS</t>
  </si>
  <si>
    <t>diego.monterob@usm.cl</t>
  </si>
  <si>
    <t>202087519</t>
  </si>
  <si>
    <t>20071353</t>
  </si>
  <si>
    <t>JUSTINIANO</t>
  </si>
  <si>
    <t>GONZALO IGNACIO</t>
  </si>
  <si>
    <t>gonzalo.munozj@usm.cl</t>
  </si>
  <si>
    <t>202073512</t>
  </si>
  <si>
    <t>20443131</t>
  </si>
  <si>
    <t>ROZAS</t>
  </si>
  <si>
    <t>NICOLAS SEGUNDO</t>
  </si>
  <si>
    <t>nicolas.munozroz@usm.cl</t>
  </si>
  <si>
    <t>202087507</t>
  </si>
  <si>
    <t>20807436</t>
  </si>
  <si>
    <t>PARDO</t>
  </si>
  <si>
    <t>SEBASTIAN MARCELO</t>
  </si>
  <si>
    <t>sebastian.pardoa@usm.cl</t>
  </si>
  <si>
    <t>202087514</t>
  </si>
  <si>
    <t>20470753</t>
  </si>
  <si>
    <t>GOYA</t>
  </si>
  <si>
    <t>CLEMENTE IGNACIO</t>
  </si>
  <si>
    <t>clemente.pinto@usm.cl</t>
  </si>
  <si>
    <t>202087520</t>
  </si>
  <si>
    <t>21024005</t>
  </si>
  <si>
    <t>PLAZA</t>
  </si>
  <si>
    <t>CATERIN VALESKA</t>
  </si>
  <si>
    <t>caterin.plaza@usm.cl</t>
  </si>
  <si>
    <t>202087527</t>
  </si>
  <si>
    <t>20858510</t>
  </si>
  <si>
    <t>CALDERON</t>
  </si>
  <si>
    <t>ISIDORA PAZ</t>
  </si>
  <si>
    <t>isidora.ramirez@usm.cl</t>
  </si>
  <si>
    <t>202087509</t>
  </si>
  <si>
    <t>20819159</t>
  </si>
  <si>
    <t>FELIPE ALONSO</t>
  </si>
  <si>
    <t>felipe.romeroce@usm.cl</t>
  </si>
  <si>
    <t>201923528</t>
  </si>
  <si>
    <t>20063636</t>
  </si>
  <si>
    <t>JORQUERA</t>
  </si>
  <si>
    <t>NICOLÁS DANIEL</t>
  </si>
  <si>
    <t>nicolas.romeroj@usm.cl</t>
  </si>
  <si>
    <t>202087526</t>
  </si>
  <si>
    <t>20636782</t>
  </si>
  <si>
    <t>pablo.saavedram@usm.cl</t>
  </si>
  <si>
    <t>201956571</t>
  </si>
  <si>
    <t>20393350</t>
  </si>
  <si>
    <t>SÁNCHEZ</t>
  </si>
  <si>
    <t>ARCE</t>
  </si>
  <si>
    <t>BRUNO ESTEBAN</t>
  </si>
  <si>
    <t>bruno.sanchez@usm.cl</t>
  </si>
  <si>
    <t>202087508</t>
  </si>
  <si>
    <t>20844543</t>
  </si>
  <si>
    <t>SUAREZ</t>
  </si>
  <si>
    <t>CONSTANZA ANDREA</t>
  </si>
  <si>
    <t>constanza.sotos@usm.cl</t>
  </si>
  <si>
    <t>202087504</t>
  </si>
  <si>
    <t>20819657</t>
  </si>
  <si>
    <t>TOBAR</t>
  </si>
  <si>
    <t>MONCADA</t>
  </si>
  <si>
    <t>DAVID ANTONIO</t>
  </si>
  <si>
    <t>david.tobar@usm.cl</t>
  </si>
  <si>
    <t>202087506</t>
  </si>
  <si>
    <t>20732390</t>
  </si>
  <si>
    <t>TRAUTMANN</t>
  </si>
  <si>
    <t>VALIENTE</t>
  </si>
  <si>
    <t>IGNACIA ANTONIA</t>
  </si>
  <si>
    <t>ignacia.trautmann@usm.cl</t>
  </si>
  <si>
    <t>202087523</t>
  </si>
  <si>
    <t>20734825</t>
  </si>
  <si>
    <t>SALDIBAR</t>
  </si>
  <si>
    <t>LAURA BELEN</t>
  </si>
  <si>
    <t>laura.trincado@usm.cl</t>
  </si>
  <si>
    <t>202087517</t>
  </si>
  <si>
    <t>20910840</t>
  </si>
  <si>
    <t>VALLADARES</t>
  </si>
  <si>
    <t>CRUELLS</t>
  </si>
  <si>
    <t>MATIAS CRISTOPHER</t>
  </si>
  <si>
    <t>matias.valladaresc@usm.cl</t>
  </si>
  <si>
    <t>202087525</t>
  </si>
  <si>
    <t>20565590</t>
  </si>
  <si>
    <t>VALDES</t>
  </si>
  <si>
    <t>CRISTOBAL JOAQUIN</t>
  </si>
  <si>
    <t>cristobal.vargasv@usm.cl</t>
  </si>
  <si>
    <t>202087502</t>
  </si>
  <si>
    <t>20993871</t>
  </si>
  <si>
    <t>KIRSI BELEN</t>
  </si>
  <si>
    <t>kirsi.vidal@usm.cl</t>
  </si>
  <si>
    <t>202023528</t>
  </si>
  <si>
    <t>20781979</t>
  </si>
  <si>
    <t>ACEVEDO</t>
  </si>
  <si>
    <t>PIZARRO</t>
  </si>
  <si>
    <t>diego.acevedop@usm.cl</t>
  </si>
  <si>
    <t>202023539</t>
  </si>
  <si>
    <t>20829336</t>
  </si>
  <si>
    <t>AXEL JEREMY</t>
  </si>
  <si>
    <t>axel.barra@usm.cl</t>
  </si>
  <si>
    <t>202056524</t>
  </si>
  <si>
    <t>20815753</t>
  </si>
  <si>
    <t>BASTIAS</t>
  </si>
  <si>
    <t>MANQUIAN</t>
  </si>
  <si>
    <t>ARIEL MATIAS</t>
  </si>
  <si>
    <t>ariel.bastias@usm.cl</t>
  </si>
  <si>
    <t>202056569</t>
  </si>
  <si>
    <t>20787686</t>
  </si>
  <si>
    <t>GAMBOA</t>
  </si>
  <si>
    <t>ignacia.bustamante@usm.cl</t>
  </si>
  <si>
    <t>202023545</t>
  </si>
  <si>
    <t>20783485</t>
  </si>
  <si>
    <t>VICENTE FRANCISCO</t>
  </si>
  <si>
    <t>vicente.caceresr@usm.cl</t>
  </si>
  <si>
    <t>202056568</t>
  </si>
  <si>
    <t>20828518</t>
  </si>
  <si>
    <t>CALABRANO</t>
  </si>
  <si>
    <t>JESUS ANIBAL</t>
  </si>
  <si>
    <t>jesus.calabrano@usm.cl</t>
  </si>
  <si>
    <t>202056557</t>
  </si>
  <si>
    <t>20833162</t>
  </si>
  <si>
    <t>YAÑEZ</t>
  </si>
  <si>
    <t>PIA VALENTINA</t>
  </si>
  <si>
    <t>pia.campos@usm.cl</t>
  </si>
  <si>
    <t>202056526</t>
  </si>
  <si>
    <t>20778780</t>
  </si>
  <si>
    <t>javiera.contrerasm@usm.cl</t>
  </si>
  <si>
    <t>201923521</t>
  </si>
  <si>
    <t>20775350</t>
  </si>
  <si>
    <t>CORTÉS</t>
  </si>
  <si>
    <t>JOSÉ TOMÁS</t>
  </si>
  <si>
    <t>jose.donosoco@usm.cl</t>
  </si>
  <si>
    <t>202023502</t>
  </si>
  <si>
    <t>20807322</t>
  </si>
  <si>
    <t>MONTOYA</t>
  </si>
  <si>
    <t>IVAN ESTEBAN</t>
  </si>
  <si>
    <t>ivan.echeverria@usm.cl</t>
  </si>
  <si>
    <t>202023530</t>
  </si>
  <si>
    <t>20783712</t>
  </si>
  <si>
    <t>GAJARDO</t>
  </si>
  <si>
    <t>NAYADETH KAMILA</t>
  </si>
  <si>
    <t>nayadeth.gajardo@usm.cl</t>
  </si>
  <si>
    <t>202073541</t>
  </si>
  <si>
    <t>21027915</t>
  </si>
  <si>
    <t>CONSTANZA ALEJANDRA</t>
  </si>
  <si>
    <t>constanza.gallardoo@usm.cl</t>
  </si>
  <si>
    <t>202056543</t>
  </si>
  <si>
    <t>20829618</t>
  </si>
  <si>
    <t>GARIN</t>
  </si>
  <si>
    <t>YENTZEN</t>
  </si>
  <si>
    <t>BARBARA SOLEDAD</t>
  </si>
  <si>
    <t>barbara.garin@usm.cl</t>
  </si>
  <si>
    <t>202056616</t>
  </si>
  <si>
    <t>20819195</t>
  </si>
  <si>
    <t>GARRIDO</t>
  </si>
  <si>
    <t>BELTRAN</t>
  </si>
  <si>
    <t>MAURICIO IGNACIO</t>
  </si>
  <si>
    <t>mauricio.garrido@usm.cl</t>
  </si>
  <si>
    <t>201956555</t>
  </si>
  <si>
    <t>20707112</t>
  </si>
  <si>
    <t>GARRIGA</t>
  </si>
  <si>
    <t>GERARDO IGNACIO</t>
  </si>
  <si>
    <t>gerardo.garriga@usm.cl</t>
  </si>
  <si>
    <t>202023509</t>
  </si>
  <si>
    <t>20806540</t>
  </si>
  <si>
    <t>PABLO JESUS</t>
  </si>
  <si>
    <t>pablo.gomezs@usm.cl</t>
  </si>
  <si>
    <t>202056607</t>
  </si>
  <si>
    <t>20785932</t>
  </si>
  <si>
    <t>NELSON GUSTAVO</t>
  </si>
  <si>
    <t>nelson.henriquez@usm.cl</t>
  </si>
  <si>
    <t>202056571</t>
  </si>
  <si>
    <t>20819194</t>
  </si>
  <si>
    <t>JELDRES</t>
  </si>
  <si>
    <t>IVAN EDUARDO</t>
  </si>
  <si>
    <t>ivan.jeldres@usm.cl</t>
  </si>
  <si>
    <t>202056561</t>
  </si>
  <si>
    <t>20786864</t>
  </si>
  <si>
    <t>LABRIN</t>
  </si>
  <si>
    <t>JOSEFA ANTONIA</t>
  </si>
  <si>
    <t>josefa.labrin@usm.cl</t>
  </si>
  <si>
    <t>202056618</t>
  </si>
  <si>
    <t>20789583</t>
  </si>
  <si>
    <t>MARCELO ALEJANDRO</t>
  </si>
  <si>
    <t>marcelo.lopezm@usm.cl</t>
  </si>
  <si>
    <t>201956530</t>
  </si>
  <si>
    <t>20669109</t>
  </si>
  <si>
    <t>MANRÍQUEZ</t>
  </si>
  <si>
    <t>NICOLÁS IGNACIO</t>
  </si>
  <si>
    <t>nicolas.mancillam@usm.cl</t>
  </si>
  <si>
    <t>202056531</t>
  </si>
  <si>
    <t>20807930</t>
  </si>
  <si>
    <t>BASTIAN EDUARDO</t>
  </si>
  <si>
    <t>bastian.miranda@usm.cl</t>
  </si>
  <si>
    <t>201923552</t>
  </si>
  <si>
    <t>20590770</t>
  </si>
  <si>
    <t>CORREA</t>
  </si>
  <si>
    <t>ERWIN EDUARDO</t>
  </si>
  <si>
    <t>erwin.moncada@usm.cl</t>
  </si>
  <si>
    <t>202056566</t>
  </si>
  <si>
    <t>20823568</t>
  </si>
  <si>
    <t>OJEDA</t>
  </si>
  <si>
    <t>VALENTINA ALEJANDRA</t>
  </si>
  <si>
    <t>valentina.ojeda@usm.cl</t>
  </si>
  <si>
    <t>202056600</t>
  </si>
  <si>
    <t>20807282</t>
  </si>
  <si>
    <t>NICOLAS ANTONIO</t>
  </si>
  <si>
    <t>nicolas.osorioi@usm.cl</t>
  </si>
  <si>
    <t>202056575</t>
  </si>
  <si>
    <t>20783153</t>
  </si>
  <si>
    <t>PULGAR</t>
  </si>
  <si>
    <t>LETELIER</t>
  </si>
  <si>
    <t>BENJAMIN ANGEL</t>
  </si>
  <si>
    <t>benjamin.pulgar@usm.cl</t>
  </si>
  <si>
    <t>202023516</t>
  </si>
  <si>
    <t>20813077</t>
  </si>
  <si>
    <t>ANDRES CRISTOBAL</t>
  </si>
  <si>
    <t>andres.sandovalv@usm.cl</t>
  </si>
  <si>
    <t>202056608</t>
  </si>
  <si>
    <t>20785482</t>
  </si>
  <si>
    <t>CHAVEZ</t>
  </si>
  <si>
    <t>GENESIS</t>
  </si>
  <si>
    <t>genesis.sepulveda@usm.cl</t>
  </si>
  <si>
    <t>202056525</t>
  </si>
  <si>
    <t>20814055</t>
  </si>
  <si>
    <t>MATIAS JESUS</t>
  </si>
  <si>
    <t>matias.sotom@usm.cl</t>
  </si>
  <si>
    <t>202056595</t>
  </si>
  <si>
    <t>20808320</t>
  </si>
  <si>
    <t>UBILLA</t>
  </si>
  <si>
    <t>DAMIAN GAIZKA</t>
  </si>
  <si>
    <t>damian.ubilla@usm.cl</t>
  </si>
  <si>
    <t>202056537</t>
  </si>
  <si>
    <t>20780959</t>
  </si>
  <si>
    <t>FELIPE ENRIQUE</t>
  </si>
  <si>
    <t>felipe.valenzuelap@usm.cl</t>
  </si>
  <si>
    <t>202056565</t>
  </si>
  <si>
    <t>20784823</t>
  </si>
  <si>
    <t>FABIAN ANDRES</t>
  </si>
  <si>
    <t>fabian.varas@usm.cl</t>
  </si>
  <si>
    <t>201956512</t>
  </si>
  <si>
    <t>19309549</t>
  </si>
  <si>
    <t>VÉLIZ</t>
  </si>
  <si>
    <t>NICOLÁS FELIPE</t>
  </si>
  <si>
    <t>nicolas.veliz@usm.cl</t>
  </si>
  <si>
    <t>201923546</t>
  </si>
  <si>
    <t>19158357</t>
  </si>
  <si>
    <t>CAÑETE</t>
  </si>
  <si>
    <t>BASTIÁN NICOLÁS</t>
  </si>
  <si>
    <t>bastian.verac@usm.cl</t>
  </si>
  <si>
    <t>201956570</t>
  </si>
  <si>
    <t>20704139</t>
  </si>
  <si>
    <t>ÑANCUPIL</t>
  </si>
  <si>
    <t>FERNANDO SAMUEL</t>
  </si>
  <si>
    <t>fernando.vidal@usm.cl</t>
  </si>
  <si>
    <t>202051551</t>
  </si>
  <si>
    <t>20786568</t>
  </si>
  <si>
    <t>ITALO CESAR</t>
  </si>
  <si>
    <t>italo.acosta@usm.cl</t>
  </si>
  <si>
    <t>202051508</t>
  </si>
  <si>
    <t>20785520</t>
  </si>
  <si>
    <t>FRANCISCA BELEN</t>
  </si>
  <si>
    <t>francisca.astorga@usm.cl</t>
  </si>
  <si>
    <t>202004560</t>
  </si>
  <si>
    <t>25816072</t>
  </si>
  <si>
    <t>BARZOLA</t>
  </si>
  <si>
    <t>FELIX</t>
  </si>
  <si>
    <t>ANGEL FABRIZIO</t>
  </si>
  <si>
    <t>angel.barzola@usm.cl</t>
  </si>
  <si>
    <t>202004632</t>
  </si>
  <si>
    <t>21041261</t>
  </si>
  <si>
    <t>ANIBAL BADIR</t>
  </si>
  <si>
    <t>anibal.bustos@usm.cl</t>
  </si>
  <si>
    <t>202051510</t>
  </si>
  <si>
    <t>20818690</t>
  </si>
  <si>
    <t>DINTRANS</t>
  </si>
  <si>
    <t>JAVIERA IGNACIA</t>
  </si>
  <si>
    <t>javiera.castillod@usm.cl</t>
  </si>
  <si>
    <t>202004626</t>
  </si>
  <si>
    <t>20787935</t>
  </si>
  <si>
    <t>JOSE GABRIEL ERNESTO</t>
  </si>
  <si>
    <t>jose.castilloga@usm.cl</t>
  </si>
  <si>
    <t>202051519</t>
  </si>
  <si>
    <t>20828679</t>
  </si>
  <si>
    <t>CORDERO</t>
  </si>
  <si>
    <t>PRADENAS</t>
  </si>
  <si>
    <t>FERNANDA ISIDORA</t>
  </si>
  <si>
    <t>fernanda.cordero@usm.cl</t>
  </si>
  <si>
    <t>202051531</t>
  </si>
  <si>
    <t>20831758</t>
  </si>
  <si>
    <t>PAREDES</t>
  </si>
  <si>
    <t>JESUS IGNACIO</t>
  </si>
  <si>
    <t>jesus.donosop@usm.cl</t>
  </si>
  <si>
    <t>202004606</t>
  </si>
  <si>
    <t>20806671</t>
  </si>
  <si>
    <t>JIL</t>
  </si>
  <si>
    <t>JOSEFA PIA</t>
  </si>
  <si>
    <t>josefa.flores@usm.cl</t>
  </si>
  <si>
    <t>202004501</t>
  </si>
  <si>
    <t>26528499</t>
  </si>
  <si>
    <t>LIBARDO</t>
  </si>
  <si>
    <t>ABRAHAM LOT</t>
  </si>
  <si>
    <t>abraham.gaete@usm.cl</t>
  </si>
  <si>
    <t>202051565</t>
  </si>
  <si>
    <t>20785436</t>
  </si>
  <si>
    <t>MATIAS FELIPE</t>
  </si>
  <si>
    <t>matias.gallardoag@usm.cl</t>
  </si>
  <si>
    <t>202051505</t>
  </si>
  <si>
    <t>20814678</t>
  </si>
  <si>
    <t>JORGE ALEJANDRO JESUS</t>
  </si>
  <si>
    <t>jorge.gallardoce@usm.cl</t>
  </si>
  <si>
    <t>202004565</t>
  </si>
  <si>
    <t>22237559</t>
  </si>
  <si>
    <t>NICOL ALEJANDRA</t>
  </si>
  <si>
    <t>nicol.garcia@usm.cl</t>
  </si>
  <si>
    <t>201956546</t>
  </si>
  <si>
    <t>20723273</t>
  </si>
  <si>
    <t>BRAVO</t>
  </si>
  <si>
    <t>MAXIMILIANO ANDREE</t>
  </si>
  <si>
    <t>maximiliano.gonzaleb@usm.cl</t>
  </si>
  <si>
    <t>202051548</t>
  </si>
  <si>
    <t>20833923</t>
  </si>
  <si>
    <t>HEYSER</t>
  </si>
  <si>
    <t>HUILIPAN</t>
  </si>
  <si>
    <t>ALEJANDRO BRYAN</t>
  </si>
  <si>
    <t>alejandro.heyser@usm.cl</t>
  </si>
  <si>
    <t>202051540</t>
  </si>
  <si>
    <t>20810223</t>
  </si>
  <si>
    <t>JARA</t>
  </si>
  <si>
    <t>VIVIANA CONSTANZA</t>
  </si>
  <si>
    <t>viviana.jara@usm.cl</t>
  </si>
  <si>
    <t>201951557</t>
  </si>
  <si>
    <t>20382756</t>
  </si>
  <si>
    <t>MÉNDEZ</t>
  </si>
  <si>
    <t>CATALINA BELÉN</t>
  </si>
  <si>
    <t>catalina.jorquera@usm.cl</t>
  </si>
  <si>
    <t>202073594</t>
  </si>
  <si>
    <t>20791693</t>
  </si>
  <si>
    <t>KEMP</t>
  </si>
  <si>
    <t>MARCOS ALBERTO</t>
  </si>
  <si>
    <t>marcos.kemp@usm.cl</t>
  </si>
  <si>
    <t>202004598</t>
  </si>
  <si>
    <t>21080285</t>
  </si>
  <si>
    <t>LIRA</t>
  </si>
  <si>
    <t>BENAVIDES</t>
  </si>
  <si>
    <t>ignacio.lira@usm.cl</t>
  </si>
  <si>
    <t>202051571</t>
  </si>
  <si>
    <t>20813789</t>
  </si>
  <si>
    <t>AYALA</t>
  </si>
  <si>
    <t>CARLOS ALEJANDRO</t>
  </si>
  <si>
    <t>carlos.martineza@usm.cl</t>
  </si>
  <si>
    <t>202004625</t>
  </si>
  <si>
    <t>21030552</t>
  </si>
  <si>
    <t>VICTORIA ALEJANDRA</t>
  </si>
  <si>
    <t>victoria.martinezr@usm.cl</t>
  </si>
  <si>
    <t>202004624</t>
  </si>
  <si>
    <t>20808859</t>
  </si>
  <si>
    <t>MATULIC</t>
  </si>
  <si>
    <t>DANICA JOSEFINA</t>
  </si>
  <si>
    <t>danica.matulic@usm.cl</t>
  </si>
  <si>
    <t>201956604</t>
  </si>
  <si>
    <t>19475282</t>
  </si>
  <si>
    <t>JACOBO</t>
  </si>
  <si>
    <t>jacobo.meza@usm.cl</t>
  </si>
  <si>
    <t>202004599</t>
  </si>
  <si>
    <t>21059284</t>
  </si>
  <si>
    <t>MAUREIRA</t>
  </si>
  <si>
    <t>MARTIN ALONSO</t>
  </si>
  <si>
    <t>martin.moraga@usm.cl</t>
  </si>
  <si>
    <t>202051566</t>
  </si>
  <si>
    <t>20825560</t>
  </si>
  <si>
    <t>PADILLA</t>
  </si>
  <si>
    <t>diego.padillaf@usm.cl</t>
  </si>
  <si>
    <t>202004674</t>
  </si>
  <si>
    <t>20776184</t>
  </si>
  <si>
    <t>BABAROVICH</t>
  </si>
  <si>
    <t>GONZALO ANDRES</t>
  </si>
  <si>
    <t>gonzalo.penab@usm.cl</t>
  </si>
  <si>
    <t>202056596</t>
  </si>
  <si>
    <t>20756875</t>
  </si>
  <si>
    <t>vicente.pena@usm.cl</t>
  </si>
  <si>
    <t>202004655</t>
  </si>
  <si>
    <t>20732239</t>
  </si>
  <si>
    <t>DOMINGUEZ</t>
  </si>
  <si>
    <t>CRISTIAN RODRIGO</t>
  </si>
  <si>
    <t>cristian.riquelmed@usm.cl</t>
  </si>
  <si>
    <t>202051554</t>
  </si>
  <si>
    <t>20733085</t>
  </si>
  <si>
    <t>RUAN</t>
  </si>
  <si>
    <t>CHIA CHING</t>
  </si>
  <si>
    <t>chia.ruan@usm.cl</t>
  </si>
  <si>
    <t>202051557</t>
  </si>
  <si>
    <t>20823872</t>
  </si>
  <si>
    <t>CABELLO</t>
  </si>
  <si>
    <t>SERGIO ARMANDO</t>
  </si>
  <si>
    <t>sergio.rubio@usm.cl</t>
  </si>
  <si>
    <t>202051523</t>
  </si>
  <si>
    <t>20808395</t>
  </si>
  <si>
    <t>URBINA</t>
  </si>
  <si>
    <t>javiera.urbinat@usm.cl</t>
  </si>
  <si>
    <t>202051570</t>
  </si>
  <si>
    <t>20819710</t>
  </si>
  <si>
    <t>JAVIERA PAULINA</t>
  </si>
  <si>
    <t>javiera.valdest@usm.cl</t>
  </si>
  <si>
    <t>202004679</t>
  </si>
  <si>
    <t>21027568</t>
  </si>
  <si>
    <t>VILA</t>
  </si>
  <si>
    <t>LEONOR BEATRIZ</t>
  </si>
  <si>
    <t>leonor.vila@usm.cl</t>
  </si>
  <si>
    <t>202004622</t>
  </si>
  <si>
    <t>20755456</t>
  </si>
  <si>
    <t>AGUILERA</t>
  </si>
  <si>
    <t>JAVIER ALEJANDRO</t>
  </si>
  <si>
    <t>javier.aguilar@usm.cl</t>
  </si>
  <si>
    <t>202004532</t>
  </si>
  <si>
    <t>20807680</t>
  </si>
  <si>
    <t>ALBASINI</t>
  </si>
  <si>
    <t>ALDO FRANCISCO</t>
  </si>
  <si>
    <t>aldo.albasini@usm.cl</t>
  </si>
  <si>
    <t>201951564</t>
  </si>
  <si>
    <t>20097039</t>
  </si>
  <si>
    <t>ARAOS</t>
  </si>
  <si>
    <t>SÁEZ</t>
  </si>
  <si>
    <t>felipe.araoss@usm.cl</t>
  </si>
  <si>
    <t>202004521</t>
  </si>
  <si>
    <t>20829119</t>
  </si>
  <si>
    <t>ARAVENA</t>
  </si>
  <si>
    <t>ALEX ANTONIO</t>
  </si>
  <si>
    <t>alex.aravenata@usm.cl</t>
  </si>
  <si>
    <t>201951501</t>
  </si>
  <si>
    <t>20431712</t>
  </si>
  <si>
    <t>BERENGUELA</t>
  </si>
  <si>
    <t>GABRIELA ANDREA</t>
  </si>
  <si>
    <t>gabriela.berenguela@usm.cl</t>
  </si>
  <si>
    <t>202004618</t>
  </si>
  <si>
    <t>20818633</t>
  </si>
  <si>
    <t>CABEZAS</t>
  </si>
  <si>
    <t>CAROLINA ANDREA</t>
  </si>
  <si>
    <t>carolina.cabezasa@usm.cl</t>
  </si>
  <si>
    <t>202004615</t>
  </si>
  <si>
    <t>20823622</t>
  </si>
  <si>
    <t>IGNACIO FABIAN</t>
  </si>
  <si>
    <t>ignacio.celis@usm.cl</t>
  </si>
  <si>
    <t>202004586</t>
  </si>
  <si>
    <t>20829183</t>
  </si>
  <si>
    <t>OCARANZA</t>
  </si>
  <si>
    <t>VALENTINA DANIELLA</t>
  </si>
  <si>
    <t>valentina.cisternas@usm.cl</t>
  </si>
  <si>
    <t>202004529</t>
  </si>
  <si>
    <t>20818753</t>
  </si>
  <si>
    <t>MAURICIO HERNAN</t>
  </si>
  <si>
    <t>mauricio.cortesro@usm.cl</t>
  </si>
  <si>
    <t>202004553</t>
  </si>
  <si>
    <t>20815165</t>
  </si>
  <si>
    <t>CUMPLIDO</t>
  </si>
  <si>
    <t>MEJIAS</t>
  </si>
  <si>
    <t>CARLOS EMANUEL</t>
  </si>
  <si>
    <t>carlos.cumplido@usm.cl</t>
  </si>
  <si>
    <t>202004514</t>
  </si>
  <si>
    <t>20833389</t>
  </si>
  <si>
    <t>DISSI</t>
  </si>
  <si>
    <t>GIANFRANCO</t>
  </si>
  <si>
    <t>gianfranco.dissi@usm.cl</t>
  </si>
  <si>
    <t>202004651</t>
  </si>
  <si>
    <t>20813305</t>
  </si>
  <si>
    <t>FARFAN</t>
  </si>
  <si>
    <t>MARIA ISIDORA</t>
  </si>
  <si>
    <t>maria.farfan@usm.cl</t>
  </si>
  <si>
    <t>201923564</t>
  </si>
  <si>
    <t>18481682</t>
  </si>
  <si>
    <t>BALANDA</t>
  </si>
  <si>
    <t>DAVID ALEJANDRO</t>
  </si>
  <si>
    <t>david.gallardob@usm.cl</t>
  </si>
  <si>
    <t>202004506</t>
  </si>
  <si>
    <t>20826143</t>
  </si>
  <si>
    <t>GODOY</t>
  </si>
  <si>
    <t>WILSON SALOMON</t>
  </si>
  <si>
    <t>wilson.godoy@usm.cl</t>
  </si>
  <si>
    <t>202004546</t>
  </si>
  <si>
    <t>20814075</t>
  </si>
  <si>
    <t>CLAUDIA ELIZABETH</t>
  </si>
  <si>
    <t>claudia.guzmanm@usm.cl</t>
  </si>
  <si>
    <t>202004505</t>
  </si>
  <si>
    <t>20829398</t>
  </si>
  <si>
    <t>LATORRE</t>
  </si>
  <si>
    <t>JOSEFA BELEN</t>
  </si>
  <si>
    <t>josefa.latorre@usm.cl</t>
  </si>
  <si>
    <t>202004635</t>
  </si>
  <si>
    <t>20712259</t>
  </si>
  <si>
    <t>LEAL</t>
  </si>
  <si>
    <t>VISCARRA</t>
  </si>
  <si>
    <t>MARIA JOSE</t>
  </si>
  <si>
    <t>maria.leal@usm.cl</t>
  </si>
  <si>
    <t>201923535</t>
  </si>
  <si>
    <t>20462745</t>
  </si>
  <si>
    <t>MENESES</t>
  </si>
  <si>
    <t>gonzalo.martinezm@usm.cl</t>
  </si>
  <si>
    <t>202004528</t>
  </si>
  <si>
    <t>20824651</t>
  </si>
  <si>
    <t>MC-LEAN</t>
  </si>
  <si>
    <t>ALVARO DE JESUS</t>
  </si>
  <si>
    <t>alvaro.mclean@usm.cl</t>
  </si>
  <si>
    <t>202004571</t>
  </si>
  <si>
    <t>20833660</t>
  </si>
  <si>
    <t>VALDERRAMA</t>
  </si>
  <si>
    <t>LINKA ANTONIA</t>
  </si>
  <si>
    <t>linka.medina@usm.cl</t>
  </si>
  <si>
    <t>201951558</t>
  </si>
  <si>
    <t>20543798</t>
  </si>
  <si>
    <t>NÚÑEZ</t>
  </si>
  <si>
    <t>ÓRDENES</t>
  </si>
  <si>
    <t>VICENTE GUILLERMO</t>
  </si>
  <si>
    <t>vicente.nunezo@usm.cl</t>
  </si>
  <si>
    <t>202004595</t>
  </si>
  <si>
    <t>20815752</t>
  </si>
  <si>
    <t>DANIEL ALONSO</t>
  </si>
  <si>
    <t>daniel.palmae@usm.cl</t>
  </si>
  <si>
    <t>202004671</t>
  </si>
  <si>
    <t>20809629</t>
  </si>
  <si>
    <t>PARADA</t>
  </si>
  <si>
    <t>HORMAZABAL</t>
  </si>
  <si>
    <t>SOFIA RENATA</t>
  </si>
  <si>
    <t>sofia.parada@usm.cl</t>
  </si>
  <si>
    <t>202004502</t>
  </si>
  <si>
    <t>20788120</t>
  </si>
  <si>
    <t>PAZ</t>
  </si>
  <si>
    <t>diego.paz@usm.cl</t>
  </si>
  <si>
    <t>202004600</t>
  </si>
  <si>
    <t>20814734</t>
  </si>
  <si>
    <t>CORDOVA</t>
  </si>
  <si>
    <t>VALENTINA DOMINIQUE</t>
  </si>
  <si>
    <t>valentina.pintoc@usm.cl</t>
  </si>
  <si>
    <t>202004682</t>
  </si>
  <si>
    <t>20829252</t>
  </si>
  <si>
    <t>TALAMILLA</t>
  </si>
  <si>
    <t>NICOLAS ALBERTO</t>
  </si>
  <si>
    <t>nicolas.pizarrot@usm.cl</t>
  </si>
  <si>
    <t>202004511</t>
  </si>
  <si>
    <t>20830838</t>
  </si>
  <si>
    <t>FRANCISCA DANIELA</t>
  </si>
  <si>
    <t>francisca.romero@usm.cl</t>
  </si>
  <si>
    <t>202004515</t>
  </si>
  <si>
    <t>20811751</t>
  </si>
  <si>
    <t>ROMO</t>
  </si>
  <si>
    <t>BARRERA</t>
  </si>
  <si>
    <t>DANIXZA TARIN</t>
  </si>
  <si>
    <t>danixza.romo@usm.cl</t>
  </si>
  <si>
    <t>202004585</t>
  </si>
  <si>
    <t>20829871</t>
  </si>
  <si>
    <t>ROSENTHAL</t>
  </si>
  <si>
    <t>MIQUELES</t>
  </si>
  <si>
    <t>FERNANDO ESTEBAN</t>
  </si>
  <si>
    <t>fernando.rosenthal@usm.cl</t>
  </si>
  <si>
    <t>202004668</t>
  </si>
  <si>
    <t>20830635</t>
  </si>
  <si>
    <t>SLIER</t>
  </si>
  <si>
    <t>VALENTINA CAROLINA ANDREA</t>
  </si>
  <si>
    <t>valentina.sanchezs@usm.cl</t>
  </si>
  <si>
    <t>201951541</t>
  </si>
  <si>
    <t>20287476</t>
  </si>
  <si>
    <t>SCHEUCH</t>
  </si>
  <si>
    <t>francisco.scheuch@usm.cl</t>
  </si>
  <si>
    <t>201951562</t>
  </si>
  <si>
    <t>20598341</t>
  </si>
  <si>
    <t>GABRIEL ANGEL</t>
  </si>
  <si>
    <t>gabriel.valenzuelas@usm.cl</t>
  </si>
  <si>
    <t>202004634</t>
  </si>
  <si>
    <t>20722228</t>
  </si>
  <si>
    <t>DELGADO</t>
  </si>
  <si>
    <t>CHRISTIAN</t>
  </si>
  <si>
    <t>christian.vergarad@usm.cl</t>
  </si>
  <si>
    <t>202051549</t>
  </si>
  <si>
    <t>20617425</t>
  </si>
  <si>
    <t>CALLUMAN</t>
  </si>
  <si>
    <t>ANTONIA BELEN</t>
  </si>
  <si>
    <t>antonia.calluman@usm.cl</t>
  </si>
  <si>
    <t>202051539</t>
  </si>
  <si>
    <t>22816203</t>
  </si>
  <si>
    <t>CAMPO</t>
  </si>
  <si>
    <t>MILAGROS</t>
  </si>
  <si>
    <t>milagros.campo@usm.cl</t>
  </si>
  <si>
    <t>202056594</t>
  </si>
  <si>
    <t>20595674</t>
  </si>
  <si>
    <t>CAÑAS</t>
  </si>
  <si>
    <t>DANIELA</t>
  </si>
  <si>
    <t>daniela.canas@usm.cl</t>
  </si>
  <si>
    <t>202056589</t>
  </si>
  <si>
    <t>20471507</t>
  </si>
  <si>
    <t>GUSTAVO ALONSO</t>
  </si>
  <si>
    <t>gustavo.castillog@usm.cl</t>
  </si>
  <si>
    <t>202056576</t>
  </si>
  <si>
    <t>20996120</t>
  </si>
  <si>
    <t>KEVIN MAIKOL</t>
  </si>
  <si>
    <t>kevin.castro@usm.cl</t>
  </si>
  <si>
    <t>202051524</t>
  </si>
  <si>
    <t>20679393</t>
  </si>
  <si>
    <t>diego.contrerasso@usm.cl</t>
  </si>
  <si>
    <t>202023535</t>
  </si>
  <si>
    <t>20909503</t>
  </si>
  <si>
    <t>ELIAS ABRAHAM</t>
  </si>
  <si>
    <t>elias.diazl@usm.cl</t>
  </si>
  <si>
    <t>202051561</t>
  </si>
  <si>
    <t>19159675</t>
  </si>
  <si>
    <t>VALERIA ANDREA</t>
  </si>
  <si>
    <t>valeria.espinoza@usm.cl</t>
  </si>
  <si>
    <t>201951542</t>
  </si>
  <si>
    <t>20433852</t>
  </si>
  <si>
    <t>KARLA CRISTINA</t>
  </si>
  <si>
    <t>karla.floresj@usm.cl</t>
  </si>
  <si>
    <t>202051555</t>
  </si>
  <si>
    <t>20603587</t>
  </si>
  <si>
    <t>IGNACIA NAZARETH</t>
  </si>
  <si>
    <t>ignacia.flores@usm.cl</t>
  </si>
  <si>
    <t>202051532</t>
  </si>
  <si>
    <t>20680282</t>
  </si>
  <si>
    <t>GALLEGUILLOS</t>
  </si>
  <si>
    <t>DANESI</t>
  </si>
  <si>
    <t>ignacio.galleguillos@usm.cl</t>
  </si>
  <si>
    <t>202023504</t>
  </si>
  <si>
    <t>20829751</t>
  </si>
  <si>
    <t>TATIANA CAROLINA</t>
  </si>
  <si>
    <t>tatiana.garcia@usm.cl</t>
  </si>
  <si>
    <t>202051528</t>
  </si>
  <si>
    <t>22195780</t>
  </si>
  <si>
    <t>GOITIA</t>
  </si>
  <si>
    <t>GIMENEZ</t>
  </si>
  <si>
    <t>VERONICA</t>
  </si>
  <si>
    <t>veronica.goitia@usm.cl</t>
  </si>
  <si>
    <t>202051503</t>
  </si>
  <si>
    <t>19947950</t>
  </si>
  <si>
    <t>MELISSA BELEN</t>
  </si>
  <si>
    <t>melissa.gonzalezb@usm.cl</t>
  </si>
  <si>
    <t>202051515</t>
  </si>
  <si>
    <t>20257354</t>
  </si>
  <si>
    <t>GREEN</t>
  </si>
  <si>
    <t>THOMAS JOSEPH</t>
  </si>
  <si>
    <t>thomas.green@usm.cl</t>
  </si>
  <si>
    <t>202051564</t>
  </si>
  <si>
    <t>20657218</t>
  </si>
  <si>
    <t>VICTORIA ANDREA</t>
  </si>
  <si>
    <t>victoria.gutierrez@usm.cl</t>
  </si>
  <si>
    <t>202051567</t>
  </si>
  <si>
    <t>19996046</t>
  </si>
  <si>
    <t>HUENUANCA</t>
  </si>
  <si>
    <t>catalina.huenuanca@usm.cl</t>
  </si>
  <si>
    <t>202051558</t>
  </si>
  <si>
    <t>20431096</t>
  </si>
  <si>
    <t>VALENTINA ABRIL</t>
  </si>
  <si>
    <t>valentina.illanes@usm.cl</t>
  </si>
  <si>
    <t>202051514</t>
  </si>
  <si>
    <t>20536136</t>
  </si>
  <si>
    <t>KIMER</t>
  </si>
  <si>
    <t>MATTA</t>
  </si>
  <si>
    <t>CARIME ANAIS</t>
  </si>
  <si>
    <t>carime.kimer@usm.cl</t>
  </si>
  <si>
    <t>202051509</t>
  </si>
  <si>
    <t>19786368</t>
  </si>
  <si>
    <t>LARA</t>
  </si>
  <si>
    <t>ESPARZA</t>
  </si>
  <si>
    <t>NATALY CAMILA</t>
  </si>
  <si>
    <t>nataly.lara@usm.cl</t>
  </si>
  <si>
    <t>202051517</t>
  </si>
  <si>
    <t>20472773</t>
  </si>
  <si>
    <t>CLAVERO</t>
  </si>
  <si>
    <t>MARTIN FELIPE</t>
  </si>
  <si>
    <t>martin.lopezc@usm.cl</t>
  </si>
  <si>
    <t>202051536</t>
  </si>
  <si>
    <t>20678641</t>
  </si>
  <si>
    <t>SEBASTIAN FELIPE ANDRES</t>
  </si>
  <si>
    <t>sebastian.meza@usm.cl</t>
  </si>
  <si>
    <t>202023529</t>
  </si>
  <si>
    <t>20816878</t>
  </si>
  <si>
    <t>JASON IVAN</t>
  </si>
  <si>
    <t>jason.munoz@usm.cl</t>
  </si>
  <si>
    <t>202051543</t>
  </si>
  <si>
    <t>20680294</t>
  </si>
  <si>
    <t>ACUÑA</t>
  </si>
  <si>
    <t>GASPAR ANTONIO</t>
  </si>
  <si>
    <t>gaspar.navarrete@usm.cl</t>
  </si>
  <si>
    <t>202051541</t>
  </si>
  <si>
    <t>20442498</t>
  </si>
  <si>
    <t>NILO</t>
  </si>
  <si>
    <t>MONTECINOS</t>
  </si>
  <si>
    <t>JAVIER EDUARDO</t>
  </si>
  <si>
    <t>javier.nilo@usm.cl</t>
  </si>
  <si>
    <t>202051546</t>
  </si>
  <si>
    <t>20286187</t>
  </si>
  <si>
    <t>nicolas.penae@sansano.usm.cl</t>
  </si>
  <si>
    <t>202051506</t>
  </si>
  <si>
    <t>22650165</t>
  </si>
  <si>
    <t>RAMIS</t>
  </si>
  <si>
    <t>PUJOL</t>
  </si>
  <si>
    <t>matias.ramis@usm.cl</t>
  </si>
  <si>
    <t>202051502</t>
  </si>
  <si>
    <t>20589571</t>
  </si>
  <si>
    <t>DANIELA ANTONIA</t>
  </si>
  <si>
    <t>daniela.rivasg@usm.cl</t>
  </si>
  <si>
    <t>201951512</t>
  </si>
  <si>
    <t>21107277</t>
  </si>
  <si>
    <t>CARMONA</t>
  </si>
  <si>
    <t>JULLIANNE DE JESÚS</t>
  </si>
  <si>
    <t>jullianne.riveros@usm.cl</t>
  </si>
  <si>
    <t>202051560</t>
  </si>
  <si>
    <t>20388479</t>
  </si>
  <si>
    <t>MARIA PAZ</t>
  </si>
  <si>
    <t>maria.rojasro@usm.cl</t>
  </si>
  <si>
    <t>202051556</t>
  </si>
  <si>
    <t>20678069</t>
  </si>
  <si>
    <t>EDUARDO ANTONIO</t>
  </si>
  <si>
    <t>eduardo.sandovalc@usm.cl</t>
  </si>
  <si>
    <t>202023515</t>
  </si>
  <si>
    <t>20813076</t>
  </si>
  <si>
    <t>GERMAN FELIPE</t>
  </si>
  <si>
    <t>german.sandovalv@usm.cl</t>
  </si>
  <si>
    <t>202051562</t>
  </si>
  <si>
    <t>20651378</t>
  </si>
  <si>
    <t>CARIZ</t>
  </si>
  <si>
    <t>BIANCA DEL PILAR</t>
  </si>
  <si>
    <t>bianca.valdes@usm.cl</t>
  </si>
  <si>
    <t>202023503</t>
  </si>
  <si>
    <t>20753591</t>
  </si>
  <si>
    <t>VILLARROEL</t>
  </si>
  <si>
    <t>sebastian.villarroso@usm.cl</t>
  </si>
  <si>
    <t>202051559</t>
  </si>
  <si>
    <t>20245794</t>
  </si>
  <si>
    <t>VILLEGAS</t>
  </si>
  <si>
    <t>PIA ISADORA</t>
  </si>
  <si>
    <t>pia.villegas@usm.cl</t>
  </si>
  <si>
    <t>202004582</t>
  </si>
  <si>
    <t>20539017</t>
  </si>
  <si>
    <t>JOSE VICENTE</t>
  </si>
  <si>
    <t>jose.acosta@usm.cl</t>
  </si>
  <si>
    <t>202004572</t>
  </si>
  <si>
    <t>20426351</t>
  </si>
  <si>
    <t>ALEGRE</t>
  </si>
  <si>
    <t>IVO TOMISLAV</t>
  </si>
  <si>
    <t>ivo.alegre@usm.cl</t>
  </si>
  <si>
    <t>202056581</t>
  </si>
  <si>
    <t>20299877</t>
  </si>
  <si>
    <t>ALLEGRO</t>
  </si>
  <si>
    <t>ULRIKSEN</t>
  </si>
  <si>
    <t>LUCAS LEONARDO</t>
  </si>
  <si>
    <t>lucas.allegro@usm.cl</t>
  </si>
  <si>
    <t>202004561</t>
  </si>
  <si>
    <t>20201877</t>
  </si>
  <si>
    <t>JUAN ALBERTO</t>
  </si>
  <si>
    <t>juan.ayalas@sansano.usm.cl</t>
  </si>
  <si>
    <t>201904085</t>
  </si>
  <si>
    <t>20473550</t>
  </si>
  <si>
    <t>ZAHRADNIK</t>
  </si>
  <si>
    <t>IGNACIO AMARU</t>
  </si>
  <si>
    <t>ignacio.benavidesz@usm.cl</t>
  </si>
  <si>
    <t>202004503</t>
  </si>
  <si>
    <t>20376836</t>
  </si>
  <si>
    <t>BRYAN DANIEL</t>
  </si>
  <si>
    <t>bryan.bravo@usm.cl</t>
  </si>
  <si>
    <t>202004675</t>
  </si>
  <si>
    <t>19158230</t>
  </si>
  <si>
    <t>CENDOYA</t>
  </si>
  <si>
    <t>BURUCHAGA</t>
  </si>
  <si>
    <t>CHRISTIAN IGNACIO</t>
  </si>
  <si>
    <t>christian.cendoya@usm.cl</t>
  </si>
  <si>
    <t>202056502</t>
  </si>
  <si>
    <t>21001488</t>
  </si>
  <si>
    <t>URRA</t>
  </si>
  <si>
    <t>MIGUEL IGNACIO</t>
  </si>
  <si>
    <t>miguel.cepeda@usm.cl</t>
  </si>
  <si>
    <t>202004526</t>
  </si>
  <si>
    <t>20297623</t>
  </si>
  <si>
    <t>juan.diazc@usm.cl</t>
  </si>
  <si>
    <t>202056615</t>
  </si>
  <si>
    <t>20950945</t>
  </si>
  <si>
    <t>sebastian.espinozao@usm.cl</t>
  </si>
  <si>
    <t>202004536</t>
  </si>
  <si>
    <t>20537566</t>
  </si>
  <si>
    <t>JUAN PABLO ANDRES</t>
  </si>
  <si>
    <t>juan.espinozap@usm.cl</t>
  </si>
  <si>
    <t>202004619</t>
  </si>
  <si>
    <t>19869885</t>
  </si>
  <si>
    <t>CHANG</t>
  </si>
  <si>
    <t>lucas.fajardo@sansano.usm.cl</t>
  </si>
  <si>
    <t>202004629</t>
  </si>
  <si>
    <t>19837696</t>
  </si>
  <si>
    <t>FIGUEROA</t>
  </si>
  <si>
    <t>CACCIUTTOLO</t>
  </si>
  <si>
    <t>SOFIA ANTONIA</t>
  </si>
  <si>
    <t>sofia.figueroa@usm.cl</t>
  </si>
  <si>
    <t>202011575</t>
  </si>
  <si>
    <t>20789842</t>
  </si>
  <si>
    <t>GUERRA</t>
  </si>
  <si>
    <t>FRANCISCO ESTEBAN</t>
  </si>
  <si>
    <t>francisco.gonzalezgu@usm.cl</t>
  </si>
  <si>
    <t>202056570</t>
  </si>
  <si>
    <t>20835714</t>
  </si>
  <si>
    <t>ALEXANDER</t>
  </si>
  <si>
    <t>alexander.guerrah@usm.cl</t>
  </si>
  <si>
    <t>202004581</t>
  </si>
  <si>
    <t>20786813</t>
  </si>
  <si>
    <t>matias.gutierrezal@usm.cl</t>
  </si>
  <si>
    <t>202004545</t>
  </si>
  <si>
    <t>20435745</t>
  </si>
  <si>
    <t>QUIÑONES</t>
  </si>
  <si>
    <t>FRANCISCA ELOISA</t>
  </si>
  <si>
    <t>francisca.gutierrezq@usm.cl</t>
  </si>
  <si>
    <t>202051542</t>
  </si>
  <si>
    <t>20957712</t>
  </si>
  <si>
    <t>INFANTE</t>
  </si>
  <si>
    <t>PEDRO JUAN</t>
  </si>
  <si>
    <t>pedro.infante@usm.cl</t>
  </si>
  <si>
    <t>202004544</t>
  </si>
  <si>
    <t>18977740</t>
  </si>
  <si>
    <t>JAURE</t>
  </si>
  <si>
    <t>javier.jaure@usm.cl</t>
  </si>
  <si>
    <t>202004592</t>
  </si>
  <si>
    <t>15163968</t>
  </si>
  <si>
    <t>KERN</t>
  </si>
  <si>
    <t>URQUIETA</t>
  </si>
  <si>
    <t>IGNACIO ESTEBAN</t>
  </si>
  <si>
    <t>ignacio.kern@usm.cl</t>
  </si>
  <si>
    <t>202004564</t>
  </si>
  <si>
    <t>20551529</t>
  </si>
  <si>
    <t>JAMETT</t>
  </si>
  <si>
    <t>MARTIN FRANCISCO</t>
  </si>
  <si>
    <t>martin.lopezj@usm.cl</t>
  </si>
  <si>
    <t>202004669</t>
  </si>
  <si>
    <t>20758488</t>
  </si>
  <si>
    <t>SALOMON FRANCISCO</t>
  </si>
  <si>
    <t>salomon.martinez@usm.cl</t>
  </si>
  <si>
    <t>202004636</t>
  </si>
  <si>
    <t>20721472</t>
  </si>
  <si>
    <t>MERA</t>
  </si>
  <si>
    <t>RUBILAR</t>
  </si>
  <si>
    <t>ignacio.mera@usm.cl</t>
  </si>
  <si>
    <t>202023506</t>
  </si>
  <si>
    <t>20780414</t>
  </si>
  <si>
    <t>MARCOTTI</t>
  </si>
  <si>
    <t>JULIO ANDRES</t>
  </si>
  <si>
    <t>julio.moreno@usm.cl</t>
  </si>
  <si>
    <t>202004590</t>
  </si>
  <si>
    <t>20468757</t>
  </si>
  <si>
    <t>MÜLLER</t>
  </si>
  <si>
    <t>CARLOS BENJAMIN</t>
  </si>
  <si>
    <t>carlos.muller@usm.cl</t>
  </si>
  <si>
    <t>202004605</t>
  </si>
  <si>
    <t>20531845</t>
  </si>
  <si>
    <t>DAVID ENRIQUE</t>
  </si>
  <si>
    <t>david.munoza@usm.cl</t>
  </si>
  <si>
    <t>202004611</t>
  </si>
  <si>
    <t>20446949</t>
  </si>
  <si>
    <t>NOVAL</t>
  </si>
  <si>
    <t>DENIS ANDRES</t>
  </si>
  <si>
    <t>denis.noval@usm.cl</t>
  </si>
  <si>
    <t>202004633</t>
  </si>
  <si>
    <t>20381792</t>
  </si>
  <si>
    <t>MILLARAY ANDREA</t>
  </si>
  <si>
    <t>millaray.orellana@usm.cl</t>
  </si>
  <si>
    <t>202004574</t>
  </si>
  <si>
    <t>17201552</t>
  </si>
  <si>
    <t>fernando.reyesm@usm.cl</t>
  </si>
  <si>
    <t>202004612</t>
  </si>
  <si>
    <t>20420735</t>
  </si>
  <si>
    <t>ROSSI</t>
  </si>
  <si>
    <t>IAN BENJAMIN</t>
  </si>
  <si>
    <t>ian.rossi@usm.cl</t>
  </si>
  <si>
    <t>202004535</t>
  </si>
  <si>
    <t>20402420</t>
  </si>
  <si>
    <t>martin.salazar@usm.cl</t>
  </si>
  <si>
    <t>202004593</t>
  </si>
  <si>
    <t>20732069</t>
  </si>
  <si>
    <t>REINOSO</t>
  </si>
  <si>
    <t>DANIEL IGNACIO</t>
  </si>
  <si>
    <t>daniel.silvare@usm.cl</t>
  </si>
  <si>
    <t>202004069</t>
  </si>
  <si>
    <t>20498579</t>
  </si>
  <si>
    <t>BENJAMIN EDUARDO</t>
  </si>
  <si>
    <t>benjamin.silvas@usm.cl</t>
  </si>
  <si>
    <t>202004512</t>
  </si>
  <si>
    <t>20469942</t>
  </si>
  <si>
    <t>CLAUDIO ANDRES</t>
  </si>
  <si>
    <t>claudio.toledog@usm.cl</t>
  </si>
  <si>
    <t>202004540</t>
  </si>
  <si>
    <t>20431640</t>
  </si>
  <si>
    <t>FIRMAS</t>
  </si>
  <si>
    <t>david.torresf@usm.cl</t>
  </si>
  <si>
    <t>202004597</t>
  </si>
  <si>
    <t>20383911</t>
  </si>
  <si>
    <t>VELIZ</t>
  </si>
  <si>
    <t>FERNANDA CONSTANZA</t>
  </si>
  <si>
    <t>fernanda.veliz@usm.cl</t>
  </si>
  <si>
    <t>202004513</t>
  </si>
  <si>
    <t>20677279</t>
  </si>
  <si>
    <t>ABARCA</t>
  </si>
  <si>
    <t>CAMILA FERNANDA</t>
  </si>
  <si>
    <t>camila.abarca@usm.cl</t>
  </si>
  <si>
    <t>202004523</t>
  </si>
  <si>
    <t>20677948</t>
  </si>
  <si>
    <t>ALDANA</t>
  </si>
  <si>
    <t>SEBASTIAN NICOLAS</t>
  </si>
  <si>
    <t>sebastian.aldana@usm.cl</t>
  </si>
  <si>
    <t>202004063</t>
  </si>
  <si>
    <t>20679333</t>
  </si>
  <si>
    <t>CABRERA</t>
  </si>
  <si>
    <t>ENCINA</t>
  </si>
  <si>
    <t>NICOLAS DANIEL</t>
  </si>
  <si>
    <t>nicolas.cabrerae@usm.cl</t>
  </si>
  <si>
    <t>202004524</t>
  </si>
  <si>
    <t>20677454</t>
  </si>
  <si>
    <t>CANELO</t>
  </si>
  <si>
    <t>NICOLAS PATRICIO</t>
  </si>
  <si>
    <t>nicolas.canelo@usm.cl</t>
  </si>
  <si>
    <t>202004614</t>
  </si>
  <si>
    <t>20624155</t>
  </si>
  <si>
    <t>MARIN</t>
  </si>
  <si>
    <t>JAVIERA ALEJANDRA</t>
  </si>
  <si>
    <t>javiera.carrascom@usm.cl</t>
  </si>
  <si>
    <t>202004589</t>
  </si>
  <si>
    <t>20653021</t>
  </si>
  <si>
    <t>ALONSO EDUARDO</t>
  </si>
  <si>
    <t>alonso.castillop@usm.cl</t>
  </si>
  <si>
    <t>202004569</t>
  </si>
  <si>
    <t>20679222</t>
  </si>
  <si>
    <t>sebastian.castrod@usm.cl</t>
  </si>
  <si>
    <t>202004568</t>
  </si>
  <si>
    <t>20704377</t>
  </si>
  <si>
    <t>VALENTINA ISIDORA</t>
  </si>
  <si>
    <t>valentina.cerdac@usm.cl</t>
  </si>
  <si>
    <t>202004637</t>
  </si>
  <si>
    <t>20653802</t>
  </si>
  <si>
    <t>CORTEZ</t>
  </si>
  <si>
    <t>ERIKA ALEJANDRA</t>
  </si>
  <si>
    <t>erika.cortez@usm.cl</t>
  </si>
  <si>
    <t>202004539</t>
  </si>
  <si>
    <t>20679325</t>
  </si>
  <si>
    <t>MARINAO</t>
  </si>
  <si>
    <t>CLAUDIO ESTEBAN</t>
  </si>
  <si>
    <t>claudio.espinozama@usm.cl</t>
  </si>
  <si>
    <t>202004562</t>
  </si>
  <si>
    <t>20669483</t>
  </si>
  <si>
    <t>FOLATRE</t>
  </si>
  <si>
    <t>QUIROGA</t>
  </si>
  <si>
    <t>RODRIGO HORACIO</t>
  </si>
  <si>
    <t>rodrigo.folatre@usm.cl</t>
  </si>
  <si>
    <t>202004604</t>
  </si>
  <si>
    <t>20680360</t>
  </si>
  <si>
    <t>VICENTE ERNESTO</t>
  </si>
  <si>
    <t>vicente.gaeteo@usm.cl</t>
  </si>
  <si>
    <t>202004646</t>
  </si>
  <si>
    <t>20664450</t>
  </si>
  <si>
    <t>GARNITZ</t>
  </si>
  <si>
    <t>benjamin.garnitz@usm.cl</t>
  </si>
  <si>
    <t>202004621</t>
  </si>
  <si>
    <t>20666460</t>
  </si>
  <si>
    <t>benjamin.gutierrezc@usm.cl</t>
  </si>
  <si>
    <t>201923539</t>
  </si>
  <si>
    <t>20500069</t>
  </si>
  <si>
    <t>OSSORIO</t>
  </si>
  <si>
    <t>MAURICIO ALEJANDRO</t>
  </si>
  <si>
    <t>mauricio.lealo@usm.cl</t>
  </si>
  <si>
    <t>202004538</t>
  </si>
  <si>
    <t>20665247</t>
  </si>
  <si>
    <t>MANUEL SEBASTIAN MAXIMILI</t>
  </si>
  <si>
    <t>manuel.martinezu@usm.cl</t>
  </si>
  <si>
    <t>202004683</t>
  </si>
  <si>
    <t>20673464</t>
  </si>
  <si>
    <t>MONZON</t>
  </si>
  <si>
    <t>NICSY AHITANA</t>
  </si>
  <si>
    <t>nicsy.moncada@usm.cl</t>
  </si>
  <si>
    <t>202004558</t>
  </si>
  <si>
    <t>20666401</t>
  </si>
  <si>
    <t>ORTIZ</t>
  </si>
  <si>
    <t>VALENTINA PAZ</t>
  </si>
  <si>
    <t>valentina.navarrete@usm.cl</t>
  </si>
  <si>
    <t>202004663</t>
  </si>
  <si>
    <t>20680280</t>
  </si>
  <si>
    <t>VICENTE</t>
  </si>
  <si>
    <t>vicente.neira@usm.cl</t>
  </si>
  <si>
    <t>201944505</t>
  </si>
  <si>
    <t>20466013</t>
  </si>
  <si>
    <t>OYARZÚN</t>
  </si>
  <si>
    <t>PALACIOS</t>
  </si>
  <si>
    <t>francisco.oyarzunp@usm.cl</t>
  </si>
  <si>
    <t>202004518</t>
  </si>
  <si>
    <t>20712132</t>
  </si>
  <si>
    <t>PERALTA</t>
  </si>
  <si>
    <t>ignacio.peralta@usm.cl</t>
  </si>
  <si>
    <t>202004504</t>
  </si>
  <si>
    <t>20590657</t>
  </si>
  <si>
    <t>MALUENDA</t>
  </si>
  <si>
    <t>MARCELO ENRIQUE</t>
  </si>
  <si>
    <t>marcelo.perezm@usm.cl</t>
  </si>
  <si>
    <t>202004533</t>
  </si>
  <si>
    <t>20647599</t>
  </si>
  <si>
    <t>JAVIER ANTONIO</t>
  </si>
  <si>
    <t>javier.perezp@usm.cl</t>
  </si>
  <si>
    <t>202004657</t>
  </si>
  <si>
    <t>20665975</t>
  </si>
  <si>
    <t>KOEN</t>
  </si>
  <si>
    <t>fernanda.reyesk@usm.cl</t>
  </si>
  <si>
    <t>202004667</t>
  </si>
  <si>
    <t>20707825</t>
  </si>
  <si>
    <t>JOSE ALEJANDRO</t>
  </si>
  <si>
    <t>jose.rodrigueza@usm.cl</t>
  </si>
  <si>
    <t>202004665</t>
  </si>
  <si>
    <t>20574423</t>
  </si>
  <si>
    <t>ARELLANO</t>
  </si>
  <si>
    <t>AYMARA ALEJANDRA</t>
  </si>
  <si>
    <t>aymara.rojas@usm.cl</t>
  </si>
  <si>
    <t>202004576</t>
  </si>
  <si>
    <t>20689796</t>
  </si>
  <si>
    <t>ROSALES</t>
  </si>
  <si>
    <t>ANGEL SEBASTIAN</t>
  </si>
  <si>
    <t>angel.rosales@usm.cl</t>
  </si>
  <si>
    <t>202004677</t>
  </si>
  <si>
    <t>20646544</t>
  </si>
  <si>
    <t>SAEZ</t>
  </si>
  <si>
    <t>VEGA</t>
  </si>
  <si>
    <t>KARIME ANNAIS</t>
  </si>
  <si>
    <t>karime.saez@usm.cl</t>
  </si>
  <si>
    <t>202004591</t>
  </si>
  <si>
    <t>20587716</t>
  </si>
  <si>
    <t>FELIPE ANGEL RAFAEL</t>
  </si>
  <si>
    <t>felipe.sanchezpe@usm.cl</t>
  </si>
  <si>
    <t>202004578</t>
  </si>
  <si>
    <t>20677874</t>
  </si>
  <si>
    <t>GABRIEL NICOLAS</t>
  </si>
  <si>
    <t>gabriel.tapiao@usm.cl</t>
  </si>
  <si>
    <t>202004627</t>
  </si>
  <si>
    <t>20576863</t>
  </si>
  <si>
    <t>PAULA BELEN</t>
  </si>
  <si>
    <t>paula.vegaf@usm.cl</t>
  </si>
  <si>
    <t>202004623</t>
  </si>
  <si>
    <t>20707359</t>
  </si>
  <si>
    <t>POBLETE</t>
  </si>
  <si>
    <t>martin.vera@usm.cl</t>
  </si>
  <si>
    <t>202056548</t>
  </si>
  <si>
    <t>20577131</t>
  </si>
  <si>
    <t>ALBORNOZ</t>
  </si>
  <si>
    <t>SIMON ANDRES</t>
  </si>
  <si>
    <t>simon.albornoz@usm.cl</t>
  </si>
  <si>
    <t>202056533</t>
  </si>
  <si>
    <t>20774555</t>
  </si>
  <si>
    <t>EDUARDO ANDRES</t>
  </si>
  <si>
    <t>eduardo.astorgag@usm.cl</t>
  </si>
  <si>
    <t>202056591</t>
  </si>
  <si>
    <t>20640454</t>
  </si>
  <si>
    <t>BRICEÑO</t>
  </si>
  <si>
    <t>SERGIO ANTONIO</t>
  </si>
  <si>
    <t>sergio.bricenoc@usm.cl</t>
  </si>
  <si>
    <t>201956540</t>
  </si>
  <si>
    <t>20573517</t>
  </si>
  <si>
    <t>BURGOS</t>
  </si>
  <si>
    <t>DANITZA BELÉN</t>
  </si>
  <si>
    <t>danitza.burgos@usm.cl</t>
  </si>
  <si>
    <t>202056509</t>
  </si>
  <si>
    <t>20677812</t>
  </si>
  <si>
    <t>CLARK</t>
  </si>
  <si>
    <t>KIMBERLY EMPERATRIZ</t>
  </si>
  <si>
    <t>kimberly.bustos@usm.cl</t>
  </si>
  <si>
    <t>201956585</t>
  </si>
  <si>
    <t>20654435</t>
  </si>
  <si>
    <t>LARENAS</t>
  </si>
  <si>
    <t>SEBASTIÁN ALEJANDRO</t>
  </si>
  <si>
    <t>sebastian.cea@usm.cl</t>
  </si>
  <si>
    <t>202056523</t>
  </si>
  <si>
    <t>20663978</t>
  </si>
  <si>
    <t>DE LA FUENTE</t>
  </si>
  <si>
    <t>BELTRAMI</t>
  </si>
  <si>
    <t>LUCAS IGNACIO</t>
  </si>
  <si>
    <t>lucas.de@usm.cl</t>
  </si>
  <si>
    <t>201956611</t>
  </si>
  <si>
    <t>20723591</t>
  </si>
  <si>
    <t>DUARTE</t>
  </si>
  <si>
    <t>COFRÉ</t>
  </si>
  <si>
    <t>MARÍA JOSÉ FERNANDA</t>
  </si>
  <si>
    <t>maria.duarte@usm.cl</t>
  </si>
  <si>
    <t>202056564</t>
  </si>
  <si>
    <t>20729803</t>
  </si>
  <si>
    <t>LLARENA</t>
  </si>
  <si>
    <t>CLAUDIA JAVIERA</t>
  </si>
  <si>
    <t>claudia.floresl@usm.cl</t>
  </si>
  <si>
    <t>202056511</t>
  </si>
  <si>
    <t>20596783</t>
  </si>
  <si>
    <t>BAZAEZ</t>
  </si>
  <si>
    <t>SEBASTIAN ENRIQUE</t>
  </si>
  <si>
    <t>sebastian.fuentesb@usm.cl</t>
  </si>
  <si>
    <t>202056504</t>
  </si>
  <si>
    <t>20626842</t>
  </si>
  <si>
    <t>MAITE ARANZAZU</t>
  </si>
  <si>
    <t>maite.guajardo@usm.cl</t>
  </si>
  <si>
    <t>202056559</t>
  </si>
  <si>
    <t>20670580</t>
  </si>
  <si>
    <t>HUENUVIL</t>
  </si>
  <si>
    <t>COLLADO</t>
  </si>
  <si>
    <t>javiera.huenuvil@usm.cl</t>
  </si>
  <si>
    <t>202056620</t>
  </si>
  <si>
    <t>20767625</t>
  </si>
  <si>
    <t>IVELIC</t>
  </si>
  <si>
    <t>BRANKO TOMAS</t>
  </si>
  <si>
    <t>branko.ivelic@usm.cl</t>
  </si>
  <si>
    <t>202056621</t>
  </si>
  <si>
    <t>20636094</t>
  </si>
  <si>
    <t>BARRIOS</t>
  </si>
  <si>
    <t>CARLOS DAVID</t>
  </si>
  <si>
    <t>carlos.jerez@usm.cl</t>
  </si>
  <si>
    <t>202056582</t>
  </si>
  <si>
    <t>20727544</t>
  </si>
  <si>
    <t>KARLEZI</t>
  </si>
  <si>
    <t>IGNACIO JAVIER</t>
  </si>
  <si>
    <t>ignacio.karlezi@usm.cl</t>
  </si>
  <si>
    <t>202056587</t>
  </si>
  <si>
    <t>20731222</t>
  </si>
  <si>
    <t>LACOMAS</t>
  </si>
  <si>
    <t>GATICA</t>
  </si>
  <si>
    <t>TOMAS LORENZO</t>
  </si>
  <si>
    <t>tomas.lacomas@usm.cl</t>
  </si>
  <si>
    <t>202056567</t>
  </si>
  <si>
    <t>20625308</t>
  </si>
  <si>
    <t>VALLEJOS</t>
  </si>
  <si>
    <t>CATALINA ANTONIA</t>
  </si>
  <si>
    <t>catalina.lorca@usm.cl</t>
  </si>
  <si>
    <t>202056514</t>
  </si>
  <si>
    <t>20694438</t>
  </si>
  <si>
    <t>SERRANO</t>
  </si>
  <si>
    <t>JORGE MAXIMILIANO</t>
  </si>
  <si>
    <t>jorge.mirandase@usm.cl</t>
  </si>
  <si>
    <t>202056602</t>
  </si>
  <si>
    <t>20560225</t>
  </si>
  <si>
    <t>MORA</t>
  </si>
  <si>
    <t>ALLEN BENJAMIN</t>
  </si>
  <si>
    <t>allen.mora@usm.cl</t>
  </si>
  <si>
    <t>202056549</t>
  </si>
  <si>
    <t>20569557</t>
  </si>
  <si>
    <t>ASTUDILLO</t>
  </si>
  <si>
    <t>cristobal.morenoa@usm.cl</t>
  </si>
  <si>
    <t>202056601</t>
  </si>
  <si>
    <t>20704755</t>
  </si>
  <si>
    <t>MARIA FERNANDA</t>
  </si>
  <si>
    <t>maria.munozsa@usm.cl</t>
  </si>
  <si>
    <t>202056573</t>
  </si>
  <si>
    <t>20603055</t>
  </si>
  <si>
    <t>IGNACIO ANTONIO</t>
  </si>
  <si>
    <t>ignacio.osorio@usm.cl</t>
  </si>
  <si>
    <t>202056542</t>
  </si>
  <si>
    <t>20661929</t>
  </si>
  <si>
    <t>felipe.pintoa@usm.cl</t>
  </si>
  <si>
    <t>201923505</t>
  </si>
  <si>
    <t>20159573</t>
  </si>
  <si>
    <t>QUERO</t>
  </si>
  <si>
    <t>gianfranco.quero@usm.cl</t>
  </si>
  <si>
    <t>201923558</t>
  </si>
  <si>
    <t>20472321</t>
  </si>
  <si>
    <t>RODRÍGUEZ</t>
  </si>
  <si>
    <t>FERRO</t>
  </si>
  <si>
    <t>BASTIÁN JESÚS</t>
  </si>
  <si>
    <t>bastian.rodriguezf@usm.cl</t>
  </si>
  <si>
    <t>202056563</t>
  </si>
  <si>
    <t>20574264</t>
  </si>
  <si>
    <t>AVENDAÑO</t>
  </si>
  <si>
    <t>DENNISE ALEJANDRA</t>
  </si>
  <si>
    <t>dennise.sanchez@usm.cl</t>
  </si>
  <si>
    <t>202056552</t>
  </si>
  <si>
    <t>20761445</t>
  </si>
  <si>
    <t>SANTANA</t>
  </si>
  <si>
    <t>TABILO</t>
  </si>
  <si>
    <t>BENJAMIN VICENTE</t>
  </si>
  <si>
    <t>benjamin.santana@usm.cl</t>
  </si>
  <si>
    <t>202056522</t>
  </si>
  <si>
    <t>20722763</t>
  </si>
  <si>
    <t>LIZANA</t>
  </si>
  <si>
    <t>BELEN ALEJANDRA</t>
  </si>
  <si>
    <t>belen.soto@usm.cl</t>
  </si>
  <si>
    <t>202056623</t>
  </si>
  <si>
    <t>20643066</t>
  </si>
  <si>
    <t>JAVIERA ANAIS</t>
  </si>
  <si>
    <t>javiera.tapias@usm.cl</t>
  </si>
  <si>
    <t>202056518</t>
  </si>
  <si>
    <t>20559518</t>
  </si>
  <si>
    <t>URZUA</t>
  </si>
  <si>
    <t>MANUEL ALEJANDRO</t>
  </si>
  <si>
    <t>manuel.torresu@usm.cl</t>
  </si>
  <si>
    <t>202056593</t>
  </si>
  <si>
    <t>20676790</t>
  </si>
  <si>
    <t>ULLOA</t>
  </si>
  <si>
    <t>MAGGIO</t>
  </si>
  <si>
    <t>RICARDO IGNACIO</t>
  </si>
  <si>
    <t>ricardo.ulloam@usm.cl</t>
  </si>
  <si>
    <t>201956607</t>
  </si>
  <si>
    <t>20245196</t>
  </si>
  <si>
    <t>VELÁSQUEZ</t>
  </si>
  <si>
    <t>DOMINGO</t>
  </si>
  <si>
    <t>domingo.velasquez@usm.cl</t>
  </si>
  <si>
    <t>202056516</t>
  </si>
  <si>
    <t>20627186</t>
  </si>
  <si>
    <t>VELOSO</t>
  </si>
  <si>
    <t>RODRIGO SEBASTIAN</t>
  </si>
  <si>
    <t>rodrigo.veloso@usm.cl</t>
  </si>
  <si>
    <t>202056605</t>
  </si>
  <si>
    <t>20666269</t>
  </si>
  <si>
    <t>NORAMBUENA</t>
  </si>
  <si>
    <t>francisco.villarroen@usm.cl</t>
  </si>
  <si>
    <t>202056626</t>
  </si>
  <si>
    <t>20704806</t>
  </si>
  <si>
    <t>WALKER</t>
  </si>
  <si>
    <t>CARLA MARCELA</t>
  </si>
  <si>
    <t>carla.walker@sansano.usm.cl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</si>
</sst>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0.0"/>
      <color rgb="FF000000"/>
      <name val="Arial"/>
    </font>
    <font>
      <sz val="10.0"/>
      <color theme="1"/>
      <name val="Arial"/>
    </font>
    <font>
      <sz val="11.0"/>
      <color theme="1"/>
      <name val="Arial"/>
    </font>
    <font>
      <b/>
      <sz val="10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/>
    <font>
      <b/>
      <sz val="14.0"/>
      <color theme="1"/>
      <name val="Arial"/>
    </font>
    <font>
      <sz val="11.0"/>
      <color rgb="FF000000"/>
      <name val="Arial"/>
    </font>
    <font>
      <b/>
      <color theme="1"/>
      <name val="Arial"/>
    </font>
    <font>
      <b/>
      <sz val="10.0"/>
      <color rgb="FFFFFFFF"/>
      <name val="Arial"/>
    </font>
    <font>
      <sz val="10.0"/>
      <color rgb="FF1C4587"/>
      <name val="Arial"/>
    </font>
    <font>
      <sz val="11.0"/>
      <color rgb="FFF7981D"/>
      <name val="Arial"/>
    </font>
    <font>
      <b/>
      <sz val="10.0"/>
      <color rgb="FF1C4587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/>
    </xf>
    <xf borderId="0" fillId="0" fontId="2" numFmtId="0" xfId="0" applyFont="1"/>
    <xf borderId="1" fillId="2" fontId="3" numFmtId="0" xfId="0" applyBorder="1" applyFill="1" applyFont="1"/>
    <xf borderId="1" fillId="3" fontId="4" numFmtId="0" xfId="0" applyAlignment="1" applyBorder="1" applyFill="1" applyFont="1">
      <alignment horizontal="center"/>
    </xf>
    <xf borderId="1" fillId="3" fontId="3" numFmtId="0" xfId="0" applyAlignment="1" applyBorder="1" applyFont="1">
      <alignment horizontal="center"/>
    </xf>
    <xf borderId="1" fillId="2" fontId="3" numFmtId="0" xfId="0" applyAlignment="1" applyBorder="1" applyFont="1">
      <alignment horizontal="left"/>
    </xf>
    <xf borderId="1" fillId="0" fontId="1" numFmtId="1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2" fillId="0" fontId="5" numFmtId="0" xfId="0" applyAlignment="1" applyBorder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0" fillId="0" fontId="7" numFmtId="0" xfId="0" applyAlignment="1" applyFont="1">
      <alignment horizontal="center"/>
    </xf>
    <xf borderId="1" fillId="0" fontId="2" numFmtId="1" xfId="0" applyAlignment="1" applyBorder="1" applyFont="1" applyNumberFormat="1">
      <alignment horizontal="center"/>
    </xf>
    <xf borderId="0" fillId="0" fontId="0" numFmtId="0" xfId="0" applyFont="1"/>
    <xf borderId="8" fillId="4" fontId="1" numFmtId="1" xfId="0" applyBorder="1" applyFill="1" applyFont="1" applyNumberFormat="1"/>
    <xf borderId="8" fillId="4" fontId="1" numFmtId="0" xfId="0" applyBorder="1" applyFont="1"/>
    <xf borderId="8" fillId="5" fontId="1" numFmtId="1" xfId="0" applyBorder="1" applyFill="1" applyFont="1" applyNumberFormat="1"/>
    <xf borderId="8" fillId="5" fontId="1" numFmtId="0" xfId="0" applyBorder="1" applyFont="1"/>
    <xf borderId="0" fillId="0" fontId="1" numFmtId="1" xfId="0" applyFont="1" applyNumberFormat="1"/>
    <xf borderId="9" fillId="3" fontId="4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10" fillId="2" fontId="3" numFmtId="0" xfId="0" applyBorder="1" applyFont="1"/>
    <xf borderId="7" fillId="0" fontId="2" numFmtId="1" xfId="0" applyAlignment="1" applyBorder="1" applyFont="1" applyNumberFormat="1">
      <alignment horizontal="center"/>
    </xf>
    <xf borderId="11" fillId="0" fontId="1" numFmtId="0" xfId="0" applyBorder="1" applyFont="1"/>
    <xf borderId="0" fillId="0" fontId="5" numFmtId="0" xfId="0" applyAlignment="1" applyFont="1">
      <alignment horizontal="center"/>
    </xf>
    <xf borderId="11" fillId="0" fontId="6" numFmtId="0" xfId="0" applyBorder="1" applyFont="1"/>
    <xf borderId="1" fillId="0" fontId="8" numFmtId="1" xfId="0" applyAlignment="1" applyBorder="1" applyFont="1" applyNumberFormat="1">
      <alignment horizontal="center"/>
    </xf>
    <xf borderId="0" fillId="0" fontId="0" numFmtId="1" xfId="0" applyFont="1" applyNumberFormat="1"/>
    <xf borderId="1" fillId="0" fontId="8" numFmtId="9" xfId="0" applyAlignment="1" applyBorder="1" applyFont="1" applyNumberFormat="1">
      <alignment horizontal="center"/>
    </xf>
    <xf borderId="0" fillId="0" fontId="1" numFmtId="0" xfId="0" applyFont="1"/>
    <xf borderId="0" fillId="0" fontId="3" numFmtId="0" xfId="0" applyFont="1"/>
    <xf borderId="0" fillId="0" fontId="3" numFmtId="0" xfId="0" applyAlignment="1" applyFont="1">
      <alignment horizontal="center"/>
    </xf>
    <xf borderId="12" fillId="6" fontId="3" numFmtId="0" xfId="0" applyAlignment="1" applyBorder="1" applyFill="1" applyFont="1">
      <alignment horizontal="center"/>
    </xf>
    <xf borderId="13" fillId="0" fontId="6" numFmtId="0" xfId="0" applyBorder="1" applyFont="1"/>
    <xf borderId="12" fillId="7" fontId="3" numFmtId="0" xfId="0" applyAlignment="1" applyBorder="1" applyFill="1" applyFont="1">
      <alignment horizontal="center"/>
    </xf>
    <xf borderId="12" fillId="8" fontId="3" numFmtId="0" xfId="0" applyAlignment="1" applyBorder="1" applyFill="1" applyFont="1">
      <alignment horizontal="center"/>
    </xf>
    <xf borderId="12" fillId="9" fontId="3" numFmtId="0" xfId="0" applyAlignment="1" applyBorder="1" applyFill="1" applyFont="1">
      <alignment horizontal="center"/>
    </xf>
    <xf borderId="12" fillId="10" fontId="3" numFmtId="0" xfId="0" applyAlignment="1" applyBorder="1" applyFill="1" applyFont="1">
      <alignment horizontal="center"/>
    </xf>
    <xf borderId="12" fillId="11" fontId="3" numFmtId="0" xfId="0" applyAlignment="1" applyBorder="1" applyFill="1" applyFont="1">
      <alignment horizontal="center"/>
    </xf>
    <xf borderId="14" fillId="2" fontId="3" numFmtId="0" xfId="0" applyAlignment="1" applyBorder="1" applyFont="1">
      <alignment horizontal="center"/>
    </xf>
    <xf borderId="15" fillId="0" fontId="6" numFmtId="0" xfId="0" applyBorder="1" applyFont="1"/>
    <xf borderId="16" fillId="0" fontId="6" numFmtId="0" xfId="0" applyBorder="1" applyFont="1"/>
    <xf borderId="0" fillId="0" fontId="3" numFmtId="3" xfId="0" applyAlignment="1" applyFont="1" applyNumberFormat="1">
      <alignment horizontal="center"/>
    </xf>
    <xf borderId="17" fillId="6" fontId="3" numFmtId="0" xfId="0" applyAlignment="1" applyBorder="1" applyFont="1">
      <alignment horizontal="center"/>
    </xf>
    <xf borderId="0" fillId="0" fontId="3" numFmtId="164" xfId="0" applyAlignment="1" applyFont="1" applyNumberFormat="1">
      <alignment horizontal="center"/>
    </xf>
    <xf borderId="1" fillId="0" fontId="9" numFmtId="3" xfId="0" applyAlignment="1" applyBorder="1" applyFont="1" applyNumberFormat="1">
      <alignment horizontal="center" vertical="bottom"/>
    </xf>
    <xf borderId="17" fillId="7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8" fillId="9" fontId="3" numFmtId="0" xfId="0" applyAlignment="1" applyBorder="1" applyFont="1">
      <alignment horizontal="center"/>
    </xf>
    <xf borderId="8" fillId="10" fontId="3" numFmtId="0" xfId="0" applyAlignment="1" applyBorder="1" applyFont="1">
      <alignment horizontal="center"/>
    </xf>
    <xf borderId="8" fillId="11" fontId="3" numFmtId="0" xfId="0" applyAlignment="1" applyBorder="1" applyFont="1">
      <alignment horizontal="center"/>
    </xf>
    <xf borderId="18" fillId="12" fontId="3" numFmtId="0" xfId="0" applyAlignment="1" applyBorder="1" applyFill="1" applyFont="1">
      <alignment horizontal="center"/>
    </xf>
    <xf borderId="8" fillId="12" fontId="3" numFmtId="9" xfId="0" applyAlignment="1" applyBorder="1" applyFont="1" applyNumberFormat="1">
      <alignment horizontal="center"/>
    </xf>
    <xf borderId="0" fillId="0" fontId="3" numFmtId="9" xfId="0" applyAlignment="1" applyFont="1" applyNumberFormat="1">
      <alignment horizontal="center"/>
    </xf>
    <xf borderId="0" fillId="0" fontId="10" numFmtId="2" xfId="0" applyAlignment="1" applyFont="1" applyNumberFormat="1">
      <alignment horizontal="center"/>
    </xf>
    <xf borderId="8" fillId="3" fontId="3" numFmtId="0" xfId="0" applyBorder="1" applyFont="1"/>
    <xf borderId="1" fillId="3" fontId="3" numFmtId="0" xfId="0" applyBorder="1" applyFont="1"/>
    <xf borderId="8" fillId="3" fontId="3" numFmtId="0" xfId="0" applyAlignment="1" applyBorder="1" applyFont="1">
      <alignment horizontal="center"/>
    </xf>
    <xf borderId="8" fillId="12" fontId="3" numFmtId="0" xfId="0" applyAlignment="1" applyBorder="1" applyFont="1">
      <alignment horizontal="center"/>
    </xf>
    <xf borderId="8" fillId="7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8" fontId="3" numFmtId="0" xfId="0" applyAlignment="1" applyBorder="1" applyFont="1">
      <alignment horizontal="center"/>
    </xf>
    <xf borderId="1" fillId="9" fontId="3" numFmtId="0" xfId="0" applyAlignment="1" applyBorder="1" applyFont="1">
      <alignment horizontal="center"/>
    </xf>
    <xf borderId="1" fillId="1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" fillId="0" fontId="0" numFmtId="0" xfId="0" applyBorder="1" applyFont="1"/>
    <xf borderId="9" fillId="11" fontId="3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" fillId="0" fontId="0" numFmtId="0" xfId="0" applyAlignment="1" applyBorder="1" applyFont="1">
      <alignment horizontal="left"/>
    </xf>
    <xf borderId="1" fillId="0" fontId="11" numFmtId="1" xfId="0" applyAlignment="1" applyBorder="1" applyFont="1" applyNumberFormat="1">
      <alignment horizontal="right"/>
    </xf>
    <xf borderId="1" fillId="0" fontId="12" numFmtId="1" xfId="0" applyBorder="1" applyFont="1" applyNumberFormat="1"/>
    <xf borderId="1" fillId="13" fontId="13" numFmtId="1" xfId="0" applyAlignment="1" applyBorder="1" applyFill="1" applyFont="1" applyNumberFormat="1">
      <alignment horizontal="right"/>
    </xf>
    <xf borderId="1" fillId="0" fontId="11" numFmtId="1" xfId="0" applyBorder="1" applyFont="1" applyNumberFormat="1"/>
    <xf borderId="1" fillId="0" fontId="13" numFmtId="1" xfId="0" applyBorder="1" applyFont="1" applyNumberFormat="1"/>
    <xf borderId="1" fillId="0" fontId="1" numFmtId="1" xfId="0" applyAlignment="1" applyBorder="1" applyFont="1" applyNumberFormat="1">
      <alignment horizontal="right"/>
    </xf>
    <xf borderId="1" fillId="0" fontId="14" numFmtId="1" xfId="0" applyAlignment="1" applyBorder="1" applyFont="1" applyNumberFormat="1">
      <alignment horizontal="right"/>
    </xf>
    <xf borderId="1" fillId="0" fontId="15" numFmtId="1" xfId="0" applyAlignment="1" applyBorder="1" applyFont="1" applyNumberFormat="1">
      <alignment horizontal="right"/>
    </xf>
    <xf borderId="19" fillId="0" fontId="15" numFmtId="1" xfId="0" applyAlignment="1" applyBorder="1" applyFont="1" applyNumberFormat="1">
      <alignment horizontal="right"/>
    </xf>
    <xf borderId="20" fillId="0" fontId="1" numFmtId="1" xfId="0" applyAlignment="1" applyBorder="1" applyFont="1" applyNumberFormat="1">
      <alignment horizontal="right"/>
    </xf>
    <xf borderId="20" fillId="0" fontId="1" numFmtId="0" xfId="0" applyAlignment="1" applyBorder="1" applyFont="1">
      <alignment horizontal="left"/>
    </xf>
    <xf borderId="19" fillId="0" fontId="1" numFmtId="1" xfId="0" applyAlignment="1" applyBorder="1" applyFont="1" applyNumberFormat="1">
      <alignment horizontal="right"/>
    </xf>
    <xf borderId="21" fillId="0" fontId="1" numFmtId="1" xfId="0" applyAlignment="1" applyBorder="1" applyFont="1" applyNumberFormat="1">
      <alignment horizontal="right"/>
    </xf>
    <xf borderId="22" fillId="0" fontId="11" numFmtId="1" xfId="0" applyAlignment="1" applyBorder="1" applyFont="1" applyNumberFormat="1">
      <alignment horizontal="right"/>
    </xf>
    <xf borderId="22" fillId="0" fontId="11" numFmtId="1" xfId="0" applyBorder="1" applyFont="1" applyNumberFormat="1"/>
    <xf borderId="1" fillId="14" fontId="0" numFmtId="0" xfId="0" applyAlignment="1" applyBorder="1" applyFill="1" applyFont="1">
      <alignment horizontal="left"/>
    </xf>
    <xf borderId="23" fillId="13" fontId="13" numFmtId="1" xfId="0" applyAlignment="1" applyBorder="1" applyFont="1" applyNumberFormat="1">
      <alignment horizontal="right"/>
    </xf>
    <xf borderId="0" fillId="0" fontId="16" numFmtId="0" xfId="0" applyFont="1"/>
    <xf borderId="20" fillId="0" fontId="11" numFmtId="1" xfId="0" applyAlignment="1" applyBorder="1" applyFont="1" applyNumberFormat="1">
      <alignment horizontal="right"/>
    </xf>
    <xf borderId="20" fillId="0" fontId="11" numFmtId="1" xfId="0" applyBorder="1" applyFont="1" applyNumberFormat="1"/>
    <xf borderId="22" fillId="0" fontId="0" numFmtId="0" xfId="0" applyAlignment="1" applyBorder="1" applyFont="1">
      <alignment horizontal="left"/>
    </xf>
    <xf borderId="5" fillId="0" fontId="1" numFmtId="0" xfId="0" applyAlignment="1" applyBorder="1" applyFont="1">
      <alignment horizontal="left"/>
    </xf>
    <xf borderId="1" fillId="0" fontId="11" numFmtId="164" xfId="0" applyAlignment="1" applyBorder="1" applyFont="1" applyNumberFormat="1">
      <alignment horizontal="right"/>
    </xf>
    <xf borderId="14" fillId="0" fontId="1" numFmtId="0" xfId="0" applyBorder="1" applyFont="1"/>
    <xf borderId="1" fillId="0" fontId="1" numFmtId="0" xfId="0" applyBorder="1" applyFont="1"/>
    <xf borderId="0" fillId="0" fontId="11" numFmtId="1" xfId="0" applyAlignment="1" applyFont="1" applyNumberFormat="1">
      <alignment horizontal="right"/>
    </xf>
    <xf borderId="0" fillId="0" fontId="11" numFmtId="164" xfId="0" applyAlignment="1" applyFont="1" applyNumberFormat="1">
      <alignment horizontal="right"/>
    </xf>
    <xf borderId="0" fillId="0" fontId="11" numFmtId="1" xfId="0" applyFont="1" applyNumberFormat="1"/>
    <xf borderId="0" fillId="0" fontId="11" numFmtId="0" xfId="0" applyAlignment="1" applyFont="1">
      <alignment horizontal="right"/>
    </xf>
    <xf borderId="0" fillId="0" fontId="1" numFmtId="164" xfId="0" applyFont="1" applyNumberFormat="1"/>
    <xf borderId="1" fillId="15" fontId="13" numFmtId="1" xfId="0" applyBorder="1" applyFill="1" applyFont="1" applyNumberFormat="1"/>
    <xf borderId="14" fillId="0" fontId="1" numFmtId="0" xfId="0" applyAlignment="1" applyBorder="1" applyFont="1">
      <alignment horizontal="left"/>
    </xf>
    <xf borderId="16" fillId="0" fontId="11" numFmtId="1" xfId="0" applyAlignment="1" applyBorder="1" applyFont="1" applyNumberFormat="1">
      <alignment horizontal="right"/>
    </xf>
    <xf borderId="1" fillId="0" fontId="13" numFmtId="1" xfId="0" applyAlignment="1" applyBorder="1" applyFont="1" applyNumberFormat="1">
      <alignment horizontal="right"/>
    </xf>
    <xf borderId="3" fillId="0" fontId="11" numFmtId="1" xfId="0" applyAlignment="1" applyBorder="1" applyFont="1" applyNumberFormat="1">
      <alignment horizontal="right"/>
    </xf>
    <xf borderId="0" fillId="0" fontId="1" numFmtId="1" xfId="0" applyAlignment="1" applyFont="1" applyNumberFormat="1">
      <alignment horizontal="right"/>
    </xf>
    <xf borderId="22" fillId="0" fontId="1" numFmtId="0" xfId="0" applyAlignment="1" applyBorder="1" applyFont="1">
      <alignment horizontal="left"/>
    </xf>
    <xf borderId="1" fillId="14" fontId="1" numFmtId="0" xfId="0" applyAlignment="1" applyBorder="1" applyFont="1">
      <alignment horizontal="left"/>
    </xf>
    <xf borderId="19" fillId="0" fontId="11" numFmtId="1" xfId="0" applyAlignment="1" applyBorder="1" applyFont="1" applyNumberFormat="1">
      <alignment horizontal="right"/>
    </xf>
    <xf borderId="19" fillId="0" fontId="11" numFmtId="1" xfId="0" applyBorder="1" applyFont="1" applyNumberFormat="1"/>
    <xf borderId="14" fillId="0" fontId="13" numFmtId="1" xfId="0" applyBorder="1" applyFont="1" applyNumberFormat="1"/>
    <xf borderId="1" fillId="0" fontId="0" numFmtId="1" xfId="0" applyBorder="1" applyFont="1" applyNumberFormat="1"/>
    <xf borderId="22" fillId="0" fontId="15" numFmtId="1" xfId="0" applyAlignment="1" applyBorder="1" applyFont="1" applyNumberFormat="1">
      <alignment horizontal="right"/>
    </xf>
    <xf borderId="22" fillId="0" fontId="1" numFmtId="1" xfId="0" applyAlignment="1" applyBorder="1" applyFont="1" applyNumberFormat="1">
      <alignment horizontal="right"/>
    </xf>
    <xf borderId="16" fillId="0" fontId="1" numFmtId="1" xfId="0" applyAlignment="1" applyBorder="1" applyFont="1" applyNumberFormat="1">
      <alignment horizontal="right"/>
    </xf>
    <xf borderId="20" fillId="0" fontId="15" numFmtId="1" xfId="0" applyAlignment="1" applyBorder="1" applyFont="1" applyNumberFormat="1">
      <alignment horizontal="right"/>
    </xf>
    <xf borderId="22" fillId="0" fontId="3" numFmtId="0" xfId="0" applyAlignment="1" applyBorder="1" applyFont="1">
      <alignment horizontal="center"/>
    </xf>
    <xf borderId="16" fillId="0" fontId="13" numFmtId="1" xfId="0" applyBorder="1" applyFont="1" applyNumberFormat="1"/>
    <xf borderId="11" fillId="0" fontId="1" numFmtId="1" xfId="0" applyAlignment="1" applyBorder="1" applyFont="1" applyNumberFormat="1">
      <alignment horizontal="right"/>
    </xf>
    <xf borderId="14" fillId="0" fontId="1" numFmtId="1" xfId="0" applyAlignment="1" applyBorder="1" applyFont="1" applyNumberFormat="1">
      <alignment horizontal="right"/>
    </xf>
    <xf borderId="22" fillId="0" fontId="14" numFmtId="1" xfId="0" applyAlignment="1" applyBorder="1" applyFont="1" applyNumberFormat="1">
      <alignment horizontal="right"/>
    </xf>
    <xf borderId="20" fillId="0" fontId="14" numFmtId="1" xfId="0" applyAlignment="1" applyBorder="1" applyFont="1" applyNumberFormat="1">
      <alignment horizontal="right"/>
    </xf>
    <xf borderId="7" fillId="0" fontId="1" numFmtId="1" xfId="0" applyAlignment="1" applyBorder="1" applyFont="1" applyNumberFormat="1">
      <alignment horizontal="right"/>
    </xf>
    <xf borderId="3" fillId="0" fontId="1" numFmtId="0" xfId="0" applyBorder="1" applyFont="1"/>
    <xf borderId="19" fillId="0" fontId="14" numFmtId="1" xfId="0" applyAlignment="1" applyBorder="1" applyFont="1" applyNumberFormat="1">
      <alignment horizontal="right"/>
    </xf>
    <xf borderId="22" fillId="0" fontId="13" numFmtId="1" xfId="0" applyBorder="1" applyFont="1" applyNumberFormat="1"/>
    <xf borderId="14" fillId="0" fontId="11" numFmtId="1" xfId="0" applyBorder="1" applyFont="1" applyNumberFormat="1"/>
    <xf borderId="16" fillId="0" fontId="11" numFmtId="1" xfId="0" applyBorder="1" applyFont="1" applyNumberForma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color rgb="FF990000"/>
      </font>
      <fill>
        <patternFill patternType="none"/>
      </fill>
      <border/>
    </dxf>
    <dxf>
      <font>
        <b/>
        <color rgb="FFFF0000"/>
      </font>
      <fill>
        <patternFill patternType="solid">
          <fgColor rgb="FFF1C232"/>
          <bgColor rgb="FFF1C23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6.71"/>
    <col customWidth="1" min="3" max="6" width="8.71"/>
    <col customWidth="1" min="7" max="7" width="7.0"/>
    <col customWidth="1" min="8" max="8" width="8.43"/>
    <col customWidth="1" min="9" max="9" width="7.0"/>
    <col customWidth="1" min="10" max="10" width="7.57"/>
    <col customWidth="1" min="11" max="11" width="8.14"/>
    <col customWidth="1" min="12" max="12" width="7.43"/>
    <col customWidth="1" min="13" max="13" width="7.0"/>
    <col customWidth="1" min="14" max="14" width="8.14"/>
    <col customWidth="1" min="15" max="15" width="8.57"/>
    <col customWidth="1" min="16" max="16" width="8.14"/>
    <col customWidth="1" min="17" max="17" width="8.43"/>
    <col customWidth="1" min="18" max="18" width="8.57"/>
  </cols>
  <sheetData>
    <row r="1" ht="15.0" customHeight="1">
      <c r="A1" s="1"/>
      <c r="B1" s="2"/>
      <c r="C1" s="3"/>
      <c r="D1" s="3"/>
      <c r="E1" s="3"/>
      <c r="F1" s="3"/>
    </row>
    <row r="2">
      <c r="A2" s="1"/>
      <c r="B2" s="4" t="s">
        <v>0</v>
      </c>
      <c r="C2" s="5">
        <v>200.0</v>
      </c>
      <c r="D2" s="6">
        <f t="shared" ref="D2:R2" si="1">C2+1</f>
        <v>201</v>
      </c>
      <c r="E2" s="6">
        <f t="shared" si="1"/>
        <v>202</v>
      </c>
      <c r="F2" s="6">
        <f t="shared" si="1"/>
        <v>203</v>
      </c>
      <c r="G2" s="6">
        <f t="shared" si="1"/>
        <v>204</v>
      </c>
      <c r="H2" s="6">
        <f t="shared" si="1"/>
        <v>205</v>
      </c>
      <c r="I2" s="6">
        <f t="shared" si="1"/>
        <v>206</v>
      </c>
      <c r="J2" s="6">
        <f t="shared" si="1"/>
        <v>207</v>
      </c>
      <c r="K2" s="6">
        <f t="shared" si="1"/>
        <v>208</v>
      </c>
      <c r="L2" s="6">
        <f t="shared" si="1"/>
        <v>209</v>
      </c>
      <c r="M2" s="6">
        <f t="shared" si="1"/>
        <v>210</v>
      </c>
      <c r="N2" s="6">
        <f t="shared" si="1"/>
        <v>211</v>
      </c>
      <c r="O2" s="6">
        <f t="shared" si="1"/>
        <v>212</v>
      </c>
      <c r="P2" s="6">
        <f t="shared" si="1"/>
        <v>213</v>
      </c>
      <c r="Q2" s="6">
        <f t="shared" si="1"/>
        <v>214</v>
      </c>
      <c r="R2" s="6">
        <f t="shared" si="1"/>
        <v>215</v>
      </c>
    </row>
    <row r="3" ht="15.0" customHeight="1">
      <c r="A3" s="1"/>
      <c r="B3" s="7" t="s">
        <v>1</v>
      </c>
      <c r="C3" s="8">
        <f>'P200-NT'!O48</f>
        <v>64</v>
      </c>
      <c r="D3" s="8">
        <f>'P201-FM'!O48</f>
        <v>69</v>
      </c>
      <c r="E3" s="8">
        <f>'P202-JR'!O48</f>
        <v>77</v>
      </c>
      <c r="F3" s="8">
        <f>'P203-FA'!O48</f>
        <v>50</v>
      </c>
      <c r="G3" s="8">
        <f>'P204-DF'!O48</f>
        <v>71</v>
      </c>
      <c r="H3" s="8">
        <f>'P205-PT'!O48</f>
        <v>79</v>
      </c>
      <c r="I3" s="8">
        <f>'P206-LR'!O48</f>
        <v>76</v>
      </c>
      <c r="J3" s="8">
        <f>'P207-JR'!O48</f>
        <v>72</v>
      </c>
      <c r="K3" s="8">
        <f>'P208-VT'!O48</f>
        <v>75</v>
      </c>
      <c r="L3" s="8">
        <f>'P209-DF'!O48</f>
        <v>75</v>
      </c>
      <c r="M3" s="8">
        <f>'P210-LR'!O48</f>
        <v>85</v>
      </c>
      <c r="N3" s="8">
        <f>'P211-DP'!O48</f>
        <v>76</v>
      </c>
      <c r="O3" s="8">
        <f>'P212-NT'!O48</f>
        <v>74</v>
      </c>
      <c r="P3" s="8">
        <f>'P213-RC'!O48</f>
        <v>62</v>
      </c>
      <c r="Q3" s="8">
        <f>'P214-JMJ'!O48</f>
        <v>64</v>
      </c>
      <c r="R3" s="8">
        <f>'P215-MB'!O48</f>
        <v>61</v>
      </c>
    </row>
    <row r="4" ht="15.0" customHeight="1">
      <c r="A4" s="1"/>
      <c r="B4" s="7" t="s">
        <v>2</v>
      </c>
      <c r="C4" s="8">
        <f>'P200-NT'!O49</f>
        <v>100</v>
      </c>
      <c r="D4" s="8">
        <f>'P201-FM'!O49</f>
        <v>100</v>
      </c>
      <c r="E4" s="8">
        <f>'P202-JR'!O49</f>
        <v>100</v>
      </c>
      <c r="F4" s="8">
        <f>'P203-FA'!O49</f>
        <v>100</v>
      </c>
      <c r="G4" s="8">
        <f>'P204-DF'!O49</f>
        <v>100</v>
      </c>
      <c r="H4" s="8">
        <f>'P205-PT'!O49</f>
        <v>100</v>
      </c>
      <c r="I4" s="8">
        <f>'P206-LR'!O49</f>
        <v>100</v>
      </c>
      <c r="J4" s="8">
        <f>'P207-JR'!O49</f>
        <v>100</v>
      </c>
      <c r="K4" s="8">
        <f>'P208-VT'!O49</f>
        <v>100</v>
      </c>
      <c r="L4" s="8">
        <f>'P209-DF'!O49</f>
        <v>100</v>
      </c>
      <c r="M4" s="8">
        <f>'P210-LR'!O49</f>
        <v>100</v>
      </c>
      <c r="N4" s="8">
        <f>'P211-DP'!O49</f>
        <v>100</v>
      </c>
      <c r="O4" s="8">
        <f>'P212-NT'!O49</f>
        <v>100</v>
      </c>
      <c r="P4" s="8">
        <f>'P213-RC'!O49</f>
        <v>100</v>
      </c>
      <c r="Q4" s="8">
        <f>'P214-JMJ'!O49</f>
        <v>100</v>
      </c>
      <c r="R4" s="8">
        <f>'P215-MB'!O49</f>
        <v>100</v>
      </c>
    </row>
    <row r="5" ht="15.0" customHeight="1">
      <c r="A5" s="1"/>
      <c r="B5" s="7" t="s">
        <v>3</v>
      </c>
      <c r="C5" s="8">
        <f>'P200-NT'!O50</f>
        <v>0</v>
      </c>
      <c r="D5" s="8">
        <f>'P201-FM'!O50</f>
        <v>0</v>
      </c>
      <c r="E5" s="8">
        <f>'P202-JR'!O50</f>
        <v>0</v>
      </c>
      <c r="F5" s="8">
        <f>'P203-FA'!O50</f>
        <v>0</v>
      </c>
      <c r="G5" s="8">
        <f>'P204-DF'!O50</f>
        <v>0</v>
      </c>
      <c r="H5" s="8">
        <f>'P205-PT'!O50</f>
        <v>0</v>
      </c>
      <c r="I5" s="8">
        <f>'P206-LR'!O50</f>
        <v>0</v>
      </c>
      <c r="J5" s="8">
        <f>'P207-JR'!O50</f>
        <v>0</v>
      </c>
      <c r="K5" s="8">
        <f>'P208-VT'!O50</f>
        <v>0</v>
      </c>
      <c r="L5" s="8">
        <f>'P209-DF'!O50</f>
        <v>0</v>
      </c>
      <c r="M5" s="8">
        <f>'P210-LR'!O50</f>
        <v>0</v>
      </c>
      <c r="N5" s="8">
        <f>'P211-DP'!O50</f>
        <v>0</v>
      </c>
      <c r="O5" s="8">
        <f>'P212-NT'!O50</f>
        <v>0</v>
      </c>
      <c r="P5" s="8">
        <f>'P213-RC'!O50</f>
        <v>0</v>
      </c>
      <c r="Q5" s="8">
        <f>'P214-JMJ'!O50</f>
        <v>0</v>
      </c>
      <c r="R5" s="8">
        <f>'P215-MB'!O50</f>
        <v>0</v>
      </c>
    </row>
    <row r="6" ht="15.0" customHeight="1">
      <c r="A6" s="1"/>
      <c r="B6" s="7" t="s">
        <v>4</v>
      </c>
      <c r="C6" s="9">
        <f>'P200-NT'!O51</f>
        <v>23</v>
      </c>
      <c r="D6" s="9">
        <f>'P201-FM'!O51</f>
        <v>27</v>
      </c>
      <c r="E6" s="9">
        <f>'P202-JR'!O51</f>
        <v>29</v>
      </c>
      <c r="F6" s="9">
        <f>'P203-FA'!O51</f>
        <v>16</v>
      </c>
      <c r="G6" s="8">
        <f>'P204-DF'!O51</f>
        <v>27</v>
      </c>
      <c r="H6" s="8">
        <f>'P205-PT'!O51</f>
        <v>32</v>
      </c>
      <c r="I6" s="8">
        <f>'P206-LR'!O51</f>
        <v>27</v>
      </c>
      <c r="J6" s="8">
        <f>'P207-JR'!O51</f>
        <v>27</v>
      </c>
      <c r="K6" s="8">
        <f>'P208-VT'!O51</f>
        <v>29</v>
      </c>
      <c r="L6" s="8">
        <f>'P209-DF'!O51</f>
        <v>28</v>
      </c>
      <c r="M6" s="8">
        <f>'P210-LR'!O51</f>
        <v>31</v>
      </c>
      <c r="N6" s="8">
        <f>'P211-DP'!O51</f>
        <v>29</v>
      </c>
      <c r="O6" s="8">
        <f>'P212-NT'!O51</f>
        <v>29</v>
      </c>
      <c r="P6" s="8">
        <f>'P213-RC'!O51</f>
        <v>25</v>
      </c>
      <c r="Q6" s="8">
        <f>'P214-JMJ'!O51</f>
        <v>25</v>
      </c>
      <c r="R6" s="8">
        <f>'P215-MB'!O51</f>
        <v>23</v>
      </c>
    </row>
    <row r="7" ht="15.0" customHeight="1">
      <c r="A7" s="1"/>
      <c r="B7" s="7" t="s">
        <v>5</v>
      </c>
      <c r="C7" s="9">
        <f>'P200-NT'!O52</f>
        <v>12</v>
      </c>
      <c r="D7" s="9">
        <f>'P201-FM'!O52</f>
        <v>8</v>
      </c>
      <c r="E7" s="9">
        <f>'P202-JR'!O52</f>
        <v>4</v>
      </c>
      <c r="F7" s="9">
        <f>'P203-FA'!O52</f>
        <v>18</v>
      </c>
      <c r="G7" s="8">
        <f>'P204-DF'!O52</f>
        <v>7</v>
      </c>
      <c r="H7" s="8">
        <f>'P205-PT'!O52</f>
        <v>3</v>
      </c>
      <c r="I7" s="8">
        <f>'P206-LR'!O52</f>
        <v>7</v>
      </c>
      <c r="J7" s="8">
        <f>'P207-JR'!O52</f>
        <v>8</v>
      </c>
      <c r="K7" s="8">
        <f>'P208-VT'!O52</f>
        <v>7</v>
      </c>
      <c r="L7" s="8">
        <f>'P209-DF'!O52</f>
        <v>7</v>
      </c>
      <c r="M7" s="8">
        <f>'P210-LR'!O52</f>
        <v>2</v>
      </c>
      <c r="N7" s="8">
        <f>'P211-DP'!O52</f>
        <v>4</v>
      </c>
      <c r="O7" s="8">
        <f>'P212-NT'!O52</f>
        <v>6</v>
      </c>
      <c r="P7" s="8">
        <f>'P213-RC'!O52</f>
        <v>11</v>
      </c>
      <c r="Q7" s="8">
        <f>'P214-JMJ'!O52</f>
        <v>7</v>
      </c>
      <c r="R7" s="8">
        <f>'P215-MB'!O52</f>
        <v>12</v>
      </c>
    </row>
    <row r="8" ht="15.0" customHeight="1">
      <c r="A8" s="1"/>
      <c r="B8" s="7" t="s">
        <v>6</v>
      </c>
      <c r="C8" s="9">
        <f>'P200-NT'!K53</f>
        <v>35</v>
      </c>
      <c r="D8" s="9">
        <f>'P201-FM'!K53</f>
        <v>35</v>
      </c>
      <c r="E8" s="9">
        <f>'P202-JR'!K53</f>
        <v>33</v>
      </c>
      <c r="F8" s="9">
        <f>'P203-FA'!K53</f>
        <v>34</v>
      </c>
      <c r="G8" s="8">
        <f>'P204-DF'!K53</f>
        <v>34</v>
      </c>
      <c r="H8" s="8">
        <f>'P205-PT'!K53</f>
        <v>35</v>
      </c>
      <c r="I8" s="8">
        <f>'P206-LR'!K53</f>
        <v>34</v>
      </c>
      <c r="J8" s="8">
        <f>'P207-JR'!K53</f>
        <v>35</v>
      </c>
      <c r="K8" s="8">
        <f>'P208-VT'!K53</f>
        <v>36</v>
      </c>
      <c r="L8" s="8">
        <f>'P209-DF'!K53</f>
        <v>35</v>
      </c>
      <c r="M8" s="8">
        <f>'P210-LR'!K53</f>
        <v>33</v>
      </c>
      <c r="N8" s="8">
        <f>'P211-DP'!K53</f>
        <v>33</v>
      </c>
      <c r="O8" s="8">
        <f>'P212-NT'!K53</f>
        <v>35</v>
      </c>
      <c r="P8" s="8">
        <f>'P213-RC'!K53</f>
        <v>36</v>
      </c>
      <c r="Q8" s="8">
        <f>'P214-JMJ'!K53</f>
        <v>32</v>
      </c>
      <c r="R8" s="8">
        <f>'P215-MB'!K53</f>
        <v>35</v>
      </c>
    </row>
    <row r="9" ht="15.0" customHeight="1">
      <c r="A9" s="1"/>
      <c r="B9" s="2"/>
      <c r="C9" s="10" t="s">
        <v>7</v>
      </c>
      <c r="D9" s="11"/>
      <c r="E9" s="11"/>
      <c r="F9" s="12"/>
    </row>
    <row r="10" ht="15.0" customHeight="1">
      <c r="A10" s="1"/>
      <c r="B10" s="2"/>
      <c r="C10" s="13"/>
      <c r="D10" s="14"/>
      <c r="E10" s="14"/>
      <c r="F10" s="15"/>
    </row>
    <row r="11" ht="15.0" customHeight="1">
      <c r="A11" s="1"/>
      <c r="B11" s="2"/>
      <c r="C11" s="3"/>
    </row>
    <row r="12" ht="15.0" customHeight="1">
      <c r="A12" s="1"/>
      <c r="B12" s="16" t="s">
        <v>8</v>
      </c>
    </row>
    <row r="13">
      <c r="A13" s="1"/>
      <c r="B13" s="4" t="s">
        <v>0</v>
      </c>
      <c r="C13" s="5">
        <v>200.0</v>
      </c>
      <c r="D13" s="6">
        <v>2.0</v>
      </c>
      <c r="E13" s="6">
        <f t="shared" ref="E13:R13" si="2">D13+1</f>
        <v>3</v>
      </c>
      <c r="F13" s="6">
        <f t="shared" si="2"/>
        <v>4</v>
      </c>
      <c r="G13" s="6">
        <f t="shared" si="2"/>
        <v>5</v>
      </c>
      <c r="H13" s="6">
        <f t="shared" si="2"/>
        <v>6</v>
      </c>
      <c r="I13" s="6">
        <f t="shared" si="2"/>
        <v>7</v>
      </c>
      <c r="J13" s="6">
        <f t="shared" si="2"/>
        <v>8</v>
      </c>
      <c r="K13" s="6">
        <f t="shared" si="2"/>
        <v>9</v>
      </c>
      <c r="L13" s="6">
        <f t="shared" si="2"/>
        <v>10</v>
      </c>
      <c r="M13" s="6">
        <f t="shared" si="2"/>
        <v>11</v>
      </c>
      <c r="N13" s="6">
        <f t="shared" si="2"/>
        <v>12</v>
      </c>
      <c r="O13" s="6">
        <f t="shared" si="2"/>
        <v>13</v>
      </c>
      <c r="P13" s="6">
        <f t="shared" si="2"/>
        <v>14</v>
      </c>
      <c r="Q13" s="6">
        <f t="shared" si="2"/>
        <v>15</v>
      </c>
      <c r="R13" s="6">
        <f t="shared" si="2"/>
        <v>16</v>
      </c>
    </row>
    <row r="14" ht="15.0" customHeight="1">
      <c r="B14" s="7" t="s">
        <v>1</v>
      </c>
      <c r="C14" s="17">
        <f>'P200-NT'!$P48</f>
        <v>60</v>
      </c>
      <c r="D14" s="17">
        <f>'P201-FM'!$P48</f>
        <v>57</v>
      </c>
      <c r="E14" s="17">
        <f>'P202-JR'!$P48</f>
        <v>66</v>
      </c>
      <c r="F14" s="17">
        <f>'P203-FA'!$P48</f>
        <v>33</v>
      </c>
      <c r="G14" s="8">
        <f>'P204-DF'!P48</f>
        <v>57</v>
      </c>
      <c r="H14" s="8">
        <f>'P205-PT'!P48</f>
        <v>66</v>
      </c>
      <c r="I14" s="8">
        <f>'P206-LR'!P48</f>
        <v>57</v>
      </c>
      <c r="J14" s="8">
        <f>'P207-JR'!P48</f>
        <v>44</v>
      </c>
      <c r="K14" s="8">
        <f>'P208-VT'!P48</f>
        <v>54</v>
      </c>
      <c r="L14" s="8">
        <f>'P209-DF'!P48</f>
        <v>48</v>
      </c>
      <c r="M14" s="8">
        <f>'P210-LR'!P48</f>
        <v>61</v>
      </c>
      <c r="N14" s="8">
        <f>'P211-DP'!P48</f>
        <v>55</v>
      </c>
      <c r="O14" s="8">
        <f>'P212-NT'!P48</f>
        <v>64</v>
      </c>
      <c r="P14" s="8">
        <f>'P213-RC'!P48</f>
        <v>53</v>
      </c>
      <c r="Q14" s="8">
        <f>'P214-JMJ'!P48</f>
        <v>53</v>
      </c>
      <c r="R14" s="8">
        <f>'P215-MB'!P48</f>
        <v>48</v>
      </c>
      <c r="S14" s="18" t="str">
        <f>IFERROR(__xludf.DUMMYFUNCTION("AVERAGE.WEIGHTED(C14:S14,C19:S19)"),"#REF!")</f>
        <v>#REF!</v>
      </c>
      <c r="T14" s="18"/>
      <c r="U14" s="18"/>
      <c r="V14" s="18"/>
    </row>
    <row r="15" ht="15.0" customHeight="1">
      <c r="B15" s="7" t="s">
        <v>2</v>
      </c>
      <c r="C15" s="17">
        <f>'P200-NT'!$P49</f>
        <v>100</v>
      </c>
      <c r="D15" s="17">
        <f>'P201-FM'!$P49</f>
        <v>100</v>
      </c>
      <c r="E15" s="17">
        <f>'P202-JR'!$P49</f>
        <v>100</v>
      </c>
      <c r="F15" s="17">
        <f>'P203-FA'!$P49</f>
        <v>95</v>
      </c>
      <c r="G15" s="8">
        <f>'P204-DF'!P49</f>
        <v>100</v>
      </c>
      <c r="H15" s="8">
        <f>'P205-PT'!P49</f>
        <v>100</v>
      </c>
      <c r="I15" s="8">
        <f>'P206-LR'!P49</f>
        <v>95</v>
      </c>
      <c r="J15" s="8">
        <f>'P207-JR'!P49</f>
        <v>100</v>
      </c>
      <c r="K15" s="8">
        <f>'P208-VT'!P49</f>
        <v>100</v>
      </c>
      <c r="L15" s="8">
        <f>'P209-DF'!P49</f>
        <v>100</v>
      </c>
      <c r="M15" s="8">
        <f>'P210-LR'!P49</f>
        <v>100</v>
      </c>
      <c r="N15" s="8">
        <f>'P211-DP'!P49</f>
        <v>100</v>
      </c>
      <c r="O15" s="8">
        <f>'P212-NT'!P49</f>
        <v>100</v>
      </c>
      <c r="P15" s="8">
        <f>'P213-RC'!P49</f>
        <v>100</v>
      </c>
      <c r="Q15" s="8">
        <f>'P214-JMJ'!P49</f>
        <v>100</v>
      </c>
      <c r="R15" s="8">
        <f>'P215-MB'!P49</f>
        <v>100</v>
      </c>
      <c r="S15" s="18"/>
      <c r="T15" s="18"/>
      <c r="U15" s="18"/>
      <c r="V15" s="18"/>
    </row>
    <row r="16" ht="15.0" customHeight="1">
      <c r="B16" s="7" t="s">
        <v>3</v>
      </c>
      <c r="C16" s="17">
        <f>'P200-NT'!$P50</f>
        <v>0</v>
      </c>
      <c r="D16" s="17">
        <f>'P201-FM'!$P50</f>
        <v>0</v>
      </c>
      <c r="E16" s="17">
        <f>'P202-JR'!$P50</f>
        <v>0</v>
      </c>
      <c r="F16" s="17">
        <f>'P203-FA'!$P50</f>
        <v>0</v>
      </c>
      <c r="G16" s="8">
        <f>'P204-DF'!P50</f>
        <v>0</v>
      </c>
      <c r="H16" s="8">
        <f>'P205-PT'!P50</f>
        <v>0</v>
      </c>
      <c r="I16" s="8">
        <f>'P206-LR'!P50</f>
        <v>0</v>
      </c>
      <c r="J16" s="8">
        <f>'P207-JR'!P50</f>
        <v>0</v>
      </c>
      <c r="K16" s="8">
        <f>'P208-VT'!P50</f>
        <v>0</v>
      </c>
      <c r="L16" s="8">
        <f>'P209-DF'!P50</f>
        <v>0</v>
      </c>
      <c r="M16" s="8">
        <f>'P210-LR'!P50</f>
        <v>0</v>
      </c>
      <c r="N16" s="8">
        <f>'P211-DP'!P50</f>
        <v>0</v>
      </c>
      <c r="O16" s="8">
        <f>'P212-NT'!P50</f>
        <v>0</v>
      </c>
      <c r="P16" s="8">
        <f>'P213-RC'!P50</f>
        <v>0</v>
      </c>
      <c r="Q16" s="8">
        <f>'P214-JMJ'!P50</f>
        <v>0</v>
      </c>
      <c r="R16" s="8">
        <f>'P215-MB'!P50</f>
        <v>0</v>
      </c>
      <c r="S16" s="18"/>
      <c r="T16" s="18"/>
      <c r="U16" s="18"/>
      <c r="V16" s="18"/>
    </row>
    <row r="17" ht="15.0" customHeight="1">
      <c r="B17" s="7" t="s">
        <v>4</v>
      </c>
      <c r="C17" s="17">
        <f>'P200-NT'!$P51</f>
        <v>21</v>
      </c>
      <c r="D17" s="17">
        <f>'P201-FM'!$P51</f>
        <v>20</v>
      </c>
      <c r="E17" s="17">
        <f>'P202-JR'!$P51</f>
        <v>24</v>
      </c>
      <c r="F17" s="17">
        <f>'P203-FA'!$P51</f>
        <v>12</v>
      </c>
      <c r="G17" s="8">
        <f>'P204-DF'!P51</f>
        <v>20</v>
      </c>
      <c r="H17" s="8">
        <f>'P205-PT'!P51</f>
        <v>23</v>
      </c>
      <c r="I17" s="8">
        <f>'P206-LR'!P51</f>
        <v>25</v>
      </c>
      <c r="J17" s="8">
        <f>'P207-JR'!P51</f>
        <v>15</v>
      </c>
      <c r="K17" s="8">
        <f>'P208-VT'!P51</f>
        <v>23</v>
      </c>
      <c r="L17" s="8">
        <f>'P209-DF'!P51</f>
        <v>17</v>
      </c>
      <c r="M17" s="8">
        <f>'P210-LR'!P51</f>
        <v>24</v>
      </c>
      <c r="N17" s="8">
        <f>'P211-DP'!P51</f>
        <v>20</v>
      </c>
      <c r="O17" s="8">
        <f>'P212-NT'!P51</f>
        <v>23</v>
      </c>
      <c r="P17" s="8">
        <f>'P213-RC'!P51</f>
        <v>22</v>
      </c>
      <c r="Q17" s="8">
        <f>'P214-JMJ'!P51</f>
        <v>16</v>
      </c>
      <c r="R17" s="8">
        <f>'P215-MB'!P51</f>
        <v>18</v>
      </c>
      <c r="S17" s="19">
        <f t="shared" ref="S17:S18" si="3">SUM(C17:R17)</f>
        <v>323</v>
      </c>
      <c r="T17" s="20">
        <f t="shared" ref="T17:T18" si="4">S17/$S$19</f>
        <v>0.5872727273</v>
      </c>
      <c r="U17" s="20">
        <f t="shared" ref="U17:U18" si="5">ROUND(T17*100,1)</f>
        <v>58.7</v>
      </c>
      <c r="V17" s="20" t="s">
        <v>4</v>
      </c>
    </row>
    <row r="18" ht="15.0" customHeight="1">
      <c r="B18" s="7" t="s">
        <v>5</v>
      </c>
      <c r="C18" s="17">
        <f>'P200-NT'!$P52</f>
        <v>14</v>
      </c>
      <c r="D18" s="17">
        <f>'P201-FM'!$P52</f>
        <v>15</v>
      </c>
      <c r="E18" s="17">
        <f>'P202-JR'!$P52</f>
        <v>9</v>
      </c>
      <c r="F18" s="17">
        <f>'P203-FA'!$P52</f>
        <v>22</v>
      </c>
      <c r="G18" s="8">
        <f>'P204-DF'!P52</f>
        <v>14</v>
      </c>
      <c r="H18" s="8">
        <f>'P205-PT'!P52</f>
        <v>12</v>
      </c>
      <c r="I18" s="8">
        <f>'P206-LR'!P52</f>
        <v>9</v>
      </c>
      <c r="J18" s="8">
        <f>'P207-JR'!P52</f>
        <v>20</v>
      </c>
      <c r="K18" s="8">
        <f>'P208-VT'!P52</f>
        <v>13</v>
      </c>
      <c r="L18" s="8">
        <f>'P209-DF'!P52</f>
        <v>18</v>
      </c>
      <c r="M18" s="8">
        <f>'P210-LR'!P52</f>
        <v>9</v>
      </c>
      <c r="N18" s="8">
        <f>'P211-DP'!P52</f>
        <v>13</v>
      </c>
      <c r="O18" s="8">
        <f>'P212-NT'!P52</f>
        <v>12</v>
      </c>
      <c r="P18" s="8">
        <f>'P213-RC'!P52</f>
        <v>14</v>
      </c>
      <c r="Q18" s="8">
        <f>'P214-JMJ'!P52</f>
        <v>16</v>
      </c>
      <c r="R18" s="8">
        <f>'P215-MB'!P52</f>
        <v>17</v>
      </c>
      <c r="S18" s="21">
        <f t="shared" si="3"/>
        <v>227</v>
      </c>
      <c r="T18" s="22">
        <f t="shared" si="4"/>
        <v>0.4127272727</v>
      </c>
      <c r="U18" s="22">
        <f t="shared" si="5"/>
        <v>41.3</v>
      </c>
      <c r="V18" s="22" t="s">
        <v>5</v>
      </c>
    </row>
    <row r="19" ht="15.0" customHeight="1">
      <c r="B19" s="7" t="s">
        <v>6</v>
      </c>
      <c r="C19" s="9">
        <f>'P200-NT'!K53</f>
        <v>35</v>
      </c>
      <c r="D19" s="9">
        <f>'P201-FM'!K53</f>
        <v>35</v>
      </c>
      <c r="E19" s="9">
        <f>'P202-JR'!K53</f>
        <v>33</v>
      </c>
      <c r="F19" s="9">
        <f>'P203-FA'!K53</f>
        <v>34</v>
      </c>
      <c r="G19" s="8">
        <f>'P204-DF'!K53</f>
        <v>34</v>
      </c>
      <c r="H19" s="8">
        <f>'P205-PT'!K53</f>
        <v>35</v>
      </c>
      <c r="I19" s="8">
        <f>'P206-LR'!K53</f>
        <v>34</v>
      </c>
      <c r="J19" s="8">
        <f>'P207-JR'!K53</f>
        <v>35</v>
      </c>
      <c r="K19" s="8">
        <f>'P208-VT'!K53</f>
        <v>36</v>
      </c>
      <c r="L19" s="8">
        <f>'P209-DF'!K53</f>
        <v>35</v>
      </c>
      <c r="M19" s="8">
        <f>'P210-LR'!K53</f>
        <v>33</v>
      </c>
      <c r="N19" s="8">
        <f>'P211-DP'!K53</f>
        <v>33</v>
      </c>
      <c r="O19" s="8">
        <f>'P212-NT'!K53</f>
        <v>35</v>
      </c>
      <c r="P19" s="8">
        <f>'P213-RC'!K53</f>
        <v>36</v>
      </c>
      <c r="Q19" s="8">
        <f>'P214-JMJ'!K53</f>
        <v>32</v>
      </c>
      <c r="R19" s="8">
        <f>'P215-MB'!K53</f>
        <v>35</v>
      </c>
      <c r="S19" s="23">
        <f>S17+S18</f>
        <v>550</v>
      </c>
      <c r="T19" s="18"/>
      <c r="U19" s="18"/>
      <c r="V19" s="18"/>
    </row>
    <row r="20" ht="15.0" customHeight="1">
      <c r="B20" s="2"/>
      <c r="C20" s="10" t="s">
        <v>9</v>
      </c>
      <c r="D20" s="11"/>
      <c r="E20" s="11"/>
      <c r="F20" s="12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ht="15.0" customHeight="1">
      <c r="B21" s="2"/>
      <c r="C21" s="13"/>
      <c r="D21" s="14"/>
      <c r="E21" s="14"/>
      <c r="F21" s="15"/>
    </row>
    <row r="22" ht="15.75" customHeight="1"/>
    <row r="23" ht="15.75" customHeight="1"/>
    <row r="24" ht="15.75" customHeight="1">
      <c r="B24" s="4" t="s">
        <v>0</v>
      </c>
      <c r="C24" s="24">
        <v>200.0</v>
      </c>
      <c r="D24" s="25">
        <f t="shared" ref="D24:R24" si="6">C24+1</f>
        <v>201</v>
      </c>
      <c r="E24" s="25">
        <f t="shared" si="6"/>
        <v>202</v>
      </c>
      <c r="F24" s="25">
        <f t="shared" si="6"/>
        <v>203</v>
      </c>
      <c r="G24" s="25">
        <f t="shared" si="6"/>
        <v>204</v>
      </c>
      <c r="H24" s="25">
        <f t="shared" si="6"/>
        <v>205</v>
      </c>
      <c r="I24" s="25">
        <f t="shared" si="6"/>
        <v>206</v>
      </c>
      <c r="J24" s="25">
        <f t="shared" si="6"/>
        <v>207</v>
      </c>
      <c r="K24" s="25">
        <f t="shared" si="6"/>
        <v>208</v>
      </c>
      <c r="L24" s="25">
        <f t="shared" si="6"/>
        <v>209</v>
      </c>
      <c r="M24" s="25">
        <f t="shared" si="6"/>
        <v>210</v>
      </c>
      <c r="N24" s="25">
        <f t="shared" si="6"/>
        <v>211</v>
      </c>
      <c r="O24" s="25">
        <f t="shared" si="6"/>
        <v>212</v>
      </c>
      <c r="P24" s="25">
        <f t="shared" si="6"/>
        <v>213</v>
      </c>
      <c r="Q24" s="25">
        <f t="shared" si="6"/>
        <v>214</v>
      </c>
      <c r="R24" s="25">
        <f t="shared" si="6"/>
        <v>215</v>
      </c>
    </row>
    <row r="25" ht="15.75" customHeight="1">
      <c r="B25" s="26" t="s">
        <v>1</v>
      </c>
      <c r="C25" s="17">
        <f>'P200-NT'!W48</f>
        <v>65</v>
      </c>
      <c r="D25" s="17">
        <f>'P201-FM'!W48</f>
        <v>68</v>
      </c>
      <c r="E25" s="17">
        <f>'P202-JR'!W48</f>
        <v>74</v>
      </c>
      <c r="F25" s="17">
        <f>'P203-FA'!W48</f>
        <v>51</v>
      </c>
      <c r="G25" s="8">
        <f>'P204-DF'!W48</f>
        <v>70</v>
      </c>
      <c r="H25" s="8">
        <f>'P205-PT'!W48</f>
        <v>78</v>
      </c>
      <c r="I25" s="8">
        <f>'P206-LR'!W48</f>
        <v>72</v>
      </c>
      <c r="J25" s="8">
        <f>'P207-JR'!W48</f>
        <v>63</v>
      </c>
      <c r="K25" s="8">
        <f>'P208-VT'!W48</f>
        <v>70</v>
      </c>
      <c r="L25" s="8">
        <f>'P209-DF'!W48</f>
        <v>72</v>
      </c>
      <c r="M25" s="8">
        <f>'P210-LR'!W48</f>
        <v>75</v>
      </c>
      <c r="N25" s="8">
        <f>'P211-DP'!W48</f>
        <v>75</v>
      </c>
      <c r="O25" s="8">
        <f>'P212-NT'!W48</f>
        <v>71</v>
      </c>
      <c r="P25" s="8">
        <f>'P213-RC'!W48</f>
        <v>64</v>
      </c>
      <c r="Q25" s="8">
        <f>'P214-JMJ'!W48</f>
        <v>71</v>
      </c>
      <c r="R25" s="8">
        <f>'P215-MB'!W48</f>
        <v>65</v>
      </c>
    </row>
    <row r="26" ht="15.75" customHeight="1">
      <c r="B26" s="26" t="s">
        <v>2</v>
      </c>
      <c r="C26" s="17">
        <f>'P200-NT'!W49</f>
        <v>100</v>
      </c>
      <c r="D26" s="17">
        <f>'P201-FM'!W49</f>
        <v>99</v>
      </c>
      <c r="E26" s="17">
        <f>'P202-JR'!W49</f>
        <v>99</v>
      </c>
      <c r="F26" s="17">
        <f>'P203-FA'!W49</f>
        <v>95</v>
      </c>
      <c r="G26" s="8">
        <f>'P204-DF'!W49</f>
        <v>100</v>
      </c>
      <c r="H26" s="8">
        <f>'P205-PT'!W49</f>
        <v>99</v>
      </c>
      <c r="I26" s="8">
        <f>'P206-LR'!W49</f>
        <v>96</v>
      </c>
      <c r="J26" s="8">
        <f>'P207-JR'!W49</f>
        <v>90</v>
      </c>
      <c r="K26" s="8">
        <f>'P208-VT'!W49</f>
        <v>99</v>
      </c>
      <c r="L26" s="8">
        <f>'P209-DF'!W49</f>
        <v>99</v>
      </c>
      <c r="M26" s="8">
        <f>'P210-LR'!W49</f>
        <v>96</v>
      </c>
      <c r="N26" s="8">
        <f>'P211-DP'!W49</f>
        <v>99</v>
      </c>
      <c r="O26" s="8">
        <f>'P212-NT'!W49</f>
        <v>99</v>
      </c>
      <c r="P26" s="8">
        <f>'P213-RC'!W49</f>
        <v>95</v>
      </c>
      <c r="Q26" s="8">
        <f>'P214-JMJ'!W49</f>
        <v>97</v>
      </c>
      <c r="R26" s="8">
        <f>'P215-MB'!W49</f>
        <v>97</v>
      </c>
    </row>
    <row r="27" ht="15.75" customHeight="1">
      <c r="B27" s="26" t="s">
        <v>3</v>
      </c>
      <c r="C27" s="17">
        <f>'P200-NT'!W50</f>
        <v>0</v>
      </c>
      <c r="D27" s="17">
        <f>'P201-FM'!W50</f>
        <v>0</v>
      </c>
      <c r="E27" s="17">
        <f>'P202-JR'!W50</f>
        <v>0</v>
      </c>
      <c r="F27" s="17">
        <f>'P203-FA'!W50</f>
        <v>0</v>
      </c>
      <c r="G27" s="8">
        <f>'P204-DF'!W50</f>
        <v>0</v>
      </c>
      <c r="H27" s="8">
        <f>'P205-PT'!W50</f>
        <v>0</v>
      </c>
      <c r="I27" s="8">
        <f>'P206-LR'!W50</f>
        <v>0</v>
      </c>
      <c r="J27" s="8">
        <f>'P207-JR'!W50</f>
        <v>0</v>
      </c>
      <c r="K27" s="8">
        <f>'P208-VT'!W50</f>
        <v>0</v>
      </c>
      <c r="L27" s="8">
        <f>'P209-DF'!W50</f>
        <v>15</v>
      </c>
      <c r="M27" s="8">
        <f>'P210-LR'!W50</f>
        <v>0</v>
      </c>
      <c r="N27" s="8">
        <f>'P211-DP'!W50</f>
        <v>0</v>
      </c>
      <c r="O27" s="8">
        <f>'P212-NT'!W50</f>
        <v>0</v>
      </c>
      <c r="P27" s="8">
        <f>'P213-RC'!W50</f>
        <v>0</v>
      </c>
      <c r="Q27" s="8">
        <f>'P214-JMJ'!W50</f>
        <v>8</v>
      </c>
      <c r="R27" s="8">
        <f>'P215-MB'!W50</f>
        <v>0</v>
      </c>
    </row>
    <row r="28" ht="15.75" customHeight="1">
      <c r="B28" s="26" t="s">
        <v>4</v>
      </c>
      <c r="C28" s="17">
        <f>'P200-NT'!W51</f>
        <v>26</v>
      </c>
      <c r="D28" s="17">
        <f>'P201-FM'!W51</f>
        <v>25</v>
      </c>
      <c r="E28" s="17">
        <f>'P202-JR'!W51</f>
        <v>27</v>
      </c>
      <c r="F28" s="17">
        <f>'P203-FA'!W51</f>
        <v>19</v>
      </c>
      <c r="G28" s="8">
        <f>'P204-DF'!W51</f>
        <v>28</v>
      </c>
      <c r="H28" s="8">
        <f>'P205-PT'!W51</f>
        <v>32</v>
      </c>
      <c r="I28" s="8">
        <f>'P206-LR'!W51</f>
        <v>29</v>
      </c>
      <c r="J28" s="8">
        <f>'P207-JR'!W51</f>
        <v>28</v>
      </c>
      <c r="K28" s="8">
        <f>'P208-VT'!W51</f>
        <v>28</v>
      </c>
      <c r="L28" s="8">
        <f>'P209-DF'!W51</f>
        <v>29</v>
      </c>
      <c r="M28" s="8">
        <f>'P210-LR'!W51</f>
        <v>31</v>
      </c>
      <c r="N28" s="8">
        <f>'P211-DP'!W51</f>
        <v>29</v>
      </c>
      <c r="O28" s="8">
        <f>'P212-NT'!W51</f>
        <v>27</v>
      </c>
      <c r="P28" s="8">
        <f>'P213-RC'!W51</f>
        <v>28</v>
      </c>
      <c r="Q28" s="8">
        <f>'P214-JMJ'!W51</f>
        <v>26</v>
      </c>
      <c r="R28" s="8">
        <f>'P215-MB'!W51</f>
        <v>27</v>
      </c>
    </row>
    <row r="29" ht="15.75" customHeight="1">
      <c r="B29" s="26" t="s">
        <v>5</v>
      </c>
      <c r="C29" s="17">
        <f>'P200-NT'!W52</f>
        <v>9</v>
      </c>
      <c r="D29" s="17">
        <f>'P201-FM'!W52</f>
        <v>10</v>
      </c>
      <c r="E29" s="17">
        <f>'P202-JR'!W52</f>
        <v>6</v>
      </c>
      <c r="F29" s="17">
        <f>'P203-FA'!W52</f>
        <v>15</v>
      </c>
      <c r="G29" s="8">
        <f>'P204-DF'!W52</f>
        <v>6</v>
      </c>
      <c r="H29" s="8">
        <f>'P205-PT'!W52</f>
        <v>3</v>
      </c>
      <c r="I29" s="8">
        <f>'P206-LR'!W52</f>
        <v>5</v>
      </c>
      <c r="J29" s="8">
        <f>'P207-JR'!W52</f>
        <v>7</v>
      </c>
      <c r="K29" s="8">
        <f>'P208-VT'!W52</f>
        <v>8</v>
      </c>
      <c r="L29" s="8">
        <f>'P209-DF'!W52</f>
        <v>6</v>
      </c>
      <c r="M29" s="8">
        <f>'P210-LR'!W52</f>
        <v>2</v>
      </c>
      <c r="N29" s="8">
        <f>'P211-DP'!W52</f>
        <v>4</v>
      </c>
      <c r="O29" s="8">
        <f>'P212-NT'!W52</f>
        <v>8</v>
      </c>
      <c r="P29" s="8">
        <f>'P213-RC'!W52</f>
        <v>8</v>
      </c>
      <c r="Q29" s="8">
        <f>'P214-JMJ'!W52</f>
        <v>6</v>
      </c>
      <c r="R29" s="8">
        <f>'P215-MB'!W52</f>
        <v>8</v>
      </c>
    </row>
    <row r="30" ht="15.75" customHeight="1">
      <c r="B30" s="26" t="s">
        <v>6</v>
      </c>
      <c r="C30" s="17">
        <f t="shared" ref="C30:R30" si="7">C28+C29</f>
        <v>35</v>
      </c>
      <c r="D30" s="27">
        <f t="shared" si="7"/>
        <v>35</v>
      </c>
      <c r="E30" s="27">
        <f t="shared" si="7"/>
        <v>33</v>
      </c>
      <c r="F30" s="27">
        <f t="shared" si="7"/>
        <v>34</v>
      </c>
      <c r="G30" s="27">
        <f t="shared" si="7"/>
        <v>34</v>
      </c>
      <c r="H30" s="27">
        <f t="shared" si="7"/>
        <v>35</v>
      </c>
      <c r="I30" s="27">
        <f t="shared" si="7"/>
        <v>34</v>
      </c>
      <c r="J30" s="27">
        <f t="shared" si="7"/>
        <v>35</v>
      </c>
      <c r="K30" s="27">
        <f t="shared" si="7"/>
        <v>36</v>
      </c>
      <c r="L30" s="27">
        <f t="shared" si="7"/>
        <v>35</v>
      </c>
      <c r="M30" s="27">
        <f t="shared" si="7"/>
        <v>33</v>
      </c>
      <c r="N30" s="27">
        <f t="shared" si="7"/>
        <v>33</v>
      </c>
      <c r="O30" s="27">
        <f t="shared" si="7"/>
        <v>35</v>
      </c>
      <c r="P30" s="27">
        <f t="shared" si="7"/>
        <v>36</v>
      </c>
      <c r="Q30" s="27">
        <f t="shared" si="7"/>
        <v>32</v>
      </c>
      <c r="R30" s="27">
        <f t="shared" si="7"/>
        <v>35</v>
      </c>
    </row>
    <row r="31" ht="15.75" customHeight="1">
      <c r="B31" s="28"/>
      <c r="C31" s="29" t="s">
        <v>10</v>
      </c>
      <c r="F31" s="30"/>
    </row>
    <row r="32" ht="15.75" customHeight="1">
      <c r="B32" s="28"/>
      <c r="C32" s="14"/>
      <c r="D32" s="14"/>
      <c r="E32" s="14"/>
      <c r="F32" s="15"/>
    </row>
    <row r="33" ht="15.75" customHeight="1"/>
    <row r="34" ht="15.75" customHeight="1"/>
    <row r="35" ht="15.75" customHeight="1">
      <c r="B35" s="4" t="s">
        <v>0</v>
      </c>
      <c r="C35" s="24">
        <v>200.0</v>
      </c>
      <c r="D35" s="25">
        <f t="shared" ref="D35:R35" si="8">C35+1</f>
        <v>201</v>
      </c>
      <c r="E35" s="25">
        <f t="shared" si="8"/>
        <v>202</v>
      </c>
      <c r="F35" s="25">
        <f t="shared" si="8"/>
        <v>203</v>
      </c>
      <c r="G35" s="25">
        <f t="shared" si="8"/>
        <v>204</v>
      </c>
      <c r="H35" s="25">
        <f t="shared" si="8"/>
        <v>205</v>
      </c>
      <c r="I35" s="25">
        <f t="shared" si="8"/>
        <v>206</v>
      </c>
      <c r="J35" s="25">
        <f t="shared" si="8"/>
        <v>207</v>
      </c>
      <c r="K35" s="25">
        <f t="shared" si="8"/>
        <v>208</v>
      </c>
      <c r="L35" s="25">
        <f t="shared" si="8"/>
        <v>209</v>
      </c>
      <c r="M35" s="25">
        <f t="shared" si="8"/>
        <v>210</v>
      </c>
      <c r="N35" s="25">
        <f t="shared" si="8"/>
        <v>211</v>
      </c>
      <c r="O35" s="25">
        <f t="shared" si="8"/>
        <v>212</v>
      </c>
      <c r="P35" s="25">
        <f t="shared" si="8"/>
        <v>213</v>
      </c>
      <c r="Q35" s="25">
        <f t="shared" si="8"/>
        <v>214</v>
      </c>
      <c r="R35" s="25">
        <f t="shared" si="8"/>
        <v>215</v>
      </c>
    </row>
    <row r="36" ht="15.75" customHeight="1">
      <c r="B36" s="26" t="s">
        <v>1</v>
      </c>
      <c r="C36" s="31">
        <f t="shared" ref="C36:R36" si="9">C25</f>
        <v>65</v>
      </c>
      <c r="D36" s="31">
        <f t="shared" si="9"/>
        <v>68</v>
      </c>
      <c r="E36" s="31">
        <f t="shared" si="9"/>
        <v>74</v>
      </c>
      <c r="F36" s="31">
        <f t="shared" si="9"/>
        <v>51</v>
      </c>
      <c r="G36" s="31">
        <f t="shared" si="9"/>
        <v>70</v>
      </c>
      <c r="H36" s="31">
        <f t="shared" si="9"/>
        <v>78</v>
      </c>
      <c r="I36" s="31">
        <f t="shared" si="9"/>
        <v>72</v>
      </c>
      <c r="J36" s="31">
        <f t="shared" si="9"/>
        <v>63</v>
      </c>
      <c r="K36" s="31">
        <f t="shared" si="9"/>
        <v>70</v>
      </c>
      <c r="L36" s="31">
        <f t="shared" si="9"/>
        <v>72</v>
      </c>
      <c r="M36" s="31">
        <f t="shared" si="9"/>
        <v>75</v>
      </c>
      <c r="N36" s="31">
        <f t="shared" si="9"/>
        <v>75</v>
      </c>
      <c r="O36" s="31">
        <f t="shared" si="9"/>
        <v>71</v>
      </c>
      <c r="P36" s="31">
        <f t="shared" si="9"/>
        <v>64</v>
      </c>
      <c r="Q36" s="31">
        <f t="shared" si="9"/>
        <v>71</v>
      </c>
      <c r="R36" s="31">
        <f t="shared" si="9"/>
        <v>65</v>
      </c>
    </row>
    <row r="37" ht="15.75" customHeight="1">
      <c r="B37" s="26" t="s">
        <v>2</v>
      </c>
      <c r="C37" s="31">
        <f t="shared" ref="C37:R37" si="10">C26</f>
        <v>100</v>
      </c>
      <c r="D37" s="31">
        <f t="shared" si="10"/>
        <v>99</v>
      </c>
      <c r="E37" s="31">
        <f t="shared" si="10"/>
        <v>99</v>
      </c>
      <c r="F37" s="31">
        <f t="shared" si="10"/>
        <v>95</v>
      </c>
      <c r="G37" s="31">
        <f t="shared" si="10"/>
        <v>100</v>
      </c>
      <c r="H37" s="31">
        <f t="shared" si="10"/>
        <v>99</v>
      </c>
      <c r="I37" s="31">
        <f t="shared" si="10"/>
        <v>96</v>
      </c>
      <c r="J37" s="31">
        <f t="shared" si="10"/>
        <v>90</v>
      </c>
      <c r="K37" s="31">
        <f t="shared" si="10"/>
        <v>99</v>
      </c>
      <c r="L37" s="31">
        <f t="shared" si="10"/>
        <v>99</v>
      </c>
      <c r="M37" s="31">
        <f t="shared" si="10"/>
        <v>96</v>
      </c>
      <c r="N37" s="31">
        <f t="shared" si="10"/>
        <v>99</v>
      </c>
      <c r="O37" s="31">
        <f t="shared" si="10"/>
        <v>99</v>
      </c>
      <c r="P37" s="31">
        <f t="shared" si="10"/>
        <v>95</v>
      </c>
      <c r="Q37" s="31">
        <f t="shared" si="10"/>
        <v>97</v>
      </c>
      <c r="R37" s="31">
        <f t="shared" si="10"/>
        <v>97</v>
      </c>
    </row>
    <row r="38" ht="15.75" customHeight="1">
      <c r="B38" s="26" t="s">
        <v>3</v>
      </c>
      <c r="C38" s="31">
        <f t="shared" ref="C38:R38" si="11">C27</f>
        <v>0</v>
      </c>
      <c r="D38" s="31">
        <f t="shared" si="11"/>
        <v>0</v>
      </c>
      <c r="E38" s="31">
        <f t="shared" si="11"/>
        <v>0</v>
      </c>
      <c r="F38" s="31">
        <f t="shared" si="11"/>
        <v>0</v>
      </c>
      <c r="G38" s="31">
        <f t="shared" si="11"/>
        <v>0</v>
      </c>
      <c r="H38" s="31">
        <f t="shared" si="11"/>
        <v>0</v>
      </c>
      <c r="I38" s="31">
        <f t="shared" si="11"/>
        <v>0</v>
      </c>
      <c r="J38" s="31">
        <f t="shared" si="11"/>
        <v>0</v>
      </c>
      <c r="K38" s="31">
        <f t="shared" si="11"/>
        <v>0</v>
      </c>
      <c r="L38" s="31">
        <f t="shared" si="11"/>
        <v>15</v>
      </c>
      <c r="M38" s="31">
        <f t="shared" si="11"/>
        <v>0</v>
      </c>
      <c r="N38" s="31">
        <f t="shared" si="11"/>
        <v>0</v>
      </c>
      <c r="O38" s="31">
        <f t="shared" si="11"/>
        <v>0</v>
      </c>
      <c r="P38" s="31">
        <f t="shared" si="11"/>
        <v>0</v>
      </c>
      <c r="Q38" s="31">
        <f t="shared" si="11"/>
        <v>8</v>
      </c>
      <c r="R38" s="31">
        <f t="shared" si="11"/>
        <v>0</v>
      </c>
    </row>
    <row r="39" ht="15.75" customHeight="1">
      <c r="B39" s="26" t="s">
        <v>4</v>
      </c>
      <c r="C39" s="31">
        <f t="shared" ref="C39:R39" si="12">C28</f>
        <v>26</v>
      </c>
      <c r="D39" s="31">
        <f t="shared" si="12"/>
        <v>25</v>
      </c>
      <c r="E39" s="31">
        <f t="shared" si="12"/>
        <v>27</v>
      </c>
      <c r="F39" s="31">
        <f t="shared" si="12"/>
        <v>19</v>
      </c>
      <c r="G39" s="31">
        <f t="shared" si="12"/>
        <v>28</v>
      </c>
      <c r="H39" s="31">
        <f t="shared" si="12"/>
        <v>32</v>
      </c>
      <c r="I39" s="31">
        <f t="shared" si="12"/>
        <v>29</v>
      </c>
      <c r="J39" s="31">
        <f t="shared" si="12"/>
        <v>28</v>
      </c>
      <c r="K39" s="31">
        <f t="shared" si="12"/>
        <v>28</v>
      </c>
      <c r="L39" s="31">
        <f t="shared" si="12"/>
        <v>29</v>
      </c>
      <c r="M39" s="31">
        <f t="shared" si="12"/>
        <v>31</v>
      </c>
      <c r="N39" s="31">
        <f t="shared" si="12"/>
        <v>29</v>
      </c>
      <c r="O39" s="31">
        <f t="shared" si="12"/>
        <v>27</v>
      </c>
      <c r="P39" s="31">
        <f t="shared" si="12"/>
        <v>28</v>
      </c>
      <c r="Q39" s="31">
        <f t="shared" si="12"/>
        <v>26</v>
      </c>
      <c r="R39" s="31">
        <f t="shared" si="12"/>
        <v>27</v>
      </c>
      <c r="S39" s="32">
        <f t="shared" ref="S39:S40" si="14">SUM(C39:R39)</f>
        <v>439</v>
      </c>
    </row>
    <row r="40" ht="15.75" customHeight="1">
      <c r="B40" s="26" t="s">
        <v>5</v>
      </c>
      <c r="C40" s="31">
        <f t="shared" ref="C40:R40" si="13">C29</f>
        <v>9</v>
      </c>
      <c r="D40" s="31">
        <f t="shared" si="13"/>
        <v>10</v>
      </c>
      <c r="E40" s="31">
        <f t="shared" si="13"/>
        <v>6</v>
      </c>
      <c r="F40" s="31">
        <f t="shared" si="13"/>
        <v>15</v>
      </c>
      <c r="G40" s="31">
        <f t="shared" si="13"/>
        <v>6</v>
      </c>
      <c r="H40" s="31">
        <f t="shared" si="13"/>
        <v>3</v>
      </c>
      <c r="I40" s="31">
        <f t="shared" si="13"/>
        <v>5</v>
      </c>
      <c r="J40" s="31">
        <f t="shared" si="13"/>
        <v>7</v>
      </c>
      <c r="K40" s="31">
        <f t="shared" si="13"/>
        <v>8</v>
      </c>
      <c r="L40" s="31">
        <f t="shared" si="13"/>
        <v>6</v>
      </c>
      <c r="M40" s="31">
        <f t="shared" si="13"/>
        <v>2</v>
      </c>
      <c r="N40" s="31">
        <f t="shared" si="13"/>
        <v>4</v>
      </c>
      <c r="O40" s="31">
        <f t="shared" si="13"/>
        <v>8</v>
      </c>
      <c r="P40" s="31">
        <f t="shared" si="13"/>
        <v>8</v>
      </c>
      <c r="Q40" s="31">
        <f t="shared" si="13"/>
        <v>6</v>
      </c>
      <c r="R40" s="31">
        <f t="shared" si="13"/>
        <v>8</v>
      </c>
      <c r="S40" s="32">
        <f t="shared" si="14"/>
        <v>111</v>
      </c>
    </row>
    <row r="41" ht="15.75" customHeight="1">
      <c r="B41" s="26" t="s">
        <v>11</v>
      </c>
      <c r="C41" s="33">
        <f t="shared" ref="C41:S41" si="15">(C39/C42)</f>
        <v>0.7428571429</v>
      </c>
      <c r="D41" s="33">
        <f t="shared" si="15"/>
        <v>0.7142857143</v>
      </c>
      <c r="E41" s="33">
        <f t="shared" si="15"/>
        <v>0.8181818182</v>
      </c>
      <c r="F41" s="33">
        <f t="shared" si="15"/>
        <v>0.5588235294</v>
      </c>
      <c r="G41" s="33">
        <f t="shared" si="15"/>
        <v>0.8235294118</v>
      </c>
      <c r="H41" s="33">
        <f t="shared" si="15"/>
        <v>0.9142857143</v>
      </c>
      <c r="I41" s="33">
        <f t="shared" si="15"/>
        <v>0.8529411765</v>
      </c>
      <c r="J41" s="33">
        <f t="shared" si="15"/>
        <v>0.8</v>
      </c>
      <c r="K41" s="33">
        <f t="shared" si="15"/>
        <v>0.7777777778</v>
      </c>
      <c r="L41" s="33">
        <f t="shared" si="15"/>
        <v>0.8285714286</v>
      </c>
      <c r="M41" s="33">
        <f t="shared" si="15"/>
        <v>0.9393939394</v>
      </c>
      <c r="N41" s="33">
        <f t="shared" si="15"/>
        <v>0.8787878788</v>
      </c>
      <c r="O41" s="33">
        <f t="shared" si="15"/>
        <v>0.7714285714</v>
      </c>
      <c r="P41" s="33">
        <f t="shared" si="15"/>
        <v>0.7777777778</v>
      </c>
      <c r="Q41" s="33">
        <f t="shared" si="15"/>
        <v>0.8125</v>
      </c>
      <c r="R41" s="33">
        <f t="shared" si="15"/>
        <v>0.7714285714</v>
      </c>
      <c r="S41" s="33">
        <f t="shared" si="15"/>
        <v>0.7981818182</v>
      </c>
    </row>
    <row r="42" ht="15.75" customHeight="1">
      <c r="B42" s="26" t="s">
        <v>6</v>
      </c>
      <c r="C42" s="17">
        <f t="shared" ref="C42:S42" si="16">C39+C40</f>
        <v>35</v>
      </c>
      <c r="D42" s="27">
        <f t="shared" si="16"/>
        <v>35</v>
      </c>
      <c r="E42" s="27">
        <f t="shared" si="16"/>
        <v>33</v>
      </c>
      <c r="F42" s="27">
        <f t="shared" si="16"/>
        <v>34</v>
      </c>
      <c r="G42" s="27">
        <f t="shared" si="16"/>
        <v>34</v>
      </c>
      <c r="H42" s="27">
        <f t="shared" si="16"/>
        <v>35</v>
      </c>
      <c r="I42" s="27">
        <f t="shared" si="16"/>
        <v>34</v>
      </c>
      <c r="J42" s="27">
        <f t="shared" si="16"/>
        <v>35</v>
      </c>
      <c r="K42" s="27">
        <f t="shared" si="16"/>
        <v>36</v>
      </c>
      <c r="L42" s="27">
        <f t="shared" si="16"/>
        <v>35</v>
      </c>
      <c r="M42" s="27">
        <f t="shared" si="16"/>
        <v>33</v>
      </c>
      <c r="N42" s="27">
        <f t="shared" si="16"/>
        <v>33</v>
      </c>
      <c r="O42" s="27">
        <f t="shared" si="16"/>
        <v>35</v>
      </c>
      <c r="P42" s="27">
        <f t="shared" si="16"/>
        <v>36</v>
      </c>
      <c r="Q42" s="27">
        <f t="shared" si="16"/>
        <v>32</v>
      </c>
      <c r="R42" s="27">
        <f t="shared" si="16"/>
        <v>35</v>
      </c>
      <c r="S42" s="27">
        <f t="shared" si="16"/>
        <v>550</v>
      </c>
    </row>
    <row r="43" ht="15.75" customHeight="1">
      <c r="B43" s="28"/>
      <c r="C43" s="29" t="s">
        <v>10</v>
      </c>
      <c r="F43" s="30"/>
    </row>
    <row r="44" ht="15.75" customHeight="1">
      <c r="B44" s="28"/>
      <c r="C44" s="14"/>
      <c r="D44" s="14"/>
      <c r="E44" s="14"/>
      <c r="F44" s="15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9:F10"/>
    <mergeCell ref="B12:F12"/>
    <mergeCell ref="C20:F21"/>
    <mergeCell ref="C31:F32"/>
    <mergeCell ref="C43:F44"/>
  </mergeCells>
  <conditionalFormatting sqref="A6">
    <cfRule type="notContainsBlanks" dxfId="0" priority="1">
      <formula>LEN(TRIM(A6))&gt;0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3.57"/>
    <col customWidth="1" min="3" max="4" width="3.0"/>
    <col customWidth="1" min="5" max="5" width="11.71"/>
    <col customWidth="1" min="6" max="6" width="3.57"/>
    <col customWidth="1" min="7" max="7" width="9.0"/>
    <col customWidth="1" min="8" max="8" width="3.57"/>
    <col customWidth="1" min="9" max="9" width="12.86"/>
    <col customWidth="1" min="10" max="10" width="11.0"/>
    <col customWidth="1" min="11" max="11" width="21.43"/>
    <col customWidth="1" hidden="1" min="12" max="12" width="4.71"/>
    <col customWidth="1" hidden="1" min="13" max="13" width="23.14"/>
    <col customWidth="1" hidden="1" min="14" max="14" width="34.14"/>
    <col customWidth="1" min="15" max="22" width="4.14"/>
    <col customWidth="1" min="23" max="23" width="5.71"/>
    <col customWidth="1" min="24" max="27" width="6.0"/>
    <col customWidth="1" min="28" max="28" width="4.14"/>
    <col customWidth="1" min="29" max="31" width="6.0"/>
    <col customWidth="1" min="32" max="32" width="4.14"/>
    <col customWidth="1" min="33" max="35" width="6.71"/>
    <col customWidth="1" min="36" max="36" width="4.14"/>
    <col customWidth="1" min="37" max="47" width="6.71"/>
    <col customWidth="1" min="48" max="48" width="7.43"/>
    <col customWidth="1" min="49" max="60" width="6.71"/>
    <col customWidth="1" min="61" max="61" width="4.71"/>
    <col customWidth="1" min="62" max="71" width="6.71"/>
    <col customWidth="1" min="72" max="72" width="4.71"/>
    <col customWidth="1" min="73" max="81" width="6.71"/>
    <col customWidth="1" min="82" max="82" width="4.71"/>
  </cols>
  <sheetData>
    <row r="1" ht="15.75" customHeight="1">
      <c r="A1" s="34"/>
      <c r="B1" s="34"/>
      <c r="C1" s="34"/>
      <c r="D1" s="34"/>
      <c r="E1" s="35"/>
      <c r="F1" s="35"/>
      <c r="G1" s="35"/>
      <c r="H1" s="35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 t="s">
        <v>12</v>
      </c>
      <c r="Y1" s="38"/>
      <c r="Z1" s="38"/>
      <c r="AA1" s="38"/>
      <c r="AB1" s="38"/>
      <c r="AC1" s="37" t="s">
        <v>13</v>
      </c>
      <c r="AD1" s="38"/>
      <c r="AE1" s="38"/>
      <c r="AF1" s="38"/>
      <c r="AG1" s="39" t="s">
        <v>14</v>
      </c>
      <c r="AH1" s="38"/>
      <c r="AI1" s="38"/>
      <c r="AJ1" s="38"/>
      <c r="AK1" s="40" t="s">
        <v>15</v>
      </c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41" t="s">
        <v>16</v>
      </c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42" t="s">
        <v>17</v>
      </c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43" t="s">
        <v>18</v>
      </c>
      <c r="BV1" s="38"/>
      <c r="BW1" s="38"/>
      <c r="BX1" s="38"/>
      <c r="BY1" s="38"/>
      <c r="BZ1" s="38"/>
      <c r="CA1" s="38"/>
      <c r="CB1" s="38"/>
      <c r="CC1" s="38"/>
      <c r="CD1" s="38"/>
    </row>
    <row r="2" ht="15.75" customHeight="1">
      <c r="A2" s="35"/>
      <c r="B2" s="35"/>
      <c r="C2" s="35"/>
      <c r="D2" s="35"/>
      <c r="G2" s="35"/>
      <c r="H2" s="35"/>
      <c r="I2" s="35"/>
      <c r="J2" s="36"/>
      <c r="K2" s="36"/>
      <c r="L2" s="36"/>
      <c r="M2" s="36"/>
      <c r="N2" s="36"/>
      <c r="O2" s="44" t="s">
        <v>19</v>
      </c>
      <c r="P2" s="45"/>
      <c r="Q2" s="45"/>
      <c r="R2" s="45"/>
      <c r="S2" s="45"/>
      <c r="T2" s="45"/>
      <c r="U2" s="45"/>
      <c r="V2" s="45"/>
      <c r="W2" s="46"/>
      <c r="X2" s="47">
        <v>20.0</v>
      </c>
      <c r="Y2" s="47">
        <v>30.0</v>
      </c>
      <c r="Z2" s="47">
        <v>50.0</v>
      </c>
      <c r="AA2" s="47"/>
      <c r="AB2" s="48"/>
      <c r="AC2" s="47">
        <v>30.0</v>
      </c>
      <c r="AD2" s="47">
        <v>70.0</v>
      </c>
      <c r="AE2" s="47"/>
      <c r="AF2" s="48"/>
      <c r="AG2" s="50">
        <v>30.0</v>
      </c>
      <c r="AH2" s="50">
        <v>70.0</v>
      </c>
      <c r="AI2" s="47"/>
      <c r="AJ2" s="51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52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53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54"/>
      <c r="BU2" s="36"/>
      <c r="BV2" s="36"/>
      <c r="BW2" s="36"/>
      <c r="BX2" s="36"/>
      <c r="BY2" s="36"/>
      <c r="BZ2" s="36"/>
      <c r="CA2" s="36"/>
      <c r="CB2" s="36"/>
      <c r="CC2" s="36"/>
      <c r="CD2" s="55"/>
    </row>
    <row r="3" ht="15.75" customHeight="1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L3" s="36"/>
      <c r="M3" s="36"/>
      <c r="N3" s="36"/>
      <c r="O3" s="56"/>
      <c r="P3" s="56"/>
      <c r="Q3" s="57">
        <v>0.5</v>
      </c>
      <c r="R3" s="57">
        <v>0.2</v>
      </c>
      <c r="S3" s="57">
        <v>0.05</v>
      </c>
      <c r="T3" s="57">
        <v>0.2</v>
      </c>
      <c r="U3" s="57">
        <v>0.05</v>
      </c>
      <c r="V3" s="57"/>
      <c r="W3" s="57"/>
      <c r="X3" s="58">
        <v>0.2</v>
      </c>
      <c r="Y3" s="58">
        <v>0.3</v>
      </c>
      <c r="Z3" s="58">
        <f>Z2/100</f>
        <v>0.5</v>
      </c>
      <c r="AA3" s="58"/>
      <c r="AB3" s="48"/>
      <c r="AC3" s="58">
        <v>0.3</v>
      </c>
      <c r="AD3" s="58">
        <v>0.7</v>
      </c>
      <c r="AE3" s="58"/>
      <c r="AF3" s="48"/>
      <c r="AG3" s="58">
        <f t="shared" ref="AG3:AH3" si="1">AG2/100</f>
        <v>0.3</v>
      </c>
      <c r="AH3" s="58">
        <f t="shared" si="1"/>
        <v>0.7</v>
      </c>
      <c r="AI3" s="58"/>
      <c r="AJ3" s="51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2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3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4"/>
      <c r="BU3" s="59"/>
      <c r="BV3" s="59"/>
      <c r="BW3" s="59"/>
      <c r="BX3" s="59"/>
      <c r="BY3" s="59"/>
      <c r="BZ3" s="59"/>
      <c r="CA3" s="59"/>
      <c r="CB3" s="59"/>
      <c r="CC3" s="59"/>
      <c r="CD3" s="55" t="s">
        <v>20</v>
      </c>
    </row>
    <row r="4" ht="15.75" customHeight="1">
      <c r="A4" s="60" t="s">
        <v>21</v>
      </c>
      <c r="B4" s="60" t="s">
        <v>22</v>
      </c>
      <c r="C4" s="60"/>
      <c r="D4" s="61" t="s">
        <v>23</v>
      </c>
      <c r="E4" s="61" t="s">
        <v>21</v>
      </c>
      <c r="F4" s="61" t="s">
        <v>24</v>
      </c>
      <c r="G4" s="61" t="s">
        <v>25</v>
      </c>
      <c r="H4" s="61" t="s">
        <v>24</v>
      </c>
      <c r="I4" s="61" t="s">
        <v>26</v>
      </c>
      <c r="J4" s="6" t="s">
        <v>27</v>
      </c>
      <c r="K4" s="6" t="s">
        <v>28</v>
      </c>
      <c r="L4" s="62" t="s">
        <v>29</v>
      </c>
      <c r="M4" s="62" t="s">
        <v>30</v>
      </c>
      <c r="N4" s="62" t="s">
        <v>31</v>
      </c>
      <c r="O4" s="56" t="s">
        <v>32</v>
      </c>
      <c r="P4" s="56" t="s">
        <v>33</v>
      </c>
      <c r="Q4" s="63" t="s">
        <v>34</v>
      </c>
      <c r="R4" s="63" t="s">
        <v>35</v>
      </c>
      <c r="S4" s="63" t="s">
        <v>36</v>
      </c>
      <c r="T4" s="63" t="s">
        <v>37</v>
      </c>
      <c r="U4" s="63" t="s">
        <v>38</v>
      </c>
      <c r="V4" s="63" t="s">
        <v>39</v>
      </c>
      <c r="W4" s="63" t="s">
        <v>22</v>
      </c>
      <c r="X4" s="36" t="s">
        <v>40</v>
      </c>
      <c r="Y4" s="36" t="s">
        <v>41</v>
      </c>
      <c r="Z4" s="36" t="s">
        <v>42</v>
      </c>
      <c r="AA4" s="36" t="s">
        <v>43</v>
      </c>
      <c r="AB4" s="48" t="s">
        <v>32</v>
      </c>
      <c r="AC4" s="36" t="s">
        <v>40</v>
      </c>
      <c r="AD4" s="36" t="s">
        <v>41</v>
      </c>
      <c r="AE4" s="36" t="s">
        <v>43</v>
      </c>
      <c r="AF4" s="48" t="s">
        <v>33</v>
      </c>
      <c r="AG4" s="36" t="s">
        <v>40</v>
      </c>
      <c r="AH4" s="36" t="s">
        <v>41</v>
      </c>
      <c r="AI4" s="36" t="s">
        <v>43</v>
      </c>
      <c r="AJ4" s="64" t="s">
        <v>39</v>
      </c>
      <c r="AK4" s="65" t="s">
        <v>44</v>
      </c>
      <c r="AL4" s="65" t="s">
        <v>45</v>
      </c>
      <c r="AM4" s="65" t="s">
        <v>46</v>
      </c>
      <c r="AN4" s="65" t="s">
        <v>47</v>
      </c>
      <c r="AO4" s="65" t="s">
        <v>48</v>
      </c>
      <c r="AP4" s="65" t="s">
        <v>49</v>
      </c>
      <c r="AQ4" s="65" t="s">
        <v>50</v>
      </c>
      <c r="AR4" s="65" t="s">
        <v>51</v>
      </c>
      <c r="AS4" s="65" t="s">
        <v>52</v>
      </c>
      <c r="AT4" s="65" t="s">
        <v>53</v>
      </c>
      <c r="AU4" s="65" t="s">
        <v>54</v>
      </c>
      <c r="AV4" s="66" t="s">
        <v>35</v>
      </c>
      <c r="AW4" s="65" t="s">
        <v>44</v>
      </c>
      <c r="AX4" s="65" t="s">
        <v>45</v>
      </c>
      <c r="AY4" s="65" t="s">
        <v>46</v>
      </c>
      <c r="AZ4" s="65" t="s">
        <v>47</v>
      </c>
      <c r="BA4" s="65" t="s">
        <v>48</v>
      </c>
      <c r="BB4" s="65" t="s">
        <v>49</v>
      </c>
      <c r="BC4" s="65" t="s">
        <v>50</v>
      </c>
      <c r="BD4" s="65" t="s">
        <v>51</v>
      </c>
      <c r="BE4" s="65" t="s">
        <v>52</v>
      </c>
      <c r="BF4" s="65" t="s">
        <v>53</v>
      </c>
      <c r="BG4" s="65" t="s">
        <v>55</v>
      </c>
      <c r="BH4" s="65" t="s">
        <v>56</v>
      </c>
      <c r="BI4" s="67" t="s">
        <v>36</v>
      </c>
      <c r="BJ4" s="65" t="s">
        <v>44</v>
      </c>
      <c r="BK4" s="65" t="s">
        <v>45</v>
      </c>
      <c r="BL4" s="65" t="s">
        <v>46</v>
      </c>
      <c r="BM4" s="65" t="s">
        <v>47</v>
      </c>
      <c r="BN4" s="65" t="s">
        <v>48</v>
      </c>
      <c r="BO4" s="65" t="s">
        <v>49</v>
      </c>
      <c r="BP4" s="65" t="s">
        <v>50</v>
      </c>
      <c r="BQ4" s="65" t="s">
        <v>51</v>
      </c>
      <c r="BR4" s="65" t="s">
        <v>52</v>
      </c>
      <c r="BS4" s="65" t="s">
        <v>53</v>
      </c>
      <c r="BT4" s="68" t="s">
        <v>37</v>
      </c>
      <c r="BU4" s="65" t="s">
        <v>45</v>
      </c>
      <c r="BV4" s="65" t="s">
        <v>46</v>
      </c>
      <c r="BW4" s="65" t="s">
        <v>47</v>
      </c>
      <c r="BX4" s="65" t="s">
        <v>48</v>
      </c>
      <c r="BY4" s="65" t="s">
        <v>49</v>
      </c>
      <c r="BZ4" s="65" t="s">
        <v>50</v>
      </c>
      <c r="CA4" s="65" t="s">
        <v>51</v>
      </c>
      <c r="CB4" s="69" t="s">
        <v>52</v>
      </c>
      <c r="CC4" s="70"/>
      <c r="CD4" s="71" t="s">
        <v>57</v>
      </c>
    </row>
    <row r="5" ht="15.75" customHeight="1">
      <c r="A5" s="34" t="str">
        <f t="shared" ref="A5:A47" si="2">$E5&amp;"-"&amp;$F5</f>
        <v>202087505-7</v>
      </c>
      <c r="B5" s="23">
        <f t="shared" ref="B5:B47" si="3">$W5</f>
        <v>25</v>
      </c>
      <c r="C5" s="34"/>
      <c r="D5" s="72">
        <v>1.0</v>
      </c>
      <c r="E5" s="72" t="s">
        <v>1513</v>
      </c>
      <c r="F5" s="72" t="s">
        <v>92</v>
      </c>
      <c r="G5" s="72" t="s">
        <v>1514</v>
      </c>
      <c r="H5" s="72" t="s">
        <v>59</v>
      </c>
      <c r="I5" s="72" t="s">
        <v>1515</v>
      </c>
      <c r="J5" s="72" t="s">
        <v>659</v>
      </c>
      <c r="K5" s="72" t="s">
        <v>1516</v>
      </c>
      <c r="L5" s="72" t="s">
        <v>65</v>
      </c>
      <c r="M5" s="72" t="s">
        <v>1517</v>
      </c>
      <c r="N5" s="72" t="s">
        <v>1518</v>
      </c>
      <c r="O5" s="74">
        <f t="shared" ref="O5:O40" si="4">$AB5</f>
        <v>50</v>
      </c>
      <c r="P5" s="74">
        <f t="shared" ref="P5:P40" si="5">$AF5</f>
        <v>0</v>
      </c>
      <c r="Q5" s="74">
        <f t="shared" ref="Q5:Q30" si="6">IFERROR(IF($V5&lt;&gt;0,ROUND((MAX(O5:P5)*0.5+$V5*0.5),0),ROUND(($O5*0.5+$P5*0.5),0)),)</f>
        <v>25</v>
      </c>
      <c r="R5" s="74">
        <f t="shared" ref="R5:R40" si="7">$AV5</f>
        <v>82</v>
      </c>
      <c r="S5" s="74">
        <f t="shared" ref="S5:S40" si="8">$BI5</f>
        <v>90</v>
      </c>
      <c r="T5" s="74">
        <f t="shared" ref="T5:T40" si="9">$BT5</f>
        <v>99</v>
      </c>
      <c r="U5" s="74">
        <f t="shared" ref="U5:U40" si="10">$CD5</f>
        <v>100</v>
      </c>
      <c r="V5" s="75">
        <f t="shared" ref="V5:V40" si="11">$AJ5</f>
        <v>0</v>
      </c>
      <c r="W5" s="76">
        <f t="shared" ref="W5:W40" si="12">IF($Q5&gt;=55,ROUND($Q5*$Q$3+$R5*$R$3+$S5*$S$3+$T5*$T$3+$U5*$U$3,0),$Q5)</f>
        <v>25</v>
      </c>
      <c r="X5" s="74">
        <v>20.0</v>
      </c>
      <c r="Y5" s="77">
        <v>30.0</v>
      </c>
      <c r="Z5" s="77">
        <v>0.0</v>
      </c>
      <c r="AA5" s="77">
        <v>0.0</v>
      </c>
      <c r="AB5" s="78">
        <f t="shared" ref="AB5:AB40" si="13">IFERROR(X5+Y5+Z5*AA5/100,0)</f>
        <v>50</v>
      </c>
      <c r="AC5" s="77">
        <v>0.0</v>
      </c>
      <c r="AD5" s="77">
        <v>0.0</v>
      </c>
      <c r="AE5" s="74">
        <v>0.0</v>
      </c>
      <c r="AF5" s="78">
        <f t="shared" ref="AF5:AF40" si="14">IFERROR(AC5+AD5*AE5/100,0)</f>
        <v>0</v>
      </c>
      <c r="AG5" s="77"/>
      <c r="AH5" s="77"/>
      <c r="AI5" s="74"/>
      <c r="AJ5" s="121">
        <f t="shared" ref="AJ5:AJ40" si="15">IFERROR(AG5+AH5*AI5/100,0)</f>
        <v>0</v>
      </c>
      <c r="AK5" s="79">
        <v>100.0</v>
      </c>
      <c r="AL5" s="80">
        <v>100.0</v>
      </c>
      <c r="AM5" s="79">
        <v>100.0</v>
      </c>
      <c r="AN5" s="79">
        <v>100.0</v>
      </c>
      <c r="AO5" s="79">
        <v>100.0</v>
      </c>
      <c r="AP5" s="79">
        <v>60.0</v>
      </c>
      <c r="AQ5" s="79">
        <v>100.0</v>
      </c>
      <c r="AR5" s="79">
        <v>0.0</v>
      </c>
      <c r="AS5" s="79">
        <v>60.0</v>
      </c>
      <c r="AT5" s="79">
        <v>100.0</v>
      </c>
      <c r="AU5" s="79"/>
      <c r="AV5" s="78">
        <f t="shared" ref="AV5:AV13" si="16">IFERROR(AVERAGE(AK5:AU5),0)</f>
        <v>82</v>
      </c>
      <c r="AW5" s="79">
        <v>100.0</v>
      </c>
      <c r="AX5" s="79">
        <v>100.0</v>
      </c>
      <c r="AY5" s="79">
        <v>100.0</v>
      </c>
      <c r="AZ5" s="79">
        <v>0.0</v>
      </c>
      <c r="BA5" s="79">
        <v>100.0</v>
      </c>
      <c r="BB5" s="79">
        <v>100.0</v>
      </c>
      <c r="BC5" s="79">
        <v>100.0</v>
      </c>
      <c r="BD5" s="79">
        <v>100.0</v>
      </c>
      <c r="BE5" s="79">
        <v>100.0</v>
      </c>
      <c r="BF5" s="79">
        <v>100.0</v>
      </c>
      <c r="BG5" s="79"/>
      <c r="BH5" s="79"/>
      <c r="BI5" s="78">
        <f t="shared" ref="BI5:BI13" si="17">IFERROR(AVERAGE(AW5:BH5),0)</f>
        <v>90</v>
      </c>
      <c r="BJ5" s="79">
        <v>100.0</v>
      </c>
      <c r="BK5" s="79">
        <v>90.0</v>
      </c>
      <c r="BL5" s="79">
        <v>100.0</v>
      </c>
      <c r="BM5" s="79">
        <v>100.0</v>
      </c>
      <c r="BN5" s="79">
        <v>100.0</v>
      </c>
      <c r="BO5" s="79">
        <v>100.0</v>
      </c>
      <c r="BP5" s="79">
        <v>100.0</v>
      </c>
      <c r="BQ5" s="79">
        <v>100.0</v>
      </c>
      <c r="BR5" s="79">
        <v>100.0</v>
      </c>
      <c r="BS5" s="79">
        <v>100.0</v>
      </c>
      <c r="BT5" s="78">
        <f t="shared" ref="BT5:BT13" si="18">IFERROR(AVERAGE(BJ5:BS5),0)</f>
        <v>99</v>
      </c>
      <c r="BU5" s="81">
        <v>100.0</v>
      </c>
      <c r="BV5" s="81">
        <v>100.0</v>
      </c>
      <c r="BW5" s="81">
        <v>100.0</v>
      </c>
      <c r="BX5" s="79">
        <v>100.0</v>
      </c>
      <c r="BY5" s="79">
        <v>100.0</v>
      </c>
      <c r="BZ5" s="79">
        <v>100.0</v>
      </c>
      <c r="CA5" s="79">
        <v>100.0</v>
      </c>
      <c r="CB5" s="79">
        <v>100.0</v>
      </c>
      <c r="CC5" s="83"/>
      <c r="CD5" s="78">
        <f t="shared" ref="CD5:CD40" si="19">IFERROR(AVERAGE(BU5:CC5),0)</f>
        <v>100</v>
      </c>
    </row>
    <row r="6" ht="15.75" customHeight="1">
      <c r="A6" s="34" t="str">
        <f t="shared" si="2"/>
        <v>202004580-1</v>
      </c>
      <c r="B6" s="23">
        <f t="shared" si="3"/>
        <v>43</v>
      </c>
      <c r="C6" s="34"/>
      <c r="D6" s="84">
        <v>2.0</v>
      </c>
      <c r="E6" s="72" t="s">
        <v>1519</v>
      </c>
      <c r="F6" s="72" t="s">
        <v>65</v>
      </c>
      <c r="G6" s="72" t="s">
        <v>1520</v>
      </c>
      <c r="H6" s="72" t="s">
        <v>92</v>
      </c>
      <c r="I6" s="72" t="s">
        <v>1521</v>
      </c>
      <c r="J6" s="72" t="s">
        <v>1522</v>
      </c>
      <c r="K6" s="72" t="s">
        <v>1523</v>
      </c>
      <c r="L6" s="72" t="s">
        <v>65</v>
      </c>
      <c r="M6" s="72" t="s">
        <v>1517</v>
      </c>
      <c r="N6" s="72" t="s">
        <v>1524</v>
      </c>
      <c r="O6" s="74">
        <f t="shared" si="4"/>
        <v>85</v>
      </c>
      <c r="P6" s="74">
        <f t="shared" si="5"/>
        <v>0</v>
      </c>
      <c r="Q6" s="74">
        <f t="shared" si="6"/>
        <v>43</v>
      </c>
      <c r="R6" s="74">
        <f t="shared" si="7"/>
        <v>34.7</v>
      </c>
      <c r="S6" s="74">
        <f t="shared" si="8"/>
        <v>0</v>
      </c>
      <c r="T6" s="74">
        <f t="shared" si="9"/>
        <v>23</v>
      </c>
      <c r="U6" s="74">
        <f t="shared" si="10"/>
        <v>50</v>
      </c>
      <c r="V6" s="75">
        <f t="shared" si="11"/>
        <v>0</v>
      </c>
      <c r="W6" s="76">
        <f t="shared" si="12"/>
        <v>43</v>
      </c>
      <c r="X6" s="74">
        <v>15.0</v>
      </c>
      <c r="Y6" s="77">
        <v>25.0</v>
      </c>
      <c r="Z6" s="77">
        <v>45.0</v>
      </c>
      <c r="AA6" s="77">
        <v>100.0</v>
      </c>
      <c r="AB6" s="78">
        <f t="shared" si="13"/>
        <v>85</v>
      </c>
      <c r="AC6" s="77">
        <v>0.0</v>
      </c>
      <c r="AD6" s="77">
        <v>0.0</v>
      </c>
      <c r="AE6" s="74">
        <v>0.0</v>
      </c>
      <c r="AF6" s="78">
        <f t="shared" si="14"/>
        <v>0</v>
      </c>
      <c r="AG6" s="77"/>
      <c r="AH6" s="77"/>
      <c r="AI6" s="74"/>
      <c r="AJ6" s="121">
        <f t="shared" si="15"/>
        <v>0</v>
      </c>
      <c r="AK6" s="79">
        <v>67.0</v>
      </c>
      <c r="AL6" s="80">
        <v>100.0</v>
      </c>
      <c r="AM6" s="79">
        <v>0.0</v>
      </c>
      <c r="AN6" s="79">
        <v>75.0</v>
      </c>
      <c r="AO6" s="79">
        <v>25.0</v>
      </c>
      <c r="AP6" s="79">
        <v>80.0</v>
      </c>
      <c r="AQ6" s="79">
        <v>0.0</v>
      </c>
      <c r="AR6" s="79">
        <v>0.0</v>
      </c>
      <c r="AS6" s="79">
        <v>0.0</v>
      </c>
      <c r="AT6" s="79">
        <v>0.0</v>
      </c>
      <c r="AU6" s="79"/>
      <c r="AV6" s="78">
        <f t="shared" si="16"/>
        <v>34.7</v>
      </c>
      <c r="AW6" s="79">
        <v>0.0</v>
      </c>
      <c r="AX6" s="79">
        <v>0.0</v>
      </c>
      <c r="AY6" s="79">
        <v>0.0</v>
      </c>
      <c r="AZ6" s="79">
        <v>0.0</v>
      </c>
      <c r="BA6" s="79">
        <v>0.0</v>
      </c>
      <c r="BB6" s="79">
        <v>0.0</v>
      </c>
      <c r="BC6" s="79">
        <v>0.0</v>
      </c>
      <c r="BD6" s="79">
        <v>0.0</v>
      </c>
      <c r="BE6" s="79">
        <v>0.0</v>
      </c>
      <c r="BF6" s="79">
        <v>0.0</v>
      </c>
      <c r="BG6" s="79"/>
      <c r="BH6" s="79"/>
      <c r="BI6" s="78">
        <f t="shared" si="17"/>
        <v>0</v>
      </c>
      <c r="BJ6" s="79">
        <v>100.0</v>
      </c>
      <c r="BK6" s="79">
        <v>0.0</v>
      </c>
      <c r="BL6" s="79">
        <v>80.0</v>
      </c>
      <c r="BM6" s="79">
        <v>30.0</v>
      </c>
      <c r="BN6" s="79">
        <v>20.0</v>
      </c>
      <c r="BO6" s="79">
        <v>0.0</v>
      </c>
      <c r="BP6" s="79">
        <v>0.0</v>
      </c>
      <c r="BQ6" s="79">
        <v>0.0</v>
      </c>
      <c r="BR6" s="79">
        <v>0.0</v>
      </c>
      <c r="BS6" s="79">
        <v>0.0</v>
      </c>
      <c r="BT6" s="78">
        <f t="shared" si="18"/>
        <v>23</v>
      </c>
      <c r="BU6" s="81">
        <v>100.0</v>
      </c>
      <c r="BV6" s="81">
        <v>100.0</v>
      </c>
      <c r="BW6" s="81">
        <v>100.0</v>
      </c>
      <c r="BX6" s="79">
        <v>100.0</v>
      </c>
      <c r="BY6" s="79">
        <v>0.0</v>
      </c>
      <c r="BZ6" s="79">
        <v>0.0</v>
      </c>
      <c r="CA6" s="79">
        <v>0.0</v>
      </c>
      <c r="CB6" s="79">
        <v>0.0</v>
      </c>
      <c r="CC6" s="79"/>
      <c r="CD6" s="78">
        <f t="shared" si="19"/>
        <v>50</v>
      </c>
    </row>
    <row r="7" ht="15.75" customHeight="1">
      <c r="A7" s="34" t="str">
        <f t="shared" si="2"/>
        <v>202087503-0</v>
      </c>
      <c r="B7" s="23">
        <f t="shared" si="3"/>
        <v>79</v>
      </c>
      <c r="C7" s="34"/>
      <c r="D7" s="84">
        <v>3.0</v>
      </c>
      <c r="E7" s="72" t="s">
        <v>1525</v>
      </c>
      <c r="F7" s="72" t="s">
        <v>155</v>
      </c>
      <c r="G7" s="72" t="s">
        <v>1526</v>
      </c>
      <c r="H7" s="72" t="s">
        <v>155</v>
      </c>
      <c r="I7" s="72" t="s">
        <v>699</v>
      </c>
      <c r="J7" s="72" t="s">
        <v>157</v>
      </c>
      <c r="K7" s="72" t="s">
        <v>1527</v>
      </c>
      <c r="L7" s="72" t="s">
        <v>65</v>
      </c>
      <c r="M7" s="72" t="s">
        <v>1517</v>
      </c>
      <c r="N7" s="72" t="s">
        <v>1528</v>
      </c>
      <c r="O7" s="74">
        <f t="shared" si="4"/>
        <v>65</v>
      </c>
      <c r="P7" s="74">
        <f t="shared" si="5"/>
        <v>30</v>
      </c>
      <c r="Q7" s="74">
        <f t="shared" si="6"/>
        <v>73</v>
      </c>
      <c r="R7" s="74">
        <f t="shared" si="7"/>
        <v>88.3</v>
      </c>
      <c r="S7" s="74">
        <f t="shared" si="8"/>
        <v>59.5</v>
      </c>
      <c r="T7" s="74">
        <f t="shared" si="9"/>
        <v>84.5</v>
      </c>
      <c r="U7" s="74">
        <f t="shared" si="10"/>
        <v>100</v>
      </c>
      <c r="V7" s="75">
        <f t="shared" si="11"/>
        <v>80</v>
      </c>
      <c r="W7" s="76">
        <f t="shared" si="12"/>
        <v>79</v>
      </c>
      <c r="X7" s="74">
        <v>15.0</v>
      </c>
      <c r="Y7" s="77">
        <v>25.0</v>
      </c>
      <c r="Z7" s="77">
        <v>25.0</v>
      </c>
      <c r="AA7" s="77">
        <v>100.0</v>
      </c>
      <c r="AB7" s="78">
        <f t="shared" si="13"/>
        <v>65</v>
      </c>
      <c r="AC7" s="77">
        <v>5.0</v>
      </c>
      <c r="AD7" s="77">
        <v>25.0</v>
      </c>
      <c r="AE7" s="74">
        <v>100.0</v>
      </c>
      <c r="AF7" s="78">
        <f t="shared" si="14"/>
        <v>30</v>
      </c>
      <c r="AG7" s="77">
        <v>25.0</v>
      </c>
      <c r="AH7" s="77">
        <v>55.0</v>
      </c>
      <c r="AI7" s="74">
        <v>100.0</v>
      </c>
      <c r="AJ7" s="121">
        <f t="shared" si="15"/>
        <v>80</v>
      </c>
      <c r="AK7" s="79">
        <v>100.0</v>
      </c>
      <c r="AL7" s="80">
        <v>0.0</v>
      </c>
      <c r="AM7" s="79">
        <v>100.0</v>
      </c>
      <c r="AN7" s="79">
        <v>100.0</v>
      </c>
      <c r="AO7" s="79">
        <v>100.0</v>
      </c>
      <c r="AP7" s="79">
        <v>100.0</v>
      </c>
      <c r="AQ7" s="79">
        <v>100.0</v>
      </c>
      <c r="AR7" s="79">
        <v>83.0</v>
      </c>
      <c r="AS7" s="79">
        <v>100.0</v>
      </c>
      <c r="AT7" s="79">
        <v>100.0</v>
      </c>
      <c r="AU7" s="79"/>
      <c r="AV7" s="78">
        <f t="shared" si="16"/>
        <v>88.3</v>
      </c>
      <c r="AW7" s="79">
        <v>95.0</v>
      </c>
      <c r="AX7" s="79">
        <v>100.0</v>
      </c>
      <c r="AY7" s="79">
        <v>100.0</v>
      </c>
      <c r="AZ7" s="79">
        <v>100.0</v>
      </c>
      <c r="BA7" s="79">
        <v>0.0</v>
      </c>
      <c r="BB7" s="79">
        <v>0.0</v>
      </c>
      <c r="BC7" s="79">
        <v>0.0</v>
      </c>
      <c r="BD7" s="79">
        <v>100.0</v>
      </c>
      <c r="BE7" s="79">
        <v>0.0</v>
      </c>
      <c r="BF7" s="79">
        <v>100.0</v>
      </c>
      <c r="BG7" s="79"/>
      <c r="BH7" s="79"/>
      <c r="BI7" s="78">
        <f t="shared" si="17"/>
        <v>59.5</v>
      </c>
      <c r="BJ7" s="79">
        <v>100.0</v>
      </c>
      <c r="BK7" s="79">
        <v>100.0</v>
      </c>
      <c r="BL7" s="79">
        <v>85.0</v>
      </c>
      <c r="BM7" s="79">
        <v>100.0</v>
      </c>
      <c r="BN7" s="79">
        <v>100.0</v>
      </c>
      <c r="BO7" s="79">
        <v>85.0</v>
      </c>
      <c r="BP7" s="79">
        <v>90.0</v>
      </c>
      <c r="BQ7" s="79">
        <v>95.0</v>
      </c>
      <c r="BR7" s="79">
        <v>0.0</v>
      </c>
      <c r="BS7" s="79">
        <v>90.0</v>
      </c>
      <c r="BT7" s="78">
        <f t="shared" si="18"/>
        <v>84.5</v>
      </c>
      <c r="BU7" s="81">
        <v>100.0</v>
      </c>
      <c r="BV7" s="81">
        <v>100.0</v>
      </c>
      <c r="BW7" s="81">
        <v>100.0</v>
      </c>
      <c r="BX7" s="79">
        <v>100.0</v>
      </c>
      <c r="BY7" s="79">
        <v>100.0</v>
      </c>
      <c r="BZ7" s="79">
        <v>100.0</v>
      </c>
      <c r="CA7" s="79">
        <v>100.0</v>
      </c>
      <c r="CB7" s="79">
        <v>100.0</v>
      </c>
      <c r="CC7" s="79"/>
      <c r="CD7" s="78">
        <f t="shared" si="19"/>
        <v>100</v>
      </c>
    </row>
    <row r="8" ht="15.75" customHeight="1">
      <c r="A8" s="34" t="str">
        <f t="shared" si="2"/>
        <v>201956549-4</v>
      </c>
      <c r="B8" s="23">
        <f t="shared" si="3"/>
        <v>60</v>
      </c>
      <c r="C8" s="34"/>
      <c r="D8" s="84">
        <v>4.0</v>
      </c>
      <c r="E8" s="72" t="s">
        <v>1529</v>
      </c>
      <c r="F8" s="72" t="s">
        <v>59</v>
      </c>
      <c r="G8" s="72" t="s">
        <v>1530</v>
      </c>
      <c r="H8" s="72" t="s">
        <v>59</v>
      </c>
      <c r="I8" s="72" t="s">
        <v>699</v>
      </c>
      <c r="J8" s="72" t="s">
        <v>1078</v>
      </c>
      <c r="K8" s="72" t="s">
        <v>1531</v>
      </c>
      <c r="L8" s="72" t="s">
        <v>65</v>
      </c>
      <c r="M8" s="72" t="s">
        <v>97</v>
      </c>
      <c r="N8" s="72" t="s">
        <v>1532</v>
      </c>
      <c r="O8" s="74">
        <f t="shared" si="4"/>
        <v>80</v>
      </c>
      <c r="P8" s="74">
        <f t="shared" si="5"/>
        <v>15</v>
      </c>
      <c r="Q8" s="74">
        <f t="shared" si="6"/>
        <v>78</v>
      </c>
      <c r="R8" s="74">
        <f t="shared" si="7"/>
        <v>44.5</v>
      </c>
      <c r="S8" s="74">
        <f t="shared" si="8"/>
        <v>0</v>
      </c>
      <c r="T8" s="74">
        <f t="shared" si="9"/>
        <v>45.5</v>
      </c>
      <c r="U8" s="74">
        <f t="shared" si="10"/>
        <v>62.5</v>
      </c>
      <c r="V8" s="75">
        <f t="shared" si="11"/>
        <v>75</v>
      </c>
      <c r="W8" s="76">
        <f t="shared" si="12"/>
        <v>60</v>
      </c>
      <c r="X8" s="74">
        <v>20.0</v>
      </c>
      <c r="Y8" s="77">
        <v>25.0</v>
      </c>
      <c r="Z8" s="77">
        <v>35.0</v>
      </c>
      <c r="AA8" s="77">
        <v>100.0</v>
      </c>
      <c r="AB8" s="78">
        <f t="shared" si="13"/>
        <v>80</v>
      </c>
      <c r="AC8" s="77">
        <v>15.0</v>
      </c>
      <c r="AD8" s="77">
        <v>0.0</v>
      </c>
      <c r="AE8" s="74">
        <v>0.0</v>
      </c>
      <c r="AF8" s="78">
        <f t="shared" si="14"/>
        <v>15</v>
      </c>
      <c r="AG8" s="77">
        <v>20.0</v>
      </c>
      <c r="AH8" s="77">
        <v>55.0</v>
      </c>
      <c r="AI8" s="74">
        <v>100.0</v>
      </c>
      <c r="AJ8" s="121">
        <f t="shared" si="15"/>
        <v>75</v>
      </c>
      <c r="AK8" s="79">
        <v>100.0</v>
      </c>
      <c r="AL8" s="80">
        <v>0.0</v>
      </c>
      <c r="AM8" s="79">
        <v>100.0</v>
      </c>
      <c r="AN8" s="79">
        <v>75.0</v>
      </c>
      <c r="AO8" s="79">
        <v>50.0</v>
      </c>
      <c r="AP8" s="79">
        <v>80.0</v>
      </c>
      <c r="AQ8" s="79">
        <v>0.0</v>
      </c>
      <c r="AR8" s="79">
        <v>0.0</v>
      </c>
      <c r="AS8" s="79">
        <v>40.0</v>
      </c>
      <c r="AT8" s="79">
        <v>0.0</v>
      </c>
      <c r="AU8" s="79"/>
      <c r="AV8" s="78">
        <f t="shared" si="16"/>
        <v>44.5</v>
      </c>
      <c r="AW8" s="79">
        <v>0.0</v>
      </c>
      <c r="AX8" s="79">
        <v>0.0</v>
      </c>
      <c r="AY8" s="79">
        <v>0.0</v>
      </c>
      <c r="AZ8" s="79">
        <v>0.0</v>
      </c>
      <c r="BA8" s="79">
        <v>0.0</v>
      </c>
      <c r="BB8" s="79">
        <v>0.0</v>
      </c>
      <c r="BC8" s="79">
        <v>0.0</v>
      </c>
      <c r="BD8" s="79">
        <v>0.0</v>
      </c>
      <c r="BE8" s="79">
        <v>0.0</v>
      </c>
      <c r="BF8" s="79">
        <v>0.0</v>
      </c>
      <c r="BG8" s="79"/>
      <c r="BH8" s="79"/>
      <c r="BI8" s="78">
        <f t="shared" si="17"/>
        <v>0</v>
      </c>
      <c r="BJ8" s="79">
        <v>80.0</v>
      </c>
      <c r="BK8" s="79">
        <v>65.0</v>
      </c>
      <c r="BL8" s="79">
        <v>0.0</v>
      </c>
      <c r="BM8" s="79">
        <v>55.0</v>
      </c>
      <c r="BN8" s="79">
        <v>100.0</v>
      </c>
      <c r="BO8" s="79">
        <v>0.0</v>
      </c>
      <c r="BP8" s="79">
        <v>90.0</v>
      </c>
      <c r="BQ8" s="79">
        <v>65.0</v>
      </c>
      <c r="BR8" s="79">
        <v>0.0</v>
      </c>
      <c r="BS8" s="79">
        <v>0.0</v>
      </c>
      <c r="BT8" s="78">
        <f t="shared" si="18"/>
        <v>45.5</v>
      </c>
      <c r="BU8" s="81">
        <v>0.0</v>
      </c>
      <c r="BV8" s="81">
        <v>100.0</v>
      </c>
      <c r="BW8" s="81">
        <v>100.0</v>
      </c>
      <c r="BX8" s="79">
        <v>100.0</v>
      </c>
      <c r="BY8" s="79">
        <v>100.0</v>
      </c>
      <c r="BZ8" s="79">
        <v>0.0</v>
      </c>
      <c r="CA8" s="79">
        <v>100.0</v>
      </c>
      <c r="CB8" s="79">
        <v>0.0</v>
      </c>
      <c r="CC8" s="79"/>
      <c r="CD8" s="78">
        <f t="shared" si="19"/>
        <v>62.5</v>
      </c>
    </row>
    <row r="9" ht="15.75" customHeight="1">
      <c r="A9" s="34" t="str">
        <f t="shared" si="2"/>
        <v>202087515-4</v>
      </c>
      <c r="B9" s="23">
        <f t="shared" si="3"/>
        <v>86</v>
      </c>
      <c r="C9" s="34"/>
      <c r="D9" s="84">
        <v>5.0</v>
      </c>
      <c r="E9" s="72" t="s">
        <v>1533</v>
      </c>
      <c r="F9" s="72" t="s">
        <v>59</v>
      </c>
      <c r="G9" s="72" t="s">
        <v>1534</v>
      </c>
      <c r="H9" s="72" t="s">
        <v>205</v>
      </c>
      <c r="I9" s="72" t="s">
        <v>1535</v>
      </c>
      <c r="J9" s="72" t="s">
        <v>1536</v>
      </c>
      <c r="K9" s="72" t="s">
        <v>1537</v>
      </c>
      <c r="L9" s="72" t="s">
        <v>65</v>
      </c>
      <c r="M9" s="72" t="s">
        <v>1517</v>
      </c>
      <c r="N9" s="72" t="s">
        <v>1538</v>
      </c>
      <c r="O9" s="74">
        <f t="shared" si="4"/>
        <v>55</v>
      </c>
      <c r="P9" s="74">
        <f t="shared" si="5"/>
        <v>90</v>
      </c>
      <c r="Q9" s="74">
        <f t="shared" si="6"/>
        <v>73</v>
      </c>
      <c r="R9" s="74">
        <f t="shared" si="7"/>
        <v>100</v>
      </c>
      <c r="S9" s="74">
        <f t="shared" si="8"/>
        <v>84.9</v>
      </c>
      <c r="T9" s="74">
        <f t="shared" si="9"/>
        <v>99</v>
      </c>
      <c r="U9" s="74">
        <f t="shared" si="10"/>
        <v>100</v>
      </c>
      <c r="V9" s="75">
        <f t="shared" si="11"/>
        <v>0</v>
      </c>
      <c r="W9" s="76">
        <f t="shared" si="12"/>
        <v>86</v>
      </c>
      <c r="X9" s="74">
        <v>15.0</v>
      </c>
      <c r="Y9" s="77">
        <v>5.0</v>
      </c>
      <c r="Z9" s="77">
        <v>35.0</v>
      </c>
      <c r="AA9" s="77">
        <v>100.0</v>
      </c>
      <c r="AB9" s="78">
        <f t="shared" si="13"/>
        <v>55</v>
      </c>
      <c r="AC9" s="88">
        <v>30.0</v>
      </c>
      <c r="AD9" s="88">
        <v>60.0</v>
      </c>
      <c r="AE9" s="87">
        <v>100.0</v>
      </c>
      <c r="AF9" s="78">
        <f t="shared" si="14"/>
        <v>90</v>
      </c>
      <c r="AG9" s="77"/>
      <c r="AH9" s="77"/>
      <c r="AI9" s="74"/>
      <c r="AJ9" s="121">
        <f t="shared" si="15"/>
        <v>0</v>
      </c>
      <c r="AK9" s="79">
        <v>100.0</v>
      </c>
      <c r="AL9" s="80">
        <v>100.0</v>
      </c>
      <c r="AM9" s="79">
        <v>100.0</v>
      </c>
      <c r="AN9" s="79">
        <v>100.0</v>
      </c>
      <c r="AO9" s="79">
        <v>100.0</v>
      </c>
      <c r="AP9" s="79">
        <v>100.0</v>
      </c>
      <c r="AQ9" s="79">
        <v>100.0</v>
      </c>
      <c r="AR9" s="79">
        <v>100.0</v>
      </c>
      <c r="AS9" s="79">
        <v>100.0</v>
      </c>
      <c r="AT9" s="79">
        <v>100.0</v>
      </c>
      <c r="AU9" s="79"/>
      <c r="AV9" s="78">
        <f t="shared" si="16"/>
        <v>100</v>
      </c>
      <c r="AW9" s="79">
        <v>61.0</v>
      </c>
      <c r="AX9" s="79">
        <v>100.0</v>
      </c>
      <c r="AY9" s="79">
        <v>95.0</v>
      </c>
      <c r="AZ9" s="79">
        <v>0.0</v>
      </c>
      <c r="BA9" s="79">
        <v>93.0</v>
      </c>
      <c r="BB9" s="79">
        <v>100.0</v>
      </c>
      <c r="BC9" s="79">
        <v>100.0</v>
      </c>
      <c r="BD9" s="79">
        <v>100.0</v>
      </c>
      <c r="BE9" s="79">
        <v>100.0</v>
      </c>
      <c r="BF9" s="79">
        <v>100.0</v>
      </c>
      <c r="BG9" s="79"/>
      <c r="BH9" s="79"/>
      <c r="BI9" s="78">
        <f t="shared" si="17"/>
        <v>84.9</v>
      </c>
      <c r="BJ9" s="117">
        <v>100.0</v>
      </c>
      <c r="BK9" s="117">
        <v>100.0</v>
      </c>
      <c r="BL9" s="117">
        <v>100.0</v>
      </c>
      <c r="BM9" s="117">
        <v>100.0</v>
      </c>
      <c r="BN9" s="117">
        <v>100.0</v>
      </c>
      <c r="BO9" s="117">
        <v>100.0</v>
      </c>
      <c r="BP9" s="117">
        <v>100.0</v>
      </c>
      <c r="BQ9" s="117">
        <v>100.0</v>
      </c>
      <c r="BR9" s="117">
        <v>100.0</v>
      </c>
      <c r="BS9" s="79">
        <v>90.0</v>
      </c>
      <c r="BT9" s="78">
        <f t="shared" si="18"/>
        <v>99</v>
      </c>
      <c r="BU9" s="81">
        <v>100.0</v>
      </c>
      <c r="BV9" s="81">
        <v>100.0</v>
      </c>
      <c r="BW9" s="81">
        <v>100.0</v>
      </c>
      <c r="BX9" s="79">
        <v>100.0</v>
      </c>
      <c r="BY9" s="79">
        <v>100.0</v>
      </c>
      <c r="BZ9" s="79">
        <v>100.0</v>
      </c>
      <c r="CA9" s="79">
        <v>100.0</v>
      </c>
      <c r="CB9" s="79">
        <v>100.0</v>
      </c>
      <c r="CC9" s="79"/>
      <c r="CD9" s="78">
        <f t="shared" si="19"/>
        <v>100</v>
      </c>
    </row>
    <row r="10" ht="15.75" customHeight="1">
      <c r="A10" s="34" t="str">
        <f t="shared" si="2"/>
        <v>202087513-8</v>
      </c>
      <c r="B10" s="23">
        <f t="shared" si="3"/>
        <v>84</v>
      </c>
      <c r="C10" s="34"/>
      <c r="D10" s="84">
        <v>6.0</v>
      </c>
      <c r="E10" s="72" t="s">
        <v>1539</v>
      </c>
      <c r="F10" s="72" t="s">
        <v>108</v>
      </c>
      <c r="G10" s="72" t="s">
        <v>1540</v>
      </c>
      <c r="H10" s="72" t="s">
        <v>79</v>
      </c>
      <c r="I10" s="72" t="s">
        <v>1541</v>
      </c>
      <c r="J10" s="72" t="s">
        <v>1542</v>
      </c>
      <c r="K10" s="72" t="s">
        <v>1543</v>
      </c>
      <c r="L10" s="72" t="s">
        <v>65</v>
      </c>
      <c r="M10" s="72" t="s">
        <v>1517</v>
      </c>
      <c r="N10" s="72" t="s">
        <v>1544</v>
      </c>
      <c r="O10" s="74">
        <f t="shared" si="4"/>
        <v>95</v>
      </c>
      <c r="P10" s="74">
        <f t="shared" si="5"/>
        <v>90</v>
      </c>
      <c r="Q10" s="74">
        <f t="shared" si="6"/>
        <v>93</v>
      </c>
      <c r="R10" s="74">
        <f t="shared" si="7"/>
        <v>80.6</v>
      </c>
      <c r="S10" s="74">
        <f t="shared" si="8"/>
        <v>69.88888889</v>
      </c>
      <c r="T10" s="74">
        <f t="shared" si="9"/>
        <v>71.5</v>
      </c>
      <c r="U10" s="74">
        <f t="shared" si="10"/>
        <v>75</v>
      </c>
      <c r="V10" s="75">
        <f t="shared" si="11"/>
        <v>0</v>
      </c>
      <c r="W10" s="76">
        <f t="shared" si="12"/>
        <v>84</v>
      </c>
      <c r="X10" s="87">
        <v>15.0</v>
      </c>
      <c r="Y10" s="88">
        <v>30.0</v>
      </c>
      <c r="Z10" s="88">
        <v>50.0</v>
      </c>
      <c r="AA10" s="88">
        <v>100.0</v>
      </c>
      <c r="AB10" s="114">
        <f t="shared" si="13"/>
        <v>95</v>
      </c>
      <c r="AC10" s="77">
        <v>30.0</v>
      </c>
      <c r="AD10" s="77">
        <v>60.0</v>
      </c>
      <c r="AE10" s="74">
        <v>100.0</v>
      </c>
      <c r="AF10" s="121">
        <f t="shared" si="14"/>
        <v>90</v>
      </c>
      <c r="AG10" s="77"/>
      <c r="AH10" s="77"/>
      <c r="AI10" s="74"/>
      <c r="AJ10" s="121">
        <f t="shared" si="15"/>
        <v>0</v>
      </c>
      <c r="AK10" s="117">
        <v>83.0</v>
      </c>
      <c r="AL10" s="124">
        <v>0.0</v>
      </c>
      <c r="AM10" s="117">
        <v>100.0</v>
      </c>
      <c r="AN10" s="117">
        <v>100.0</v>
      </c>
      <c r="AO10" s="117">
        <v>100.0</v>
      </c>
      <c r="AP10" s="117">
        <v>80.0</v>
      </c>
      <c r="AQ10" s="117">
        <v>100.0</v>
      </c>
      <c r="AR10" s="117">
        <v>83.0</v>
      </c>
      <c r="AS10" s="79">
        <v>60.0</v>
      </c>
      <c r="AT10" s="79">
        <v>100.0</v>
      </c>
      <c r="AU10" s="79"/>
      <c r="AV10" s="78">
        <f t="shared" si="16"/>
        <v>80.6</v>
      </c>
      <c r="AW10" s="117">
        <v>87.0</v>
      </c>
      <c r="AX10" s="117">
        <v>100.0</v>
      </c>
      <c r="AY10" s="117">
        <v>100.0</v>
      </c>
      <c r="AZ10" s="117"/>
      <c r="BA10" s="117">
        <v>100.0</v>
      </c>
      <c r="BB10" s="117">
        <v>100.0</v>
      </c>
      <c r="BC10" s="117">
        <v>84.0</v>
      </c>
      <c r="BD10" s="117">
        <v>0.0</v>
      </c>
      <c r="BE10" s="79">
        <v>0.0</v>
      </c>
      <c r="BF10" s="79">
        <v>58.0</v>
      </c>
      <c r="BG10" s="79"/>
      <c r="BH10" s="79"/>
      <c r="BI10" s="114">
        <f t="shared" si="17"/>
        <v>69.88888889</v>
      </c>
      <c r="BJ10" s="79">
        <v>100.0</v>
      </c>
      <c r="BK10" s="79">
        <v>90.0</v>
      </c>
      <c r="BL10" s="79">
        <v>95.0</v>
      </c>
      <c r="BM10" s="79">
        <v>100.0</v>
      </c>
      <c r="BN10" s="79">
        <v>100.0</v>
      </c>
      <c r="BO10" s="79">
        <v>0.0</v>
      </c>
      <c r="BP10" s="79">
        <v>100.0</v>
      </c>
      <c r="BQ10" s="79">
        <v>40.0</v>
      </c>
      <c r="BR10" s="79">
        <v>90.0</v>
      </c>
      <c r="BS10" s="118">
        <v>0.0</v>
      </c>
      <c r="BT10" s="78">
        <f t="shared" si="18"/>
        <v>71.5</v>
      </c>
      <c r="BU10" s="81">
        <v>0.0</v>
      </c>
      <c r="BV10" s="81">
        <v>100.0</v>
      </c>
      <c r="BW10" s="81">
        <v>100.0</v>
      </c>
      <c r="BX10" s="79">
        <v>100.0</v>
      </c>
      <c r="BY10" s="79">
        <v>100.0</v>
      </c>
      <c r="BZ10" s="79">
        <v>100.0</v>
      </c>
      <c r="CA10" s="79">
        <v>0.0</v>
      </c>
      <c r="CB10" s="79">
        <v>100.0</v>
      </c>
      <c r="CC10" s="79"/>
      <c r="CD10" s="78">
        <f t="shared" si="19"/>
        <v>75</v>
      </c>
    </row>
    <row r="11" ht="15.75" customHeight="1">
      <c r="A11" s="34" t="str">
        <f t="shared" si="2"/>
        <v>202087521-9</v>
      </c>
      <c r="B11" s="23">
        <f t="shared" si="3"/>
        <v>0</v>
      </c>
      <c r="C11" s="34"/>
      <c r="D11" s="84">
        <v>7.0</v>
      </c>
      <c r="E11" s="72" t="s">
        <v>1545</v>
      </c>
      <c r="F11" s="72" t="s">
        <v>100</v>
      </c>
      <c r="G11" s="72" t="s">
        <v>1546</v>
      </c>
      <c r="H11" s="72" t="s">
        <v>59</v>
      </c>
      <c r="I11" s="111" t="s">
        <v>1547</v>
      </c>
      <c r="J11" s="72" t="s">
        <v>236</v>
      </c>
      <c r="K11" s="72" t="s">
        <v>1132</v>
      </c>
      <c r="L11" s="72" t="s">
        <v>65</v>
      </c>
      <c r="M11" s="72" t="s">
        <v>1517</v>
      </c>
      <c r="N11" s="72" t="s">
        <v>1548</v>
      </c>
      <c r="O11" s="74">
        <f t="shared" si="4"/>
        <v>0</v>
      </c>
      <c r="P11" s="74">
        <f t="shared" si="5"/>
        <v>0</v>
      </c>
      <c r="Q11" s="74">
        <f t="shared" si="6"/>
        <v>0</v>
      </c>
      <c r="R11" s="74">
        <f t="shared" si="7"/>
        <v>0</v>
      </c>
      <c r="S11" s="74">
        <f t="shared" si="8"/>
        <v>0</v>
      </c>
      <c r="T11" s="74">
        <f t="shared" si="9"/>
        <v>0</v>
      </c>
      <c r="U11" s="74">
        <f t="shared" si="10"/>
        <v>0</v>
      </c>
      <c r="V11" s="75">
        <f t="shared" si="11"/>
        <v>0</v>
      </c>
      <c r="W11" s="90">
        <f t="shared" si="12"/>
        <v>0</v>
      </c>
      <c r="X11" s="74">
        <v>0.0</v>
      </c>
      <c r="Y11" s="77">
        <v>0.0</v>
      </c>
      <c r="Z11" s="77">
        <v>0.0</v>
      </c>
      <c r="AA11" s="77">
        <v>0.0</v>
      </c>
      <c r="AB11" s="114">
        <f t="shared" si="13"/>
        <v>0</v>
      </c>
      <c r="AC11" s="70" t="s">
        <v>68</v>
      </c>
      <c r="AD11" s="70" t="s">
        <v>68</v>
      </c>
      <c r="AE11" s="70" t="s">
        <v>68</v>
      </c>
      <c r="AF11" s="121">
        <f t="shared" si="14"/>
        <v>0</v>
      </c>
      <c r="AG11" s="77"/>
      <c r="AH11" s="77"/>
      <c r="AI11" s="74"/>
      <c r="AJ11" s="121">
        <f t="shared" si="15"/>
        <v>0</v>
      </c>
      <c r="AK11" s="70">
        <v>0.0</v>
      </c>
      <c r="AL11" s="70">
        <v>0.0</v>
      </c>
      <c r="AM11" s="70">
        <v>0.0</v>
      </c>
      <c r="AN11" s="70">
        <v>0.0</v>
      </c>
      <c r="AO11" s="70">
        <v>0.0</v>
      </c>
      <c r="AP11" s="70">
        <v>0.0</v>
      </c>
      <c r="AQ11" s="70">
        <v>0.0</v>
      </c>
      <c r="AR11" s="70">
        <v>0.0</v>
      </c>
      <c r="AS11" s="85">
        <v>0.0</v>
      </c>
      <c r="AT11" s="85">
        <v>0.0</v>
      </c>
      <c r="AU11" s="79"/>
      <c r="AV11" s="114">
        <f t="shared" si="16"/>
        <v>0</v>
      </c>
      <c r="AW11" s="70">
        <v>0.0</v>
      </c>
      <c r="AX11" s="70">
        <v>0.0</v>
      </c>
      <c r="AY11" s="70">
        <v>0.0</v>
      </c>
      <c r="AZ11" s="70">
        <v>0.0</v>
      </c>
      <c r="BA11" s="70">
        <v>0.0</v>
      </c>
      <c r="BB11" s="70">
        <v>0.0</v>
      </c>
      <c r="BC11" s="70">
        <v>0.0</v>
      </c>
      <c r="BD11" s="70">
        <v>0.0</v>
      </c>
      <c r="BE11" s="85">
        <v>0.0</v>
      </c>
      <c r="BF11" s="85">
        <v>0.0</v>
      </c>
      <c r="BG11" s="79"/>
      <c r="BH11" s="79"/>
      <c r="BI11" s="114">
        <f t="shared" si="17"/>
        <v>0</v>
      </c>
      <c r="BJ11" s="79">
        <v>0.0</v>
      </c>
      <c r="BK11" s="79">
        <v>0.0</v>
      </c>
      <c r="BL11" s="79">
        <v>0.0</v>
      </c>
      <c r="BM11" s="79">
        <v>0.0</v>
      </c>
      <c r="BN11" s="79">
        <v>0.0</v>
      </c>
      <c r="BO11" s="79">
        <v>0.0</v>
      </c>
      <c r="BP11" s="79">
        <v>0.0</v>
      </c>
      <c r="BQ11" s="79">
        <v>0.0</v>
      </c>
      <c r="BR11" s="79">
        <v>0.0</v>
      </c>
      <c r="BS11" s="122">
        <v>0.0</v>
      </c>
      <c r="BT11" s="78">
        <f t="shared" si="18"/>
        <v>0</v>
      </c>
      <c r="BU11" s="81">
        <v>0.0</v>
      </c>
      <c r="BV11" s="81">
        <v>0.0</v>
      </c>
      <c r="BW11" s="81">
        <v>0.0</v>
      </c>
      <c r="BX11" s="79">
        <v>0.0</v>
      </c>
      <c r="BY11" s="79">
        <v>0.0</v>
      </c>
      <c r="BZ11" s="79">
        <v>0.0</v>
      </c>
      <c r="CA11" s="79">
        <v>0.0</v>
      </c>
      <c r="CB11" s="79">
        <v>0.0</v>
      </c>
      <c r="CC11" s="79"/>
      <c r="CD11" s="78">
        <f t="shared" si="19"/>
        <v>0</v>
      </c>
    </row>
    <row r="12" ht="15.75" customHeight="1">
      <c r="A12" s="34" t="str">
        <f t="shared" si="2"/>
        <v>202087510-3</v>
      </c>
      <c r="B12" s="23">
        <f t="shared" si="3"/>
        <v>72</v>
      </c>
      <c r="C12" s="34"/>
      <c r="D12" s="84">
        <v>8.0</v>
      </c>
      <c r="E12" s="72" t="s">
        <v>1549</v>
      </c>
      <c r="F12" s="72" t="s">
        <v>79</v>
      </c>
      <c r="G12" s="72" t="s">
        <v>1550</v>
      </c>
      <c r="H12" s="72" t="s">
        <v>65</v>
      </c>
      <c r="I12" s="72" t="s">
        <v>1551</v>
      </c>
      <c r="J12" s="72" t="s">
        <v>1406</v>
      </c>
      <c r="K12" s="72" t="s">
        <v>182</v>
      </c>
      <c r="L12" s="72" t="s">
        <v>65</v>
      </c>
      <c r="M12" s="72" t="s">
        <v>1517</v>
      </c>
      <c r="N12" s="72" t="s">
        <v>1552</v>
      </c>
      <c r="O12" s="74">
        <f t="shared" si="4"/>
        <v>65</v>
      </c>
      <c r="P12" s="74">
        <f t="shared" si="5"/>
        <v>60</v>
      </c>
      <c r="Q12" s="74">
        <f t="shared" si="6"/>
        <v>63</v>
      </c>
      <c r="R12" s="74">
        <f t="shared" si="7"/>
        <v>96</v>
      </c>
      <c r="S12" s="74">
        <f t="shared" si="8"/>
        <v>60.9</v>
      </c>
      <c r="T12" s="74">
        <f t="shared" si="9"/>
        <v>72.5</v>
      </c>
      <c r="U12" s="74">
        <f t="shared" si="10"/>
        <v>75</v>
      </c>
      <c r="V12" s="75">
        <f t="shared" si="11"/>
        <v>0</v>
      </c>
      <c r="W12" s="76">
        <f t="shared" si="12"/>
        <v>72</v>
      </c>
      <c r="X12" s="74">
        <v>15.0</v>
      </c>
      <c r="Y12" s="77">
        <v>0.0</v>
      </c>
      <c r="Z12" s="77">
        <v>50.0</v>
      </c>
      <c r="AA12" s="77">
        <v>100.0</v>
      </c>
      <c r="AB12" s="78">
        <f t="shared" si="13"/>
        <v>65</v>
      </c>
      <c r="AC12" s="113">
        <v>20.0</v>
      </c>
      <c r="AD12" s="113">
        <v>40.0</v>
      </c>
      <c r="AE12" s="112">
        <v>100.0</v>
      </c>
      <c r="AF12" s="121">
        <f t="shared" si="14"/>
        <v>60</v>
      </c>
      <c r="AG12" s="77"/>
      <c r="AH12" s="77"/>
      <c r="AI12" s="74"/>
      <c r="AJ12" s="121">
        <f t="shared" si="15"/>
        <v>0</v>
      </c>
      <c r="AK12" s="83">
        <v>100.0</v>
      </c>
      <c r="AL12" s="125">
        <v>100.0</v>
      </c>
      <c r="AM12" s="83">
        <v>100.0</v>
      </c>
      <c r="AN12" s="83">
        <v>100.0</v>
      </c>
      <c r="AO12" s="83">
        <v>100.0</v>
      </c>
      <c r="AP12" s="83">
        <v>60.0</v>
      </c>
      <c r="AQ12" s="126">
        <v>100.0</v>
      </c>
      <c r="AR12" s="83">
        <v>100.0</v>
      </c>
      <c r="AS12" s="118">
        <v>100.0</v>
      </c>
      <c r="AT12" s="79">
        <v>100.0</v>
      </c>
      <c r="AU12" s="79"/>
      <c r="AV12" s="78">
        <f t="shared" si="16"/>
        <v>96</v>
      </c>
      <c r="AW12" s="83">
        <v>78.0</v>
      </c>
      <c r="AX12" s="83">
        <v>98.0</v>
      </c>
      <c r="AY12" s="83">
        <v>91.0</v>
      </c>
      <c r="AZ12" s="83">
        <v>0.0</v>
      </c>
      <c r="BA12" s="83">
        <v>97.0</v>
      </c>
      <c r="BB12" s="83">
        <v>98.0</v>
      </c>
      <c r="BC12" s="70">
        <v>93.0</v>
      </c>
      <c r="BD12" s="83">
        <v>0.0</v>
      </c>
      <c r="BE12" s="118">
        <v>54.0</v>
      </c>
      <c r="BF12" s="79">
        <v>0.0</v>
      </c>
      <c r="BG12" s="79"/>
      <c r="BH12" s="79"/>
      <c r="BI12" s="114">
        <f t="shared" si="17"/>
        <v>60.9</v>
      </c>
      <c r="BJ12" s="70">
        <v>100.0</v>
      </c>
      <c r="BK12" s="70">
        <v>90.0</v>
      </c>
      <c r="BL12" s="70">
        <v>100.0</v>
      </c>
      <c r="BM12" s="79">
        <v>90.0</v>
      </c>
      <c r="BN12" s="79">
        <v>100.0</v>
      </c>
      <c r="BO12" s="79">
        <v>0.0</v>
      </c>
      <c r="BP12" s="79">
        <v>90.0</v>
      </c>
      <c r="BQ12" s="79">
        <v>65.0</v>
      </c>
      <c r="BR12" s="79">
        <v>90.0</v>
      </c>
      <c r="BS12" s="118">
        <v>0.0</v>
      </c>
      <c r="BT12" s="78">
        <f t="shared" si="18"/>
        <v>72.5</v>
      </c>
      <c r="BU12" s="81">
        <v>100.0</v>
      </c>
      <c r="BV12" s="81">
        <v>100.0</v>
      </c>
      <c r="BW12" s="81">
        <v>100.0</v>
      </c>
      <c r="BX12" s="79">
        <v>100.0</v>
      </c>
      <c r="BY12" s="79">
        <v>100.0</v>
      </c>
      <c r="BZ12" s="79">
        <v>0.0</v>
      </c>
      <c r="CA12" s="79">
        <v>100.0</v>
      </c>
      <c r="CB12" s="79">
        <v>0.0</v>
      </c>
      <c r="CC12" s="79"/>
      <c r="CD12" s="78">
        <f t="shared" si="19"/>
        <v>75</v>
      </c>
    </row>
    <row r="13" ht="15.75" customHeight="1">
      <c r="A13" s="34" t="str">
        <f t="shared" si="2"/>
        <v>202087511-1</v>
      </c>
      <c r="B13" s="23">
        <f t="shared" si="3"/>
        <v>30</v>
      </c>
      <c r="C13" s="34"/>
      <c r="D13" s="84">
        <v>9.0</v>
      </c>
      <c r="E13" s="72" t="s">
        <v>1553</v>
      </c>
      <c r="F13" s="72" t="s">
        <v>65</v>
      </c>
      <c r="G13" s="72" t="s">
        <v>1554</v>
      </c>
      <c r="H13" s="72" t="s">
        <v>100</v>
      </c>
      <c r="I13" s="72" t="s">
        <v>1555</v>
      </c>
      <c r="J13" s="72" t="s">
        <v>1556</v>
      </c>
      <c r="K13" s="72" t="s">
        <v>1557</v>
      </c>
      <c r="L13" s="72" t="s">
        <v>65</v>
      </c>
      <c r="M13" s="72" t="s">
        <v>1517</v>
      </c>
      <c r="N13" s="72" t="s">
        <v>1558</v>
      </c>
      <c r="O13" s="74">
        <f t="shared" si="4"/>
        <v>40</v>
      </c>
      <c r="P13" s="74">
        <f t="shared" si="5"/>
        <v>0</v>
      </c>
      <c r="Q13" s="74">
        <f t="shared" si="6"/>
        <v>30</v>
      </c>
      <c r="R13" s="74">
        <f t="shared" si="7"/>
        <v>53</v>
      </c>
      <c r="S13" s="74">
        <f t="shared" si="8"/>
        <v>49.9</v>
      </c>
      <c r="T13" s="74">
        <f t="shared" si="9"/>
        <v>33.5</v>
      </c>
      <c r="U13" s="74">
        <f t="shared" si="10"/>
        <v>0</v>
      </c>
      <c r="V13" s="75">
        <f t="shared" si="11"/>
        <v>20</v>
      </c>
      <c r="W13" s="76">
        <f t="shared" si="12"/>
        <v>30</v>
      </c>
      <c r="X13" s="92">
        <v>15.0</v>
      </c>
      <c r="Y13" s="93">
        <v>25.0</v>
      </c>
      <c r="Z13" s="93">
        <v>10.0</v>
      </c>
      <c r="AA13" s="93">
        <v>0.0</v>
      </c>
      <c r="AB13" s="78">
        <f t="shared" si="13"/>
        <v>40</v>
      </c>
      <c r="AC13" s="77">
        <v>0.0</v>
      </c>
      <c r="AD13" s="77">
        <v>0.0</v>
      </c>
      <c r="AE13" s="74">
        <v>0.0</v>
      </c>
      <c r="AF13" s="121">
        <f t="shared" si="14"/>
        <v>0</v>
      </c>
      <c r="AG13" s="77">
        <v>20.0</v>
      </c>
      <c r="AH13" s="77">
        <v>0.0</v>
      </c>
      <c r="AI13" s="74">
        <v>0.0</v>
      </c>
      <c r="AJ13" s="121">
        <f t="shared" si="15"/>
        <v>20</v>
      </c>
      <c r="AK13" s="79">
        <v>0.0</v>
      </c>
      <c r="AL13" s="80">
        <v>0.0</v>
      </c>
      <c r="AM13" s="79">
        <v>100.0</v>
      </c>
      <c r="AN13" s="79">
        <v>100.0</v>
      </c>
      <c r="AO13" s="79">
        <v>100.0</v>
      </c>
      <c r="AP13" s="79">
        <v>80.0</v>
      </c>
      <c r="AQ13" s="79">
        <v>0.0</v>
      </c>
      <c r="AR13" s="79">
        <v>50.0</v>
      </c>
      <c r="AS13" s="79">
        <v>0.0</v>
      </c>
      <c r="AT13" s="79">
        <v>100.0</v>
      </c>
      <c r="AU13" s="79"/>
      <c r="AV13" s="78">
        <f t="shared" si="16"/>
        <v>53</v>
      </c>
      <c r="AW13" s="79">
        <v>0.0</v>
      </c>
      <c r="AX13" s="79">
        <v>100.0</v>
      </c>
      <c r="AY13" s="79">
        <v>100.0</v>
      </c>
      <c r="AZ13" s="79">
        <v>0.0</v>
      </c>
      <c r="BA13" s="79">
        <v>100.0</v>
      </c>
      <c r="BB13" s="79">
        <v>100.0</v>
      </c>
      <c r="BC13" s="126">
        <v>0.0</v>
      </c>
      <c r="BD13" s="79">
        <v>0.0</v>
      </c>
      <c r="BE13" s="79">
        <v>0.0</v>
      </c>
      <c r="BF13" s="79">
        <v>99.0</v>
      </c>
      <c r="BG13" s="79"/>
      <c r="BH13" s="79"/>
      <c r="BI13" s="114">
        <f t="shared" si="17"/>
        <v>49.9</v>
      </c>
      <c r="BJ13" s="79">
        <v>100.0</v>
      </c>
      <c r="BK13" s="79">
        <v>90.0</v>
      </c>
      <c r="BL13" s="79">
        <v>90.0</v>
      </c>
      <c r="BM13" s="79">
        <v>55.0</v>
      </c>
      <c r="BN13" s="79">
        <v>0.0</v>
      </c>
      <c r="BO13" s="79">
        <v>0.0</v>
      </c>
      <c r="BP13" s="79">
        <v>0.0</v>
      </c>
      <c r="BQ13" s="79">
        <v>0.0</v>
      </c>
      <c r="BR13" s="79">
        <v>0.0</v>
      </c>
      <c r="BS13" s="118">
        <v>0.0</v>
      </c>
      <c r="BT13" s="78">
        <f t="shared" si="18"/>
        <v>33.5</v>
      </c>
      <c r="BU13" s="81">
        <v>0.0</v>
      </c>
      <c r="BV13" s="81">
        <v>0.0</v>
      </c>
      <c r="BW13" s="81">
        <v>0.0</v>
      </c>
      <c r="BX13" s="79">
        <v>0.0</v>
      </c>
      <c r="BY13" s="79">
        <v>0.0</v>
      </c>
      <c r="BZ13" s="79">
        <v>0.0</v>
      </c>
      <c r="CA13" s="79">
        <v>0.0</v>
      </c>
      <c r="CB13" s="79">
        <v>0.0</v>
      </c>
      <c r="CC13" s="79"/>
      <c r="CD13" s="78">
        <f t="shared" si="19"/>
        <v>0</v>
      </c>
    </row>
    <row r="14" ht="15.75" customHeight="1">
      <c r="A14" s="34" t="str">
        <f t="shared" si="2"/>
        <v>202073566-2</v>
      </c>
      <c r="B14" s="23">
        <f t="shared" si="3"/>
        <v>82</v>
      </c>
      <c r="C14" s="34"/>
      <c r="D14" s="84">
        <v>10.0</v>
      </c>
      <c r="E14" s="72" t="s">
        <v>1559</v>
      </c>
      <c r="F14" s="72" t="s">
        <v>61</v>
      </c>
      <c r="G14" s="72" t="s">
        <v>1560</v>
      </c>
      <c r="H14" s="72" t="s">
        <v>79</v>
      </c>
      <c r="I14" s="72" t="s">
        <v>156</v>
      </c>
      <c r="J14" s="72" t="s">
        <v>1373</v>
      </c>
      <c r="K14" s="72" t="s">
        <v>1561</v>
      </c>
      <c r="L14" s="72" t="s">
        <v>65</v>
      </c>
      <c r="M14" s="72" t="s">
        <v>755</v>
      </c>
      <c r="N14" s="72" t="s">
        <v>1562</v>
      </c>
      <c r="O14" s="74">
        <f t="shared" si="4"/>
        <v>85</v>
      </c>
      <c r="P14" s="74">
        <f t="shared" si="5"/>
        <v>75</v>
      </c>
      <c r="Q14" s="74">
        <f t="shared" si="6"/>
        <v>80</v>
      </c>
      <c r="R14" s="74">
        <f t="shared" si="7"/>
        <v>64.375</v>
      </c>
      <c r="S14" s="74">
        <f t="shared" si="8"/>
        <v>100</v>
      </c>
      <c r="T14" s="74">
        <f t="shared" si="9"/>
        <v>97.77777778</v>
      </c>
      <c r="U14" s="74">
        <f t="shared" si="10"/>
        <v>87.5</v>
      </c>
      <c r="V14" s="75">
        <f t="shared" si="11"/>
        <v>0</v>
      </c>
      <c r="W14" s="76">
        <f t="shared" si="12"/>
        <v>82</v>
      </c>
      <c r="X14" s="74">
        <v>20.0</v>
      </c>
      <c r="Y14" s="77">
        <v>20.0</v>
      </c>
      <c r="Z14" s="77">
        <v>45.0</v>
      </c>
      <c r="AA14" s="77">
        <v>100.0</v>
      </c>
      <c r="AB14" s="78">
        <f t="shared" si="13"/>
        <v>85</v>
      </c>
      <c r="AC14" s="77">
        <v>15.0</v>
      </c>
      <c r="AD14" s="77">
        <v>60.0</v>
      </c>
      <c r="AE14" s="74">
        <v>100.0</v>
      </c>
      <c r="AF14" s="121">
        <f t="shared" si="14"/>
        <v>75</v>
      </c>
      <c r="AG14" s="77"/>
      <c r="AH14" s="77"/>
      <c r="AI14" s="74"/>
      <c r="AJ14" s="121">
        <f t="shared" si="15"/>
        <v>0</v>
      </c>
      <c r="AK14" s="79">
        <v>0.0</v>
      </c>
      <c r="AL14" s="80">
        <v>0.0</v>
      </c>
      <c r="AM14" s="79">
        <v>100.0</v>
      </c>
      <c r="AN14" s="79">
        <v>75.0</v>
      </c>
      <c r="AO14" s="79">
        <v>100.0</v>
      </c>
      <c r="AP14" s="79">
        <v>0.0</v>
      </c>
      <c r="AQ14" s="79">
        <v>80.0</v>
      </c>
      <c r="AR14" s="79">
        <v>0.0</v>
      </c>
      <c r="AS14" s="79">
        <v>60.0</v>
      </c>
      <c r="AT14" s="79">
        <v>100.0</v>
      </c>
      <c r="AU14" s="79"/>
      <c r="AV14" s="78">
        <f>IFERROR(AVERAGE(AM14:AU14),0)</f>
        <v>64.375</v>
      </c>
      <c r="AW14" s="79">
        <v>0.0</v>
      </c>
      <c r="AX14" s="79">
        <v>100.0</v>
      </c>
      <c r="AY14" s="79">
        <v>100.0</v>
      </c>
      <c r="AZ14" s="79">
        <v>100.0</v>
      </c>
      <c r="BA14" s="79">
        <v>100.0</v>
      </c>
      <c r="BB14" s="79">
        <v>100.0</v>
      </c>
      <c r="BC14" s="79">
        <v>100.0</v>
      </c>
      <c r="BD14" s="79">
        <v>100.0</v>
      </c>
      <c r="BE14" s="79">
        <v>100.0</v>
      </c>
      <c r="BF14" s="79">
        <v>100.0</v>
      </c>
      <c r="BG14" s="79"/>
      <c r="BH14" s="79"/>
      <c r="BI14" s="114">
        <f>IFERROR(AVERAGE(AX14:BH14),0)</f>
        <v>100</v>
      </c>
      <c r="BJ14" s="79" t="s">
        <v>68</v>
      </c>
      <c r="BK14" s="79">
        <v>95.0</v>
      </c>
      <c r="BL14" s="79">
        <v>100.0</v>
      </c>
      <c r="BM14" s="79">
        <v>100.0</v>
      </c>
      <c r="BN14" s="79">
        <v>100.0</v>
      </c>
      <c r="BO14" s="79">
        <v>95.0</v>
      </c>
      <c r="BP14" s="79">
        <v>90.0</v>
      </c>
      <c r="BQ14" s="79">
        <v>100.0</v>
      </c>
      <c r="BR14" s="79">
        <v>100.0</v>
      </c>
      <c r="BS14" s="118">
        <v>100.0</v>
      </c>
      <c r="BT14" s="78">
        <f>IFERROR(AVERAGE(BK14:BS14),0)</f>
        <v>97.77777778</v>
      </c>
      <c r="BU14" s="81">
        <v>100.0</v>
      </c>
      <c r="BV14" s="81">
        <v>100.0</v>
      </c>
      <c r="BW14" s="81">
        <v>100.0</v>
      </c>
      <c r="BX14" s="79">
        <v>100.0</v>
      </c>
      <c r="BY14" s="79">
        <v>100.0</v>
      </c>
      <c r="BZ14" s="79">
        <v>100.0</v>
      </c>
      <c r="CA14" s="79">
        <v>100.0</v>
      </c>
      <c r="CB14" s="79">
        <v>0.0</v>
      </c>
      <c r="CC14" s="79"/>
      <c r="CD14" s="78">
        <f t="shared" si="19"/>
        <v>87.5</v>
      </c>
    </row>
    <row r="15" ht="15.75" customHeight="1">
      <c r="A15" s="34" t="str">
        <f t="shared" si="2"/>
        <v>202087516-2</v>
      </c>
      <c r="B15" s="23">
        <f t="shared" si="3"/>
        <v>92</v>
      </c>
      <c r="C15" s="34"/>
      <c r="D15" s="84">
        <v>11.0</v>
      </c>
      <c r="E15" s="72" t="s">
        <v>1563</v>
      </c>
      <c r="F15" s="72" t="s">
        <v>61</v>
      </c>
      <c r="G15" s="72" t="s">
        <v>1564</v>
      </c>
      <c r="H15" s="72" t="s">
        <v>205</v>
      </c>
      <c r="I15" s="72" t="s">
        <v>156</v>
      </c>
      <c r="J15" s="72" t="s">
        <v>1073</v>
      </c>
      <c r="K15" s="72" t="s">
        <v>1565</v>
      </c>
      <c r="L15" s="72" t="s">
        <v>65</v>
      </c>
      <c r="M15" s="72" t="s">
        <v>1517</v>
      </c>
      <c r="N15" s="72" t="s">
        <v>1566</v>
      </c>
      <c r="O15" s="74">
        <f t="shared" si="4"/>
        <v>90</v>
      </c>
      <c r="P15" s="74">
        <f t="shared" si="5"/>
        <v>85</v>
      </c>
      <c r="Q15" s="74">
        <f t="shared" si="6"/>
        <v>88</v>
      </c>
      <c r="R15" s="74">
        <f t="shared" si="7"/>
        <v>98</v>
      </c>
      <c r="S15" s="74">
        <f t="shared" si="8"/>
        <v>96.1</v>
      </c>
      <c r="T15" s="74">
        <f t="shared" si="9"/>
        <v>94.5</v>
      </c>
      <c r="U15" s="74">
        <f t="shared" si="10"/>
        <v>97.5</v>
      </c>
      <c r="V15" s="75">
        <f t="shared" si="11"/>
        <v>0</v>
      </c>
      <c r="W15" s="76">
        <f t="shared" si="12"/>
        <v>92</v>
      </c>
      <c r="X15" s="74">
        <v>20.0</v>
      </c>
      <c r="Y15" s="77">
        <v>30.0</v>
      </c>
      <c r="Z15" s="77">
        <v>40.0</v>
      </c>
      <c r="AA15" s="77">
        <v>100.0</v>
      </c>
      <c r="AB15" s="78">
        <f t="shared" si="13"/>
        <v>90</v>
      </c>
      <c r="AC15" s="77">
        <v>30.0</v>
      </c>
      <c r="AD15" s="77">
        <v>55.0</v>
      </c>
      <c r="AE15" s="74">
        <v>100.0</v>
      </c>
      <c r="AF15" s="121">
        <f t="shared" si="14"/>
        <v>85</v>
      </c>
      <c r="AG15" s="77"/>
      <c r="AH15" s="77"/>
      <c r="AI15" s="74"/>
      <c r="AJ15" s="121">
        <f t="shared" si="15"/>
        <v>0</v>
      </c>
      <c r="AK15" s="79">
        <v>100.0</v>
      </c>
      <c r="AL15" s="80">
        <v>100.0</v>
      </c>
      <c r="AM15" s="79">
        <v>100.0</v>
      </c>
      <c r="AN15" s="79">
        <v>100.0</v>
      </c>
      <c r="AO15" s="79">
        <v>100.0</v>
      </c>
      <c r="AP15" s="79">
        <v>80.0</v>
      </c>
      <c r="AQ15" s="79">
        <v>100.0</v>
      </c>
      <c r="AR15" s="79">
        <v>100.0</v>
      </c>
      <c r="AS15" s="79">
        <v>100.0</v>
      </c>
      <c r="AT15" s="79">
        <v>100.0</v>
      </c>
      <c r="AU15" s="79"/>
      <c r="AV15" s="78">
        <f t="shared" ref="AV15:AV40" si="20">IFERROR(AVERAGE(AK15:AU15),0)</f>
        <v>98</v>
      </c>
      <c r="AW15" s="79">
        <v>100.0</v>
      </c>
      <c r="AX15" s="79">
        <v>100.0</v>
      </c>
      <c r="AY15" s="79">
        <v>100.0</v>
      </c>
      <c r="AZ15" s="79">
        <v>61.0</v>
      </c>
      <c r="BA15" s="79">
        <v>100.0</v>
      </c>
      <c r="BB15" s="79">
        <v>100.0</v>
      </c>
      <c r="BC15" s="79">
        <v>100.0</v>
      </c>
      <c r="BD15" s="79">
        <v>100.0</v>
      </c>
      <c r="BE15" s="79">
        <v>100.0</v>
      </c>
      <c r="BF15" s="79">
        <v>100.0</v>
      </c>
      <c r="BG15" s="79"/>
      <c r="BH15" s="79"/>
      <c r="BI15" s="78">
        <f t="shared" ref="BI15:BI40" si="21">IFERROR(AVERAGE(AW15:BH15),0)</f>
        <v>96.1</v>
      </c>
      <c r="BJ15" s="83">
        <v>100.0</v>
      </c>
      <c r="BK15" s="83">
        <v>95.0</v>
      </c>
      <c r="BL15" s="83">
        <v>80.0</v>
      </c>
      <c r="BM15" s="83">
        <v>100.0</v>
      </c>
      <c r="BN15" s="83">
        <v>100.0</v>
      </c>
      <c r="BO15" s="83">
        <v>100.0</v>
      </c>
      <c r="BP15" s="83">
        <v>100.0</v>
      </c>
      <c r="BQ15" s="83">
        <v>100.0</v>
      </c>
      <c r="BR15" s="83">
        <v>100.0</v>
      </c>
      <c r="BS15" s="79">
        <v>70.0</v>
      </c>
      <c r="BT15" s="78">
        <f t="shared" ref="BT15:BT40" si="22">IFERROR(AVERAGE(BJ15:BS15),0)</f>
        <v>94.5</v>
      </c>
      <c r="BU15" s="81">
        <v>100.0</v>
      </c>
      <c r="BV15" s="81">
        <v>100.0</v>
      </c>
      <c r="BW15" s="81">
        <v>100.0</v>
      </c>
      <c r="BX15" s="79">
        <v>100.0</v>
      </c>
      <c r="BY15" s="79">
        <v>100.0</v>
      </c>
      <c r="BZ15" s="79">
        <v>100.0</v>
      </c>
      <c r="CA15" s="79">
        <v>100.0</v>
      </c>
      <c r="CB15" s="79">
        <v>80.0</v>
      </c>
      <c r="CC15" s="79"/>
      <c r="CD15" s="78">
        <f t="shared" si="19"/>
        <v>97.5</v>
      </c>
    </row>
    <row r="16" ht="15.75" customHeight="1">
      <c r="A16" s="34" t="str">
        <f t="shared" si="2"/>
        <v>201951568-3</v>
      </c>
      <c r="B16" s="23">
        <f t="shared" si="3"/>
        <v>92</v>
      </c>
      <c r="C16" s="34"/>
      <c r="D16" s="84">
        <v>12.0</v>
      </c>
      <c r="E16" s="72" t="s">
        <v>1567</v>
      </c>
      <c r="F16" s="72" t="s">
        <v>79</v>
      </c>
      <c r="G16" s="72" t="s">
        <v>1568</v>
      </c>
      <c r="H16" s="72" t="s">
        <v>92</v>
      </c>
      <c r="I16" s="72" t="s">
        <v>529</v>
      </c>
      <c r="J16" s="72" t="s">
        <v>1569</v>
      </c>
      <c r="K16" s="72" t="s">
        <v>1570</v>
      </c>
      <c r="L16" s="72" t="s">
        <v>65</v>
      </c>
      <c r="M16" s="72" t="s">
        <v>323</v>
      </c>
      <c r="N16" s="72" t="s">
        <v>1571</v>
      </c>
      <c r="O16" s="74">
        <f t="shared" si="4"/>
        <v>90</v>
      </c>
      <c r="P16" s="74">
        <f t="shared" si="5"/>
        <v>85</v>
      </c>
      <c r="Q16" s="74">
        <f t="shared" si="6"/>
        <v>88</v>
      </c>
      <c r="R16" s="74">
        <f t="shared" si="7"/>
        <v>98</v>
      </c>
      <c r="S16" s="74">
        <f t="shared" si="8"/>
        <v>100</v>
      </c>
      <c r="T16" s="74">
        <f t="shared" si="9"/>
        <v>92.5</v>
      </c>
      <c r="U16" s="74">
        <f t="shared" si="10"/>
        <v>100</v>
      </c>
      <c r="V16" s="75">
        <f t="shared" si="11"/>
        <v>0</v>
      </c>
      <c r="W16" s="76">
        <f t="shared" si="12"/>
        <v>92</v>
      </c>
      <c r="X16" s="74">
        <v>20.0</v>
      </c>
      <c r="Y16" s="77">
        <v>25.0</v>
      </c>
      <c r="Z16" s="77">
        <v>45.0</v>
      </c>
      <c r="AA16" s="77">
        <v>100.0</v>
      </c>
      <c r="AB16" s="78">
        <f t="shared" si="13"/>
        <v>90</v>
      </c>
      <c r="AC16" s="77">
        <v>30.0</v>
      </c>
      <c r="AD16" s="77">
        <v>55.0</v>
      </c>
      <c r="AE16" s="74">
        <v>100.0</v>
      </c>
      <c r="AF16" s="121">
        <f t="shared" si="14"/>
        <v>85</v>
      </c>
      <c r="AG16" s="77"/>
      <c r="AH16" s="77"/>
      <c r="AI16" s="74"/>
      <c r="AJ16" s="121">
        <f t="shared" si="15"/>
        <v>0</v>
      </c>
      <c r="AK16" s="79">
        <v>100.0</v>
      </c>
      <c r="AL16" s="80">
        <v>100.0</v>
      </c>
      <c r="AM16" s="79">
        <v>100.0</v>
      </c>
      <c r="AN16" s="79">
        <v>100.0</v>
      </c>
      <c r="AO16" s="79">
        <v>100.0</v>
      </c>
      <c r="AP16" s="79">
        <v>100.0</v>
      </c>
      <c r="AQ16" s="79">
        <v>100.0</v>
      </c>
      <c r="AR16" s="79">
        <v>100.0</v>
      </c>
      <c r="AS16" s="79">
        <v>80.0</v>
      </c>
      <c r="AT16" s="79">
        <v>100.0</v>
      </c>
      <c r="AU16" s="79"/>
      <c r="AV16" s="78">
        <f t="shared" si="20"/>
        <v>98</v>
      </c>
      <c r="AW16" s="79">
        <v>100.0</v>
      </c>
      <c r="AX16" s="79">
        <v>100.0</v>
      </c>
      <c r="AY16" s="79">
        <v>100.0</v>
      </c>
      <c r="AZ16" s="79">
        <v>100.0</v>
      </c>
      <c r="BA16" s="79">
        <v>100.0</v>
      </c>
      <c r="BB16" s="79">
        <v>100.0</v>
      </c>
      <c r="BC16" s="79">
        <v>100.0</v>
      </c>
      <c r="BD16" s="79">
        <v>100.0</v>
      </c>
      <c r="BE16" s="79">
        <v>100.0</v>
      </c>
      <c r="BF16" s="79">
        <v>100.0</v>
      </c>
      <c r="BG16" s="79"/>
      <c r="BH16" s="79"/>
      <c r="BI16" s="78">
        <f t="shared" si="21"/>
        <v>100</v>
      </c>
      <c r="BJ16" s="79">
        <v>100.0</v>
      </c>
      <c r="BK16" s="79">
        <v>100.0</v>
      </c>
      <c r="BL16" s="79">
        <v>95.0</v>
      </c>
      <c r="BM16" s="79">
        <v>80.0</v>
      </c>
      <c r="BN16" s="79">
        <v>100.0</v>
      </c>
      <c r="BO16" s="79">
        <v>70.0</v>
      </c>
      <c r="BP16" s="79">
        <v>90.0</v>
      </c>
      <c r="BQ16" s="79">
        <v>100.0</v>
      </c>
      <c r="BR16" s="79">
        <v>100.0</v>
      </c>
      <c r="BS16" s="79">
        <v>90.0</v>
      </c>
      <c r="BT16" s="78">
        <f t="shared" si="22"/>
        <v>92.5</v>
      </c>
      <c r="BU16" s="81">
        <v>100.0</v>
      </c>
      <c r="BV16" s="81">
        <v>100.0</v>
      </c>
      <c r="BW16" s="81">
        <v>100.0</v>
      </c>
      <c r="BX16" s="79">
        <v>100.0</v>
      </c>
      <c r="BY16" s="79">
        <v>100.0</v>
      </c>
      <c r="BZ16" s="79">
        <v>100.0</v>
      </c>
      <c r="CA16" s="79">
        <v>100.0</v>
      </c>
      <c r="CB16" s="79">
        <v>100.0</v>
      </c>
      <c r="CC16" s="79"/>
      <c r="CD16" s="78">
        <f t="shared" si="19"/>
        <v>100</v>
      </c>
    </row>
    <row r="17" ht="15.75" customHeight="1">
      <c r="A17" s="34" t="str">
        <f t="shared" si="2"/>
        <v>201956564-8</v>
      </c>
      <c r="B17" s="23">
        <f t="shared" si="3"/>
        <v>73</v>
      </c>
      <c r="C17" s="34"/>
      <c r="D17" s="84">
        <v>13.0</v>
      </c>
      <c r="E17" s="72" t="s">
        <v>1572</v>
      </c>
      <c r="F17" s="72" t="s">
        <v>108</v>
      </c>
      <c r="G17" s="72" t="s">
        <v>1573</v>
      </c>
      <c r="H17" s="72" t="s">
        <v>71</v>
      </c>
      <c r="I17" s="72" t="s">
        <v>529</v>
      </c>
      <c r="J17" s="72" t="s">
        <v>420</v>
      </c>
      <c r="K17" s="72" t="s">
        <v>1574</v>
      </c>
      <c r="L17" s="72" t="s">
        <v>65</v>
      </c>
      <c r="M17" s="72" t="s">
        <v>97</v>
      </c>
      <c r="N17" s="72" t="s">
        <v>1575</v>
      </c>
      <c r="O17" s="74">
        <f t="shared" si="4"/>
        <v>100</v>
      </c>
      <c r="P17" s="74">
        <f t="shared" si="5"/>
        <v>45</v>
      </c>
      <c r="Q17" s="74">
        <f t="shared" si="6"/>
        <v>73</v>
      </c>
      <c r="R17" s="74">
        <f t="shared" si="7"/>
        <v>66.2</v>
      </c>
      <c r="S17" s="74">
        <f t="shared" si="8"/>
        <v>69</v>
      </c>
      <c r="T17" s="74">
        <f t="shared" si="9"/>
        <v>78</v>
      </c>
      <c r="U17" s="74">
        <f t="shared" si="10"/>
        <v>75</v>
      </c>
      <c r="V17" s="75">
        <f t="shared" si="11"/>
        <v>0</v>
      </c>
      <c r="W17" s="76">
        <f t="shared" si="12"/>
        <v>73</v>
      </c>
      <c r="X17" s="74">
        <v>20.0</v>
      </c>
      <c r="Y17" s="77">
        <v>30.0</v>
      </c>
      <c r="Z17" s="77">
        <v>50.0</v>
      </c>
      <c r="AA17" s="77">
        <v>100.0</v>
      </c>
      <c r="AB17" s="78">
        <f t="shared" si="13"/>
        <v>100</v>
      </c>
      <c r="AC17" s="77">
        <v>20.0</v>
      </c>
      <c r="AD17" s="77">
        <v>25.0</v>
      </c>
      <c r="AE17" s="74">
        <v>100.0</v>
      </c>
      <c r="AF17" s="121">
        <f t="shared" si="14"/>
        <v>45</v>
      </c>
      <c r="AG17" s="77"/>
      <c r="AH17" s="77"/>
      <c r="AI17" s="74"/>
      <c r="AJ17" s="121">
        <f t="shared" si="15"/>
        <v>0</v>
      </c>
      <c r="AK17" s="79">
        <v>100.0</v>
      </c>
      <c r="AL17" s="80">
        <v>0.0</v>
      </c>
      <c r="AM17" s="79">
        <v>100.0</v>
      </c>
      <c r="AN17" s="79">
        <v>75.0</v>
      </c>
      <c r="AO17" s="79">
        <v>100.0</v>
      </c>
      <c r="AP17" s="79">
        <v>80.0</v>
      </c>
      <c r="AQ17" s="79">
        <v>0.0</v>
      </c>
      <c r="AR17" s="79">
        <v>67.0</v>
      </c>
      <c r="AS17" s="79">
        <v>40.0</v>
      </c>
      <c r="AT17" s="79">
        <v>100.0</v>
      </c>
      <c r="AU17" s="79"/>
      <c r="AV17" s="78">
        <f t="shared" si="20"/>
        <v>66.2</v>
      </c>
      <c r="AW17" s="79">
        <v>100.0</v>
      </c>
      <c r="AX17" s="79">
        <v>100.0</v>
      </c>
      <c r="AY17" s="79">
        <v>100.0</v>
      </c>
      <c r="AZ17" s="79">
        <v>0.0</v>
      </c>
      <c r="BA17" s="79">
        <v>94.0</v>
      </c>
      <c r="BB17" s="79">
        <v>0.0</v>
      </c>
      <c r="BC17" s="79">
        <v>96.0</v>
      </c>
      <c r="BD17" s="79">
        <v>100.0</v>
      </c>
      <c r="BE17" s="79">
        <v>0.0</v>
      </c>
      <c r="BF17" s="79">
        <v>100.0</v>
      </c>
      <c r="BG17" s="79"/>
      <c r="BH17" s="79"/>
      <c r="BI17" s="78">
        <f t="shared" si="21"/>
        <v>69</v>
      </c>
      <c r="BJ17" s="79">
        <v>100.0</v>
      </c>
      <c r="BK17" s="79">
        <v>95.0</v>
      </c>
      <c r="BL17" s="79">
        <v>90.0</v>
      </c>
      <c r="BM17" s="79">
        <v>90.0</v>
      </c>
      <c r="BN17" s="79">
        <v>80.0</v>
      </c>
      <c r="BO17" s="79">
        <v>60.0</v>
      </c>
      <c r="BP17" s="79">
        <v>70.0</v>
      </c>
      <c r="BQ17" s="79">
        <v>95.0</v>
      </c>
      <c r="BR17" s="79">
        <v>100.0</v>
      </c>
      <c r="BS17" s="79">
        <v>0.0</v>
      </c>
      <c r="BT17" s="78">
        <f t="shared" si="22"/>
        <v>78</v>
      </c>
      <c r="BU17" s="81">
        <v>0.0</v>
      </c>
      <c r="BV17" s="81">
        <v>100.0</v>
      </c>
      <c r="BW17" s="81">
        <v>0.0</v>
      </c>
      <c r="BX17" s="79">
        <v>100.0</v>
      </c>
      <c r="BY17" s="79">
        <v>100.0</v>
      </c>
      <c r="BZ17" s="79">
        <v>100.0</v>
      </c>
      <c r="CA17" s="79">
        <v>100.0</v>
      </c>
      <c r="CB17" s="79">
        <v>100.0</v>
      </c>
      <c r="CC17" s="79"/>
      <c r="CD17" s="78">
        <f t="shared" si="19"/>
        <v>75</v>
      </c>
    </row>
    <row r="18" ht="15.75" customHeight="1">
      <c r="A18" s="34" t="str">
        <f t="shared" si="2"/>
        <v>202087512-k</v>
      </c>
      <c r="B18" s="23">
        <f t="shared" si="3"/>
        <v>62</v>
      </c>
      <c r="C18" s="34"/>
      <c r="D18" s="84">
        <v>14.0</v>
      </c>
      <c r="E18" s="72" t="s">
        <v>1576</v>
      </c>
      <c r="F18" s="72" t="s">
        <v>77</v>
      </c>
      <c r="G18" s="72" t="s">
        <v>1577</v>
      </c>
      <c r="H18" s="72" t="s">
        <v>100</v>
      </c>
      <c r="I18" s="72" t="s">
        <v>1578</v>
      </c>
      <c r="J18" s="72" t="s">
        <v>207</v>
      </c>
      <c r="K18" s="72" t="s">
        <v>1579</v>
      </c>
      <c r="L18" s="72" t="s">
        <v>65</v>
      </c>
      <c r="M18" s="72" t="s">
        <v>1517</v>
      </c>
      <c r="N18" s="72" t="s">
        <v>1580</v>
      </c>
      <c r="O18" s="74">
        <f t="shared" si="4"/>
        <v>90</v>
      </c>
      <c r="P18" s="74">
        <f t="shared" si="5"/>
        <v>0</v>
      </c>
      <c r="Q18" s="74">
        <f t="shared" si="6"/>
        <v>70</v>
      </c>
      <c r="R18" s="74">
        <f t="shared" si="7"/>
        <v>65.7</v>
      </c>
      <c r="S18" s="74">
        <f t="shared" si="8"/>
        <v>0</v>
      </c>
      <c r="T18" s="74">
        <f t="shared" si="9"/>
        <v>67.5</v>
      </c>
      <c r="U18" s="74">
        <f t="shared" si="10"/>
        <v>12.5</v>
      </c>
      <c r="V18" s="75">
        <f t="shared" si="11"/>
        <v>50</v>
      </c>
      <c r="W18" s="76">
        <f t="shared" si="12"/>
        <v>62</v>
      </c>
      <c r="X18" s="74">
        <v>20.0</v>
      </c>
      <c r="Y18" s="77">
        <v>30.0</v>
      </c>
      <c r="Z18" s="77">
        <v>40.0</v>
      </c>
      <c r="AA18" s="77">
        <v>100.0</v>
      </c>
      <c r="AB18" s="78">
        <f t="shared" si="13"/>
        <v>90</v>
      </c>
      <c r="AC18" s="77">
        <v>0.0</v>
      </c>
      <c r="AD18" s="77">
        <v>0.0</v>
      </c>
      <c r="AE18" s="74">
        <v>0.0</v>
      </c>
      <c r="AF18" s="121">
        <f t="shared" si="14"/>
        <v>0</v>
      </c>
      <c r="AG18" s="77">
        <v>10.0</v>
      </c>
      <c r="AH18" s="77">
        <v>40.0</v>
      </c>
      <c r="AI18" s="74">
        <v>100.0</v>
      </c>
      <c r="AJ18" s="121">
        <f t="shared" si="15"/>
        <v>50</v>
      </c>
      <c r="AK18" s="79">
        <v>100.0</v>
      </c>
      <c r="AL18" s="80">
        <v>0.0</v>
      </c>
      <c r="AM18" s="79">
        <v>100.0</v>
      </c>
      <c r="AN18" s="79">
        <v>75.0</v>
      </c>
      <c r="AO18" s="79">
        <v>25.0</v>
      </c>
      <c r="AP18" s="79">
        <v>60.0</v>
      </c>
      <c r="AQ18" s="79">
        <v>80.0</v>
      </c>
      <c r="AR18" s="79">
        <v>17.0</v>
      </c>
      <c r="AS18" s="79">
        <v>100.0</v>
      </c>
      <c r="AT18" s="79">
        <v>100.0</v>
      </c>
      <c r="AU18" s="79"/>
      <c r="AV18" s="78">
        <f t="shared" si="20"/>
        <v>65.7</v>
      </c>
      <c r="AW18" s="79">
        <v>0.0</v>
      </c>
      <c r="AX18" s="79">
        <v>0.0</v>
      </c>
      <c r="AY18" s="79">
        <v>0.0</v>
      </c>
      <c r="AZ18" s="79">
        <v>0.0</v>
      </c>
      <c r="BA18" s="79">
        <v>0.0</v>
      </c>
      <c r="BB18" s="79">
        <v>0.0</v>
      </c>
      <c r="BC18" s="79">
        <v>0.0</v>
      </c>
      <c r="BD18" s="79">
        <v>0.0</v>
      </c>
      <c r="BE18" s="79">
        <v>0.0</v>
      </c>
      <c r="BF18" s="79">
        <v>0.0</v>
      </c>
      <c r="BG18" s="79"/>
      <c r="BH18" s="79"/>
      <c r="BI18" s="78">
        <f t="shared" si="21"/>
        <v>0</v>
      </c>
      <c r="BJ18" s="79">
        <v>100.0</v>
      </c>
      <c r="BK18" s="79">
        <v>95.0</v>
      </c>
      <c r="BL18" s="79">
        <v>95.0</v>
      </c>
      <c r="BM18" s="79">
        <v>0.0</v>
      </c>
      <c r="BN18" s="79">
        <v>100.0</v>
      </c>
      <c r="BO18" s="79">
        <v>95.0</v>
      </c>
      <c r="BP18" s="79">
        <v>15.0</v>
      </c>
      <c r="BQ18" s="79">
        <v>75.0</v>
      </c>
      <c r="BR18" s="79">
        <v>100.0</v>
      </c>
      <c r="BS18" s="79">
        <v>0.0</v>
      </c>
      <c r="BT18" s="78">
        <f t="shared" si="22"/>
        <v>67.5</v>
      </c>
      <c r="BU18" s="81">
        <v>0.0</v>
      </c>
      <c r="BV18" s="81">
        <v>0.0</v>
      </c>
      <c r="BW18" s="81">
        <v>0.0</v>
      </c>
      <c r="BX18" s="79">
        <v>0.0</v>
      </c>
      <c r="BY18" s="79">
        <v>100.0</v>
      </c>
      <c r="BZ18" s="79">
        <v>0.0</v>
      </c>
      <c r="CA18" s="79">
        <v>0.0</v>
      </c>
      <c r="CB18" s="79">
        <v>0.0</v>
      </c>
      <c r="CC18" s="79"/>
      <c r="CD18" s="78">
        <f t="shared" si="19"/>
        <v>12.5</v>
      </c>
    </row>
    <row r="19" ht="15.75" customHeight="1">
      <c r="A19" s="34" t="str">
        <f t="shared" si="2"/>
        <v>202087518-9</v>
      </c>
      <c r="B19" s="23">
        <f t="shared" si="3"/>
        <v>83</v>
      </c>
      <c r="C19" s="34"/>
      <c r="D19" s="84">
        <v>15.0</v>
      </c>
      <c r="E19" s="72" t="s">
        <v>1581</v>
      </c>
      <c r="F19" s="72" t="s">
        <v>100</v>
      </c>
      <c r="G19" s="72" t="s">
        <v>1582</v>
      </c>
      <c r="H19" s="72" t="s">
        <v>79</v>
      </c>
      <c r="I19" s="72" t="s">
        <v>1160</v>
      </c>
      <c r="J19" s="72" t="s">
        <v>149</v>
      </c>
      <c r="K19" s="72" t="s">
        <v>1583</v>
      </c>
      <c r="L19" s="72" t="s">
        <v>65</v>
      </c>
      <c r="M19" s="72" t="s">
        <v>1517</v>
      </c>
      <c r="N19" s="72" t="s">
        <v>1584</v>
      </c>
      <c r="O19" s="74">
        <f t="shared" si="4"/>
        <v>100</v>
      </c>
      <c r="P19" s="74">
        <f t="shared" si="5"/>
        <v>60</v>
      </c>
      <c r="Q19" s="74">
        <f t="shared" si="6"/>
        <v>80</v>
      </c>
      <c r="R19" s="74">
        <f t="shared" si="7"/>
        <v>82</v>
      </c>
      <c r="S19" s="74">
        <f t="shared" si="8"/>
        <v>84.6</v>
      </c>
      <c r="T19" s="74">
        <f t="shared" si="9"/>
        <v>87</v>
      </c>
      <c r="U19" s="74">
        <f t="shared" si="10"/>
        <v>100</v>
      </c>
      <c r="V19" s="75">
        <f t="shared" si="11"/>
        <v>0</v>
      </c>
      <c r="W19" s="76">
        <f t="shared" si="12"/>
        <v>83</v>
      </c>
      <c r="X19" s="74">
        <v>20.0</v>
      </c>
      <c r="Y19" s="77">
        <v>30.0</v>
      </c>
      <c r="Z19" s="77">
        <v>50.0</v>
      </c>
      <c r="AA19" s="77">
        <v>100.0</v>
      </c>
      <c r="AB19" s="78">
        <f t="shared" si="13"/>
        <v>100</v>
      </c>
      <c r="AC19" s="77">
        <v>25.0</v>
      </c>
      <c r="AD19" s="77">
        <v>35.0</v>
      </c>
      <c r="AE19" s="74">
        <v>100.0</v>
      </c>
      <c r="AF19" s="121">
        <f t="shared" si="14"/>
        <v>60</v>
      </c>
      <c r="AG19" s="77"/>
      <c r="AH19" s="77"/>
      <c r="AI19" s="74"/>
      <c r="AJ19" s="121">
        <f t="shared" si="15"/>
        <v>0</v>
      </c>
      <c r="AK19" s="79">
        <v>100.0</v>
      </c>
      <c r="AL19" s="80">
        <v>0.0</v>
      </c>
      <c r="AM19" s="79">
        <v>100.0</v>
      </c>
      <c r="AN19" s="79">
        <v>100.0</v>
      </c>
      <c r="AO19" s="79">
        <v>100.0</v>
      </c>
      <c r="AP19" s="79">
        <v>60.0</v>
      </c>
      <c r="AQ19" s="79">
        <v>80.0</v>
      </c>
      <c r="AR19" s="79">
        <v>100.0</v>
      </c>
      <c r="AS19" s="79">
        <v>80.0</v>
      </c>
      <c r="AT19" s="79">
        <v>100.0</v>
      </c>
      <c r="AU19" s="79"/>
      <c r="AV19" s="78">
        <f t="shared" si="20"/>
        <v>82</v>
      </c>
      <c r="AW19" s="79">
        <v>91.0</v>
      </c>
      <c r="AX19" s="79">
        <v>100.0</v>
      </c>
      <c r="AY19" s="79">
        <v>100.0</v>
      </c>
      <c r="AZ19" s="79">
        <v>0.0</v>
      </c>
      <c r="BA19" s="79">
        <v>96.0</v>
      </c>
      <c r="BB19" s="79">
        <v>100.0</v>
      </c>
      <c r="BC19" s="79">
        <v>89.0</v>
      </c>
      <c r="BD19" s="79">
        <v>100.0</v>
      </c>
      <c r="BE19" s="79">
        <v>70.0</v>
      </c>
      <c r="BF19" s="79">
        <v>100.0</v>
      </c>
      <c r="BG19" s="79"/>
      <c r="BH19" s="79"/>
      <c r="BI19" s="78">
        <f t="shared" si="21"/>
        <v>84.6</v>
      </c>
      <c r="BJ19" s="79">
        <v>100.0</v>
      </c>
      <c r="BK19" s="79">
        <v>100.0</v>
      </c>
      <c r="BL19" s="79">
        <v>100.0</v>
      </c>
      <c r="BM19" s="79">
        <v>90.0</v>
      </c>
      <c r="BN19" s="79">
        <v>100.0</v>
      </c>
      <c r="BO19" s="79">
        <v>100.0</v>
      </c>
      <c r="BP19" s="79">
        <v>80.0</v>
      </c>
      <c r="BQ19" s="79">
        <v>100.0</v>
      </c>
      <c r="BR19" s="79">
        <v>100.0</v>
      </c>
      <c r="BS19" s="79">
        <v>0.0</v>
      </c>
      <c r="BT19" s="78">
        <f t="shared" si="22"/>
        <v>87</v>
      </c>
      <c r="BU19" s="81">
        <v>100.0</v>
      </c>
      <c r="BV19" s="81">
        <v>100.0</v>
      </c>
      <c r="BW19" s="81">
        <v>100.0</v>
      </c>
      <c r="BX19" s="79">
        <v>100.0</v>
      </c>
      <c r="BY19" s="79">
        <v>100.0</v>
      </c>
      <c r="BZ19" s="79">
        <v>100.0</v>
      </c>
      <c r="CA19" s="79">
        <v>100.0</v>
      </c>
      <c r="CB19" s="79">
        <v>100.0</v>
      </c>
      <c r="CC19" s="79"/>
      <c r="CD19" s="78">
        <f t="shared" si="19"/>
        <v>100</v>
      </c>
    </row>
    <row r="20" ht="15.75" customHeight="1">
      <c r="A20" s="34" t="str">
        <f t="shared" si="2"/>
        <v>202087522-7</v>
      </c>
      <c r="B20" s="23">
        <f t="shared" si="3"/>
        <v>78</v>
      </c>
      <c r="C20" s="34"/>
      <c r="D20" s="84">
        <v>16.0</v>
      </c>
      <c r="E20" s="72" t="s">
        <v>1585</v>
      </c>
      <c r="F20" s="72" t="s">
        <v>92</v>
      </c>
      <c r="G20" s="72" t="s">
        <v>1586</v>
      </c>
      <c r="H20" s="72" t="s">
        <v>155</v>
      </c>
      <c r="I20" s="72" t="s">
        <v>545</v>
      </c>
      <c r="J20" s="72" t="s">
        <v>1587</v>
      </c>
      <c r="K20" s="72" t="s">
        <v>1588</v>
      </c>
      <c r="L20" s="72" t="s">
        <v>65</v>
      </c>
      <c r="M20" s="72" t="s">
        <v>1517</v>
      </c>
      <c r="N20" s="72" t="s">
        <v>1589</v>
      </c>
      <c r="O20" s="74">
        <f t="shared" si="4"/>
        <v>80</v>
      </c>
      <c r="P20" s="74">
        <f t="shared" si="5"/>
        <v>75</v>
      </c>
      <c r="Q20" s="74">
        <f t="shared" si="6"/>
        <v>78</v>
      </c>
      <c r="R20" s="74">
        <f t="shared" si="7"/>
        <v>80.3</v>
      </c>
      <c r="S20" s="74">
        <f t="shared" si="8"/>
        <v>70</v>
      </c>
      <c r="T20" s="74">
        <f t="shared" si="9"/>
        <v>77.5</v>
      </c>
      <c r="U20" s="74">
        <f t="shared" si="10"/>
        <v>75</v>
      </c>
      <c r="V20" s="75">
        <f t="shared" si="11"/>
        <v>0</v>
      </c>
      <c r="W20" s="76">
        <f t="shared" si="12"/>
        <v>78</v>
      </c>
      <c r="X20" s="74">
        <v>20.0</v>
      </c>
      <c r="Y20" s="77">
        <v>30.0</v>
      </c>
      <c r="Z20" s="77">
        <v>30.0</v>
      </c>
      <c r="AA20" s="77">
        <v>100.0</v>
      </c>
      <c r="AB20" s="78">
        <f t="shared" si="13"/>
        <v>80</v>
      </c>
      <c r="AC20" s="77">
        <v>25.0</v>
      </c>
      <c r="AD20" s="77">
        <v>50.0</v>
      </c>
      <c r="AE20" s="74">
        <v>100.0</v>
      </c>
      <c r="AF20" s="121">
        <f t="shared" si="14"/>
        <v>75</v>
      </c>
      <c r="AG20" s="77"/>
      <c r="AH20" s="77"/>
      <c r="AI20" s="74"/>
      <c r="AJ20" s="121">
        <f t="shared" si="15"/>
        <v>0</v>
      </c>
      <c r="AK20" s="79">
        <v>100.0</v>
      </c>
      <c r="AL20" s="80">
        <v>0.0</v>
      </c>
      <c r="AM20" s="79">
        <v>100.0</v>
      </c>
      <c r="AN20" s="79">
        <v>100.0</v>
      </c>
      <c r="AO20" s="79">
        <v>100.0</v>
      </c>
      <c r="AP20" s="79">
        <v>80.0</v>
      </c>
      <c r="AQ20" s="79">
        <v>100.0</v>
      </c>
      <c r="AR20" s="79">
        <v>83.0</v>
      </c>
      <c r="AS20" s="79">
        <v>40.0</v>
      </c>
      <c r="AT20" s="79">
        <v>100.0</v>
      </c>
      <c r="AU20" s="79"/>
      <c r="AV20" s="78">
        <f t="shared" si="20"/>
        <v>80.3</v>
      </c>
      <c r="AW20" s="79">
        <v>100.0</v>
      </c>
      <c r="AX20" s="79">
        <v>100.0</v>
      </c>
      <c r="AY20" s="79">
        <v>0.0</v>
      </c>
      <c r="AZ20" s="79">
        <v>0.0</v>
      </c>
      <c r="BA20" s="79">
        <v>100.0</v>
      </c>
      <c r="BB20" s="79">
        <v>100.0</v>
      </c>
      <c r="BC20" s="79">
        <v>100.0</v>
      </c>
      <c r="BD20" s="79">
        <v>0.0</v>
      </c>
      <c r="BE20" s="79">
        <v>100.0</v>
      </c>
      <c r="BF20" s="79">
        <v>100.0</v>
      </c>
      <c r="BG20" s="79"/>
      <c r="BH20" s="79"/>
      <c r="BI20" s="78">
        <f t="shared" si="21"/>
        <v>70</v>
      </c>
      <c r="BJ20" s="79">
        <v>100.0</v>
      </c>
      <c r="BK20" s="79">
        <v>100.0</v>
      </c>
      <c r="BL20" s="79">
        <v>100.0</v>
      </c>
      <c r="BM20" s="79">
        <v>100.0</v>
      </c>
      <c r="BN20" s="79">
        <v>100.0</v>
      </c>
      <c r="BO20" s="79">
        <v>50.0</v>
      </c>
      <c r="BP20" s="79">
        <v>50.0</v>
      </c>
      <c r="BQ20" s="79">
        <v>75.0</v>
      </c>
      <c r="BR20" s="79">
        <v>100.0</v>
      </c>
      <c r="BS20" s="79">
        <v>0.0</v>
      </c>
      <c r="BT20" s="78">
        <f t="shared" si="22"/>
        <v>77.5</v>
      </c>
      <c r="BU20" s="81">
        <v>100.0</v>
      </c>
      <c r="BV20" s="81">
        <v>100.0</v>
      </c>
      <c r="BW20" s="81">
        <v>100.0</v>
      </c>
      <c r="BX20" s="79">
        <v>100.0</v>
      </c>
      <c r="BY20" s="79">
        <v>0.0</v>
      </c>
      <c r="BZ20" s="79">
        <v>0.0</v>
      </c>
      <c r="CA20" s="79">
        <v>100.0</v>
      </c>
      <c r="CB20" s="79">
        <v>100.0</v>
      </c>
      <c r="CC20" s="79"/>
      <c r="CD20" s="78">
        <f t="shared" si="19"/>
        <v>75</v>
      </c>
    </row>
    <row r="21" ht="15.75" customHeight="1">
      <c r="A21" s="34" t="str">
        <f t="shared" si="2"/>
        <v>202004584-4</v>
      </c>
      <c r="B21" s="23">
        <f t="shared" si="3"/>
        <v>85</v>
      </c>
      <c r="C21" s="34"/>
      <c r="D21" s="84">
        <v>17.0</v>
      </c>
      <c r="E21" s="72" t="s">
        <v>1590</v>
      </c>
      <c r="F21" s="72" t="s">
        <v>59</v>
      </c>
      <c r="G21" s="72" t="s">
        <v>1591</v>
      </c>
      <c r="H21" s="72" t="s">
        <v>85</v>
      </c>
      <c r="I21" s="72" t="s">
        <v>1592</v>
      </c>
      <c r="J21" s="72" t="s">
        <v>523</v>
      </c>
      <c r="K21" s="72" t="s">
        <v>1593</v>
      </c>
      <c r="L21" s="72" t="s">
        <v>65</v>
      </c>
      <c r="M21" s="72" t="s">
        <v>1517</v>
      </c>
      <c r="N21" s="72" t="s">
        <v>1594</v>
      </c>
      <c r="O21" s="74">
        <f t="shared" si="4"/>
        <v>95</v>
      </c>
      <c r="P21" s="74">
        <f t="shared" si="5"/>
        <v>60</v>
      </c>
      <c r="Q21" s="74">
        <f t="shared" si="6"/>
        <v>78</v>
      </c>
      <c r="R21" s="74">
        <f t="shared" si="7"/>
        <v>84</v>
      </c>
      <c r="S21" s="74">
        <f t="shared" si="8"/>
        <v>99.091</v>
      </c>
      <c r="T21" s="74">
        <f t="shared" si="9"/>
        <v>93.9</v>
      </c>
      <c r="U21" s="74">
        <f t="shared" si="10"/>
        <v>100</v>
      </c>
      <c r="V21" s="75">
        <f t="shared" si="11"/>
        <v>0</v>
      </c>
      <c r="W21" s="76">
        <f t="shared" si="12"/>
        <v>85</v>
      </c>
      <c r="X21" s="74">
        <v>20.0</v>
      </c>
      <c r="Y21" s="77">
        <v>30.0</v>
      </c>
      <c r="Z21" s="77">
        <v>45.0</v>
      </c>
      <c r="AA21" s="77">
        <v>100.0</v>
      </c>
      <c r="AB21" s="78">
        <f t="shared" si="13"/>
        <v>95</v>
      </c>
      <c r="AC21" s="77">
        <v>30.0</v>
      </c>
      <c r="AD21" s="77">
        <v>30.0</v>
      </c>
      <c r="AE21" s="74">
        <v>100.0</v>
      </c>
      <c r="AF21" s="121">
        <f t="shared" si="14"/>
        <v>60</v>
      </c>
      <c r="AG21" s="77"/>
      <c r="AH21" s="77"/>
      <c r="AI21" s="74"/>
      <c r="AJ21" s="121">
        <f t="shared" si="15"/>
        <v>0</v>
      </c>
      <c r="AK21" s="79">
        <v>100.0</v>
      </c>
      <c r="AL21" s="80">
        <v>100.0</v>
      </c>
      <c r="AM21" s="79">
        <v>100.0</v>
      </c>
      <c r="AN21" s="79">
        <v>100.0</v>
      </c>
      <c r="AO21" s="79">
        <v>100.0</v>
      </c>
      <c r="AP21" s="79">
        <v>40.0</v>
      </c>
      <c r="AQ21" s="79">
        <v>100.0</v>
      </c>
      <c r="AR21" s="79">
        <v>0.0</v>
      </c>
      <c r="AS21" s="79">
        <v>100.0</v>
      </c>
      <c r="AT21" s="79">
        <v>100.0</v>
      </c>
      <c r="AU21" s="79"/>
      <c r="AV21" s="78">
        <f t="shared" si="20"/>
        <v>84</v>
      </c>
      <c r="AW21" s="79">
        <v>100.0</v>
      </c>
      <c r="AX21" s="79">
        <v>100.0</v>
      </c>
      <c r="AY21" s="79">
        <v>100.0</v>
      </c>
      <c r="AZ21" s="79">
        <v>100.0</v>
      </c>
      <c r="BA21" s="79">
        <v>100.0</v>
      </c>
      <c r="BB21" s="79">
        <v>100.0</v>
      </c>
      <c r="BC21" s="79">
        <v>100.0</v>
      </c>
      <c r="BD21" s="79">
        <v>90.91</v>
      </c>
      <c r="BE21" s="79">
        <v>100.0</v>
      </c>
      <c r="BF21" s="79">
        <v>100.0</v>
      </c>
      <c r="BG21" s="79"/>
      <c r="BH21" s="79"/>
      <c r="BI21" s="78">
        <f t="shared" si="21"/>
        <v>99.091</v>
      </c>
      <c r="BJ21" s="79">
        <v>94.0</v>
      </c>
      <c r="BK21" s="79">
        <v>90.0</v>
      </c>
      <c r="BL21" s="79">
        <v>90.0</v>
      </c>
      <c r="BM21" s="79">
        <v>100.0</v>
      </c>
      <c r="BN21" s="79">
        <v>75.0</v>
      </c>
      <c r="BO21" s="79">
        <v>90.0</v>
      </c>
      <c r="BP21" s="79">
        <v>100.0</v>
      </c>
      <c r="BQ21" s="79">
        <v>100.0</v>
      </c>
      <c r="BR21" s="79">
        <v>100.0</v>
      </c>
      <c r="BS21" s="79">
        <v>100.0</v>
      </c>
      <c r="BT21" s="78">
        <f t="shared" si="22"/>
        <v>93.9</v>
      </c>
      <c r="BU21" s="81">
        <v>100.0</v>
      </c>
      <c r="BV21" s="81">
        <v>100.0</v>
      </c>
      <c r="BW21" s="81">
        <v>100.0</v>
      </c>
      <c r="BX21" s="79">
        <v>100.0</v>
      </c>
      <c r="BY21" s="79">
        <v>100.0</v>
      </c>
      <c r="BZ21" s="79">
        <v>100.0</v>
      </c>
      <c r="CA21" s="79">
        <v>100.0</v>
      </c>
      <c r="CB21" s="79">
        <v>100.0</v>
      </c>
      <c r="CC21" s="79"/>
      <c r="CD21" s="78">
        <f t="shared" si="19"/>
        <v>100</v>
      </c>
    </row>
    <row r="22" ht="15.75" customHeight="1">
      <c r="A22" s="34" t="str">
        <f t="shared" si="2"/>
        <v>201956557-5</v>
      </c>
      <c r="B22" s="23">
        <f t="shared" si="3"/>
        <v>42</v>
      </c>
      <c r="C22" s="34"/>
      <c r="D22" s="98">
        <f t="shared" ref="D22:D30" si="23">D21+1</f>
        <v>18</v>
      </c>
      <c r="E22" s="72" t="s">
        <v>1595</v>
      </c>
      <c r="F22" s="72" t="s">
        <v>71</v>
      </c>
      <c r="G22" s="72" t="s">
        <v>1596</v>
      </c>
      <c r="H22" s="72" t="s">
        <v>71</v>
      </c>
      <c r="I22" s="72" t="s">
        <v>909</v>
      </c>
      <c r="J22" s="72" t="s">
        <v>1597</v>
      </c>
      <c r="K22" s="72" t="s">
        <v>1598</v>
      </c>
      <c r="L22" s="72" t="s">
        <v>65</v>
      </c>
      <c r="M22" s="72" t="s">
        <v>97</v>
      </c>
      <c r="N22" s="72" t="s">
        <v>1599</v>
      </c>
      <c r="O22" s="74">
        <f t="shared" si="4"/>
        <v>55</v>
      </c>
      <c r="P22" s="74">
        <f t="shared" si="5"/>
        <v>60</v>
      </c>
      <c r="Q22" s="74">
        <f t="shared" si="6"/>
        <v>58</v>
      </c>
      <c r="R22" s="74">
        <f t="shared" si="7"/>
        <v>36</v>
      </c>
      <c r="S22" s="74">
        <f t="shared" si="8"/>
        <v>0</v>
      </c>
      <c r="T22" s="74">
        <f t="shared" si="9"/>
        <v>30.5</v>
      </c>
      <c r="U22" s="74">
        <f t="shared" si="10"/>
        <v>0</v>
      </c>
      <c r="V22" s="75">
        <f t="shared" si="11"/>
        <v>0</v>
      </c>
      <c r="W22" s="76">
        <f t="shared" si="12"/>
        <v>42</v>
      </c>
      <c r="X22" s="74">
        <v>20.0</v>
      </c>
      <c r="Y22" s="77">
        <v>0.0</v>
      </c>
      <c r="Z22" s="77">
        <v>35.0</v>
      </c>
      <c r="AA22" s="77">
        <v>100.0</v>
      </c>
      <c r="AB22" s="78">
        <f t="shared" si="13"/>
        <v>55</v>
      </c>
      <c r="AC22" s="77">
        <v>20.0</v>
      </c>
      <c r="AD22" s="77">
        <v>40.0</v>
      </c>
      <c r="AE22" s="74">
        <v>100.0</v>
      </c>
      <c r="AF22" s="121">
        <f t="shared" si="14"/>
        <v>60</v>
      </c>
      <c r="AG22" s="77"/>
      <c r="AH22" s="77"/>
      <c r="AI22" s="74"/>
      <c r="AJ22" s="121">
        <f t="shared" si="15"/>
        <v>0</v>
      </c>
      <c r="AK22" s="79">
        <v>100.0</v>
      </c>
      <c r="AL22" s="80">
        <v>100.0</v>
      </c>
      <c r="AM22" s="79">
        <v>20.0</v>
      </c>
      <c r="AN22" s="79">
        <v>75.0</v>
      </c>
      <c r="AO22" s="79">
        <v>25.0</v>
      </c>
      <c r="AP22" s="79">
        <v>40.0</v>
      </c>
      <c r="AQ22" s="79">
        <v>0.0</v>
      </c>
      <c r="AR22" s="79">
        <v>0.0</v>
      </c>
      <c r="AS22" s="79">
        <v>0.0</v>
      </c>
      <c r="AT22" s="79">
        <v>0.0</v>
      </c>
      <c r="AU22" s="79"/>
      <c r="AV22" s="78">
        <f t="shared" si="20"/>
        <v>36</v>
      </c>
      <c r="AW22" s="79">
        <v>0.0</v>
      </c>
      <c r="AX22" s="79">
        <v>0.0</v>
      </c>
      <c r="AY22" s="79">
        <v>0.0</v>
      </c>
      <c r="AZ22" s="79">
        <v>0.0</v>
      </c>
      <c r="BA22" s="79">
        <v>0.0</v>
      </c>
      <c r="BB22" s="79">
        <v>0.0</v>
      </c>
      <c r="BC22" s="79">
        <v>0.0</v>
      </c>
      <c r="BD22" s="79">
        <v>0.0</v>
      </c>
      <c r="BE22" s="79">
        <v>0.0</v>
      </c>
      <c r="BF22" s="79">
        <v>0.0</v>
      </c>
      <c r="BG22" s="79"/>
      <c r="BH22" s="79"/>
      <c r="BI22" s="78">
        <f t="shared" si="21"/>
        <v>0</v>
      </c>
      <c r="BJ22" s="79">
        <v>0.0</v>
      </c>
      <c r="BK22" s="79">
        <v>85.0</v>
      </c>
      <c r="BL22" s="79">
        <v>85.0</v>
      </c>
      <c r="BM22" s="79">
        <v>45.0</v>
      </c>
      <c r="BN22" s="79">
        <v>0.0</v>
      </c>
      <c r="BO22" s="79">
        <v>0.0</v>
      </c>
      <c r="BP22" s="79">
        <v>0.0</v>
      </c>
      <c r="BQ22" s="79">
        <v>90.0</v>
      </c>
      <c r="BR22" s="79">
        <v>0.0</v>
      </c>
      <c r="BS22" s="79">
        <v>0.0</v>
      </c>
      <c r="BT22" s="78">
        <f t="shared" si="22"/>
        <v>30.5</v>
      </c>
      <c r="BU22" s="81">
        <v>0.0</v>
      </c>
      <c r="BV22" s="81">
        <v>0.0</v>
      </c>
      <c r="BW22" s="81">
        <v>0.0</v>
      </c>
      <c r="BX22" s="79">
        <v>0.0</v>
      </c>
      <c r="BY22" s="79">
        <v>0.0</v>
      </c>
      <c r="BZ22" s="79">
        <v>0.0</v>
      </c>
      <c r="CA22" s="79">
        <v>0.0</v>
      </c>
      <c r="CB22" s="79">
        <v>0.0</v>
      </c>
      <c r="CC22" s="79"/>
      <c r="CD22" s="78">
        <f t="shared" si="19"/>
        <v>0</v>
      </c>
    </row>
    <row r="23" ht="15.75" customHeight="1">
      <c r="A23" s="34" t="str">
        <f t="shared" si="2"/>
        <v>202087501-4</v>
      </c>
      <c r="B23" s="23">
        <f t="shared" si="3"/>
        <v>94</v>
      </c>
      <c r="C23" s="34"/>
      <c r="D23" s="98">
        <f t="shared" si="23"/>
        <v>19</v>
      </c>
      <c r="E23" s="72" t="s">
        <v>1600</v>
      </c>
      <c r="F23" s="72" t="s">
        <v>59</v>
      </c>
      <c r="G23" s="72" t="s">
        <v>1601</v>
      </c>
      <c r="H23" s="72" t="s">
        <v>59</v>
      </c>
      <c r="I23" s="72" t="s">
        <v>1602</v>
      </c>
      <c r="J23" s="72" t="s">
        <v>1603</v>
      </c>
      <c r="K23" s="72" t="s">
        <v>845</v>
      </c>
      <c r="L23" s="72" t="s">
        <v>65</v>
      </c>
      <c r="M23" s="72" t="s">
        <v>1517</v>
      </c>
      <c r="N23" s="72" t="s">
        <v>1604</v>
      </c>
      <c r="O23" s="74">
        <f t="shared" si="4"/>
        <v>100</v>
      </c>
      <c r="P23" s="74">
        <f t="shared" si="5"/>
        <v>100</v>
      </c>
      <c r="Q23" s="74">
        <f t="shared" si="6"/>
        <v>100</v>
      </c>
      <c r="R23" s="74">
        <f t="shared" si="7"/>
        <v>80</v>
      </c>
      <c r="S23" s="74">
        <f t="shared" si="8"/>
        <v>96.7</v>
      </c>
      <c r="T23" s="74">
        <f t="shared" si="9"/>
        <v>98.5</v>
      </c>
      <c r="U23" s="74">
        <f t="shared" si="10"/>
        <v>75</v>
      </c>
      <c r="V23" s="75">
        <f t="shared" si="11"/>
        <v>0</v>
      </c>
      <c r="W23" s="76">
        <f t="shared" si="12"/>
        <v>94</v>
      </c>
      <c r="X23" s="74">
        <v>20.0</v>
      </c>
      <c r="Y23" s="77">
        <v>30.0</v>
      </c>
      <c r="Z23" s="77">
        <v>50.0</v>
      </c>
      <c r="AA23" s="77">
        <v>100.0</v>
      </c>
      <c r="AB23" s="78">
        <f t="shared" si="13"/>
        <v>100</v>
      </c>
      <c r="AC23" s="77">
        <v>30.0</v>
      </c>
      <c r="AD23" s="77">
        <v>70.0</v>
      </c>
      <c r="AE23" s="74">
        <v>100.0</v>
      </c>
      <c r="AF23" s="121">
        <f t="shared" si="14"/>
        <v>100</v>
      </c>
      <c r="AG23" s="77"/>
      <c r="AH23" s="77"/>
      <c r="AI23" s="74"/>
      <c r="AJ23" s="121">
        <f t="shared" si="15"/>
        <v>0</v>
      </c>
      <c r="AK23" s="79">
        <v>100.0</v>
      </c>
      <c r="AL23" s="80">
        <v>0.0</v>
      </c>
      <c r="AM23" s="79">
        <v>0.0</v>
      </c>
      <c r="AN23" s="79">
        <v>100.0</v>
      </c>
      <c r="AO23" s="79">
        <v>100.0</v>
      </c>
      <c r="AP23" s="79">
        <v>100.0</v>
      </c>
      <c r="AQ23" s="79">
        <v>100.0</v>
      </c>
      <c r="AR23" s="79">
        <v>100.0</v>
      </c>
      <c r="AS23" s="79">
        <v>100.0</v>
      </c>
      <c r="AT23" s="79">
        <v>100.0</v>
      </c>
      <c r="AU23" s="79"/>
      <c r="AV23" s="78">
        <f t="shared" si="20"/>
        <v>80</v>
      </c>
      <c r="AW23" s="79">
        <v>100.0</v>
      </c>
      <c r="AX23" s="79">
        <v>100.0</v>
      </c>
      <c r="AY23" s="79">
        <v>100.0</v>
      </c>
      <c r="AZ23" s="79">
        <v>100.0</v>
      </c>
      <c r="BA23" s="79">
        <v>67.0</v>
      </c>
      <c r="BB23" s="79">
        <v>100.0</v>
      </c>
      <c r="BC23" s="79">
        <v>100.0</v>
      </c>
      <c r="BD23" s="79">
        <v>100.0</v>
      </c>
      <c r="BE23" s="79">
        <v>100.0</v>
      </c>
      <c r="BF23" s="79">
        <v>100.0</v>
      </c>
      <c r="BG23" s="79"/>
      <c r="BH23" s="79"/>
      <c r="BI23" s="78">
        <f t="shared" si="21"/>
        <v>96.7</v>
      </c>
      <c r="BJ23" s="79">
        <v>100.0</v>
      </c>
      <c r="BK23" s="79">
        <v>95.0</v>
      </c>
      <c r="BL23" s="79">
        <v>100.0</v>
      </c>
      <c r="BM23" s="79">
        <v>100.0</v>
      </c>
      <c r="BN23" s="79">
        <v>100.0</v>
      </c>
      <c r="BO23" s="79">
        <v>100.0</v>
      </c>
      <c r="BP23" s="79">
        <v>100.0</v>
      </c>
      <c r="BQ23" s="79">
        <v>100.0</v>
      </c>
      <c r="BR23" s="79">
        <v>100.0</v>
      </c>
      <c r="BS23" s="79">
        <v>90.0</v>
      </c>
      <c r="BT23" s="78">
        <f t="shared" si="22"/>
        <v>98.5</v>
      </c>
      <c r="BU23" s="81">
        <v>0.0</v>
      </c>
      <c r="BV23" s="81">
        <v>100.0</v>
      </c>
      <c r="BW23" s="81">
        <v>100.0</v>
      </c>
      <c r="BX23" s="79">
        <v>100.0</v>
      </c>
      <c r="BY23" s="79">
        <v>100.0</v>
      </c>
      <c r="BZ23" s="79">
        <v>100.0</v>
      </c>
      <c r="CA23" s="79">
        <v>0.0</v>
      </c>
      <c r="CB23" s="79">
        <v>100.0</v>
      </c>
      <c r="CC23" s="79"/>
      <c r="CD23" s="78">
        <f t="shared" si="19"/>
        <v>75</v>
      </c>
    </row>
    <row r="24" ht="15.75" customHeight="1">
      <c r="A24" s="34" t="str">
        <f t="shared" si="2"/>
        <v>202087519-7</v>
      </c>
      <c r="B24" s="23">
        <f t="shared" si="3"/>
        <v>74</v>
      </c>
      <c r="C24" s="34"/>
      <c r="D24" s="98">
        <f t="shared" si="23"/>
        <v>20</v>
      </c>
      <c r="E24" s="72" t="s">
        <v>1605</v>
      </c>
      <c r="F24" s="72" t="s">
        <v>92</v>
      </c>
      <c r="G24" s="72" t="s">
        <v>1606</v>
      </c>
      <c r="H24" s="72" t="s">
        <v>61</v>
      </c>
      <c r="I24" s="72" t="s">
        <v>175</v>
      </c>
      <c r="J24" s="72" t="s">
        <v>1607</v>
      </c>
      <c r="K24" s="72" t="s">
        <v>1608</v>
      </c>
      <c r="L24" s="72" t="s">
        <v>65</v>
      </c>
      <c r="M24" s="72" t="s">
        <v>1517</v>
      </c>
      <c r="N24" s="72" t="s">
        <v>1609</v>
      </c>
      <c r="O24" s="74">
        <f t="shared" si="4"/>
        <v>90</v>
      </c>
      <c r="P24" s="74">
        <f t="shared" si="5"/>
        <v>20</v>
      </c>
      <c r="Q24" s="74">
        <f t="shared" si="6"/>
        <v>55</v>
      </c>
      <c r="R24" s="74">
        <f t="shared" si="7"/>
        <v>100</v>
      </c>
      <c r="S24" s="74">
        <f t="shared" si="8"/>
        <v>90.391</v>
      </c>
      <c r="T24" s="74">
        <f t="shared" si="9"/>
        <v>85.2</v>
      </c>
      <c r="U24" s="74">
        <f t="shared" si="10"/>
        <v>100</v>
      </c>
      <c r="V24" s="75">
        <f t="shared" si="11"/>
        <v>0</v>
      </c>
      <c r="W24" s="76">
        <f t="shared" si="12"/>
        <v>74</v>
      </c>
      <c r="X24" s="74">
        <v>20.0</v>
      </c>
      <c r="Y24" s="77">
        <v>30.0</v>
      </c>
      <c r="Z24" s="77">
        <v>40.0</v>
      </c>
      <c r="AA24" s="77">
        <v>100.0</v>
      </c>
      <c r="AB24" s="78">
        <f t="shared" si="13"/>
        <v>90</v>
      </c>
      <c r="AC24" s="77">
        <v>5.0</v>
      </c>
      <c r="AD24" s="77">
        <v>15.0</v>
      </c>
      <c r="AE24" s="74">
        <v>100.0</v>
      </c>
      <c r="AF24" s="121">
        <f t="shared" si="14"/>
        <v>20</v>
      </c>
      <c r="AG24" s="77"/>
      <c r="AH24" s="77"/>
      <c r="AI24" s="74"/>
      <c r="AJ24" s="121">
        <f t="shared" si="15"/>
        <v>0</v>
      </c>
      <c r="AK24" s="79">
        <v>100.0</v>
      </c>
      <c r="AL24" s="80">
        <v>100.0</v>
      </c>
      <c r="AM24" s="79">
        <v>100.0</v>
      </c>
      <c r="AN24" s="79">
        <v>100.0</v>
      </c>
      <c r="AO24" s="79">
        <v>100.0</v>
      </c>
      <c r="AP24" s="79">
        <v>100.0</v>
      </c>
      <c r="AQ24" s="79">
        <v>100.0</v>
      </c>
      <c r="AR24" s="79">
        <v>100.0</v>
      </c>
      <c r="AS24" s="79">
        <v>100.0</v>
      </c>
      <c r="AT24" s="79">
        <v>100.0</v>
      </c>
      <c r="AU24" s="79"/>
      <c r="AV24" s="78">
        <f t="shared" si="20"/>
        <v>100</v>
      </c>
      <c r="AW24" s="79">
        <v>95.0</v>
      </c>
      <c r="AX24" s="79">
        <v>96.0</v>
      </c>
      <c r="AY24" s="79">
        <v>84.0</v>
      </c>
      <c r="AZ24" s="79">
        <v>93.0</v>
      </c>
      <c r="BA24" s="79">
        <v>92.0</v>
      </c>
      <c r="BB24" s="79">
        <v>95.0</v>
      </c>
      <c r="BC24" s="79">
        <v>75.0</v>
      </c>
      <c r="BD24" s="79">
        <v>90.91</v>
      </c>
      <c r="BE24" s="79">
        <v>90.0</v>
      </c>
      <c r="BF24" s="79">
        <v>93.0</v>
      </c>
      <c r="BG24" s="79"/>
      <c r="BH24" s="79"/>
      <c r="BI24" s="78">
        <f t="shared" si="21"/>
        <v>90.391</v>
      </c>
      <c r="BJ24" s="79">
        <v>82.0</v>
      </c>
      <c r="BK24" s="79">
        <v>95.0</v>
      </c>
      <c r="BL24" s="79">
        <v>0.0</v>
      </c>
      <c r="BM24" s="79">
        <v>90.0</v>
      </c>
      <c r="BN24" s="79">
        <v>100.0</v>
      </c>
      <c r="BO24" s="79">
        <v>100.0</v>
      </c>
      <c r="BP24" s="79">
        <v>100.0</v>
      </c>
      <c r="BQ24" s="79">
        <v>100.0</v>
      </c>
      <c r="BR24" s="79">
        <v>100.0</v>
      </c>
      <c r="BS24" s="79">
        <v>85.0</v>
      </c>
      <c r="BT24" s="78">
        <f t="shared" si="22"/>
        <v>85.2</v>
      </c>
      <c r="BU24" s="81">
        <v>100.0</v>
      </c>
      <c r="BV24" s="81">
        <v>100.0</v>
      </c>
      <c r="BW24" s="81">
        <v>100.0</v>
      </c>
      <c r="BX24" s="79">
        <v>100.0</v>
      </c>
      <c r="BY24" s="79">
        <v>100.0</v>
      </c>
      <c r="BZ24" s="79">
        <v>100.0</v>
      </c>
      <c r="CA24" s="79">
        <v>100.0</v>
      </c>
      <c r="CB24" s="79">
        <v>100.0</v>
      </c>
      <c r="CC24" s="79"/>
      <c r="CD24" s="78">
        <f t="shared" si="19"/>
        <v>100</v>
      </c>
    </row>
    <row r="25" ht="15.75" customHeight="1">
      <c r="A25" s="34" t="str">
        <f t="shared" si="2"/>
        <v>202073512-3</v>
      </c>
      <c r="B25" s="23">
        <f t="shared" si="3"/>
        <v>53</v>
      </c>
      <c r="C25" s="34"/>
      <c r="D25" s="98">
        <f t="shared" si="23"/>
        <v>21</v>
      </c>
      <c r="E25" s="72" t="s">
        <v>1610</v>
      </c>
      <c r="F25" s="72" t="s">
        <v>79</v>
      </c>
      <c r="G25" s="72" t="s">
        <v>1611</v>
      </c>
      <c r="H25" s="72" t="s">
        <v>155</v>
      </c>
      <c r="I25" s="72" t="s">
        <v>175</v>
      </c>
      <c r="J25" s="72" t="s">
        <v>1612</v>
      </c>
      <c r="K25" s="72" t="s">
        <v>1613</v>
      </c>
      <c r="L25" s="72" t="s">
        <v>65</v>
      </c>
      <c r="M25" s="72" t="s">
        <v>755</v>
      </c>
      <c r="N25" s="72" t="s">
        <v>1614</v>
      </c>
      <c r="O25" s="74">
        <f t="shared" si="4"/>
        <v>0</v>
      </c>
      <c r="P25" s="74">
        <f t="shared" si="5"/>
        <v>25</v>
      </c>
      <c r="Q25" s="74">
        <f t="shared" si="6"/>
        <v>53</v>
      </c>
      <c r="R25" s="74">
        <f t="shared" si="7"/>
        <v>45</v>
      </c>
      <c r="S25" s="74">
        <f t="shared" si="8"/>
        <v>73.3</v>
      </c>
      <c r="T25" s="74">
        <f t="shared" si="9"/>
        <v>68.5</v>
      </c>
      <c r="U25" s="74">
        <f t="shared" si="10"/>
        <v>35</v>
      </c>
      <c r="V25" s="75">
        <f t="shared" si="11"/>
        <v>80</v>
      </c>
      <c r="W25" s="76">
        <f t="shared" si="12"/>
        <v>53</v>
      </c>
      <c r="X25" s="74">
        <v>0.0</v>
      </c>
      <c r="Y25" s="77">
        <v>0.0</v>
      </c>
      <c r="Z25" s="77">
        <v>0.0</v>
      </c>
      <c r="AA25" s="77">
        <v>0.0</v>
      </c>
      <c r="AB25" s="78">
        <f t="shared" si="13"/>
        <v>0</v>
      </c>
      <c r="AC25" s="77">
        <v>20.0</v>
      </c>
      <c r="AD25" s="77">
        <v>5.0</v>
      </c>
      <c r="AE25" s="74">
        <v>100.0</v>
      </c>
      <c r="AF25" s="121">
        <f t="shared" si="14"/>
        <v>25</v>
      </c>
      <c r="AG25" s="77">
        <v>20.0</v>
      </c>
      <c r="AH25" s="77">
        <v>60.0</v>
      </c>
      <c r="AI25" s="74">
        <v>100.0</v>
      </c>
      <c r="AJ25" s="121">
        <f t="shared" si="15"/>
        <v>80</v>
      </c>
      <c r="AK25" s="79">
        <v>0.0</v>
      </c>
      <c r="AL25" s="80">
        <v>0.0</v>
      </c>
      <c r="AM25" s="79">
        <v>100.0</v>
      </c>
      <c r="AN25" s="79">
        <v>100.0</v>
      </c>
      <c r="AO25" s="79">
        <v>100.0</v>
      </c>
      <c r="AP25" s="79">
        <v>0.0</v>
      </c>
      <c r="AQ25" s="79">
        <v>100.0</v>
      </c>
      <c r="AR25" s="79">
        <v>50.0</v>
      </c>
      <c r="AS25" s="79">
        <v>0.0</v>
      </c>
      <c r="AT25" s="79">
        <v>0.0</v>
      </c>
      <c r="AU25" s="79"/>
      <c r="AV25" s="78">
        <f t="shared" si="20"/>
        <v>45</v>
      </c>
      <c r="AW25" s="79">
        <v>0.0</v>
      </c>
      <c r="AX25" s="79">
        <v>96.0</v>
      </c>
      <c r="AY25" s="79">
        <v>78.0</v>
      </c>
      <c r="AZ25" s="79">
        <v>87.0</v>
      </c>
      <c r="BA25" s="79">
        <v>83.0</v>
      </c>
      <c r="BB25" s="79">
        <v>64.0</v>
      </c>
      <c r="BC25" s="79">
        <v>75.0</v>
      </c>
      <c r="BD25" s="79">
        <v>100.0</v>
      </c>
      <c r="BE25" s="79">
        <v>83.0</v>
      </c>
      <c r="BF25" s="79">
        <v>67.0</v>
      </c>
      <c r="BG25" s="79"/>
      <c r="BH25" s="79"/>
      <c r="BI25" s="78">
        <f t="shared" si="21"/>
        <v>73.3</v>
      </c>
      <c r="BJ25" s="79">
        <v>0.0</v>
      </c>
      <c r="BK25" s="79">
        <v>100.0</v>
      </c>
      <c r="BL25" s="79">
        <v>100.0</v>
      </c>
      <c r="BM25" s="79">
        <v>85.0</v>
      </c>
      <c r="BN25" s="79">
        <v>100.0</v>
      </c>
      <c r="BO25" s="79">
        <v>0.0</v>
      </c>
      <c r="BP25" s="79">
        <v>100.0</v>
      </c>
      <c r="BQ25" s="79">
        <v>100.0</v>
      </c>
      <c r="BR25" s="79">
        <v>100.0</v>
      </c>
      <c r="BS25" s="79">
        <v>0.0</v>
      </c>
      <c r="BT25" s="78">
        <f t="shared" si="22"/>
        <v>68.5</v>
      </c>
      <c r="BU25" s="81">
        <v>0.0</v>
      </c>
      <c r="BV25" s="81">
        <v>0.0</v>
      </c>
      <c r="BW25" s="81">
        <v>100.0</v>
      </c>
      <c r="BX25" s="79">
        <v>0.0</v>
      </c>
      <c r="BY25" s="79">
        <v>0.0</v>
      </c>
      <c r="BZ25" s="79">
        <v>100.0</v>
      </c>
      <c r="CA25" s="79">
        <v>80.0</v>
      </c>
      <c r="CB25" s="79">
        <v>0.0</v>
      </c>
      <c r="CC25" s="79"/>
      <c r="CD25" s="78">
        <f t="shared" si="19"/>
        <v>35</v>
      </c>
    </row>
    <row r="26" ht="15.75" customHeight="1">
      <c r="A26" s="34" t="str">
        <f t="shared" si="2"/>
        <v>202087507-3</v>
      </c>
      <c r="B26" s="23">
        <f t="shared" si="3"/>
        <v>88</v>
      </c>
      <c r="C26" s="34"/>
      <c r="D26" s="98">
        <f t="shared" si="23"/>
        <v>22</v>
      </c>
      <c r="E26" s="72" t="s">
        <v>1615</v>
      </c>
      <c r="F26" s="72" t="s">
        <v>79</v>
      </c>
      <c r="G26" s="72" t="s">
        <v>1616</v>
      </c>
      <c r="H26" s="72" t="s">
        <v>100</v>
      </c>
      <c r="I26" s="72" t="s">
        <v>1617</v>
      </c>
      <c r="J26" s="72" t="s">
        <v>483</v>
      </c>
      <c r="K26" s="72" t="s">
        <v>1618</v>
      </c>
      <c r="L26" s="72" t="s">
        <v>65</v>
      </c>
      <c r="M26" s="72" t="s">
        <v>1517</v>
      </c>
      <c r="N26" s="72" t="s">
        <v>1619</v>
      </c>
      <c r="O26" s="74">
        <f t="shared" si="4"/>
        <v>100</v>
      </c>
      <c r="P26" s="74">
        <f t="shared" si="5"/>
        <v>65</v>
      </c>
      <c r="Q26" s="74">
        <f t="shared" si="6"/>
        <v>83</v>
      </c>
      <c r="R26" s="74">
        <f t="shared" si="7"/>
        <v>89.8</v>
      </c>
      <c r="S26" s="74">
        <f t="shared" si="8"/>
        <v>100</v>
      </c>
      <c r="T26" s="74">
        <f t="shared" si="9"/>
        <v>92</v>
      </c>
      <c r="U26" s="74">
        <f t="shared" si="10"/>
        <v>94.5</v>
      </c>
      <c r="V26" s="75">
        <f t="shared" si="11"/>
        <v>0</v>
      </c>
      <c r="W26" s="76">
        <f t="shared" si="12"/>
        <v>88</v>
      </c>
      <c r="X26" s="74">
        <v>20.0</v>
      </c>
      <c r="Y26" s="77">
        <v>30.0</v>
      </c>
      <c r="Z26" s="77">
        <v>50.0</v>
      </c>
      <c r="AA26" s="77">
        <v>100.0</v>
      </c>
      <c r="AB26" s="78">
        <f t="shared" si="13"/>
        <v>100</v>
      </c>
      <c r="AC26" s="77">
        <v>30.0</v>
      </c>
      <c r="AD26" s="77">
        <v>35.0</v>
      </c>
      <c r="AE26" s="74">
        <v>100.0</v>
      </c>
      <c r="AF26" s="121">
        <f t="shared" si="14"/>
        <v>65</v>
      </c>
      <c r="AG26" s="77"/>
      <c r="AH26" s="77"/>
      <c r="AI26" s="74"/>
      <c r="AJ26" s="121">
        <f t="shared" si="15"/>
        <v>0</v>
      </c>
      <c r="AK26" s="79">
        <v>100.0</v>
      </c>
      <c r="AL26" s="80">
        <v>100.0</v>
      </c>
      <c r="AM26" s="79">
        <v>100.0</v>
      </c>
      <c r="AN26" s="79">
        <v>100.0</v>
      </c>
      <c r="AO26" s="79">
        <v>75.0</v>
      </c>
      <c r="AP26" s="79">
        <v>40.0</v>
      </c>
      <c r="AQ26" s="79">
        <v>100.0</v>
      </c>
      <c r="AR26" s="79">
        <v>83.0</v>
      </c>
      <c r="AS26" s="79">
        <v>100.0</v>
      </c>
      <c r="AT26" s="79">
        <v>100.0</v>
      </c>
      <c r="AU26" s="79"/>
      <c r="AV26" s="78">
        <f t="shared" si="20"/>
        <v>89.8</v>
      </c>
      <c r="AW26" s="79">
        <v>100.0</v>
      </c>
      <c r="AX26" s="79">
        <v>100.0</v>
      </c>
      <c r="AY26" s="79">
        <v>100.0</v>
      </c>
      <c r="AZ26" s="79">
        <v>100.0</v>
      </c>
      <c r="BA26" s="79">
        <v>100.0</v>
      </c>
      <c r="BB26" s="79">
        <v>100.0</v>
      </c>
      <c r="BC26" s="79">
        <v>100.0</v>
      </c>
      <c r="BD26" s="79">
        <v>100.0</v>
      </c>
      <c r="BE26" s="79">
        <v>100.0</v>
      </c>
      <c r="BF26" s="79">
        <v>100.0</v>
      </c>
      <c r="BG26" s="79"/>
      <c r="BH26" s="79"/>
      <c r="BI26" s="78">
        <f t="shared" si="21"/>
        <v>100</v>
      </c>
      <c r="BJ26" s="79">
        <v>90.0</v>
      </c>
      <c r="BK26" s="79">
        <v>90.0</v>
      </c>
      <c r="BL26" s="79">
        <v>100.0</v>
      </c>
      <c r="BM26" s="79">
        <v>95.0</v>
      </c>
      <c r="BN26" s="79">
        <v>100.0</v>
      </c>
      <c r="BO26" s="79">
        <v>95.0</v>
      </c>
      <c r="BP26" s="79">
        <v>90.0</v>
      </c>
      <c r="BQ26" s="79">
        <v>85.0</v>
      </c>
      <c r="BR26" s="79">
        <v>100.0</v>
      </c>
      <c r="BS26" s="79">
        <v>75.0</v>
      </c>
      <c r="BT26" s="78">
        <f t="shared" si="22"/>
        <v>92</v>
      </c>
      <c r="BU26" s="81">
        <v>100.0</v>
      </c>
      <c r="BV26" s="81">
        <v>100.0</v>
      </c>
      <c r="BW26" s="81">
        <v>100.0</v>
      </c>
      <c r="BX26" s="79">
        <v>100.0</v>
      </c>
      <c r="BY26" s="79">
        <v>100.0</v>
      </c>
      <c r="BZ26" s="79">
        <v>56.0</v>
      </c>
      <c r="CA26" s="79">
        <v>100.0</v>
      </c>
      <c r="CB26" s="79">
        <v>100.0</v>
      </c>
      <c r="CC26" s="79"/>
      <c r="CD26" s="78">
        <f t="shared" si="19"/>
        <v>94.5</v>
      </c>
    </row>
    <row r="27" ht="15.75" customHeight="1">
      <c r="A27" s="34" t="str">
        <f t="shared" si="2"/>
        <v>202087514-6</v>
      </c>
      <c r="B27" s="23">
        <f t="shared" si="3"/>
        <v>20</v>
      </c>
      <c r="C27" s="34"/>
      <c r="D27" s="98">
        <f t="shared" si="23"/>
        <v>23</v>
      </c>
      <c r="E27" s="72" t="s">
        <v>1620</v>
      </c>
      <c r="F27" s="72" t="s">
        <v>85</v>
      </c>
      <c r="G27" s="72" t="s">
        <v>1621</v>
      </c>
      <c r="H27" s="72" t="s">
        <v>92</v>
      </c>
      <c r="I27" s="72" t="s">
        <v>792</v>
      </c>
      <c r="J27" s="72" t="s">
        <v>1622</v>
      </c>
      <c r="K27" s="72" t="s">
        <v>1623</v>
      </c>
      <c r="L27" s="72" t="s">
        <v>65</v>
      </c>
      <c r="M27" s="72" t="s">
        <v>1517</v>
      </c>
      <c r="N27" s="72" t="s">
        <v>1624</v>
      </c>
      <c r="O27" s="74">
        <f t="shared" si="4"/>
        <v>40</v>
      </c>
      <c r="P27" s="74">
        <f t="shared" si="5"/>
        <v>0</v>
      </c>
      <c r="Q27" s="74">
        <f t="shared" si="6"/>
        <v>20</v>
      </c>
      <c r="R27" s="74">
        <f t="shared" si="7"/>
        <v>27.5</v>
      </c>
      <c r="S27" s="74">
        <f t="shared" si="8"/>
        <v>40</v>
      </c>
      <c r="T27" s="74">
        <f t="shared" si="9"/>
        <v>21.5</v>
      </c>
      <c r="U27" s="74">
        <f t="shared" si="10"/>
        <v>25</v>
      </c>
      <c r="V27" s="75">
        <f t="shared" si="11"/>
        <v>0</v>
      </c>
      <c r="W27" s="76">
        <f t="shared" si="12"/>
        <v>20</v>
      </c>
      <c r="X27" s="74">
        <v>15.0</v>
      </c>
      <c r="Y27" s="77">
        <v>25.0</v>
      </c>
      <c r="Z27" s="77">
        <v>0.0</v>
      </c>
      <c r="AA27" s="77">
        <v>100.0</v>
      </c>
      <c r="AB27" s="78">
        <f t="shared" si="13"/>
        <v>40</v>
      </c>
      <c r="AC27" s="77">
        <v>0.0</v>
      </c>
      <c r="AD27" s="77">
        <v>0.0</v>
      </c>
      <c r="AE27" s="74">
        <v>0.0</v>
      </c>
      <c r="AF27" s="121">
        <f t="shared" si="14"/>
        <v>0</v>
      </c>
      <c r="AG27" s="77"/>
      <c r="AH27" s="77"/>
      <c r="AI27" s="74"/>
      <c r="AJ27" s="121">
        <f t="shared" si="15"/>
        <v>0</v>
      </c>
      <c r="AK27" s="79">
        <v>100.0</v>
      </c>
      <c r="AL27" s="80">
        <v>0.0</v>
      </c>
      <c r="AM27" s="79">
        <v>100.0</v>
      </c>
      <c r="AN27" s="79">
        <v>0.0</v>
      </c>
      <c r="AO27" s="79">
        <v>75.0</v>
      </c>
      <c r="AP27" s="79">
        <v>0.0</v>
      </c>
      <c r="AQ27" s="79">
        <v>0.0</v>
      </c>
      <c r="AR27" s="79">
        <v>0.0</v>
      </c>
      <c r="AS27" s="79">
        <v>0.0</v>
      </c>
      <c r="AT27" s="79">
        <v>0.0</v>
      </c>
      <c r="AU27" s="79"/>
      <c r="AV27" s="78">
        <f t="shared" si="20"/>
        <v>27.5</v>
      </c>
      <c r="AW27" s="79">
        <v>100.0</v>
      </c>
      <c r="AX27" s="79">
        <v>100.0</v>
      </c>
      <c r="AY27" s="79">
        <v>100.0</v>
      </c>
      <c r="AZ27" s="79">
        <v>0.0</v>
      </c>
      <c r="BA27" s="79">
        <v>100.0</v>
      </c>
      <c r="BB27" s="79">
        <v>0.0</v>
      </c>
      <c r="BC27" s="79">
        <v>0.0</v>
      </c>
      <c r="BD27" s="79">
        <v>0.0</v>
      </c>
      <c r="BE27" s="79">
        <v>0.0</v>
      </c>
      <c r="BF27" s="79">
        <v>0.0</v>
      </c>
      <c r="BG27" s="79"/>
      <c r="BH27" s="79"/>
      <c r="BI27" s="78">
        <f t="shared" si="21"/>
        <v>40</v>
      </c>
      <c r="BJ27" s="79">
        <v>75.0</v>
      </c>
      <c r="BK27" s="79">
        <v>60.0</v>
      </c>
      <c r="BL27" s="79">
        <v>80.0</v>
      </c>
      <c r="BM27" s="79">
        <v>0.0</v>
      </c>
      <c r="BN27" s="79">
        <v>0.0</v>
      </c>
      <c r="BO27" s="79">
        <v>0.0</v>
      </c>
      <c r="BP27" s="79">
        <v>0.0</v>
      </c>
      <c r="BQ27" s="79">
        <v>0.0</v>
      </c>
      <c r="BR27" s="79">
        <v>0.0</v>
      </c>
      <c r="BS27" s="79">
        <v>0.0</v>
      </c>
      <c r="BT27" s="78">
        <f t="shared" si="22"/>
        <v>21.5</v>
      </c>
      <c r="BU27" s="81">
        <v>0.0</v>
      </c>
      <c r="BV27" s="81">
        <v>100.0</v>
      </c>
      <c r="BW27" s="81">
        <v>100.0</v>
      </c>
      <c r="BX27" s="79">
        <v>0.0</v>
      </c>
      <c r="BY27" s="79">
        <v>0.0</v>
      </c>
      <c r="BZ27" s="79">
        <v>0.0</v>
      </c>
      <c r="CA27" s="79">
        <v>0.0</v>
      </c>
      <c r="CB27" s="79">
        <v>0.0</v>
      </c>
      <c r="CC27" s="79"/>
      <c r="CD27" s="78">
        <f t="shared" si="19"/>
        <v>25</v>
      </c>
    </row>
    <row r="28" ht="15.75" customHeight="1">
      <c r="A28" s="34" t="str">
        <f t="shared" si="2"/>
        <v>202087520-0</v>
      </c>
      <c r="B28" s="23">
        <f t="shared" si="3"/>
        <v>13</v>
      </c>
      <c r="C28" s="34"/>
      <c r="D28" s="98">
        <f t="shared" si="23"/>
        <v>24</v>
      </c>
      <c r="E28" s="72" t="s">
        <v>1625</v>
      </c>
      <c r="F28" s="72" t="s">
        <v>155</v>
      </c>
      <c r="G28" s="72" t="s">
        <v>1626</v>
      </c>
      <c r="H28" s="72" t="s">
        <v>71</v>
      </c>
      <c r="I28" s="72" t="s">
        <v>1627</v>
      </c>
      <c r="J28" s="72" t="s">
        <v>430</v>
      </c>
      <c r="K28" s="72" t="s">
        <v>1628</v>
      </c>
      <c r="L28" s="72" t="s">
        <v>65</v>
      </c>
      <c r="M28" s="72" t="s">
        <v>1517</v>
      </c>
      <c r="N28" s="72" t="s">
        <v>1629</v>
      </c>
      <c r="O28" s="74">
        <f t="shared" si="4"/>
        <v>25</v>
      </c>
      <c r="P28" s="74">
        <f t="shared" si="5"/>
        <v>0</v>
      </c>
      <c r="Q28" s="74">
        <f t="shared" si="6"/>
        <v>13</v>
      </c>
      <c r="R28" s="74">
        <f t="shared" si="7"/>
        <v>48.5</v>
      </c>
      <c r="S28" s="74">
        <f t="shared" si="8"/>
        <v>79.7</v>
      </c>
      <c r="T28" s="74">
        <f t="shared" si="9"/>
        <v>9</v>
      </c>
      <c r="U28" s="74">
        <f t="shared" si="10"/>
        <v>0</v>
      </c>
      <c r="V28" s="75">
        <f t="shared" si="11"/>
        <v>0</v>
      </c>
      <c r="W28" s="76">
        <f t="shared" si="12"/>
        <v>13</v>
      </c>
      <c r="X28" s="74">
        <v>20.0</v>
      </c>
      <c r="Y28" s="77">
        <v>5.0</v>
      </c>
      <c r="Z28" s="77">
        <v>0.0</v>
      </c>
      <c r="AA28" s="77">
        <v>0.0</v>
      </c>
      <c r="AB28" s="78">
        <f t="shared" si="13"/>
        <v>25</v>
      </c>
      <c r="AC28" s="77">
        <v>0.0</v>
      </c>
      <c r="AD28" s="77">
        <v>0.0</v>
      </c>
      <c r="AE28" s="74">
        <v>0.0</v>
      </c>
      <c r="AF28" s="121">
        <f t="shared" si="14"/>
        <v>0</v>
      </c>
      <c r="AG28" s="77"/>
      <c r="AH28" s="77"/>
      <c r="AI28" s="74"/>
      <c r="AJ28" s="121">
        <f t="shared" si="15"/>
        <v>0</v>
      </c>
      <c r="AK28" s="79">
        <v>80.0</v>
      </c>
      <c r="AL28" s="80">
        <v>0.0</v>
      </c>
      <c r="AM28" s="79">
        <v>100.0</v>
      </c>
      <c r="AN28" s="79">
        <v>100.0</v>
      </c>
      <c r="AO28" s="79">
        <v>25.0</v>
      </c>
      <c r="AP28" s="79">
        <v>0.0</v>
      </c>
      <c r="AQ28" s="79">
        <v>40.0</v>
      </c>
      <c r="AR28" s="79">
        <v>0.0</v>
      </c>
      <c r="AS28" s="79">
        <v>40.0</v>
      </c>
      <c r="AT28" s="79">
        <v>100.0</v>
      </c>
      <c r="AU28" s="79"/>
      <c r="AV28" s="78">
        <f t="shared" si="20"/>
        <v>48.5</v>
      </c>
      <c r="AW28" s="79">
        <v>91.0</v>
      </c>
      <c r="AX28" s="79">
        <v>93.0</v>
      </c>
      <c r="AY28" s="79">
        <v>95.0</v>
      </c>
      <c r="AZ28" s="79">
        <v>0.0</v>
      </c>
      <c r="BA28" s="79">
        <v>50.0</v>
      </c>
      <c r="BB28" s="79">
        <v>91.0</v>
      </c>
      <c r="BC28" s="79">
        <v>85.0</v>
      </c>
      <c r="BD28" s="79">
        <v>100.0</v>
      </c>
      <c r="BE28" s="79">
        <v>100.0</v>
      </c>
      <c r="BF28" s="79">
        <v>92.0</v>
      </c>
      <c r="BG28" s="79"/>
      <c r="BH28" s="79"/>
      <c r="BI28" s="78">
        <f t="shared" si="21"/>
        <v>79.7</v>
      </c>
      <c r="BJ28" s="79">
        <v>0.0</v>
      </c>
      <c r="BK28" s="79">
        <v>90.0</v>
      </c>
      <c r="BL28" s="79">
        <v>0.0</v>
      </c>
      <c r="BM28" s="79">
        <v>0.0</v>
      </c>
      <c r="BN28" s="79">
        <v>0.0</v>
      </c>
      <c r="BO28" s="79">
        <v>0.0</v>
      </c>
      <c r="BP28" s="79">
        <v>0.0</v>
      </c>
      <c r="BQ28" s="79">
        <v>0.0</v>
      </c>
      <c r="BR28" s="79">
        <v>0.0</v>
      </c>
      <c r="BS28" s="79">
        <v>0.0</v>
      </c>
      <c r="BT28" s="78">
        <f t="shared" si="22"/>
        <v>9</v>
      </c>
      <c r="BU28" s="81">
        <v>0.0</v>
      </c>
      <c r="BV28" s="81">
        <v>0.0</v>
      </c>
      <c r="BW28" s="81">
        <v>0.0</v>
      </c>
      <c r="BX28" s="79">
        <v>0.0</v>
      </c>
      <c r="BY28" s="79">
        <v>0.0</v>
      </c>
      <c r="BZ28" s="79">
        <v>0.0</v>
      </c>
      <c r="CA28" s="79">
        <v>0.0</v>
      </c>
      <c r="CB28" s="79">
        <v>0.0</v>
      </c>
      <c r="CC28" s="79"/>
      <c r="CD28" s="78">
        <f t="shared" si="19"/>
        <v>0</v>
      </c>
    </row>
    <row r="29" ht="15.75" customHeight="1">
      <c r="A29" s="34" t="str">
        <f t="shared" si="2"/>
        <v>202087527-8</v>
      </c>
      <c r="B29" s="23">
        <f t="shared" si="3"/>
        <v>80</v>
      </c>
      <c r="C29" s="34"/>
      <c r="D29" s="98">
        <f t="shared" si="23"/>
        <v>25</v>
      </c>
      <c r="E29" s="72" t="s">
        <v>1630</v>
      </c>
      <c r="F29" s="72" t="s">
        <v>108</v>
      </c>
      <c r="G29" s="72" t="s">
        <v>1631</v>
      </c>
      <c r="H29" s="72" t="s">
        <v>205</v>
      </c>
      <c r="I29" s="72" t="s">
        <v>396</v>
      </c>
      <c r="J29" s="72" t="s">
        <v>1632</v>
      </c>
      <c r="K29" s="72" t="s">
        <v>1633</v>
      </c>
      <c r="L29" s="72" t="s">
        <v>65</v>
      </c>
      <c r="M29" s="72" t="s">
        <v>1517</v>
      </c>
      <c r="N29" s="72" t="s">
        <v>1634</v>
      </c>
      <c r="O29" s="74">
        <f t="shared" si="4"/>
        <v>90</v>
      </c>
      <c r="P29" s="74">
        <f t="shared" si="5"/>
        <v>55</v>
      </c>
      <c r="Q29" s="74">
        <f t="shared" si="6"/>
        <v>73</v>
      </c>
      <c r="R29" s="74">
        <f t="shared" si="7"/>
        <v>83.7</v>
      </c>
      <c r="S29" s="74">
        <f t="shared" si="8"/>
        <v>84.1</v>
      </c>
      <c r="T29" s="74">
        <f t="shared" si="9"/>
        <v>93</v>
      </c>
      <c r="U29" s="74">
        <f t="shared" si="10"/>
        <v>85</v>
      </c>
      <c r="V29" s="75">
        <f t="shared" si="11"/>
        <v>0</v>
      </c>
      <c r="W29" s="76">
        <f t="shared" si="12"/>
        <v>80</v>
      </c>
      <c r="X29" s="74">
        <v>20.0</v>
      </c>
      <c r="Y29" s="77">
        <v>30.0</v>
      </c>
      <c r="Z29" s="77">
        <v>40.0</v>
      </c>
      <c r="AA29" s="77">
        <v>100.0</v>
      </c>
      <c r="AB29" s="78">
        <f t="shared" si="13"/>
        <v>90</v>
      </c>
      <c r="AC29" s="77">
        <v>30.0</v>
      </c>
      <c r="AD29" s="77">
        <v>25.0</v>
      </c>
      <c r="AE29" s="74">
        <v>100.0</v>
      </c>
      <c r="AF29" s="121">
        <f t="shared" si="14"/>
        <v>55</v>
      </c>
      <c r="AG29" s="77"/>
      <c r="AH29" s="77"/>
      <c r="AI29" s="74"/>
      <c r="AJ29" s="121">
        <f t="shared" si="15"/>
        <v>0</v>
      </c>
      <c r="AK29" s="79">
        <v>100.0</v>
      </c>
      <c r="AL29" s="80">
        <v>100.0</v>
      </c>
      <c r="AM29" s="79">
        <v>100.0</v>
      </c>
      <c r="AN29" s="79">
        <v>100.0</v>
      </c>
      <c r="AO29" s="79">
        <v>100.0</v>
      </c>
      <c r="AP29" s="79">
        <v>40.0</v>
      </c>
      <c r="AQ29" s="79">
        <v>80.0</v>
      </c>
      <c r="AR29" s="79">
        <v>50.0</v>
      </c>
      <c r="AS29" s="79">
        <v>100.0</v>
      </c>
      <c r="AT29" s="79">
        <v>67.0</v>
      </c>
      <c r="AU29" s="79"/>
      <c r="AV29" s="78">
        <f t="shared" si="20"/>
        <v>83.7</v>
      </c>
      <c r="AW29" s="79">
        <v>100.0</v>
      </c>
      <c r="AX29" s="79">
        <v>100.0</v>
      </c>
      <c r="AY29" s="79">
        <v>100.0</v>
      </c>
      <c r="AZ29" s="79">
        <v>43.0</v>
      </c>
      <c r="BA29" s="79">
        <v>100.0</v>
      </c>
      <c r="BB29" s="79">
        <v>100.0</v>
      </c>
      <c r="BC29" s="79">
        <v>98.0</v>
      </c>
      <c r="BD29" s="79">
        <v>0.0</v>
      </c>
      <c r="BE29" s="79">
        <v>100.0</v>
      </c>
      <c r="BF29" s="79">
        <v>100.0</v>
      </c>
      <c r="BG29" s="79"/>
      <c r="BH29" s="79"/>
      <c r="BI29" s="78">
        <f t="shared" si="21"/>
        <v>84.1</v>
      </c>
      <c r="BJ29" s="79">
        <v>100.0</v>
      </c>
      <c r="BK29" s="79">
        <v>95.0</v>
      </c>
      <c r="BL29" s="79">
        <v>90.0</v>
      </c>
      <c r="BM29" s="79">
        <v>100.0</v>
      </c>
      <c r="BN29" s="79">
        <v>100.0</v>
      </c>
      <c r="BO29" s="79">
        <v>45.0</v>
      </c>
      <c r="BP29" s="79">
        <v>100.0</v>
      </c>
      <c r="BQ29" s="79">
        <v>100.0</v>
      </c>
      <c r="BR29" s="79">
        <v>100.0</v>
      </c>
      <c r="BS29" s="79">
        <v>100.0</v>
      </c>
      <c r="BT29" s="78">
        <f t="shared" si="22"/>
        <v>93</v>
      </c>
      <c r="BU29" s="81">
        <v>100.0</v>
      </c>
      <c r="BV29" s="81">
        <v>100.0</v>
      </c>
      <c r="BW29" s="81">
        <v>100.0</v>
      </c>
      <c r="BX29" s="79">
        <v>100.0</v>
      </c>
      <c r="BY29" s="79">
        <v>100.0</v>
      </c>
      <c r="BZ29" s="79">
        <v>100.0</v>
      </c>
      <c r="CA29" s="79">
        <v>0.0</v>
      </c>
      <c r="CB29" s="79">
        <v>80.0</v>
      </c>
      <c r="CC29" s="79"/>
      <c r="CD29" s="78">
        <f t="shared" si="19"/>
        <v>85</v>
      </c>
    </row>
    <row r="30" ht="15.75" customHeight="1">
      <c r="A30" s="34" t="str">
        <f t="shared" si="2"/>
        <v>202087509-k</v>
      </c>
      <c r="B30" s="23">
        <f t="shared" si="3"/>
        <v>83</v>
      </c>
      <c r="C30" s="34"/>
      <c r="D30" s="98">
        <f t="shared" si="23"/>
        <v>26</v>
      </c>
      <c r="E30" s="72" t="s">
        <v>1635</v>
      </c>
      <c r="F30" s="72" t="s">
        <v>77</v>
      </c>
      <c r="G30" s="72" t="s">
        <v>1636</v>
      </c>
      <c r="H30" s="72" t="s">
        <v>59</v>
      </c>
      <c r="I30" s="72" t="s">
        <v>430</v>
      </c>
      <c r="J30" s="72" t="s">
        <v>127</v>
      </c>
      <c r="K30" s="72" t="s">
        <v>1637</v>
      </c>
      <c r="L30" s="72" t="s">
        <v>65</v>
      </c>
      <c r="M30" s="72" t="s">
        <v>1517</v>
      </c>
      <c r="N30" s="72" t="s">
        <v>1638</v>
      </c>
      <c r="O30" s="74">
        <f t="shared" si="4"/>
        <v>100</v>
      </c>
      <c r="P30" s="74">
        <f t="shared" si="5"/>
        <v>80</v>
      </c>
      <c r="Q30" s="74">
        <f t="shared" si="6"/>
        <v>90</v>
      </c>
      <c r="R30" s="74">
        <f t="shared" si="7"/>
        <v>88</v>
      </c>
      <c r="S30" s="74">
        <f t="shared" si="8"/>
        <v>96.9</v>
      </c>
      <c r="T30" s="74">
        <f t="shared" si="9"/>
        <v>75.5</v>
      </c>
      <c r="U30" s="74">
        <f t="shared" si="10"/>
        <v>12.5</v>
      </c>
      <c r="V30" s="75">
        <f t="shared" si="11"/>
        <v>0</v>
      </c>
      <c r="W30" s="76">
        <f t="shared" si="12"/>
        <v>83</v>
      </c>
      <c r="X30" s="74">
        <v>20.0</v>
      </c>
      <c r="Y30" s="77">
        <v>30.0</v>
      </c>
      <c r="Z30" s="77">
        <v>50.0</v>
      </c>
      <c r="AA30" s="77">
        <v>100.0</v>
      </c>
      <c r="AB30" s="78">
        <f t="shared" si="13"/>
        <v>100</v>
      </c>
      <c r="AC30" s="77">
        <v>20.0</v>
      </c>
      <c r="AD30" s="77">
        <v>60.0</v>
      </c>
      <c r="AE30" s="74">
        <v>100.0</v>
      </c>
      <c r="AF30" s="121">
        <f t="shared" si="14"/>
        <v>80</v>
      </c>
      <c r="AG30" s="77"/>
      <c r="AH30" s="77"/>
      <c r="AI30" s="74"/>
      <c r="AJ30" s="121">
        <f t="shared" si="15"/>
        <v>0</v>
      </c>
      <c r="AK30" s="79">
        <v>100.0</v>
      </c>
      <c r="AL30" s="80">
        <v>0.0</v>
      </c>
      <c r="AM30" s="79">
        <v>100.0</v>
      </c>
      <c r="AN30" s="79">
        <v>100.0</v>
      </c>
      <c r="AO30" s="79">
        <v>100.0</v>
      </c>
      <c r="AP30" s="79">
        <v>80.0</v>
      </c>
      <c r="AQ30" s="79">
        <v>100.0</v>
      </c>
      <c r="AR30" s="79">
        <v>100.0</v>
      </c>
      <c r="AS30" s="79">
        <v>100.0</v>
      </c>
      <c r="AT30" s="79">
        <v>100.0</v>
      </c>
      <c r="AU30" s="79"/>
      <c r="AV30" s="78">
        <f t="shared" si="20"/>
        <v>88</v>
      </c>
      <c r="AW30" s="79">
        <v>100.0</v>
      </c>
      <c r="AX30" s="79">
        <v>100.0</v>
      </c>
      <c r="AY30" s="79">
        <v>100.0</v>
      </c>
      <c r="AZ30" s="79">
        <v>100.0</v>
      </c>
      <c r="BA30" s="79">
        <v>100.0</v>
      </c>
      <c r="BB30" s="79">
        <v>100.0</v>
      </c>
      <c r="BC30" s="79">
        <v>81.0</v>
      </c>
      <c r="BD30" s="79">
        <v>100.0</v>
      </c>
      <c r="BE30" s="79">
        <v>88.0</v>
      </c>
      <c r="BF30" s="79">
        <v>100.0</v>
      </c>
      <c r="BG30" s="79"/>
      <c r="BH30" s="79"/>
      <c r="BI30" s="78">
        <f t="shared" si="21"/>
        <v>96.9</v>
      </c>
      <c r="BJ30" s="79">
        <v>90.0</v>
      </c>
      <c r="BK30" s="79">
        <v>95.0</v>
      </c>
      <c r="BL30" s="79">
        <v>0.0</v>
      </c>
      <c r="BM30" s="79">
        <v>80.0</v>
      </c>
      <c r="BN30" s="79">
        <v>100.0</v>
      </c>
      <c r="BO30" s="79">
        <v>100.0</v>
      </c>
      <c r="BP30" s="79">
        <v>50.0</v>
      </c>
      <c r="BQ30" s="79">
        <v>100.0</v>
      </c>
      <c r="BR30" s="79">
        <v>95.0</v>
      </c>
      <c r="BS30" s="79">
        <v>45.0</v>
      </c>
      <c r="BT30" s="78">
        <f t="shared" si="22"/>
        <v>75.5</v>
      </c>
      <c r="BU30" s="81">
        <v>0.0</v>
      </c>
      <c r="BV30" s="81">
        <v>0.0</v>
      </c>
      <c r="BW30" s="81">
        <v>0.0</v>
      </c>
      <c r="BX30" s="79">
        <v>100.0</v>
      </c>
      <c r="BY30" s="79">
        <v>0.0</v>
      </c>
      <c r="BZ30" s="79">
        <v>0.0</v>
      </c>
      <c r="CA30" s="79">
        <v>0.0</v>
      </c>
      <c r="CB30" s="79">
        <v>0.0</v>
      </c>
      <c r="CC30" s="79"/>
      <c r="CD30" s="78">
        <f t="shared" si="19"/>
        <v>12.5</v>
      </c>
    </row>
    <row r="31" ht="15.75" customHeight="1">
      <c r="A31" s="34" t="str">
        <f t="shared" si="2"/>
        <v>201923528-1</v>
      </c>
      <c r="B31" s="23">
        <f t="shared" si="3"/>
        <v>73</v>
      </c>
      <c r="C31" s="34"/>
      <c r="D31" s="98">
        <v>27.0</v>
      </c>
      <c r="E31" s="72" t="s">
        <v>1639</v>
      </c>
      <c r="F31" s="72" t="s">
        <v>65</v>
      </c>
      <c r="G31" s="72" t="s">
        <v>1640</v>
      </c>
      <c r="H31" s="72" t="s">
        <v>108</v>
      </c>
      <c r="I31" s="72" t="s">
        <v>430</v>
      </c>
      <c r="J31" s="72" t="s">
        <v>1641</v>
      </c>
      <c r="K31" s="72" t="s">
        <v>1642</v>
      </c>
      <c r="L31" s="72" t="s">
        <v>65</v>
      </c>
      <c r="M31" s="72" t="s">
        <v>164</v>
      </c>
      <c r="N31" s="72" t="s">
        <v>1643</v>
      </c>
      <c r="O31" s="74">
        <f t="shared" si="4"/>
        <v>100</v>
      </c>
      <c r="P31" s="74">
        <f t="shared" si="5"/>
        <v>0</v>
      </c>
      <c r="Q31" s="74">
        <f>IFERROR(IF($V31&lt;&gt;0,ROUND((O31+P31+V31)/3,0),ROUND(($O31*0.5+$P31*0.5),0)),)</f>
        <v>60</v>
      </c>
      <c r="R31" s="74">
        <f t="shared" si="7"/>
        <v>70</v>
      </c>
      <c r="S31" s="74">
        <f t="shared" si="8"/>
        <v>100</v>
      </c>
      <c r="T31" s="74">
        <f t="shared" si="9"/>
        <v>96</v>
      </c>
      <c r="U31" s="74">
        <f t="shared" si="10"/>
        <v>100</v>
      </c>
      <c r="V31" s="75">
        <f t="shared" si="11"/>
        <v>80</v>
      </c>
      <c r="W31" s="76">
        <f t="shared" si="12"/>
        <v>73</v>
      </c>
      <c r="X31" s="74">
        <v>20.0</v>
      </c>
      <c r="Y31" s="77">
        <v>30.0</v>
      </c>
      <c r="Z31" s="77">
        <v>50.0</v>
      </c>
      <c r="AA31" s="77">
        <v>100.0</v>
      </c>
      <c r="AB31" s="78">
        <f t="shared" si="13"/>
        <v>100</v>
      </c>
      <c r="AC31" s="77">
        <v>0.0</v>
      </c>
      <c r="AD31" s="77">
        <v>0.0</v>
      </c>
      <c r="AE31" s="74">
        <v>100.0</v>
      </c>
      <c r="AF31" s="121">
        <f t="shared" si="14"/>
        <v>0</v>
      </c>
      <c r="AG31" s="77">
        <v>20.0</v>
      </c>
      <c r="AH31" s="77">
        <v>60.0</v>
      </c>
      <c r="AI31" s="74">
        <v>100.0</v>
      </c>
      <c r="AJ31" s="121">
        <f t="shared" si="15"/>
        <v>80</v>
      </c>
      <c r="AK31" s="79">
        <v>100.0</v>
      </c>
      <c r="AL31" s="80">
        <v>0.0</v>
      </c>
      <c r="AM31" s="79">
        <v>100.0</v>
      </c>
      <c r="AN31" s="79">
        <v>100.0</v>
      </c>
      <c r="AO31" s="79">
        <v>100.0</v>
      </c>
      <c r="AP31" s="79">
        <v>60.0</v>
      </c>
      <c r="AQ31" s="79">
        <v>0.0</v>
      </c>
      <c r="AR31" s="79">
        <v>100.0</v>
      </c>
      <c r="AS31" s="79">
        <v>40.0</v>
      </c>
      <c r="AT31" s="79">
        <v>100.0</v>
      </c>
      <c r="AU31" s="79"/>
      <c r="AV31" s="78">
        <f t="shared" si="20"/>
        <v>70</v>
      </c>
      <c r="AW31" s="79">
        <v>100.0</v>
      </c>
      <c r="AX31" s="79">
        <v>100.0</v>
      </c>
      <c r="AY31" s="79">
        <v>100.0</v>
      </c>
      <c r="AZ31" s="79">
        <v>100.0</v>
      </c>
      <c r="BA31" s="79">
        <v>100.0</v>
      </c>
      <c r="BB31" s="79">
        <v>100.0</v>
      </c>
      <c r="BC31" s="79">
        <v>100.0</v>
      </c>
      <c r="BD31" s="79">
        <v>100.0</v>
      </c>
      <c r="BE31" s="79">
        <v>100.0</v>
      </c>
      <c r="BF31" s="79">
        <v>100.0</v>
      </c>
      <c r="BG31" s="79"/>
      <c r="BH31" s="79"/>
      <c r="BI31" s="78">
        <f t="shared" si="21"/>
        <v>100</v>
      </c>
      <c r="BJ31" s="79">
        <v>90.0</v>
      </c>
      <c r="BK31" s="79">
        <v>100.0</v>
      </c>
      <c r="BL31" s="79">
        <v>100.0</v>
      </c>
      <c r="BM31" s="79">
        <v>100.0</v>
      </c>
      <c r="BN31" s="79">
        <v>100.0</v>
      </c>
      <c r="BO31" s="79">
        <v>100.0</v>
      </c>
      <c r="BP31" s="79">
        <v>90.0</v>
      </c>
      <c r="BQ31" s="79">
        <v>95.0</v>
      </c>
      <c r="BR31" s="79">
        <v>100.0</v>
      </c>
      <c r="BS31" s="79">
        <v>85.0</v>
      </c>
      <c r="BT31" s="78">
        <f t="shared" si="22"/>
        <v>96</v>
      </c>
      <c r="BU31" s="81">
        <v>100.0</v>
      </c>
      <c r="BV31" s="81">
        <v>100.0</v>
      </c>
      <c r="BW31" s="81">
        <v>100.0</v>
      </c>
      <c r="BX31" s="79">
        <v>100.0</v>
      </c>
      <c r="BY31" s="79">
        <v>100.0</v>
      </c>
      <c r="BZ31" s="79">
        <v>100.0</v>
      </c>
      <c r="CA31" s="79">
        <v>100.0</v>
      </c>
      <c r="CB31" s="79">
        <v>100.0</v>
      </c>
      <c r="CC31" s="79"/>
      <c r="CD31" s="78">
        <f t="shared" si="19"/>
        <v>100</v>
      </c>
    </row>
    <row r="32" ht="15.75" customHeight="1">
      <c r="A32" s="34" t="str">
        <f t="shared" si="2"/>
        <v>202087526-k</v>
      </c>
      <c r="B32" s="23">
        <f t="shared" si="3"/>
        <v>92</v>
      </c>
      <c r="C32" s="34"/>
      <c r="D32" s="98">
        <v>28.0</v>
      </c>
      <c r="E32" s="72" t="s">
        <v>1644</v>
      </c>
      <c r="F32" s="72" t="s">
        <v>77</v>
      </c>
      <c r="G32" s="72" t="s">
        <v>1645</v>
      </c>
      <c r="H32" s="72" t="s">
        <v>61</v>
      </c>
      <c r="I32" s="72" t="s">
        <v>1073</v>
      </c>
      <c r="J32" s="72" t="s">
        <v>364</v>
      </c>
      <c r="K32" s="72" t="s">
        <v>1557</v>
      </c>
      <c r="L32" s="72" t="s">
        <v>65</v>
      </c>
      <c r="M32" s="72" t="s">
        <v>1517</v>
      </c>
      <c r="N32" s="72" t="s">
        <v>1646</v>
      </c>
      <c r="O32" s="74">
        <f t="shared" si="4"/>
        <v>95</v>
      </c>
      <c r="P32" s="74">
        <f t="shared" si="5"/>
        <v>80</v>
      </c>
      <c r="Q32" s="74">
        <f t="shared" ref="Q32:Q40" si="24">IFERROR(IF($V32&lt;&gt;0,ROUND((MAX(O32:P32)*0.5+$V32*0.5),0),ROUND(($O32*0.5+$P32*0.5),0)),)</f>
        <v>88</v>
      </c>
      <c r="R32" s="74">
        <f t="shared" si="7"/>
        <v>96</v>
      </c>
      <c r="S32" s="74">
        <f t="shared" si="8"/>
        <v>100</v>
      </c>
      <c r="T32" s="74">
        <f t="shared" si="9"/>
        <v>96</v>
      </c>
      <c r="U32" s="74">
        <f t="shared" si="10"/>
        <v>100</v>
      </c>
      <c r="V32" s="75">
        <f t="shared" si="11"/>
        <v>0</v>
      </c>
      <c r="W32" s="76">
        <f t="shared" si="12"/>
        <v>92</v>
      </c>
      <c r="X32" s="74">
        <v>20.0</v>
      </c>
      <c r="Y32" s="77">
        <v>25.0</v>
      </c>
      <c r="Z32" s="77">
        <v>50.0</v>
      </c>
      <c r="AA32" s="77">
        <v>100.0</v>
      </c>
      <c r="AB32" s="78">
        <f t="shared" si="13"/>
        <v>95</v>
      </c>
      <c r="AC32" s="77">
        <v>25.0</v>
      </c>
      <c r="AD32" s="77">
        <v>55.0</v>
      </c>
      <c r="AE32" s="74">
        <v>100.0</v>
      </c>
      <c r="AF32" s="121">
        <f t="shared" si="14"/>
        <v>80</v>
      </c>
      <c r="AG32" s="77"/>
      <c r="AH32" s="77"/>
      <c r="AI32" s="74"/>
      <c r="AJ32" s="121">
        <f t="shared" si="15"/>
        <v>0</v>
      </c>
      <c r="AK32" s="79">
        <v>100.0</v>
      </c>
      <c r="AL32" s="80">
        <v>100.0</v>
      </c>
      <c r="AM32" s="79">
        <v>100.0</v>
      </c>
      <c r="AN32" s="79">
        <v>100.0</v>
      </c>
      <c r="AO32" s="79">
        <v>100.0</v>
      </c>
      <c r="AP32" s="79">
        <v>60.0</v>
      </c>
      <c r="AQ32" s="79">
        <v>100.0</v>
      </c>
      <c r="AR32" s="79">
        <v>100.0</v>
      </c>
      <c r="AS32" s="79">
        <v>100.0</v>
      </c>
      <c r="AT32" s="79">
        <v>100.0</v>
      </c>
      <c r="AU32" s="79"/>
      <c r="AV32" s="78">
        <f t="shared" si="20"/>
        <v>96</v>
      </c>
      <c r="AW32" s="79">
        <v>100.0</v>
      </c>
      <c r="AX32" s="79">
        <v>100.0</v>
      </c>
      <c r="AY32" s="79">
        <v>100.0</v>
      </c>
      <c r="AZ32" s="79">
        <v>100.0</v>
      </c>
      <c r="BA32" s="79">
        <v>100.0</v>
      </c>
      <c r="BB32" s="79">
        <v>100.0</v>
      </c>
      <c r="BC32" s="79">
        <v>100.0</v>
      </c>
      <c r="BD32" s="79">
        <v>100.0</v>
      </c>
      <c r="BE32" s="79">
        <v>100.0</v>
      </c>
      <c r="BF32" s="79">
        <v>100.0</v>
      </c>
      <c r="BG32" s="79"/>
      <c r="BH32" s="79"/>
      <c r="BI32" s="78">
        <f t="shared" si="21"/>
        <v>100</v>
      </c>
      <c r="BJ32" s="79">
        <v>100.0</v>
      </c>
      <c r="BK32" s="79">
        <v>100.0</v>
      </c>
      <c r="BL32" s="79">
        <v>100.0</v>
      </c>
      <c r="BM32" s="79">
        <v>100.0</v>
      </c>
      <c r="BN32" s="79">
        <v>100.0</v>
      </c>
      <c r="BO32" s="79">
        <v>100.0</v>
      </c>
      <c r="BP32" s="79">
        <v>85.0</v>
      </c>
      <c r="BQ32" s="79">
        <v>100.0</v>
      </c>
      <c r="BR32" s="79">
        <v>100.0</v>
      </c>
      <c r="BS32" s="79">
        <v>75.0</v>
      </c>
      <c r="BT32" s="78">
        <f t="shared" si="22"/>
        <v>96</v>
      </c>
      <c r="BU32" s="81">
        <v>100.0</v>
      </c>
      <c r="BV32" s="81">
        <v>100.0</v>
      </c>
      <c r="BW32" s="81">
        <v>100.0</v>
      </c>
      <c r="BX32" s="79">
        <v>100.0</v>
      </c>
      <c r="BY32" s="79">
        <v>100.0</v>
      </c>
      <c r="BZ32" s="79">
        <v>100.0</v>
      </c>
      <c r="CA32" s="79">
        <v>100.0</v>
      </c>
      <c r="CB32" s="79">
        <v>100.0</v>
      </c>
      <c r="CC32" s="79"/>
      <c r="CD32" s="78">
        <f t="shared" si="19"/>
        <v>100</v>
      </c>
    </row>
    <row r="33" ht="15.75" customHeight="1">
      <c r="A33" s="34" t="str">
        <f t="shared" si="2"/>
        <v>201956571-0</v>
      </c>
      <c r="B33" s="23">
        <f t="shared" si="3"/>
        <v>80</v>
      </c>
      <c r="C33" s="34"/>
      <c r="D33" s="98">
        <v>29.0</v>
      </c>
      <c r="E33" s="72" t="s">
        <v>1647</v>
      </c>
      <c r="F33" s="72" t="s">
        <v>155</v>
      </c>
      <c r="G33" s="72" t="s">
        <v>1648</v>
      </c>
      <c r="H33" s="72" t="s">
        <v>100</v>
      </c>
      <c r="I33" s="72" t="s">
        <v>1649</v>
      </c>
      <c r="J33" s="72" t="s">
        <v>1650</v>
      </c>
      <c r="K33" s="72" t="s">
        <v>1651</v>
      </c>
      <c r="L33" s="72" t="s">
        <v>65</v>
      </c>
      <c r="M33" s="72" t="s">
        <v>97</v>
      </c>
      <c r="N33" s="72" t="s">
        <v>1652</v>
      </c>
      <c r="O33" s="74">
        <f t="shared" si="4"/>
        <v>70</v>
      </c>
      <c r="P33" s="74">
        <f t="shared" si="5"/>
        <v>90</v>
      </c>
      <c r="Q33" s="74">
        <f t="shared" si="24"/>
        <v>80</v>
      </c>
      <c r="R33" s="74">
        <f t="shared" si="7"/>
        <v>84.3</v>
      </c>
      <c r="S33" s="74">
        <f t="shared" si="8"/>
        <v>70</v>
      </c>
      <c r="T33" s="74">
        <f t="shared" si="9"/>
        <v>82</v>
      </c>
      <c r="U33" s="74">
        <f t="shared" si="10"/>
        <v>65.625</v>
      </c>
      <c r="V33" s="75">
        <f t="shared" si="11"/>
        <v>0</v>
      </c>
      <c r="W33" s="76">
        <f t="shared" si="12"/>
        <v>80</v>
      </c>
      <c r="X33" s="74">
        <v>20.0</v>
      </c>
      <c r="Y33" s="77">
        <v>0.0</v>
      </c>
      <c r="Z33" s="77">
        <v>50.0</v>
      </c>
      <c r="AA33" s="77">
        <v>100.0</v>
      </c>
      <c r="AB33" s="78">
        <f t="shared" si="13"/>
        <v>70</v>
      </c>
      <c r="AC33" s="77">
        <v>25.0</v>
      </c>
      <c r="AD33" s="77">
        <v>65.0</v>
      </c>
      <c r="AE33" s="74">
        <v>100.0</v>
      </c>
      <c r="AF33" s="121">
        <f t="shared" si="14"/>
        <v>90</v>
      </c>
      <c r="AG33" s="77"/>
      <c r="AH33" s="77"/>
      <c r="AI33" s="74"/>
      <c r="AJ33" s="121">
        <f t="shared" si="15"/>
        <v>0</v>
      </c>
      <c r="AK33" s="79">
        <v>100.0</v>
      </c>
      <c r="AL33" s="80">
        <v>0.0</v>
      </c>
      <c r="AM33" s="79">
        <v>100.0</v>
      </c>
      <c r="AN33" s="79">
        <v>100.0</v>
      </c>
      <c r="AO33" s="79">
        <v>100.0</v>
      </c>
      <c r="AP33" s="79">
        <v>100.0</v>
      </c>
      <c r="AQ33" s="79">
        <v>100.0</v>
      </c>
      <c r="AR33" s="79">
        <v>83.0</v>
      </c>
      <c r="AS33" s="79">
        <v>60.0</v>
      </c>
      <c r="AT33" s="79">
        <v>100.0</v>
      </c>
      <c r="AU33" s="79"/>
      <c r="AV33" s="78">
        <f t="shared" si="20"/>
        <v>84.3</v>
      </c>
      <c r="AW33" s="79">
        <v>100.0</v>
      </c>
      <c r="AX33" s="79">
        <v>100.0</v>
      </c>
      <c r="AY33" s="79">
        <v>100.0</v>
      </c>
      <c r="AZ33" s="79">
        <v>100.0</v>
      </c>
      <c r="BA33" s="79">
        <v>100.0</v>
      </c>
      <c r="BB33" s="79">
        <v>100.0</v>
      </c>
      <c r="BC33" s="79">
        <v>0.0</v>
      </c>
      <c r="BD33" s="79">
        <v>0.0</v>
      </c>
      <c r="BE33" s="79">
        <v>0.0</v>
      </c>
      <c r="BF33" s="79">
        <v>100.0</v>
      </c>
      <c r="BG33" s="79"/>
      <c r="BH33" s="79"/>
      <c r="BI33" s="78">
        <f t="shared" si="21"/>
        <v>70</v>
      </c>
      <c r="BJ33" s="79">
        <v>90.0</v>
      </c>
      <c r="BK33" s="79">
        <v>95.0</v>
      </c>
      <c r="BL33" s="79">
        <v>100.0</v>
      </c>
      <c r="BM33" s="79">
        <v>0.0</v>
      </c>
      <c r="BN33" s="79">
        <v>100.0</v>
      </c>
      <c r="BO33" s="79">
        <v>100.0</v>
      </c>
      <c r="BP33" s="79">
        <v>90.0</v>
      </c>
      <c r="BQ33" s="79">
        <v>100.0</v>
      </c>
      <c r="BR33" s="79">
        <v>100.0</v>
      </c>
      <c r="BS33" s="79">
        <v>45.0</v>
      </c>
      <c r="BT33" s="78">
        <f t="shared" si="22"/>
        <v>82</v>
      </c>
      <c r="BU33" s="81">
        <v>25.0</v>
      </c>
      <c r="BV33" s="81">
        <v>100.0</v>
      </c>
      <c r="BW33" s="81">
        <v>100.0</v>
      </c>
      <c r="BX33" s="79">
        <v>0.0</v>
      </c>
      <c r="BY33" s="79">
        <v>0.0</v>
      </c>
      <c r="BZ33" s="79">
        <v>100.0</v>
      </c>
      <c r="CA33" s="79">
        <v>100.0</v>
      </c>
      <c r="CB33" s="79">
        <v>100.0</v>
      </c>
      <c r="CC33" s="79"/>
      <c r="CD33" s="78">
        <f t="shared" si="19"/>
        <v>65.625</v>
      </c>
    </row>
    <row r="34" ht="15.75" customHeight="1">
      <c r="A34" s="34" t="str">
        <f t="shared" si="2"/>
        <v>202087508-1</v>
      </c>
      <c r="B34" s="23">
        <f t="shared" si="3"/>
        <v>86</v>
      </c>
      <c r="C34" s="34"/>
      <c r="D34" s="98">
        <v>30.0</v>
      </c>
      <c r="E34" s="72" t="s">
        <v>1653</v>
      </c>
      <c r="F34" s="72" t="s">
        <v>65</v>
      </c>
      <c r="G34" s="72" t="s">
        <v>1654</v>
      </c>
      <c r="H34" s="72" t="s">
        <v>205</v>
      </c>
      <c r="I34" s="72" t="s">
        <v>265</v>
      </c>
      <c r="J34" s="72" t="s">
        <v>1655</v>
      </c>
      <c r="K34" s="72" t="s">
        <v>1656</v>
      </c>
      <c r="L34" s="72" t="s">
        <v>65</v>
      </c>
      <c r="M34" s="72" t="s">
        <v>1517</v>
      </c>
      <c r="N34" s="72" t="s">
        <v>1657</v>
      </c>
      <c r="O34" s="74">
        <f t="shared" si="4"/>
        <v>90</v>
      </c>
      <c r="P34" s="74">
        <f t="shared" si="5"/>
        <v>95</v>
      </c>
      <c r="Q34" s="74">
        <f t="shared" si="24"/>
        <v>93</v>
      </c>
      <c r="R34" s="74">
        <f t="shared" si="7"/>
        <v>83.3</v>
      </c>
      <c r="S34" s="74">
        <f t="shared" si="8"/>
        <v>38.9</v>
      </c>
      <c r="T34" s="74">
        <f t="shared" si="9"/>
        <v>86.9</v>
      </c>
      <c r="U34" s="74">
        <f t="shared" si="10"/>
        <v>62.5</v>
      </c>
      <c r="V34" s="75">
        <f t="shared" si="11"/>
        <v>0</v>
      </c>
      <c r="W34" s="76">
        <f t="shared" si="12"/>
        <v>86</v>
      </c>
      <c r="X34" s="74">
        <v>20.0</v>
      </c>
      <c r="Y34" s="77">
        <v>30.0</v>
      </c>
      <c r="Z34" s="77">
        <v>40.0</v>
      </c>
      <c r="AA34" s="77">
        <v>100.0</v>
      </c>
      <c r="AB34" s="78">
        <f t="shared" si="13"/>
        <v>90</v>
      </c>
      <c r="AC34" s="77">
        <v>30.0</v>
      </c>
      <c r="AD34" s="77">
        <v>65.0</v>
      </c>
      <c r="AE34" s="74">
        <v>100.0</v>
      </c>
      <c r="AF34" s="121">
        <f t="shared" si="14"/>
        <v>95</v>
      </c>
      <c r="AG34" s="77"/>
      <c r="AH34" s="77"/>
      <c r="AI34" s="74"/>
      <c r="AJ34" s="121">
        <f t="shared" si="15"/>
        <v>0</v>
      </c>
      <c r="AK34" s="79">
        <v>100.0</v>
      </c>
      <c r="AL34" s="80">
        <v>0.0</v>
      </c>
      <c r="AM34" s="79">
        <v>100.0</v>
      </c>
      <c r="AN34" s="79">
        <v>100.0</v>
      </c>
      <c r="AO34" s="79">
        <v>100.0</v>
      </c>
      <c r="AP34" s="79">
        <v>100.0</v>
      </c>
      <c r="AQ34" s="79">
        <v>100.0</v>
      </c>
      <c r="AR34" s="79">
        <v>33.0</v>
      </c>
      <c r="AS34" s="79">
        <v>100.0</v>
      </c>
      <c r="AT34" s="79">
        <v>100.0</v>
      </c>
      <c r="AU34" s="79"/>
      <c r="AV34" s="78">
        <f t="shared" si="20"/>
        <v>83.3</v>
      </c>
      <c r="AW34" s="79">
        <v>100.0</v>
      </c>
      <c r="AX34" s="79">
        <v>95.0</v>
      </c>
      <c r="AY34" s="79">
        <v>94.0</v>
      </c>
      <c r="AZ34" s="79">
        <v>0.0</v>
      </c>
      <c r="BA34" s="79">
        <v>100.0</v>
      </c>
      <c r="BB34" s="79">
        <v>0.0</v>
      </c>
      <c r="BC34" s="79">
        <v>0.0</v>
      </c>
      <c r="BD34" s="79">
        <v>0.0</v>
      </c>
      <c r="BE34" s="79">
        <v>0.0</v>
      </c>
      <c r="BF34" s="79">
        <v>0.0</v>
      </c>
      <c r="BG34" s="79"/>
      <c r="BH34" s="79"/>
      <c r="BI34" s="78">
        <f t="shared" si="21"/>
        <v>38.9</v>
      </c>
      <c r="BJ34" s="79">
        <v>94.0</v>
      </c>
      <c r="BK34" s="79">
        <v>100.0</v>
      </c>
      <c r="BL34" s="79">
        <v>100.0</v>
      </c>
      <c r="BM34" s="79">
        <v>100.0</v>
      </c>
      <c r="BN34" s="79">
        <v>100.0</v>
      </c>
      <c r="BO34" s="79">
        <v>0.0</v>
      </c>
      <c r="BP34" s="79">
        <v>90.0</v>
      </c>
      <c r="BQ34" s="79">
        <v>100.0</v>
      </c>
      <c r="BR34" s="79">
        <v>100.0</v>
      </c>
      <c r="BS34" s="79">
        <v>85.0</v>
      </c>
      <c r="BT34" s="78">
        <f t="shared" si="22"/>
        <v>86.9</v>
      </c>
      <c r="BU34" s="81">
        <v>0.0</v>
      </c>
      <c r="BV34" s="81">
        <v>100.0</v>
      </c>
      <c r="BW34" s="81">
        <v>100.0</v>
      </c>
      <c r="BX34" s="79">
        <v>100.0</v>
      </c>
      <c r="BY34" s="79">
        <v>100.0</v>
      </c>
      <c r="BZ34" s="79">
        <v>0.0</v>
      </c>
      <c r="CA34" s="79">
        <v>0.0</v>
      </c>
      <c r="CB34" s="79">
        <v>100.0</v>
      </c>
      <c r="CC34" s="79"/>
      <c r="CD34" s="78">
        <f t="shared" si="19"/>
        <v>62.5</v>
      </c>
    </row>
    <row r="35" ht="15.75" customHeight="1">
      <c r="A35" s="34" t="str">
        <f t="shared" si="2"/>
        <v>202087504-9</v>
      </c>
      <c r="B35" s="23">
        <f t="shared" si="3"/>
        <v>97</v>
      </c>
      <c r="C35" s="34"/>
      <c r="D35" s="98">
        <v>31.0</v>
      </c>
      <c r="E35" s="72" t="s">
        <v>1658</v>
      </c>
      <c r="F35" s="72" t="s">
        <v>100</v>
      </c>
      <c r="G35" s="72" t="s">
        <v>1659</v>
      </c>
      <c r="H35" s="72" t="s">
        <v>205</v>
      </c>
      <c r="I35" s="72" t="s">
        <v>1660</v>
      </c>
      <c r="J35" s="72" t="s">
        <v>1661</v>
      </c>
      <c r="K35" s="72" t="s">
        <v>1662</v>
      </c>
      <c r="L35" s="72" t="s">
        <v>65</v>
      </c>
      <c r="M35" s="72" t="s">
        <v>1517</v>
      </c>
      <c r="N35" s="72" t="s">
        <v>1663</v>
      </c>
      <c r="O35" s="74">
        <f t="shared" si="4"/>
        <v>100</v>
      </c>
      <c r="P35" s="74">
        <f t="shared" si="5"/>
        <v>90</v>
      </c>
      <c r="Q35" s="74">
        <f t="shared" si="24"/>
        <v>95</v>
      </c>
      <c r="R35" s="74">
        <f t="shared" si="7"/>
        <v>100</v>
      </c>
      <c r="S35" s="74">
        <f t="shared" si="8"/>
        <v>98</v>
      </c>
      <c r="T35" s="74">
        <f t="shared" si="9"/>
        <v>97</v>
      </c>
      <c r="U35" s="74">
        <f t="shared" si="10"/>
        <v>97.5</v>
      </c>
      <c r="V35" s="75">
        <f t="shared" si="11"/>
        <v>0</v>
      </c>
      <c r="W35" s="76">
        <f t="shared" si="12"/>
        <v>97</v>
      </c>
      <c r="X35" s="74">
        <v>20.0</v>
      </c>
      <c r="Y35" s="77">
        <v>30.0</v>
      </c>
      <c r="Z35" s="77">
        <v>50.0</v>
      </c>
      <c r="AA35" s="77">
        <v>100.0</v>
      </c>
      <c r="AB35" s="78">
        <f t="shared" si="13"/>
        <v>100</v>
      </c>
      <c r="AC35" s="77">
        <v>30.0</v>
      </c>
      <c r="AD35" s="77">
        <v>60.0</v>
      </c>
      <c r="AE35" s="74">
        <v>100.0</v>
      </c>
      <c r="AF35" s="121">
        <f t="shared" si="14"/>
        <v>90</v>
      </c>
      <c r="AG35" s="77"/>
      <c r="AH35" s="77"/>
      <c r="AI35" s="74"/>
      <c r="AJ35" s="121">
        <f t="shared" si="15"/>
        <v>0</v>
      </c>
      <c r="AK35" s="79">
        <v>100.0</v>
      </c>
      <c r="AL35" s="80">
        <v>100.0</v>
      </c>
      <c r="AM35" s="79">
        <v>100.0</v>
      </c>
      <c r="AN35" s="79">
        <v>100.0</v>
      </c>
      <c r="AO35" s="79">
        <v>100.0</v>
      </c>
      <c r="AP35" s="79">
        <v>100.0</v>
      </c>
      <c r="AQ35" s="79">
        <v>100.0</v>
      </c>
      <c r="AR35" s="79">
        <v>100.0</v>
      </c>
      <c r="AS35" s="79">
        <v>100.0</v>
      </c>
      <c r="AT35" s="79">
        <v>100.0</v>
      </c>
      <c r="AU35" s="79"/>
      <c r="AV35" s="78">
        <f t="shared" si="20"/>
        <v>100</v>
      </c>
      <c r="AW35" s="79">
        <v>95.0</v>
      </c>
      <c r="AX35" s="79">
        <v>95.0</v>
      </c>
      <c r="AY35" s="79">
        <v>100.0</v>
      </c>
      <c r="AZ35" s="79">
        <v>93.0</v>
      </c>
      <c r="BA35" s="79">
        <v>97.0</v>
      </c>
      <c r="BB35" s="79">
        <v>100.0</v>
      </c>
      <c r="BC35" s="79">
        <v>100.0</v>
      </c>
      <c r="BD35" s="79">
        <v>100.0</v>
      </c>
      <c r="BE35" s="79">
        <v>100.0</v>
      </c>
      <c r="BF35" s="79">
        <v>100.0</v>
      </c>
      <c r="BG35" s="79"/>
      <c r="BH35" s="79"/>
      <c r="BI35" s="78">
        <f t="shared" si="21"/>
        <v>98</v>
      </c>
      <c r="BJ35" s="79">
        <v>100.0</v>
      </c>
      <c r="BK35" s="79">
        <v>95.0</v>
      </c>
      <c r="BL35" s="79">
        <v>100.0</v>
      </c>
      <c r="BM35" s="79">
        <v>100.0</v>
      </c>
      <c r="BN35" s="79">
        <v>100.0</v>
      </c>
      <c r="BO35" s="79">
        <v>90.0</v>
      </c>
      <c r="BP35" s="79">
        <v>100.0</v>
      </c>
      <c r="BQ35" s="79">
        <v>95.0</v>
      </c>
      <c r="BR35" s="79">
        <v>95.0</v>
      </c>
      <c r="BS35" s="79">
        <v>95.0</v>
      </c>
      <c r="BT35" s="78">
        <f t="shared" si="22"/>
        <v>97</v>
      </c>
      <c r="BU35" s="81">
        <v>100.0</v>
      </c>
      <c r="BV35" s="81">
        <v>100.0</v>
      </c>
      <c r="BW35" s="81">
        <v>100.0</v>
      </c>
      <c r="BX35" s="79">
        <v>100.0</v>
      </c>
      <c r="BY35" s="79">
        <v>100.0</v>
      </c>
      <c r="BZ35" s="79">
        <v>100.0</v>
      </c>
      <c r="CA35" s="79">
        <v>100.0</v>
      </c>
      <c r="CB35" s="79">
        <v>80.0</v>
      </c>
      <c r="CC35" s="79"/>
      <c r="CD35" s="78">
        <f t="shared" si="19"/>
        <v>97.5</v>
      </c>
    </row>
    <row r="36" ht="15.75" customHeight="1">
      <c r="A36" s="34" t="str">
        <f t="shared" si="2"/>
        <v>202087506-5</v>
      </c>
      <c r="B36" s="23">
        <f t="shared" si="3"/>
        <v>76</v>
      </c>
      <c r="C36" s="34"/>
      <c r="D36" s="98">
        <v>32.0</v>
      </c>
      <c r="E36" s="72" t="s">
        <v>1664</v>
      </c>
      <c r="F36" s="72" t="s">
        <v>71</v>
      </c>
      <c r="G36" s="72" t="s">
        <v>1665</v>
      </c>
      <c r="H36" s="72" t="s">
        <v>205</v>
      </c>
      <c r="I36" s="72" t="s">
        <v>1666</v>
      </c>
      <c r="J36" s="72" t="s">
        <v>1667</v>
      </c>
      <c r="K36" s="72" t="s">
        <v>1668</v>
      </c>
      <c r="L36" s="72" t="s">
        <v>65</v>
      </c>
      <c r="M36" s="72" t="s">
        <v>1517</v>
      </c>
      <c r="N36" s="72" t="s">
        <v>1669</v>
      </c>
      <c r="O36" s="74">
        <f t="shared" si="4"/>
        <v>75</v>
      </c>
      <c r="P36" s="74">
        <f t="shared" si="5"/>
        <v>70</v>
      </c>
      <c r="Q36" s="74">
        <f t="shared" si="24"/>
        <v>73</v>
      </c>
      <c r="R36" s="74">
        <f t="shared" si="7"/>
        <v>88</v>
      </c>
      <c r="S36" s="74">
        <f t="shared" si="8"/>
        <v>75.6</v>
      </c>
      <c r="T36" s="74">
        <f t="shared" si="9"/>
        <v>79</v>
      </c>
      <c r="U36" s="74">
        <f t="shared" si="10"/>
        <v>37.5</v>
      </c>
      <c r="V36" s="75">
        <f t="shared" si="11"/>
        <v>0</v>
      </c>
      <c r="W36" s="76">
        <f t="shared" si="12"/>
        <v>76</v>
      </c>
      <c r="X36" s="74">
        <v>10.0</v>
      </c>
      <c r="Y36" s="77">
        <v>25.0</v>
      </c>
      <c r="Z36" s="77">
        <v>40.0</v>
      </c>
      <c r="AA36" s="77">
        <v>100.0</v>
      </c>
      <c r="AB36" s="78">
        <f t="shared" si="13"/>
        <v>75</v>
      </c>
      <c r="AC36" s="77">
        <v>0.0</v>
      </c>
      <c r="AD36" s="77">
        <v>70.0</v>
      </c>
      <c r="AE36" s="74">
        <v>100.0</v>
      </c>
      <c r="AF36" s="121">
        <f t="shared" si="14"/>
        <v>70</v>
      </c>
      <c r="AG36" s="77"/>
      <c r="AH36" s="77"/>
      <c r="AI36" s="74"/>
      <c r="AJ36" s="121">
        <f t="shared" si="15"/>
        <v>0</v>
      </c>
      <c r="AK36" s="79">
        <v>100.0</v>
      </c>
      <c r="AL36" s="80">
        <v>0.0</v>
      </c>
      <c r="AM36" s="79">
        <v>100.0</v>
      </c>
      <c r="AN36" s="79">
        <v>100.0</v>
      </c>
      <c r="AO36" s="79">
        <v>100.0</v>
      </c>
      <c r="AP36" s="79">
        <v>80.0</v>
      </c>
      <c r="AQ36" s="79">
        <v>100.0</v>
      </c>
      <c r="AR36" s="79">
        <v>100.0</v>
      </c>
      <c r="AS36" s="79">
        <v>100.0</v>
      </c>
      <c r="AT36" s="79">
        <v>100.0</v>
      </c>
      <c r="AU36" s="79"/>
      <c r="AV36" s="78">
        <f t="shared" si="20"/>
        <v>88</v>
      </c>
      <c r="AW36" s="79">
        <v>86.0</v>
      </c>
      <c r="AX36" s="79">
        <v>100.0</v>
      </c>
      <c r="AY36" s="79">
        <v>100.0</v>
      </c>
      <c r="AZ36" s="79">
        <v>0.0</v>
      </c>
      <c r="BA36" s="79">
        <v>100.0</v>
      </c>
      <c r="BB36" s="79">
        <v>100.0</v>
      </c>
      <c r="BC36" s="79">
        <v>71.0</v>
      </c>
      <c r="BD36" s="79">
        <v>100.0</v>
      </c>
      <c r="BE36" s="79">
        <v>0.0</v>
      </c>
      <c r="BF36" s="79">
        <v>99.0</v>
      </c>
      <c r="BG36" s="79"/>
      <c r="BH36" s="79"/>
      <c r="BI36" s="78">
        <f t="shared" si="21"/>
        <v>75.6</v>
      </c>
      <c r="BJ36" s="79">
        <v>100.0</v>
      </c>
      <c r="BK36" s="79">
        <v>95.0</v>
      </c>
      <c r="BL36" s="79">
        <v>100.0</v>
      </c>
      <c r="BM36" s="79">
        <v>100.0</v>
      </c>
      <c r="BN36" s="79">
        <v>95.0</v>
      </c>
      <c r="BO36" s="79">
        <v>95.0</v>
      </c>
      <c r="BP36" s="79">
        <v>55.0</v>
      </c>
      <c r="BQ36" s="79">
        <v>50.0</v>
      </c>
      <c r="BR36" s="79">
        <v>100.0</v>
      </c>
      <c r="BS36" s="79">
        <v>0.0</v>
      </c>
      <c r="BT36" s="78">
        <f t="shared" si="22"/>
        <v>79</v>
      </c>
      <c r="BU36" s="81">
        <v>0.0</v>
      </c>
      <c r="BV36" s="81">
        <v>0.0</v>
      </c>
      <c r="BW36" s="81">
        <v>100.0</v>
      </c>
      <c r="BX36" s="79">
        <v>100.0</v>
      </c>
      <c r="BY36" s="79">
        <v>0.0</v>
      </c>
      <c r="BZ36" s="79">
        <v>0.0</v>
      </c>
      <c r="CA36" s="79">
        <v>100.0</v>
      </c>
      <c r="CB36" s="79">
        <v>0.0</v>
      </c>
      <c r="CC36" s="79"/>
      <c r="CD36" s="78">
        <f t="shared" si="19"/>
        <v>37.5</v>
      </c>
    </row>
    <row r="37" ht="15.75" customHeight="1">
      <c r="A37" s="34" t="str">
        <f t="shared" si="2"/>
        <v>202087523-5</v>
      </c>
      <c r="B37" s="23">
        <f t="shared" si="3"/>
        <v>96</v>
      </c>
      <c r="C37" s="34"/>
      <c r="D37" s="98">
        <v>33.0</v>
      </c>
      <c r="E37" s="72" t="s">
        <v>1670</v>
      </c>
      <c r="F37" s="72" t="s">
        <v>71</v>
      </c>
      <c r="G37" s="72" t="s">
        <v>1671</v>
      </c>
      <c r="H37" s="72" t="s">
        <v>61</v>
      </c>
      <c r="I37" s="72" t="s">
        <v>284</v>
      </c>
      <c r="J37" s="72" t="s">
        <v>1672</v>
      </c>
      <c r="K37" s="72" t="s">
        <v>1673</v>
      </c>
      <c r="L37" s="72" t="s">
        <v>65</v>
      </c>
      <c r="M37" s="72" t="s">
        <v>1517</v>
      </c>
      <c r="N37" s="72" t="s">
        <v>1674</v>
      </c>
      <c r="O37" s="74">
        <f t="shared" si="4"/>
        <v>90</v>
      </c>
      <c r="P37" s="74">
        <f t="shared" si="5"/>
        <v>95</v>
      </c>
      <c r="Q37" s="74">
        <f t="shared" si="24"/>
        <v>93</v>
      </c>
      <c r="R37" s="74">
        <f t="shared" si="7"/>
        <v>98</v>
      </c>
      <c r="S37" s="74">
        <f t="shared" si="8"/>
        <v>100</v>
      </c>
      <c r="T37" s="74">
        <f t="shared" si="9"/>
        <v>97</v>
      </c>
      <c r="U37" s="74">
        <f t="shared" si="10"/>
        <v>100</v>
      </c>
      <c r="V37" s="75">
        <f t="shared" si="11"/>
        <v>0</v>
      </c>
      <c r="W37" s="76">
        <f t="shared" si="12"/>
        <v>96</v>
      </c>
      <c r="X37" s="74">
        <v>15.0</v>
      </c>
      <c r="Y37" s="77">
        <v>25.0</v>
      </c>
      <c r="Z37" s="77">
        <v>50.0</v>
      </c>
      <c r="AA37" s="77">
        <v>100.0</v>
      </c>
      <c r="AB37" s="78">
        <f t="shared" si="13"/>
        <v>90</v>
      </c>
      <c r="AC37" s="77">
        <v>30.0</v>
      </c>
      <c r="AD37" s="77">
        <v>65.0</v>
      </c>
      <c r="AE37" s="74">
        <v>100.0</v>
      </c>
      <c r="AF37" s="121">
        <f t="shared" si="14"/>
        <v>95</v>
      </c>
      <c r="AG37" s="77"/>
      <c r="AH37" s="77"/>
      <c r="AI37" s="74"/>
      <c r="AJ37" s="121">
        <f t="shared" si="15"/>
        <v>0</v>
      </c>
      <c r="AK37" s="79">
        <v>100.0</v>
      </c>
      <c r="AL37" s="80">
        <v>100.0</v>
      </c>
      <c r="AM37" s="79">
        <v>100.0</v>
      </c>
      <c r="AN37" s="79">
        <v>100.0</v>
      </c>
      <c r="AO37" s="79">
        <v>100.0</v>
      </c>
      <c r="AP37" s="79">
        <v>100.0</v>
      </c>
      <c r="AQ37" s="79">
        <v>80.0</v>
      </c>
      <c r="AR37" s="79">
        <v>100.0</v>
      </c>
      <c r="AS37" s="79">
        <v>100.0</v>
      </c>
      <c r="AT37" s="79">
        <v>100.0</v>
      </c>
      <c r="AU37" s="79"/>
      <c r="AV37" s="78">
        <f t="shared" si="20"/>
        <v>98</v>
      </c>
      <c r="AW37" s="79">
        <v>100.0</v>
      </c>
      <c r="AX37" s="79">
        <v>100.0</v>
      </c>
      <c r="AY37" s="79">
        <v>100.0</v>
      </c>
      <c r="AZ37" s="79">
        <v>100.0</v>
      </c>
      <c r="BA37" s="79">
        <v>100.0</v>
      </c>
      <c r="BB37" s="79">
        <v>100.0</v>
      </c>
      <c r="BC37" s="79">
        <v>100.0</v>
      </c>
      <c r="BD37" s="79">
        <v>100.0</v>
      </c>
      <c r="BE37" s="79">
        <v>100.0</v>
      </c>
      <c r="BF37" s="79">
        <v>100.0</v>
      </c>
      <c r="BG37" s="79"/>
      <c r="BH37" s="79"/>
      <c r="BI37" s="78">
        <f t="shared" si="21"/>
        <v>100</v>
      </c>
      <c r="BJ37" s="79">
        <v>100.0</v>
      </c>
      <c r="BK37" s="79">
        <v>100.0</v>
      </c>
      <c r="BL37" s="79">
        <v>100.0</v>
      </c>
      <c r="BM37" s="79">
        <v>100.0</v>
      </c>
      <c r="BN37" s="79">
        <v>100.0</v>
      </c>
      <c r="BO37" s="79">
        <v>95.0</v>
      </c>
      <c r="BP37" s="79">
        <v>90.0</v>
      </c>
      <c r="BQ37" s="79">
        <v>100.0</v>
      </c>
      <c r="BR37" s="79">
        <v>100.0</v>
      </c>
      <c r="BS37" s="79">
        <v>85.0</v>
      </c>
      <c r="BT37" s="78">
        <f t="shared" si="22"/>
        <v>97</v>
      </c>
      <c r="BU37" s="81">
        <v>100.0</v>
      </c>
      <c r="BV37" s="81">
        <v>100.0</v>
      </c>
      <c r="BW37" s="81">
        <v>100.0</v>
      </c>
      <c r="BX37" s="79">
        <v>100.0</v>
      </c>
      <c r="BY37" s="79">
        <v>100.0</v>
      </c>
      <c r="BZ37" s="79">
        <v>100.0</v>
      </c>
      <c r="CA37" s="79">
        <v>100.0</v>
      </c>
      <c r="CB37" s="79">
        <v>100.0</v>
      </c>
      <c r="CC37" s="79"/>
      <c r="CD37" s="78">
        <f t="shared" si="19"/>
        <v>100</v>
      </c>
    </row>
    <row r="38" ht="15.75" customHeight="1">
      <c r="A38" s="34" t="str">
        <f t="shared" si="2"/>
        <v>202087517-0</v>
      </c>
      <c r="B38" s="23">
        <f t="shared" si="3"/>
        <v>99</v>
      </c>
      <c r="C38" s="34"/>
      <c r="D38" s="98">
        <v>34.0</v>
      </c>
      <c r="E38" s="72" t="s">
        <v>1675</v>
      </c>
      <c r="F38" s="72" t="s">
        <v>155</v>
      </c>
      <c r="G38" s="72" t="s">
        <v>1676</v>
      </c>
      <c r="H38" s="72" t="s">
        <v>61</v>
      </c>
      <c r="I38" s="72" t="s">
        <v>1677</v>
      </c>
      <c r="J38" s="72" t="s">
        <v>1678</v>
      </c>
      <c r="K38" s="72" t="s">
        <v>1679</v>
      </c>
      <c r="L38" s="72" t="s">
        <v>65</v>
      </c>
      <c r="M38" s="72" t="s">
        <v>1517</v>
      </c>
      <c r="N38" s="72" t="s">
        <v>1680</v>
      </c>
      <c r="O38" s="74">
        <f t="shared" si="4"/>
        <v>100</v>
      </c>
      <c r="P38" s="74">
        <f t="shared" si="5"/>
        <v>95</v>
      </c>
      <c r="Q38" s="74">
        <f t="shared" si="24"/>
        <v>98</v>
      </c>
      <c r="R38" s="74">
        <f t="shared" si="7"/>
        <v>100</v>
      </c>
      <c r="S38" s="74">
        <f t="shared" si="8"/>
        <v>100</v>
      </c>
      <c r="T38" s="74">
        <f t="shared" si="9"/>
        <v>97.5</v>
      </c>
      <c r="U38" s="74">
        <f t="shared" si="10"/>
        <v>100</v>
      </c>
      <c r="V38" s="75">
        <f t="shared" si="11"/>
        <v>0</v>
      </c>
      <c r="W38" s="76">
        <f t="shared" si="12"/>
        <v>99</v>
      </c>
      <c r="X38" s="74">
        <v>20.0</v>
      </c>
      <c r="Y38" s="77">
        <v>30.0</v>
      </c>
      <c r="Z38" s="77">
        <v>50.0</v>
      </c>
      <c r="AA38" s="77">
        <v>100.0</v>
      </c>
      <c r="AB38" s="78">
        <f t="shared" si="13"/>
        <v>100</v>
      </c>
      <c r="AC38" s="77">
        <v>30.0</v>
      </c>
      <c r="AD38" s="77">
        <v>65.0</v>
      </c>
      <c r="AE38" s="74">
        <v>100.0</v>
      </c>
      <c r="AF38" s="121">
        <f t="shared" si="14"/>
        <v>95</v>
      </c>
      <c r="AG38" s="77"/>
      <c r="AH38" s="77"/>
      <c r="AI38" s="74"/>
      <c r="AJ38" s="121">
        <f t="shared" si="15"/>
        <v>0</v>
      </c>
      <c r="AK38" s="79">
        <v>100.0</v>
      </c>
      <c r="AL38" s="80">
        <v>100.0</v>
      </c>
      <c r="AM38" s="79">
        <v>100.0</v>
      </c>
      <c r="AN38" s="79">
        <v>100.0</v>
      </c>
      <c r="AO38" s="79">
        <v>100.0</v>
      </c>
      <c r="AP38" s="79">
        <v>100.0</v>
      </c>
      <c r="AQ38" s="79">
        <v>100.0</v>
      </c>
      <c r="AR38" s="79">
        <v>100.0</v>
      </c>
      <c r="AS38" s="79">
        <v>100.0</v>
      </c>
      <c r="AT38" s="79">
        <v>100.0</v>
      </c>
      <c r="AU38" s="79"/>
      <c r="AV38" s="78">
        <f t="shared" si="20"/>
        <v>100</v>
      </c>
      <c r="AW38" s="79">
        <v>100.0</v>
      </c>
      <c r="AX38" s="79">
        <v>100.0</v>
      </c>
      <c r="AY38" s="79">
        <v>100.0</v>
      </c>
      <c r="AZ38" s="79">
        <v>100.0</v>
      </c>
      <c r="BA38" s="79">
        <v>100.0</v>
      </c>
      <c r="BB38" s="79">
        <v>100.0</v>
      </c>
      <c r="BC38" s="79">
        <v>100.0</v>
      </c>
      <c r="BD38" s="79">
        <v>100.0</v>
      </c>
      <c r="BE38" s="79">
        <v>100.0</v>
      </c>
      <c r="BF38" s="79">
        <v>100.0</v>
      </c>
      <c r="BG38" s="79"/>
      <c r="BH38" s="79"/>
      <c r="BI38" s="78">
        <f t="shared" si="21"/>
        <v>100</v>
      </c>
      <c r="BJ38" s="79">
        <v>100.0</v>
      </c>
      <c r="BK38" s="79">
        <v>100.0</v>
      </c>
      <c r="BL38" s="79">
        <v>95.0</v>
      </c>
      <c r="BM38" s="79">
        <v>90.0</v>
      </c>
      <c r="BN38" s="79">
        <v>100.0</v>
      </c>
      <c r="BO38" s="79">
        <v>100.0</v>
      </c>
      <c r="BP38" s="79">
        <v>90.0</v>
      </c>
      <c r="BQ38" s="79">
        <v>100.0</v>
      </c>
      <c r="BR38" s="79">
        <v>100.0</v>
      </c>
      <c r="BS38" s="79">
        <v>100.0</v>
      </c>
      <c r="BT38" s="78">
        <f t="shared" si="22"/>
        <v>97.5</v>
      </c>
      <c r="BU38" s="81">
        <v>100.0</v>
      </c>
      <c r="BV38" s="81">
        <v>100.0</v>
      </c>
      <c r="BW38" s="81">
        <v>100.0</v>
      </c>
      <c r="BX38" s="79">
        <v>100.0</v>
      </c>
      <c r="BY38" s="79">
        <v>100.0</v>
      </c>
      <c r="BZ38" s="79">
        <v>100.0</v>
      </c>
      <c r="CA38" s="79">
        <v>100.0</v>
      </c>
      <c r="CB38" s="79">
        <v>100.0</v>
      </c>
      <c r="CC38" s="79"/>
      <c r="CD38" s="78">
        <f t="shared" si="19"/>
        <v>100</v>
      </c>
    </row>
    <row r="39" ht="15.75" customHeight="1">
      <c r="A39" s="34" t="str">
        <f t="shared" si="2"/>
        <v>202087525-1</v>
      </c>
      <c r="B39" s="23">
        <f t="shared" si="3"/>
        <v>76</v>
      </c>
      <c r="C39" s="34"/>
      <c r="D39" s="98">
        <v>35.0</v>
      </c>
      <c r="E39" s="72" t="s">
        <v>1681</v>
      </c>
      <c r="F39" s="72" t="s">
        <v>65</v>
      </c>
      <c r="G39" s="72" t="s">
        <v>1682</v>
      </c>
      <c r="H39" s="72" t="s">
        <v>71</v>
      </c>
      <c r="I39" s="72" t="s">
        <v>1321</v>
      </c>
      <c r="J39" s="72" t="s">
        <v>1683</v>
      </c>
      <c r="K39" s="72" t="s">
        <v>1684</v>
      </c>
      <c r="L39" s="72" t="s">
        <v>65</v>
      </c>
      <c r="M39" s="72" t="s">
        <v>1517</v>
      </c>
      <c r="N39" s="72" t="s">
        <v>1685</v>
      </c>
      <c r="O39" s="74">
        <f t="shared" si="4"/>
        <v>70</v>
      </c>
      <c r="P39" s="74">
        <f t="shared" si="5"/>
        <v>80</v>
      </c>
      <c r="Q39" s="74">
        <f t="shared" si="24"/>
        <v>75</v>
      </c>
      <c r="R39" s="74">
        <f t="shared" si="7"/>
        <v>86</v>
      </c>
      <c r="S39" s="74">
        <f t="shared" si="8"/>
        <v>88.7</v>
      </c>
      <c r="T39" s="74">
        <f t="shared" si="9"/>
        <v>68</v>
      </c>
      <c r="U39" s="74">
        <f t="shared" si="10"/>
        <v>62.5</v>
      </c>
      <c r="V39" s="75">
        <f t="shared" si="11"/>
        <v>0</v>
      </c>
      <c r="W39" s="76">
        <f t="shared" si="12"/>
        <v>76</v>
      </c>
      <c r="X39" s="74">
        <v>5.0</v>
      </c>
      <c r="Y39" s="77">
        <v>30.0</v>
      </c>
      <c r="Z39" s="77">
        <v>35.0</v>
      </c>
      <c r="AA39" s="77">
        <v>100.0</v>
      </c>
      <c r="AB39" s="78">
        <f t="shared" si="13"/>
        <v>70</v>
      </c>
      <c r="AC39" s="77">
        <v>25.0</v>
      </c>
      <c r="AD39" s="77">
        <v>55.0</v>
      </c>
      <c r="AE39" s="74">
        <v>100.0</v>
      </c>
      <c r="AF39" s="121">
        <f t="shared" si="14"/>
        <v>80</v>
      </c>
      <c r="AG39" s="77"/>
      <c r="AH39" s="77"/>
      <c r="AI39" s="74"/>
      <c r="AJ39" s="121">
        <f t="shared" si="15"/>
        <v>0</v>
      </c>
      <c r="AK39" s="79">
        <v>100.0</v>
      </c>
      <c r="AL39" s="80">
        <v>0.0</v>
      </c>
      <c r="AM39" s="79">
        <v>100.0</v>
      </c>
      <c r="AN39" s="79">
        <v>100.0</v>
      </c>
      <c r="AO39" s="79">
        <v>100.0</v>
      </c>
      <c r="AP39" s="79">
        <v>60.0</v>
      </c>
      <c r="AQ39" s="79">
        <v>100.0</v>
      </c>
      <c r="AR39" s="79">
        <v>100.0</v>
      </c>
      <c r="AS39" s="79">
        <v>100.0</v>
      </c>
      <c r="AT39" s="79">
        <v>100.0</v>
      </c>
      <c r="AU39" s="79"/>
      <c r="AV39" s="78">
        <f t="shared" si="20"/>
        <v>86</v>
      </c>
      <c r="AW39" s="79">
        <v>87.0</v>
      </c>
      <c r="AX39" s="79">
        <v>100.0</v>
      </c>
      <c r="AY39" s="79">
        <v>100.0</v>
      </c>
      <c r="AZ39" s="79">
        <v>100.0</v>
      </c>
      <c r="BA39" s="79">
        <v>100.0</v>
      </c>
      <c r="BB39" s="79">
        <v>100.0</v>
      </c>
      <c r="BC39" s="79">
        <v>0.0</v>
      </c>
      <c r="BD39" s="79">
        <v>100.0</v>
      </c>
      <c r="BE39" s="79">
        <v>100.0</v>
      </c>
      <c r="BF39" s="79">
        <v>100.0</v>
      </c>
      <c r="BG39" s="79"/>
      <c r="BH39" s="79"/>
      <c r="BI39" s="78">
        <f t="shared" si="21"/>
        <v>88.7</v>
      </c>
      <c r="BJ39" s="79">
        <v>100.0</v>
      </c>
      <c r="BK39" s="79">
        <v>95.0</v>
      </c>
      <c r="BL39" s="79">
        <v>90.0</v>
      </c>
      <c r="BM39" s="79">
        <v>65.0</v>
      </c>
      <c r="BN39" s="79">
        <v>100.0</v>
      </c>
      <c r="BO39" s="79">
        <v>30.0</v>
      </c>
      <c r="BP39" s="79">
        <v>0.0</v>
      </c>
      <c r="BQ39" s="79">
        <v>100.0</v>
      </c>
      <c r="BR39" s="79">
        <v>100.0</v>
      </c>
      <c r="BS39" s="79">
        <v>0.0</v>
      </c>
      <c r="BT39" s="78">
        <f t="shared" si="22"/>
        <v>68</v>
      </c>
      <c r="BU39" s="81">
        <v>0.0</v>
      </c>
      <c r="BV39" s="81">
        <v>0.0</v>
      </c>
      <c r="BW39" s="81">
        <v>100.0</v>
      </c>
      <c r="BX39" s="79">
        <v>0.0</v>
      </c>
      <c r="BY39" s="79">
        <v>100.0</v>
      </c>
      <c r="BZ39" s="79">
        <v>100.0</v>
      </c>
      <c r="CA39" s="79">
        <v>100.0</v>
      </c>
      <c r="CB39" s="79">
        <v>100.0</v>
      </c>
      <c r="CC39" s="79"/>
      <c r="CD39" s="78">
        <f t="shared" si="19"/>
        <v>62.5</v>
      </c>
    </row>
    <row r="40" ht="15.75" customHeight="1">
      <c r="A40" s="34" t="str">
        <f t="shared" si="2"/>
        <v>202087502-2</v>
      </c>
      <c r="B40" s="23">
        <f t="shared" si="3"/>
        <v>76</v>
      </c>
      <c r="C40" s="34"/>
      <c r="D40" s="98">
        <v>36.0</v>
      </c>
      <c r="E40" s="110" t="s">
        <v>1686</v>
      </c>
      <c r="F40" s="110" t="s">
        <v>61</v>
      </c>
      <c r="G40" s="110" t="s">
        <v>1687</v>
      </c>
      <c r="H40" s="110" t="s">
        <v>71</v>
      </c>
      <c r="I40" s="110" t="s">
        <v>272</v>
      </c>
      <c r="J40" s="110" t="s">
        <v>328</v>
      </c>
      <c r="K40" s="110" t="s">
        <v>1688</v>
      </c>
      <c r="L40" s="110" t="s">
        <v>65</v>
      </c>
      <c r="M40" s="110" t="s">
        <v>1517</v>
      </c>
      <c r="N40" s="110" t="s">
        <v>1689</v>
      </c>
      <c r="O40" s="74">
        <f t="shared" si="4"/>
        <v>50</v>
      </c>
      <c r="P40" s="74">
        <f t="shared" si="5"/>
        <v>60</v>
      </c>
      <c r="Q40" s="74">
        <f t="shared" si="24"/>
        <v>55</v>
      </c>
      <c r="R40" s="74">
        <f t="shared" si="7"/>
        <v>94</v>
      </c>
      <c r="S40" s="74">
        <f t="shared" si="8"/>
        <v>97.2</v>
      </c>
      <c r="T40" s="74">
        <f t="shared" si="9"/>
        <v>98.5</v>
      </c>
      <c r="U40" s="74">
        <f t="shared" si="10"/>
        <v>100</v>
      </c>
      <c r="V40" s="75">
        <f t="shared" si="11"/>
        <v>0</v>
      </c>
      <c r="W40" s="76">
        <f t="shared" si="12"/>
        <v>76</v>
      </c>
      <c r="X40" s="74">
        <v>15.0</v>
      </c>
      <c r="Y40" s="77">
        <v>0.0</v>
      </c>
      <c r="Z40" s="77">
        <v>35.0</v>
      </c>
      <c r="AA40" s="77">
        <v>100.0</v>
      </c>
      <c r="AB40" s="78">
        <f t="shared" si="13"/>
        <v>50</v>
      </c>
      <c r="AC40" s="77">
        <v>15.0</v>
      </c>
      <c r="AD40" s="77">
        <v>45.0</v>
      </c>
      <c r="AE40" s="74">
        <v>100.0</v>
      </c>
      <c r="AF40" s="121">
        <f t="shared" si="14"/>
        <v>60</v>
      </c>
      <c r="AG40" s="77"/>
      <c r="AH40" s="77"/>
      <c r="AI40" s="74"/>
      <c r="AJ40" s="121">
        <f t="shared" si="15"/>
        <v>0</v>
      </c>
      <c r="AK40" s="79">
        <v>100.0</v>
      </c>
      <c r="AL40" s="80">
        <v>100.0</v>
      </c>
      <c r="AM40" s="79">
        <v>100.0</v>
      </c>
      <c r="AN40" s="79">
        <v>100.0</v>
      </c>
      <c r="AO40" s="79">
        <v>100.0</v>
      </c>
      <c r="AP40" s="79">
        <v>40.0</v>
      </c>
      <c r="AQ40" s="79">
        <v>100.0</v>
      </c>
      <c r="AR40" s="79">
        <v>100.0</v>
      </c>
      <c r="AS40" s="79">
        <v>100.0</v>
      </c>
      <c r="AT40" s="79">
        <v>100.0</v>
      </c>
      <c r="AU40" s="79"/>
      <c r="AV40" s="78">
        <f t="shared" si="20"/>
        <v>94</v>
      </c>
      <c r="AW40" s="79">
        <v>76.0</v>
      </c>
      <c r="AX40" s="79">
        <v>100.0</v>
      </c>
      <c r="AY40" s="79">
        <v>100.0</v>
      </c>
      <c r="AZ40" s="79">
        <v>96.0</v>
      </c>
      <c r="BA40" s="79">
        <v>100.0</v>
      </c>
      <c r="BB40" s="79">
        <v>100.0</v>
      </c>
      <c r="BC40" s="79">
        <v>100.0</v>
      </c>
      <c r="BD40" s="79">
        <v>100.0</v>
      </c>
      <c r="BE40" s="79">
        <v>100.0</v>
      </c>
      <c r="BF40" s="79">
        <v>100.0</v>
      </c>
      <c r="BG40" s="79"/>
      <c r="BH40" s="79"/>
      <c r="BI40" s="78">
        <f t="shared" si="21"/>
        <v>97.2</v>
      </c>
      <c r="BJ40" s="79">
        <v>100.0</v>
      </c>
      <c r="BK40" s="79">
        <v>100.0</v>
      </c>
      <c r="BL40" s="79">
        <v>95.0</v>
      </c>
      <c r="BM40" s="79">
        <v>100.0</v>
      </c>
      <c r="BN40" s="79">
        <v>95.0</v>
      </c>
      <c r="BO40" s="79">
        <v>100.0</v>
      </c>
      <c r="BP40" s="79">
        <v>100.0</v>
      </c>
      <c r="BQ40" s="79">
        <v>95.0</v>
      </c>
      <c r="BR40" s="79">
        <v>100.0</v>
      </c>
      <c r="BS40" s="79">
        <v>100.0</v>
      </c>
      <c r="BT40" s="78">
        <f t="shared" si="22"/>
        <v>98.5</v>
      </c>
      <c r="BU40" s="81">
        <v>100.0</v>
      </c>
      <c r="BV40" s="81">
        <v>100.0</v>
      </c>
      <c r="BW40" s="81">
        <v>100.0</v>
      </c>
      <c r="BX40" s="79">
        <v>100.0</v>
      </c>
      <c r="BY40" s="79">
        <v>100.0</v>
      </c>
      <c r="BZ40" s="79">
        <v>100.0</v>
      </c>
      <c r="CA40" s="79">
        <v>100.0</v>
      </c>
      <c r="CB40" s="79">
        <v>100.0</v>
      </c>
      <c r="CC40" s="79"/>
      <c r="CD40" s="78">
        <f t="shared" si="19"/>
        <v>100</v>
      </c>
    </row>
    <row r="41" ht="15.75" customHeight="1">
      <c r="A41" s="34" t="str">
        <f t="shared" si="2"/>
        <v>-</v>
      </c>
      <c r="B41" s="23" t="str">
        <f t="shared" si="3"/>
        <v/>
      </c>
      <c r="C41" s="34"/>
      <c r="D41" s="97">
        <v>37.0</v>
      </c>
      <c r="E41" s="72"/>
      <c r="F41" s="72"/>
      <c r="G41" s="72"/>
      <c r="H41" s="72"/>
      <c r="I41" s="72"/>
      <c r="J41" s="72"/>
      <c r="K41" s="72"/>
      <c r="L41" s="98"/>
      <c r="M41" s="98"/>
      <c r="N41" s="98"/>
      <c r="O41" s="74"/>
      <c r="P41" s="74"/>
      <c r="Q41" s="74"/>
      <c r="R41" s="74"/>
      <c r="S41" s="74"/>
      <c r="T41" s="74"/>
      <c r="U41" s="74"/>
      <c r="V41" s="75"/>
      <c r="W41" s="107"/>
      <c r="X41" s="74"/>
      <c r="Y41" s="77"/>
      <c r="Z41" s="77"/>
      <c r="AA41" s="77"/>
      <c r="AB41" s="78"/>
      <c r="AC41" s="77"/>
      <c r="AD41" s="77"/>
      <c r="AE41" s="74"/>
      <c r="AF41" s="78"/>
      <c r="AG41" s="77"/>
      <c r="AH41" s="77"/>
      <c r="AI41" s="77"/>
      <c r="AJ41" s="78"/>
      <c r="AK41" s="79"/>
      <c r="AL41" s="80"/>
      <c r="AM41" s="79"/>
      <c r="AN41" s="79"/>
      <c r="AO41" s="79"/>
      <c r="AP41" s="79"/>
      <c r="AQ41" s="79"/>
      <c r="AR41" s="79"/>
      <c r="AS41" s="79"/>
      <c r="AT41" s="79"/>
      <c r="AU41" s="79"/>
      <c r="AV41" s="78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8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8"/>
      <c r="BU41" s="79"/>
      <c r="BV41" s="79"/>
      <c r="BW41" s="79"/>
      <c r="BX41" s="79"/>
      <c r="BY41" s="79"/>
      <c r="BZ41" s="79"/>
      <c r="CA41" s="79"/>
      <c r="CB41" s="79"/>
      <c r="CC41" s="79"/>
      <c r="CD41" s="78"/>
    </row>
    <row r="42" ht="15.75" customHeight="1">
      <c r="A42" s="34" t="str">
        <f t="shared" si="2"/>
        <v>-</v>
      </c>
      <c r="B42" s="23" t="str">
        <f t="shared" si="3"/>
        <v/>
      </c>
      <c r="C42" s="34"/>
      <c r="D42" s="97">
        <v>38.0</v>
      </c>
      <c r="E42" s="72"/>
      <c r="F42" s="72"/>
      <c r="G42" s="72"/>
      <c r="H42" s="72"/>
      <c r="I42" s="72"/>
      <c r="J42" s="72"/>
      <c r="K42" s="72"/>
      <c r="L42" s="98"/>
      <c r="M42" s="98"/>
      <c r="N42" s="98"/>
      <c r="O42" s="74"/>
      <c r="P42" s="74"/>
      <c r="Q42" s="74"/>
      <c r="R42" s="74"/>
      <c r="S42" s="74"/>
      <c r="T42" s="74"/>
      <c r="U42" s="74"/>
      <c r="V42" s="75"/>
      <c r="W42" s="107"/>
      <c r="X42" s="74"/>
      <c r="Y42" s="77"/>
      <c r="Z42" s="77"/>
      <c r="AA42" s="77"/>
      <c r="AB42" s="78"/>
      <c r="AC42" s="77"/>
      <c r="AD42" s="77"/>
      <c r="AE42" s="74"/>
      <c r="AF42" s="78"/>
      <c r="AG42" s="77"/>
      <c r="AH42" s="77"/>
      <c r="AI42" s="77"/>
      <c r="AJ42" s="78"/>
      <c r="AK42" s="79"/>
      <c r="AL42" s="80"/>
      <c r="AM42" s="79"/>
      <c r="AN42" s="79"/>
      <c r="AO42" s="79"/>
      <c r="AP42" s="79"/>
      <c r="AQ42" s="79"/>
      <c r="AR42" s="79"/>
      <c r="AS42" s="79"/>
      <c r="AT42" s="79"/>
      <c r="AU42" s="79"/>
      <c r="AV42" s="78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8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8"/>
      <c r="BU42" s="79"/>
      <c r="BV42" s="79"/>
      <c r="BW42" s="79"/>
      <c r="BX42" s="79"/>
      <c r="BY42" s="79"/>
      <c r="BZ42" s="79"/>
      <c r="CA42" s="79"/>
      <c r="CB42" s="79"/>
      <c r="CC42" s="79"/>
      <c r="CD42" s="78"/>
    </row>
    <row r="43" ht="15.75" customHeight="1">
      <c r="A43" s="34" t="str">
        <f t="shared" si="2"/>
        <v>-</v>
      </c>
      <c r="B43" s="23" t="str">
        <f t="shared" si="3"/>
        <v/>
      </c>
      <c r="C43" s="34"/>
      <c r="D43" s="97">
        <v>39.0</v>
      </c>
      <c r="E43" s="72"/>
      <c r="F43" s="72"/>
      <c r="G43" s="72"/>
      <c r="H43" s="72"/>
      <c r="I43" s="72"/>
      <c r="J43" s="72"/>
      <c r="K43" s="72"/>
      <c r="L43" s="98"/>
      <c r="M43" s="98"/>
      <c r="N43" s="98"/>
      <c r="O43" s="74"/>
      <c r="P43" s="74"/>
      <c r="Q43" s="74"/>
      <c r="R43" s="74"/>
      <c r="S43" s="74"/>
      <c r="T43" s="74"/>
      <c r="U43" s="74"/>
      <c r="V43" s="75"/>
      <c r="W43" s="107"/>
      <c r="X43" s="74"/>
      <c r="Y43" s="77"/>
      <c r="Z43" s="77"/>
      <c r="AA43" s="77"/>
      <c r="AB43" s="78"/>
      <c r="AC43" s="77"/>
      <c r="AD43" s="77"/>
      <c r="AE43" s="74"/>
      <c r="AF43" s="78"/>
      <c r="AG43" s="77"/>
      <c r="AH43" s="77"/>
      <c r="AI43" s="77"/>
      <c r="AJ43" s="78"/>
      <c r="AK43" s="79"/>
      <c r="AL43" s="80"/>
      <c r="AM43" s="79"/>
      <c r="AN43" s="79"/>
      <c r="AO43" s="79"/>
      <c r="AP43" s="79"/>
      <c r="AQ43" s="79"/>
      <c r="AR43" s="79"/>
      <c r="AS43" s="79"/>
      <c r="AT43" s="79"/>
      <c r="AU43" s="79"/>
      <c r="AV43" s="78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8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8"/>
      <c r="BU43" s="79"/>
      <c r="BV43" s="79"/>
      <c r="BW43" s="79"/>
      <c r="BX43" s="79"/>
      <c r="BY43" s="79"/>
      <c r="BZ43" s="79"/>
      <c r="CA43" s="79"/>
      <c r="CB43" s="79"/>
      <c r="CC43" s="79"/>
      <c r="CD43" s="78"/>
    </row>
    <row r="44" ht="15.75" customHeight="1">
      <c r="A44" s="34" t="str">
        <f t="shared" si="2"/>
        <v>-</v>
      </c>
      <c r="B44" s="23" t="str">
        <f t="shared" si="3"/>
        <v/>
      </c>
      <c r="C44" s="34"/>
      <c r="D44" s="97">
        <v>40.0</v>
      </c>
      <c r="E44" s="72"/>
      <c r="F44" s="72"/>
      <c r="G44" s="72"/>
      <c r="H44" s="72"/>
      <c r="I44" s="72"/>
      <c r="J44" s="72"/>
      <c r="K44" s="72"/>
      <c r="L44" s="98"/>
      <c r="M44" s="98"/>
      <c r="N44" s="98"/>
      <c r="O44" s="74"/>
      <c r="P44" s="74"/>
      <c r="Q44" s="74"/>
      <c r="R44" s="74"/>
      <c r="S44" s="74"/>
      <c r="T44" s="74"/>
      <c r="U44" s="74"/>
      <c r="V44" s="75"/>
      <c r="W44" s="107"/>
      <c r="X44" s="74"/>
      <c r="Y44" s="77"/>
      <c r="Z44" s="77"/>
      <c r="AA44" s="77"/>
      <c r="AB44" s="78"/>
      <c r="AC44" s="77"/>
      <c r="AD44" s="77"/>
      <c r="AE44" s="74"/>
      <c r="AF44" s="78"/>
      <c r="AG44" s="77"/>
      <c r="AH44" s="77"/>
      <c r="AI44" s="77"/>
      <c r="AJ44" s="78"/>
      <c r="AK44" s="79"/>
      <c r="AL44" s="80"/>
      <c r="AM44" s="79"/>
      <c r="AN44" s="79"/>
      <c r="AO44" s="79"/>
      <c r="AP44" s="79"/>
      <c r="AQ44" s="79"/>
      <c r="AR44" s="79"/>
      <c r="AS44" s="79"/>
      <c r="AT44" s="79"/>
      <c r="AU44" s="79"/>
      <c r="AV44" s="78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8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8"/>
      <c r="BU44" s="79"/>
      <c r="BV44" s="79"/>
      <c r="BW44" s="79"/>
      <c r="BX44" s="79"/>
      <c r="BY44" s="79"/>
      <c r="BZ44" s="79"/>
      <c r="CA44" s="79"/>
      <c r="CB44" s="79"/>
      <c r="CC44" s="79"/>
      <c r="CD44" s="78"/>
    </row>
    <row r="45" ht="15.75" customHeight="1">
      <c r="A45" s="34" t="str">
        <f t="shared" si="2"/>
        <v>-</v>
      </c>
      <c r="B45" s="23" t="str">
        <f t="shared" si="3"/>
        <v/>
      </c>
      <c r="C45" s="34"/>
      <c r="D45" s="97">
        <v>41.0</v>
      </c>
      <c r="E45" s="72"/>
      <c r="F45" s="72"/>
      <c r="G45" s="72"/>
      <c r="H45" s="72"/>
      <c r="I45" s="72"/>
      <c r="J45" s="72"/>
      <c r="K45" s="72"/>
      <c r="L45" s="98"/>
      <c r="M45" s="98"/>
      <c r="N45" s="98"/>
      <c r="O45" s="74"/>
      <c r="P45" s="74"/>
      <c r="Q45" s="74"/>
      <c r="R45" s="74"/>
      <c r="S45" s="74"/>
      <c r="T45" s="74"/>
      <c r="U45" s="74"/>
      <c r="V45" s="75"/>
      <c r="W45" s="107"/>
      <c r="X45" s="74"/>
      <c r="Y45" s="77"/>
      <c r="Z45" s="77"/>
      <c r="AA45" s="77"/>
      <c r="AB45" s="78"/>
      <c r="AC45" s="77"/>
      <c r="AD45" s="77"/>
      <c r="AE45" s="74"/>
      <c r="AF45" s="78"/>
      <c r="AG45" s="77"/>
      <c r="AH45" s="77"/>
      <c r="AI45" s="77"/>
      <c r="AJ45" s="78"/>
      <c r="AK45" s="79"/>
      <c r="AL45" s="80"/>
      <c r="AM45" s="79"/>
      <c r="AN45" s="79"/>
      <c r="AO45" s="79"/>
      <c r="AP45" s="79"/>
      <c r="AQ45" s="79"/>
      <c r="AR45" s="79"/>
      <c r="AS45" s="79"/>
      <c r="AT45" s="79"/>
      <c r="AU45" s="79"/>
      <c r="AV45" s="78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8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8"/>
      <c r="BU45" s="79"/>
      <c r="BV45" s="79"/>
      <c r="BW45" s="79"/>
      <c r="BX45" s="79"/>
      <c r="BY45" s="79"/>
      <c r="BZ45" s="79"/>
      <c r="CA45" s="79"/>
      <c r="CB45" s="79"/>
      <c r="CC45" s="79"/>
      <c r="CD45" s="78"/>
    </row>
    <row r="46" ht="15.75" customHeight="1">
      <c r="A46" s="34" t="str">
        <f t="shared" si="2"/>
        <v>-</v>
      </c>
      <c r="B46" s="23" t="str">
        <f t="shared" si="3"/>
        <v/>
      </c>
      <c r="C46" s="34"/>
      <c r="D46" s="97">
        <f t="shared" ref="D46:D47" si="25">D45+1</f>
        <v>42</v>
      </c>
      <c r="E46" s="72"/>
      <c r="F46" s="72"/>
      <c r="G46" s="72"/>
      <c r="H46" s="72"/>
      <c r="I46" s="72"/>
      <c r="J46" s="72"/>
      <c r="K46" s="72"/>
      <c r="L46" s="98"/>
      <c r="M46" s="98"/>
      <c r="N46" s="98"/>
      <c r="O46" s="74"/>
      <c r="P46" s="74"/>
      <c r="Q46" s="74"/>
      <c r="R46" s="74"/>
      <c r="S46" s="74"/>
      <c r="T46" s="74"/>
      <c r="U46" s="74"/>
      <c r="V46" s="75"/>
      <c r="W46" s="107"/>
      <c r="X46" s="74"/>
      <c r="Y46" s="77"/>
      <c r="Z46" s="77"/>
      <c r="AA46" s="77"/>
      <c r="AB46" s="78"/>
      <c r="AC46" s="77"/>
      <c r="AD46" s="77"/>
      <c r="AE46" s="74"/>
      <c r="AF46" s="78"/>
      <c r="AG46" s="77"/>
      <c r="AH46" s="77"/>
      <c r="AI46" s="77"/>
      <c r="AJ46" s="78"/>
      <c r="AK46" s="79"/>
      <c r="AL46" s="80"/>
      <c r="AM46" s="79"/>
      <c r="AN46" s="79"/>
      <c r="AO46" s="79"/>
      <c r="AP46" s="79"/>
      <c r="AQ46" s="79"/>
      <c r="AR46" s="79"/>
      <c r="AS46" s="79"/>
      <c r="AT46" s="79"/>
      <c r="AU46" s="79"/>
      <c r="AV46" s="78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8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8"/>
      <c r="BU46" s="79"/>
      <c r="BV46" s="79"/>
      <c r="BW46" s="79"/>
      <c r="BX46" s="79"/>
      <c r="BY46" s="79"/>
      <c r="BZ46" s="79"/>
      <c r="CA46" s="79"/>
      <c r="CB46" s="79"/>
      <c r="CC46" s="79"/>
      <c r="CD46" s="78"/>
    </row>
    <row r="47" ht="15.75" customHeight="1">
      <c r="A47" s="34" t="str">
        <f t="shared" si="2"/>
        <v>-</v>
      </c>
      <c r="B47" s="23" t="str">
        <f t="shared" si="3"/>
        <v/>
      </c>
      <c r="C47" s="34"/>
      <c r="D47" s="97">
        <f t="shared" si="25"/>
        <v>43</v>
      </c>
      <c r="E47" s="72"/>
      <c r="F47" s="72"/>
      <c r="G47" s="72"/>
      <c r="H47" s="72"/>
      <c r="I47" s="72"/>
      <c r="J47" s="72"/>
      <c r="K47" s="72"/>
      <c r="L47" s="98"/>
      <c r="M47" s="98"/>
      <c r="N47" s="98"/>
      <c r="O47" s="74"/>
      <c r="P47" s="74"/>
      <c r="Q47" s="74"/>
      <c r="R47" s="74"/>
      <c r="S47" s="74"/>
      <c r="T47" s="74"/>
      <c r="U47" s="74"/>
      <c r="V47" s="75"/>
      <c r="W47" s="107"/>
      <c r="X47" s="74"/>
      <c r="Y47" s="77"/>
      <c r="Z47" s="77"/>
      <c r="AA47" s="77"/>
      <c r="AB47" s="78"/>
      <c r="AC47" s="77"/>
      <c r="AD47" s="77"/>
      <c r="AE47" s="74"/>
      <c r="AF47" s="78"/>
      <c r="AG47" s="77"/>
      <c r="AH47" s="77"/>
      <c r="AI47" s="77"/>
      <c r="AJ47" s="78"/>
      <c r="AK47" s="79"/>
      <c r="AL47" s="80"/>
      <c r="AM47" s="79"/>
      <c r="AN47" s="79"/>
      <c r="AO47" s="79"/>
      <c r="AP47" s="79"/>
      <c r="AQ47" s="79"/>
      <c r="AR47" s="79"/>
      <c r="AS47" s="79"/>
      <c r="AT47" s="79"/>
      <c r="AU47" s="79"/>
      <c r="AV47" s="78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8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8"/>
      <c r="BU47" s="79"/>
      <c r="BV47" s="79"/>
      <c r="BW47" s="79"/>
      <c r="BX47" s="79"/>
      <c r="BY47" s="79"/>
      <c r="BZ47" s="79"/>
      <c r="CA47" s="79"/>
      <c r="CB47" s="79"/>
      <c r="CC47" s="79"/>
      <c r="CD47" s="78"/>
    </row>
    <row r="48" ht="15.75" customHeight="1">
      <c r="A48" s="34"/>
      <c r="B48" s="34"/>
      <c r="C48" s="34"/>
      <c r="D48" s="34"/>
      <c r="E48" s="18"/>
      <c r="F48" s="18"/>
      <c r="G48" s="18"/>
      <c r="H48" s="18"/>
      <c r="I48" s="18"/>
      <c r="J48" s="18"/>
      <c r="K48" s="2" t="s">
        <v>1</v>
      </c>
      <c r="L48" s="34"/>
      <c r="M48" s="34"/>
      <c r="N48" s="34"/>
      <c r="O48" s="99">
        <f t="shared" ref="O48:R48" si="26">IF(COUNT(O5:O47)&gt;0,ROUND(SUM(O5:O47)/COUNTIF(O5:O47,"&lt;&gt;"),0),0)</f>
        <v>75</v>
      </c>
      <c r="P48" s="99">
        <f t="shared" si="26"/>
        <v>54</v>
      </c>
      <c r="Q48" s="99">
        <f t="shared" si="26"/>
        <v>69</v>
      </c>
      <c r="R48" s="99">
        <f t="shared" si="26"/>
        <v>75</v>
      </c>
      <c r="S48" s="99"/>
      <c r="T48" s="99">
        <f>IF(COUNT(T5:T47)&gt;0,ROUND(SUM(T5:T47)/COUNTIF(T5:T47,"&lt;&gt;"),0),0)</f>
        <v>75</v>
      </c>
      <c r="U48" s="99"/>
      <c r="V48" s="99">
        <f t="shared" ref="V48:Z48" si="27">IF(COUNT(V5:V47)&gt;0,ROUND(SUM(V5:V47)/COUNTIF(V5:V47,"&lt;&gt;"),0),0)</f>
        <v>11</v>
      </c>
      <c r="W48" s="99">
        <f t="shared" si="27"/>
        <v>70</v>
      </c>
      <c r="X48" s="99">
        <f t="shared" si="27"/>
        <v>17</v>
      </c>
      <c r="Y48" s="99">
        <f t="shared" si="27"/>
        <v>22</v>
      </c>
      <c r="Z48" s="99">
        <f t="shared" si="27"/>
        <v>36</v>
      </c>
      <c r="AA48" s="99"/>
      <c r="AB48" s="99">
        <f t="shared" ref="AB48:AN48" si="28">IF(COUNT(AB5:AB47)&gt;0,ROUND(SUM(AB5:AB47)/COUNTIF(AB5:AB47,"&lt;&gt;"),0),0)</f>
        <v>75</v>
      </c>
      <c r="AC48" s="99">
        <f t="shared" si="28"/>
        <v>18</v>
      </c>
      <c r="AD48" s="99">
        <f t="shared" si="28"/>
        <v>36</v>
      </c>
      <c r="AE48" s="99">
        <f t="shared" si="28"/>
        <v>78</v>
      </c>
      <c r="AF48" s="99">
        <f t="shared" si="28"/>
        <v>54</v>
      </c>
      <c r="AG48" s="99">
        <f t="shared" si="28"/>
        <v>19</v>
      </c>
      <c r="AH48" s="99">
        <f t="shared" si="28"/>
        <v>45</v>
      </c>
      <c r="AI48" s="99">
        <f t="shared" si="28"/>
        <v>83</v>
      </c>
      <c r="AJ48" s="99">
        <f t="shared" si="28"/>
        <v>11</v>
      </c>
      <c r="AK48" s="99">
        <f t="shared" si="28"/>
        <v>87</v>
      </c>
      <c r="AL48" s="99">
        <f t="shared" si="28"/>
        <v>44</v>
      </c>
      <c r="AM48" s="99">
        <f t="shared" si="28"/>
        <v>89</v>
      </c>
      <c r="AN48" s="99">
        <f t="shared" si="28"/>
        <v>90</v>
      </c>
      <c r="AO48" s="99"/>
      <c r="AP48" s="99"/>
      <c r="AQ48" s="99"/>
      <c r="AR48" s="99"/>
      <c r="AS48" s="99"/>
      <c r="AT48" s="99"/>
      <c r="AU48" s="99"/>
      <c r="AV48" s="99">
        <f t="shared" ref="AV48:AX48" si="29">IF(COUNT(AV5:AV47)&gt;0,ROUND(SUM(AV5:AV47)/COUNTIF(AV5:AV47,"&lt;&gt;"),0),0)</f>
        <v>75</v>
      </c>
      <c r="AW48" s="99">
        <f t="shared" si="29"/>
        <v>73</v>
      </c>
      <c r="AX48" s="99">
        <f t="shared" si="29"/>
        <v>85</v>
      </c>
      <c r="AY48" s="99"/>
      <c r="AZ48" s="99"/>
      <c r="BA48" s="99"/>
      <c r="BB48" s="99"/>
      <c r="BC48" s="99">
        <f>IF(COUNT(BC5:BC47)&gt;0,ROUND(SUM(BC5:BC47)/COUNTIF(BC5:BC47,"&lt;&gt;"),0),0)</f>
        <v>65</v>
      </c>
      <c r="BD48" s="99"/>
      <c r="BE48" s="99"/>
      <c r="BF48" s="99">
        <f>IF(COUNT(BF5:BF47)&gt;0,ROUND(SUM(BF5:BF47)/COUNTIF(BF5:BF47,"&lt;&gt;"),0),0)</f>
        <v>75</v>
      </c>
      <c r="BG48" s="99"/>
      <c r="BH48" s="99"/>
      <c r="BI48" s="99">
        <f t="shared" ref="BI48:BK48" si="30">IF(COUNT(BI5:BI47)&gt;0,ROUND(SUM(BI5:BI47)/COUNTIF(BI5:BI47,"&lt;&gt;"),0),0)</f>
        <v>71</v>
      </c>
      <c r="BJ48" s="99">
        <f t="shared" si="30"/>
        <v>83</v>
      </c>
      <c r="BK48" s="99">
        <f t="shared" si="30"/>
        <v>88</v>
      </c>
      <c r="BL48" s="99"/>
      <c r="BM48" s="99"/>
      <c r="BN48" s="99"/>
      <c r="BO48" s="99"/>
      <c r="BP48" s="99">
        <f>IF(COUNT(BP5:BP47)&gt;0,ROUND(SUM(BP5:BP47)/COUNTIF(BP5:BP47,"&lt;&gt;"),0),0)</f>
        <v>69</v>
      </c>
      <c r="BQ48" s="99"/>
      <c r="BR48" s="99"/>
      <c r="BS48" s="99">
        <f t="shared" ref="BS48:BW48" si="31">IF(COUNT(BS5:BS47)&gt;0,ROUND(SUM(BS5:BS47)/COUNTIF(BS5:BS47,"&lt;&gt;"),0),0)</f>
        <v>47</v>
      </c>
      <c r="BT48" s="99">
        <f t="shared" si="31"/>
        <v>75</v>
      </c>
      <c r="BU48" s="99">
        <f t="shared" si="31"/>
        <v>56</v>
      </c>
      <c r="BV48" s="99">
        <f t="shared" si="31"/>
        <v>75</v>
      </c>
      <c r="BW48" s="99">
        <f t="shared" si="31"/>
        <v>81</v>
      </c>
      <c r="BX48" s="99"/>
      <c r="BY48" s="99"/>
      <c r="BZ48" s="99"/>
      <c r="CA48" s="99"/>
      <c r="CB48" s="99"/>
      <c r="CC48" s="99"/>
      <c r="CD48" s="99">
        <f>IF(COUNT(CD5:CD47)&gt;0,ROUND(SUM(CD5:CD47)/COUNTIF(CD5:CD47,"&lt;&gt;"),0),0)</f>
        <v>68</v>
      </c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2" t="s">
        <v>2</v>
      </c>
      <c r="L49" s="34"/>
      <c r="M49" s="34"/>
      <c r="N49" s="34"/>
      <c r="O49" s="99">
        <f t="shared" ref="O49:R49" si="32">MAX(O5:O47)</f>
        <v>100</v>
      </c>
      <c r="P49" s="99">
        <f t="shared" si="32"/>
        <v>100</v>
      </c>
      <c r="Q49" s="99">
        <f t="shared" si="32"/>
        <v>100</v>
      </c>
      <c r="R49" s="99">
        <f t="shared" si="32"/>
        <v>100</v>
      </c>
      <c r="S49" s="99"/>
      <c r="T49" s="99">
        <f>MAX(T5:T47)</f>
        <v>99</v>
      </c>
      <c r="U49" s="99"/>
      <c r="V49" s="99">
        <f t="shared" ref="V49:Z49" si="33">MAX(V5:V47)</f>
        <v>80</v>
      </c>
      <c r="W49" s="99">
        <f t="shared" si="33"/>
        <v>99</v>
      </c>
      <c r="X49" s="99">
        <f t="shared" si="33"/>
        <v>20</v>
      </c>
      <c r="Y49" s="99">
        <f t="shared" si="33"/>
        <v>30</v>
      </c>
      <c r="Z49" s="99">
        <f t="shared" si="33"/>
        <v>50</v>
      </c>
      <c r="AA49" s="99"/>
      <c r="AB49" s="99">
        <f t="shared" ref="AB49:AN49" si="34">MAX(AB5:AB47)</f>
        <v>100</v>
      </c>
      <c r="AC49" s="99">
        <f t="shared" si="34"/>
        <v>30</v>
      </c>
      <c r="AD49" s="99">
        <f t="shared" si="34"/>
        <v>70</v>
      </c>
      <c r="AE49" s="99">
        <f t="shared" si="34"/>
        <v>100</v>
      </c>
      <c r="AF49" s="99">
        <f t="shared" si="34"/>
        <v>100</v>
      </c>
      <c r="AG49" s="99">
        <f t="shared" si="34"/>
        <v>25</v>
      </c>
      <c r="AH49" s="99">
        <f t="shared" si="34"/>
        <v>60</v>
      </c>
      <c r="AI49" s="99">
        <f t="shared" si="34"/>
        <v>100</v>
      </c>
      <c r="AJ49" s="99">
        <f t="shared" si="34"/>
        <v>80</v>
      </c>
      <c r="AK49" s="99">
        <f t="shared" si="34"/>
        <v>100</v>
      </c>
      <c r="AL49" s="99">
        <f t="shared" si="34"/>
        <v>100</v>
      </c>
      <c r="AM49" s="99">
        <f t="shared" si="34"/>
        <v>100</v>
      </c>
      <c r="AN49" s="99">
        <f t="shared" si="34"/>
        <v>100</v>
      </c>
      <c r="AO49" s="99"/>
      <c r="AP49" s="99"/>
      <c r="AQ49" s="99"/>
      <c r="AR49" s="99"/>
      <c r="AS49" s="99"/>
      <c r="AT49" s="99"/>
      <c r="AU49" s="99"/>
      <c r="AV49" s="99">
        <f t="shared" ref="AV49:AX49" si="35">MAX(AV5:AV47)</f>
        <v>100</v>
      </c>
      <c r="AW49" s="99">
        <f t="shared" si="35"/>
        <v>100</v>
      </c>
      <c r="AX49" s="99">
        <f t="shared" si="35"/>
        <v>100</v>
      </c>
      <c r="AY49" s="99"/>
      <c r="AZ49" s="99"/>
      <c r="BA49" s="99"/>
      <c r="BB49" s="99"/>
      <c r="BC49" s="99">
        <f>MAX(BC5:BC47)</f>
        <v>100</v>
      </c>
      <c r="BD49" s="99"/>
      <c r="BE49" s="99"/>
      <c r="BF49" s="99">
        <f>MAX(BF5:BF47)</f>
        <v>100</v>
      </c>
      <c r="BG49" s="99"/>
      <c r="BH49" s="99"/>
      <c r="BI49" s="101">
        <f t="shared" ref="BI49:BK49" si="36">MAX(BI5:BI47)</f>
        <v>100</v>
      </c>
      <c r="BJ49" s="99">
        <f t="shared" si="36"/>
        <v>100</v>
      </c>
      <c r="BK49" s="99">
        <f t="shared" si="36"/>
        <v>100</v>
      </c>
      <c r="BL49" s="99"/>
      <c r="BM49" s="99"/>
      <c r="BN49" s="99"/>
      <c r="BO49" s="99"/>
      <c r="BP49" s="99">
        <f>MAX(BP5:BP47)</f>
        <v>100</v>
      </c>
      <c r="BQ49" s="99"/>
      <c r="BR49" s="99"/>
      <c r="BS49" s="99">
        <f t="shared" ref="BS49:BW49" si="37">MAX(BS5:BS47)</f>
        <v>100</v>
      </c>
      <c r="BT49" s="101">
        <f t="shared" si="37"/>
        <v>99</v>
      </c>
      <c r="BU49" s="99">
        <f t="shared" si="37"/>
        <v>100</v>
      </c>
      <c r="BV49" s="99">
        <f t="shared" si="37"/>
        <v>100</v>
      </c>
      <c r="BW49" s="99">
        <f t="shared" si="37"/>
        <v>100</v>
      </c>
      <c r="BX49" s="99"/>
      <c r="BY49" s="99"/>
      <c r="BZ49" s="99"/>
      <c r="CA49" s="99"/>
      <c r="CB49" s="99"/>
      <c r="CC49" s="99"/>
      <c r="CD49" s="101">
        <f>MAX(CD5:CD47)</f>
        <v>100</v>
      </c>
    </row>
    <row r="50" ht="15.75" customHeight="1">
      <c r="A50" s="34"/>
      <c r="B50" s="34"/>
      <c r="C50" s="34"/>
      <c r="D50" s="34">
        <v>1.0</v>
      </c>
      <c r="E50" s="34"/>
      <c r="F50" s="34"/>
      <c r="G50" s="34"/>
      <c r="H50" s="34"/>
      <c r="I50" s="34"/>
      <c r="J50" s="34"/>
      <c r="K50" s="2" t="s">
        <v>3</v>
      </c>
      <c r="L50" s="34"/>
      <c r="M50" s="34"/>
      <c r="N50" s="34"/>
      <c r="O50" s="99">
        <f t="shared" ref="O50:R50" si="38">MIN(O5:O47)</f>
        <v>0</v>
      </c>
      <c r="P50" s="99">
        <f t="shared" si="38"/>
        <v>0</v>
      </c>
      <c r="Q50" s="99">
        <f t="shared" si="38"/>
        <v>0</v>
      </c>
      <c r="R50" s="99">
        <f t="shared" si="38"/>
        <v>0</v>
      </c>
      <c r="S50" s="99"/>
      <c r="T50" s="99">
        <f>MIN(T5:T47)</f>
        <v>0</v>
      </c>
      <c r="U50" s="99"/>
      <c r="V50" s="99">
        <f t="shared" ref="V50:Z50" si="39">MIN(V5:V47)</f>
        <v>0</v>
      </c>
      <c r="W50" s="99">
        <f t="shared" si="39"/>
        <v>0</v>
      </c>
      <c r="X50" s="99">
        <f t="shared" si="39"/>
        <v>0</v>
      </c>
      <c r="Y50" s="99">
        <f t="shared" si="39"/>
        <v>0</v>
      </c>
      <c r="Z50" s="99">
        <f t="shared" si="39"/>
        <v>0</v>
      </c>
      <c r="AA50" s="99"/>
      <c r="AB50" s="99">
        <f t="shared" ref="AB50:AN50" si="40">MIN(AB5:AB47)</f>
        <v>0</v>
      </c>
      <c r="AC50" s="99">
        <f t="shared" si="40"/>
        <v>0</v>
      </c>
      <c r="AD50" s="99">
        <f t="shared" si="40"/>
        <v>0</v>
      </c>
      <c r="AE50" s="99">
        <f t="shared" si="40"/>
        <v>0</v>
      </c>
      <c r="AF50" s="99">
        <f t="shared" si="40"/>
        <v>0</v>
      </c>
      <c r="AG50" s="99">
        <f t="shared" si="40"/>
        <v>10</v>
      </c>
      <c r="AH50" s="99">
        <f t="shared" si="40"/>
        <v>0</v>
      </c>
      <c r="AI50" s="99">
        <f t="shared" si="40"/>
        <v>0</v>
      </c>
      <c r="AJ50" s="99">
        <f t="shared" si="40"/>
        <v>0</v>
      </c>
      <c r="AK50" s="99">
        <f t="shared" si="40"/>
        <v>0</v>
      </c>
      <c r="AL50" s="99">
        <f t="shared" si="40"/>
        <v>0</v>
      </c>
      <c r="AM50" s="99">
        <f t="shared" si="40"/>
        <v>0</v>
      </c>
      <c r="AN50" s="99">
        <f t="shared" si="40"/>
        <v>0</v>
      </c>
      <c r="AO50" s="99"/>
      <c r="AP50" s="99"/>
      <c r="AQ50" s="99"/>
      <c r="AR50" s="99"/>
      <c r="AS50" s="99"/>
      <c r="AT50" s="99"/>
      <c r="AU50" s="99"/>
      <c r="AV50" s="99">
        <f t="shared" ref="AV50:AX50" si="41">MIN(AV5:AV47)</f>
        <v>0</v>
      </c>
      <c r="AW50" s="99">
        <f t="shared" si="41"/>
        <v>0</v>
      </c>
      <c r="AX50" s="99">
        <f t="shared" si="41"/>
        <v>0</v>
      </c>
      <c r="AY50" s="99"/>
      <c r="AZ50" s="99"/>
      <c r="BA50" s="99"/>
      <c r="BB50" s="99"/>
      <c r="BC50" s="99">
        <f>MIN(BC5:BC47)</f>
        <v>0</v>
      </c>
      <c r="BD50" s="99"/>
      <c r="BE50" s="99"/>
      <c r="BF50" s="99">
        <f>MIN(BF5:BF47)</f>
        <v>0</v>
      </c>
      <c r="BG50" s="99"/>
      <c r="BH50" s="99"/>
      <c r="BI50" s="101">
        <f t="shared" ref="BI50:BK50" si="42">MIN(BI5:BI47)</f>
        <v>0</v>
      </c>
      <c r="BJ50" s="99">
        <f t="shared" si="42"/>
        <v>0</v>
      </c>
      <c r="BK50" s="99">
        <f t="shared" si="42"/>
        <v>0</v>
      </c>
      <c r="BL50" s="99"/>
      <c r="BM50" s="99"/>
      <c r="BN50" s="99"/>
      <c r="BO50" s="99"/>
      <c r="BP50" s="99">
        <f>MIN(BP5:BP47)</f>
        <v>0</v>
      </c>
      <c r="BQ50" s="99"/>
      <c r="BR50" s="99"/>
      <c r="BS50" s="99">
        <f t="shared" ref="BS50:BW50" si="43">MIN(BS5:BS47)</f>
        <v>0</v>
      </c>
      <c r="BT50" s="101">
        <f t="shared" si="43"/>
        <v>0</v>
      </c>
      <c r="BU50" s="99">
        <f t="shared" si="43"/>
        <v>0</v>
      </c>
      <c r="BV50" s="99">
        <f t="shared" si="43"/>
        <v>0</v>
      </c>
      <c r="BW50" s="99">
        <f t="shared" si="43"/>
        <v>0</v>
      </c>
      <c r="BX50" s="99"/>
      <c r="BY50" s="99"/>
      <c r="BZ50" s="99"/>
      <c r="CA50" s="99"/>
      <c r="CB50" s="99"/>
      <c r="CC50" s="99"/>
      <c r="CD50" s="101">
        <f>MIN(CD5:CD47)</f>
        <v>0</v>
      </c>
    </row>
    <row r="51" ht="15.75" customHeight="1">
      <c r="A51" s="34"/>
      <c r="B51" s="34"/>
      <c r="C51" s="34"/>
      <c r="D51" s="34">
        <v>0.7</v>
      </c>
      <c r="E51" s="34"/>
      <c r="F51" s="34"/>
      <c r="G51" s="34"/>
      <c r="H51" s="34"/>
      <c r="I51" s="34"/>
      <c r="J51" s="34"/>
      <c r="K51" s="2" t="s">
        <v>4</v>
      </c>
      <c r="L51" s="34"/>
      <c r="M51" s="34"/>
      <c r="N51" s="34"/>
      <c r="O51" s="102">
        <f t="shared" ref="O51:R51" si="44">COUNTIF(O5:O47,"&gt;=55")</f>
        <v>29</v>
      </c>
      <c r="P51" s="102">
        <f t="shared" si="44"/>
        <v>23</v>
      </c>
      <c r="Q51" s="102">
        <f t="shared" si="44"/>
        <v>29</v>
      </c>
      <c r="R51" s="102">
        <f t="shared" si="44"/>
        <v>28</v>
      </c>
      <c r="S51" s="102"/>
      <c r="T51" s="102">
        <f>COUNTIF(T5:T47,"&gt;=55")</f>
        <v>29</v>
      </c>
      <c r="U51" s="102"/>
      <c r="V51" s="102">
        <f t="shared" ref="V51:Z51" si="45">COUNTIF(V5:V47,"&gt;=55")</f>
        <v>4</v>
      </c>
      <c r="W51" s="102">
        <f t="shared" si="45"/>
        <v>28</v>
      </c>
      <c r="X51" s="102">
        <f t="shared" si="45"/>
        <v>0</v>
      </c>
      <c r="Y51" s="102">
        <f t="shared" si="45"/>
        <v>0</v>
      </c>
      <c r="Z51" s="102">
        <f t="shared" si="45"/>
        <v>0</v>
      </c>
      <c r="AA51" s="102"/>
      <c r="AB51" s="102">
        <f t="shared" ref="AB51:AN51" si="46">COUNTIF(AB5:AB47,"&gt;=55")</f>
        <v>29</v>
      </c>
      <c r="AC51" s="102">
        <f t="shared" si="46"/>
        <v>0</v>
      </c>
      <c r="AD51" s="102">
        <f t="shared" si="46"/>
        <v>15</v>
      </c>
      <c r="AE51" s="102">
        <f t="shared" si="46"/>
        <v>28</v>
      </c>
      <c r="AF51" s="102">
        <f t="shared" si="46"/>
        <v>23</v>
      </c>
      <c r="AG51" s="102">
        <f t="shared" si="46"/>
        <v>0</v>
      </c>
      <c r="AH51" s="102">
        <f t="shared" si="46"/>
        <v>4</v>
      </c>
      <c r="AI51" s="102">
        <f t="shared" si="46"/>
        <v>5</v>
      </c>
      <c r="AJ51" s="102">
        <f t="shared" si="46"/>
        <v>4</v>
      </c>
      <c r="AK51" s="102">
        <f t="shared" si="46"/>
        <v>32</v>
      </c>
      <c r="AL51" s="102">
        <f t="shared" si="46"/>
        <v>16</v>
      </c>
      <c r="AM51" s="102">
        <f t="shared" si="46"/>
        <v>32</v>
      </c>
      <c r="AN51" s="102">
        <f t="shared" si="46"/>
        <v>34</v>
      </c>
      <c r="AO51" s="102"/>
      <c r="AP51" s="102"/>
      <c r="AQ51" s="102"/>
      <c r="AR51" s="102"/>
      <c r="AS51" s="102"/>
      <c r="AT51" s="102"/>
      <c r="AU51" s="102"/>
      <c r="AV51" s="99">
        <f t="shared" ref="AV51:AX51" si="47">COUNTIF(AV5:AV47,"&gt;=55")</f>
        <v>28</v>
      </c>
      <c r="AW51" s="102">
        <f t="shared" si="47"/>
        <v>28</v>
      </c>
      <c r="AX51" s="102">
        <f t="shared" si="47"/>
        <v>31</v>
      </c>
      <c r="AY51" s="102"/>
      <c r="AZ51" s="102"/>
      <c r="BA51" s="102"/>
      <c r="BB51" s="102"/>
      <c r="BC51" s="102">
        <f>COUNTIF(BC5:BC47,"&gt;=55")</f>
        <v>25</v>
      </c>
      <c r="BD51" s="102"/>
      <c r="BE51" s="102"/>
      <c r="BF51" s="102">
        <f>COUNTIF(BF5:BF47,"&gt;=55")</f>
        <v>28</v>
      </c>
      <c r="BG51" s="102"/>
      <c r="BH51" s="102"/>
      <c r="BI51" s="101">
        <f t="shared" ref="BI51:BK51" si="48">COUNTIF(BI5:BI47,"&gt;=55")</f>
        <v>28</v>
      </c>
      <c r="BJ51" s="102">
        <f t="shared" si="48"/>
        <v>31</v>
      </c>
      <c r="BK51" s="102">
        <f t="shared" si="48"/>
        <v>34</v>
      </c>
      <c r="BL51" s="102"/>
      <c r="BM51" s="102"/>
      <c r="BN51" s="102"/>
      <c r="BO51" s="102"/>
      <c r="BP51" s="102">
        <f>COUNTIF(BP5:BP47,"&gt;=55")</f>
        <v>26</v>
      </c>
      <c r="BQ51" s="102"/>
      <c r="BR51" s="102"/>
      <c r="BS51" s="102">
        <f t="shared" ref="BS51:BW51" si="49">COUNTIF(BS5:BS47,"&gt;=55")</f>
        <v>18</v>
      </c>
      <c r="BT51" s="101">
        <f t="shared" si="49"/>
        <v>29</v>
      </c>
      <c r="BU51" s="102">
        <f t="shared" si="49"/>
        <v>20</v>
      </c>
      <c r="BV51" s="102">
        <f t="shared" si="49"/>
        <v>27</v>
      </c>
      <c r="BW51" s="102">
        <f t="shared" si="49"/>
        <v>29</v>
      </c>
      <c r="BX51" s="102"/>
      <c r="BY51" s="102"/>
      <c r="BZ51" s="102"/>
      <c r="CA51" s="102"/>
      <c r="CB51" s="102"/>
      <c r="CC51" s="102"/>
      <c r="CD51" s="101">
        <f>COUNTIF(CD5:CD47,"&gt;=55")</f>
        <v>26</v>
      </c>
    </row>
    <row r="52" ht="15.75" customHeight="1">
      <c r="A52" s="34"/>
      <c r="B52" s="34"/>
      <c r="C52" s="34"/>
      <c r="D52" s="34">
        <v>0.3</v>
      </c>
      <c r="E52" s="34"/>
      <c r="F52" s="34"/>
      <c r="G52" s="34"/>
      <c r="H52" s="34"/>
      <c r="I52" s="34"/>
      <c r="J52" s="34"/>
      <c r="K52" s="2" t="s">
        <v>5</v>
      </c>
      <c r="L52" s="34"/>
      <c r="M52" s="34"/>
      <c r="N52" s="34"/>
      <c r="O52" s="102">
        <f t="shared" ref="O52:R52" si="50">+$K$53-O51</f>
        <v>7</v>
      </c>
      <c r="P52" s="102">
        <f t="shared" si="50"/>
        <v>13</v>
      </c>
      <c r="Q52" s="102">
        <f t="shared" si="50"/>
        <v>7</v>
      </c>
      <c r="R52" s="102">
        <f t="shared" si="50"/>
        <v>8</v>
      </c>
      <c r="S52" s="102"/>
      <c r="T52" s="102">
        <f>+$K$53-T51</f>
        <v>7</v>
      </c>
      <c r="U52" s="102"/>
      <c r="V52" s="102">
        <f t="shared" ref="V52:Z52" si="51">+$K$53-V51</f>
        <v>32</v>
      </c>
      <c r="W52" s="102">
        <f t="shared" si="51"/>
        <v>8</v>
      </c>
      <c r="X52" s="102">
        <f t="shared" si="51"/>
        <v>36</v>
      </c>
      <c r="Y52" s="102">
        <f t="shared" si="51"/>
        <v>36</v>
      </c>
      <c r="Z52" s="102">
        <f t="shared" si="51"/>
        <v>36</v>
      </c>
      <c r="AA52" s="102"/>
      <c r="AB52" s="102">
        <f t="shared" ref="AB52:AN52" si="52">+$K$53-AB51</f>
        <v>7</v>
      </c>
      <c r="AC52" s="102">
        <f t="shared" si="52"/>
        <v>36</v>
      </c>
      <c r="AD52" s="102">
        <f t="shared" si="52"/>
        <v>21</v>
      </c>
      <c r="AE52" s="102">
        <f t="shared" si="52"/>
        <v>8</v>
      </c>
      <c r="AF52" s="102">
        <f t="shared" si="52"/>
        <v>13</v>
      </c>
      <c r="AG52" s="102">
        <f t="shared" si="52"/>
        <v>36</v>
      </c>
      <c r="AH52" s="102">
        <f t="shared" si="52"/>
        <v>32</v>
      </c>
      <c r="AI52" s="102">
        <f t="shared" si="52"/>
        <v>31</v>
      </c>
      <c r="AJ52" s="102">
        <f t="shared" si="52"/>
        <v>32</v>
      </c>
      <c r="AK52" s="102">
        <f t="shared" si="52"/>
        <v>4</v>
      </c>
      <c r="AL52" s="102">
        <f t="shared" si="52"/>
        <v>20</v>
      </c>
      <c r="AM52" s="102">
        <f t="shared" si="52"/>
        <v>4</v>
      </c>
      <c r="AN52" s="102">
        <f t="shared" si="52"/>
        <v>2</v>
      </c>
      <c r="AO52" s="102"/>
      <c r="AP52" s="102"/>
      <c r="AQ52" s="102"/>
      <c r="AR52" s="102"/>
      <c r="AS52" s="102"/>
      <c r="AT52" s="102"/>
      <c r="AU52" s="102"/>
      <c r="AV52" s="99">
        <f t="shared" ref="AV52:AX52" si="53">+$K$53-AV51</f>
        <v>8</v>
      </c>
      <c r="AW52" s="102">
        <f t="shared" si="53"/>
        <v>8</v>
      </c>
      <c r="AX52" s="102">
        <f t="shared" si="53"/>
        <v>5</v>
      </c>
      <c r="AY52" s="102"/>
      <c r="AZ52" s="102"/>
      <c r="BA52" s="102"/>
      <c r="BB52" s="102"/>
      <c r="BC52" s="102">
        <f>+$K$53-BC51</f>
        <v>11</v>
      </c>
      <c r="BD52" s="102"/>
      <c r="BE52" s="102"/>
      <c r="BF52" s="102">
        <f>+$K$53-BF51</f>
        <v>8</v>
      </c>
      <c r="BG52" s="102"/>
      <c r="BH52" s="102"/>
      <c r="BI52" s="101">
        <f t="shared" ref="BI52:BK52" si="54">+$K$53-BI51</f>
        <v>8</v>
      </c>
      <c r="BJ52" s="102">
        <f t="shared" si="54"/>
        <v>5</v>
      </c>
      <c r="BK52" s="102">
        <f t="shared" si="54"/>
        <v>2</v>
      </c>
      <c r="BL52" s="102"/>
      <c r="BM52" s="102"/>
      <c r="BN52" s="102"/>
      <c r="BO52" s="102"/>
      <c r="BP52" s="102">
        <f>+$K$53-BP51</f>
        <v>10</v>
      </c>
      <c r="BQ52" s="102"/>
      <c r="BR52" s="102"/>
      <c r="BS52" s="102">
        <f t="shared" ref="BS52:BW52" si="55">+$K$53-BS51</f>
        <v>18</v>
      </c>
      <c r="BT52" s="101">
        <f t="shared" si="55"/>
        <v>7</v>
      </c>
      <c r="BU52" s="102">
        <f t="shared" si="55"/>
        <v>16</v>
      </c>
      <c r="BV52" s="102">
        <f t="shared" si="55"/>
        <v>9</v>
      </c>
      <c r="BW52" s="102">
        <f t="shared" si="55"/>
        <v>7</v>
      </c>
      <c r="BX52" s="102"/>
      <c r="BY52" s="102"/>
      <c r="BZ52" s="102"/>
      <c r="CA52" s="102"/>
      <c r="CB52" s="102"/>
      <c r="CC52" s="102"/>
      <c r="CD52" s="101">
        <f>+$K$53-CD51</f>
        <v>10</v>
      </c>
    </row>
    <row r="53" ht="15.75" customHeight="1">
      <c r="D53" s="34">
        <v>0.0</v>
      </c>
      <c r="J53" s="34" t="s">
        <v>6</v>
      </c>
      <c r="K53" s="34">
        <f>COUNTA(K5:K47)</f>
        <v>36</v>
      </c>
      <c r="AA53" s="18"/>
    </row>
    <row r="54" ht="15.75" customHeight="1">
      <c r="AA54" s="18"/>
    </row>
    <row r="55" ht="15.75" customHeight="1">
      <c r="AA55" s="18"/>
    </row>
    <row r="56" ht="15.75" customHeight="1">
      <c r="AA56" s="18"/>
    </row>
    <row r="57" ht="15.75" customHeight="1">
      <c r="AA57" s="18"/>
    </row>
    <row r="58" ht="15.75" customHeight="1">
      <c r="AA58" s="18"/>
    </row>
    <row r="59" ht="15.75" customHeight="1">
      <c r="AA59" s="18"/>
    </row>
    <row r="60" ht="15.75" customHeight="1">
      <c r="AA60" s="18"/>
    </row>
    <row r="61" ht="15.75" customHeight="1">
      <c r="AA61" s="18"/>
    </row>
    <row r="62" ht="15.75" customHeight="1">
      <c r="AA62" s="18"/>
    </row>
    <row r="63" ht="15.75" customHeight="1">
      <c r="AA63" s="18"/>
    </row>
    <row r="64" ht="15.75" customHeight="1">
      <c r="AA64" s="18"/>
    </row>
    <row r="65" ht="15.75" customHeight="1">
      <c r="AA65" s="18"/>
    </row>
    <row r="66" ht="15.75" customHeight="1">
      <c r="AA66" s="18"/>
    </row>
    <row r="67" ht="15.75" customHeight="1">
      <c r="AA67" s="18"/>
    </row>
    <row r="68" ht="15.75" customHeight="1">
      <c r="AA68" s="18"/>
    </row>
    <row r="69" ht="15.75" customHeight="1">
      <c r="AA69" s="18"/>
    </row>
    <row r="70" ht="15.75" customHeight="1">
      <c r="AA70" s="18"/>
    </row>
    <row r="71" ht="15.75" customHeight="1">
      <c r="AA71" s="18"/>
    </row>
    <row r="72" ht="15.75" customHeight="1">
      <c r="AA72" s="18"/>
    </row>
    <row r="73" ht="15.75" customHeight="1">
      <c r="AA73" s="18"/>
    </row>
    <row r="74" ht="15.75" customHeight="1">
      <c r="AA74" s="18"/>
    </row>
    <row r="75" ht="15.75" customHeight="1">
      <c r="AA75" s="18"/>
    </row>
    <row r="76" ht="15.75" customHeight="1">
      <c r="AA76" s="18"/>
    </row>
    <row r="77" ht="15.75" customHeight="1">
      <c r="AA77" s="18"/>
    </row>
    <row r="78" ht="15.75" customHeight="1">
      <c r="AA78" s="18"/>
    </row>
    <row r="79" ht="15.75" customHeight="1">
      <c r="AA79" s="18"/>
    </row>
    <row r="80" ht="15.75" customHeight="1">
      <c r="AA80" s="18"/>
    </row>
    <row r="81" ht="15.75" customHeight="1">
      <c r="AA81" s="18"/>
    </row>
    <row r="82" ht="15.75" customHeight="1">
      <c r="AA82" s="18"/>
    </row>
    <row r="83" ht="15.75" customHeight="1">
      <c r="AA83" s="18"/>
    </row>
    <row r="84" ht="15.75" customHeight="1">
      <c r="AA84" s="18"/>
    </row>
    <row r="85" ht="15.75" customHeight="1">
      <c r="AA85" s="18"/>
    </row>
    <row r="86" ht="15.75" customHeight="1">
      <c r="AA86" s="18"/>
    </row>
    <row r="87" ht="15.75" customHeight="1">
      <c r="AA87" s="18"/>
    </row>
    <row r="88" ht="15.75" customHeight="1">
      <c r="AA88" s="18"/>
    </row>
    <row r="89" ht="15.75" customHeight="1">
      <c r="AA89" s="18"/>
    </row>
    <row r="90" ht="15.75" customHeight="1">
      <c r="AA90" s="18"/>
    </row>
    <row r="91" ht="15.75" customHeight="1">
      <c r="AA91" s="18"/>
    </row>
    <row r="92" ht="15.75" customHeight="1">
      <c r="AA92" s="18"/>
    </row>
    <row r="93" ht="15.75" customHeight="1">
      <c r="AA93" s="18"/>
    </row>
    <row r="94" ht="15.75" customHeight="1">
      <c r="AA94" s="18"/>
    </row>
    <row r="95" ht="15.75" customHeight="1">
      <c r="AA95" s="18"/>
    </row>
    <row r="96" ht="15.75" customHeight="1">
      <c r="AA96" s="18"/>
    </row>
    <row r="97" ht="15.75" customHeight="1">
      <c r="AA97" s="18"/>
    </row>
    <row r="98" ht="15.75" customHeight="1">
      <c r="AA98" s="18"/>
    </row>
    <row r="99" ht="15.75" customHeight="1">
      <c r="AA99" s="18"/>
    </row>
    <row r="100" ht="15.75" customHeight="1">
      <c r="AA100" s="18"/>
    </row>
    <row r="101" ht="15.75" customHeight="1">
      <c r="AA101" s="18"/>
    </row>
    <row r="102" ht="15.75" customHeight="1">
      <c r="AA102" s="18"/>
    </row>
    <row r="103" ht="15.75" customHeight="1">
      <c r="AA103" s="18"/>
    </row>
    <row r="104" ht="15.75" customHeight="1">
      <c r="AA104" s="18"/>
    </row>
    <row r="105" ht="15.75" customHeight="1">
      <c r="AA105" s="18"/>
    </row>
    <row r="106" ht="15.75" customHeight="1">
      <c r="AA106" s="18"/>
    </row>
    <row r="107" ht="15.75" customHeight="1">
      <c r="AA107" s="18"/>
    </row>
    <row r="108" ht="15.75" customHeight="1">
      <c r="AA108" s="18"/>
    </row>
    <row r="109" ht="15.75" customHeight="1">
      <c r="AA109" s="18"/>
    </row>
    <row r="110" ht="15.75" customHeight="1">
      <c r="AA110" s="18"/>
    </row>
    <row r="111" ht="15.75" customHeight="1">
      <c r="AA111" s="18"/>
    </row>
    <row r="112" ht="15.75" customHeight="1">
      <c r="AA112" s="18"/>
    </row>
    <row r="113" ht="15.75" customHeight="1">
      <c r="AA113" s="18"/>
    </row>
    <row r="114" ht="15.75" customHeight="1">
      <c r="AA114" s="18"/>
    </row>
    <row r="115" ht="15.75" customHeight="1">
      <c r="AA115" s="18"/>
    </row>
    <row r="116" ht="15.75" customHeight="1">
      <c r="AA116" s="18"/>
    </row>
    <row r="117" ht="15.75" customHeight="1">
      <c r="AA117" s="18"/>
    </row>
    <row r="118" ht="15.75" customHeight="1">
      <c r="AA118" s="18"/>
    </row>
    <row r="119" ht="15.75" customHeight="1">
      <c r="AA119" s="18"/>
    </row>
    <row r="120" ht="15.75" customHeight="1">
      <c r="AA120" s="18"/>
    </row>
    <row r="121" ht="15.75" customHeight="1">
      <c r="AA121" s="18"/>
    </row>
    <row r="122" ht="15.75" customHeight="1">
      <c r="AA122" s="18"/>
    </row>
    <row r="123" ht="15.75" customHeight="1">
      <c r="AA123" s="18"/>
    </row>
    <row r="124" ht="15.75" customHeight="1">
      <c r="AA124" s="18"/>
    </row>
    <row r="125" ht="15.75" customHeight="1">
      <c r="AA125" s="18"/>
    </row>
    <row r="126" ht="15.75" customHeight="1">
      <c r="AA126" s="18"/>
    </row>
    <row r="127" ht="15.75" customHeight="1">
      <c r="AA127" s="18"/>
    </row>
    <row r="128" ht="15.75" customHeight="1">
      <c r="AA128" s="18"/>
    </row>
    <row r="129" ht="15.75" customHeight="1">
      <c r="AA129" s="18"/>
    </row>
    <row r="130" ht="15.75" customHeight="1">
      <c r="AA130" s="18"/>
    </row>
    <row r="131" ht="15.75" customHeight="1">
      <c r="AA131" s="18"/>
    </row>
    <row r="132" ht="15.75" customHeight="1">
      <c r="AA132" s="18"/>
    </row>
    <row r="133" ht="15.75" customHeight="1">
      <c r="AA133" s="18"/>
    </row>
    <row r="134" ht="15.75" customHeight="1">
      <c r="AA134" s="18"/>
    </row>
    <row r="135" ht="15.75" customHeight="1">
      <c r="AA135" s="18"/>
    </row>
    <row r="136" ht="15.75" customHeight="1">
      <c r="AA136" s="18"/>
    </row>
    <row r="137" ht="15.75" customHeight="1">
      <c r="AA137" s="18"/>
    </row>
    <row r="138" ht="15.75" customHeight="1">
      <c r="AA138" s="18"/>
    </row>
    <row r="139" ht="15.75" customHeight="1">
      <c r="AA139" s="18"/>
    </row>
    <row r="140" ht="15.75" customHeight="1">
      <c r="AA140" s="18"/>
    </row>
    <row r="141" ht="15.75" customHeight="1">
      <c r="AA141" s="18"/>
    </row>
    <row r="142" ht="15.75" customHeight="1">
      <c r="AA142" s="18"/>
    </row>
    <row r="143" ht="15.75" customHeight="1">
      <c r="AA143" s="18"/>
    </row>
    <row r="144" ht="15.75" customHeight="1">
      <c r="AA144" s="18"/>
    </row>
    <row r="145" ht="15.75" customHeight="1">
      <c r="AA145" s="18"/>
    </row>
    <row r="146" ht="15.75" customHeight="1">
      <c r="AA146" s="18"/>
    </row>
    <row r="147" ht="15.75" customHeight="1">
      <c r="AA147" s="18"/>
    </row>
    <row r="148" ht="15.75" customHeight="1">
      <c r="AA148" s="18"/>
    </row>
    <row r="149" ht="15.75" customHeight="1">
      <c r="AA149" s="18"/>
    </row>
    <row r="150" ht="15.75" customHeight="1">
      <c r="AA150" s="18"/>
    </row>
    <row r="151" ht="15.75" customHeight="1">
      <c r="AA151" s="18"/>
    </row>
    <row r="152" ht="15.75" customHeight="1">
      <c r="AA152" s="18"/>
    </row>
    <row r="153" ht="15.75" customHeight="1">
      <c r="AA153" s="18"/>
    </row>
    <row r="154" ht="15.75" customHeight="1">
      <c r="AA154" s="18"/>
    </row>
    <row r="155" ht="15.75" customHeight="1">
      <c r="AA155" s="18"/>
    </row>
    <row r="156" ht="15.75" customHeight="1">
      <c r="AA156" s="18"/>
    </row>
    <row r="157" ht="15.75" customHeight="1">
      <c r="AA157" s="18"/>
    </row>
    <row r="158" ht="15.75" customHeight="1">
      <c r="AA158" s="18"/>
    </row>
    <row r="159" ht="15.75" customHeight="1">
      <c r="AA159" s="18"/>
    </row>
    <row r="160" ht="15.75" customHeight="1">
      <c r="AA160" s="18"/>
    </row>
    <row r="161" ht="15.75" customHeight="1">
      <c r="AA161" s="18"/>
    </row>
    <row r="162" ht="15.75" customHeight="1">
      <c r="AA162" s="18"/>
    </row>
    <row r="163" ht="15.75" customHeight="1">
      <c r="AA163" s="18"/>
    </row>
    <row r="164" ht="15.75" customHeight="1">
      <c r="AA164" s="18"/>
    </row>
    <row r="165" ht="15.75" customHeight="1">
      <c r="AA165" s="18"/>
    </row>
    <row r="166" ht="15.75" customHeight="1">
      <c r="AA166" s="18"/>
    </row>
    <row r="167" ht="15.75" customHeight="1">
      <c r="AA167" s="18"/>
    </row>
    <row r="168" ht="15.75" customHeight="1">
      <c r="AA168" s="18"/>
    </row>
    <row r="169" ht="15.75" customHeight="1">
      <c r="AA169" s="18"/>
    </row>
    <row r="170" ht="15.75" customHeight="1">
      <c r="AA170" s="18"/>
    </row>
    <row r="171" ht="15.75" customHeight="1">
      <c r="AA171" s="18"/>
    </row>
    <row r="172" ht="15.75" customHeight="1">
      <c r="AA172" s="18"/>
    </row>
    <row r="173" ht="15.75" customHeight="1">
      <c r="AA173" s="18"/>
    </row>
    <row r="174" ht="15.75" customHeight="1">
      <c r="AA174" s="18"/>
    </row>
    <row r="175" ht="15.75" customHeight="1">
      <c r="AA175" s="18"/>
    </row>
    <row r="176" ht="15.75" customHeight="1">
      <c r="AA176" s="18"/>
    </row>
    <row r="177" ht="15.75" customHeight="1">
      <c r="AA177" s="18"/>
    </row>
    <row r="178" ht="15.75" customHeight="1">
      <c r="AA178" s="18"/>
    </row>
    <row r="179" ht="15.75" customHeight="1">
      <c r="AA179" s="18"/>
    </row>
    <row r="180" ht="15.75" customHeight="1">
      <c r="AA180" s="18"/>
    </row>
    <row r="181" ht="15.75" customHeight="1">
      <c r="AA181" s="18"/>
    </row>
    <row r="182" ht="15.75" customHeight="1">
      <c r="AA182" s="18"/>
    </row>
    <row r="183" ht="15.75" customHeight="1">
      <c r="AA183" s="18"/>
    </row>
    <row r="184" ht="15.75" customHeight="1">
      <c r="AA184" s="18"/>
    </row>
    <row r="185" ht="15.75" customHeight="1">
      <c r="AA185" s="18"/>
    </row>
    <row r="186" ht="15.75" customHeight="1">
      <c r="AA186" s="18"/>
    </row>
    <row r="187" ht="15.75" customHeight="1">
      <c r="AA187" s="18"/>
    </row>
    <row r="188" ht="15.75" customHeight="1">
      <c r="AA188" s="18"/>
    </row>
    <row r="189" ht="15.75" customHeight="1">
      <c r="AA189" s="18"/>
    </row>
    <row r="190" ht="15.75" customHeight="1">
      <c r="AA190" s="18"/>
    </row>
    <row r="191" ht="15.75" customHeight="1">
      <c r="AA191" s="18"/>
    </row>
    <row r="192" ht="15.75" customHeight="1">
      <c r="AA192" s="18"/>
    </row>
    <row r="193" ht="15.75" customHeight="1">
      <c r="AA193" s="18"/>
    </row>
    <row r="194" ht="15.75" customHeight="1">
      <c r="AA194" s="18"/>
    </row>
    <row r="195" ht="15.75" customHeight="1">
      <c r="AA195" s="18"/>
    </row>
    <row r="196" ht="15.75" customHeight="1">
      <c r="AA196" s="18"/>
    </row>
    <row r="197" ht="15.75" customHeight="1">
      <c r="AA197" s="18"/>
    </row>
    <row r="198" ht="15.75" customHeight="1">
      <c r="AA198" s="18"/>
    </row>
    <row r="199" ht="15.75" customHeight="1">
      <c r="AA199" s="18"/>
    </row>
    <row r="200" ht="15.75" customHeight="1">
      <c r="AA200" s="18"/>
    </row>
    <row r="201" ht="15.75" customHeight="1">
      <c r="AA201" s="18"/>
    </row>
    <row r="202" ht="15.75" customHeight="1">
      <c r="AA202" s="18"/>
    </row>
    <row r="203" ht="15.75" customHeight="1">
      <c r="AA203" s="18"/>
    </row>
    <row r="204" ht="15.75" customHeight="1">
      <c r="AA204" s="18"/>
    </row>
    <row r="205" ht="15.75" customHeight="1">
      <c r="AA205" s="18"/>
    </row>
    <row r="206" ht="15.75" customHeight="1">
      <c r="AA206" s="18"/>
    </row>
    <row r="207" ht="15.75" customHeight="1">
      <c r="AA207" s="18"/>
    </row>
    <row r="208" ht="15.75" customHeight="1">
      <c r="AA208" s="18"/>
    </row>
    <row r="209" ht="15.75" customHeight="1">
      <c r="AA209" s="18"/>
    </row>
    <row r="210" ht="15.75" customHeight="1">
      <c r="AA210" s="18"/>
    </row>
    <row r="211" ht="15.75" customHeight="1">
      <c r="AA211" s="18"/>
    </row>
    <row r="212" ht="15.75" customHeight="1">
      <c r="AA212" s="18"/>
    </row>
    <row r="213" ht="15.75" customHeight="1">
      <c r="AA213" s="18"/>
    </row>
    <row r="214" ht="15.75" customHeight="1">
      <c r="AA214" s="18"/>
    </row>
    <row r="215" ht="15.75" customHeight="1">
      <c r="AA215" s="18"/>
    </row>
    <row r="216" ht="15.75" customHeight="1">
      <c r="AA216" s="18"/>
    </row>
    <row r="217" ht="15.75" customHeight="1">
      <c r="AA217" s="18"/>
    </row>
    <row r="218" ht="15.75" customHeight="1">
      <c r="AA218" s="18"/>
    </row>
    <row r="219" ht="15.75" customHeight="1">
      <c r="AA219" s="18"/>
    </row>
    <row r="220" ht="15.75" customHeight="1">
      <c r="AA220" s="18"/>
    </row>
    <row r="221" ht="15.75" customHeight="1">
      <c r="AA221" s="18"/>
    </row>
    <row r="222" ht="15.75" customHeight="1">
      <c r="AA222" s="18"/>
    </row>
    <row r="223" ht="15.75" customHeight="1">
      <c r="AA223" s="18"/>
    </row>
    <row r="224" ht="15.75" customHeight="1">
      <c r="AA224" s="18"/>
    </row>
    <row r="225" ht="15.75" customHeight="1">
      <c r="AA225" s="18"/>
    </row>
    <row r="226" ht="15.75" customHeight="1">
      <c r="AA226" s="18"/>
    </row>
    <row r="227" ht="15.75" customHeight="1">
      <c r="AA227" s="18"/>
    </row>
    <row r="228" ht="15.75" customHeight="1">
      <c r="AA228" s="18"/>
    </row>
    <row r="229" ht="15.75" customHeight="1">
      <c r="AA229" s="18"/>
    </row>
    <row r="230" ht="15.75" customHeight="1">
      <c r="AA230" s="18"/>
    </row>
    <row r="231" ht="15.75" customHeight="1">
      <c r="AA231" s="18"/>
    </row>
    <row r="232" ht="15.75" customHeight="1">
      <c r="AA232" s="18"/>
    </row>
    <row r="233" ht="15.75" customHeight="1">
      <c r="AA233" s="18"/>
    </row>
    <row r="234" ht="15.75" customHeight="1">
      <c r="AA234" s="18"/>
    </row>
    <row r="235" ht="15.75" customHeight="1">
      <c r="AA235" s="18"/>
    </row>
    <row r="236" ht="15.75" customHeight="1">
      <c r="AA236" s="18"/>
    </row>
    <row r="237" ht="15.75" customHeight="1">
      <c r="AA237" s="18"/>
    </row>
    <row r="238" ht="15.75" customHeight="1">
      <c r="AA238" s="18"/>
    </row>
    <row r="239" ht="15.75" customHeight="1">
      <c r="AA239" s="18"/>
    </row>
    <row r="240" ht="15.75" customHeight="1">
      <c r="AA240" s="18"/>
    </row>
    <row r="241" ht="15.75" customHeight="1">
      <c r="AA241" s="18"/>
    </row>
    <row r="242" ht="15.75" customHeight="1">
      <c r="AA242" s="18"/>
    </row>
    <row r="243" ht="15.75" customHeight="1">
      <c r="AA243" s="18"/>
    </row>
    <row r="244" ht="15.75" customHeight="1">
      <c r="AA244" s="18"/>
    </row>
    <row r="245" ht="15.75" customHeight="1">
      <c r="AA245" s="18"/>
    </row>
    <row r="246" ht="15.75" customHeight="1">
      <c r="AA246" s="18"/>
    </row>
    <row r="247" ht="15.75" customHeight="1">
      <c r="AA247" s="18"/>
    </row>
    <row r="248" ht="15.75" customHeight="1">
      <c r="AA248" s="18"/>
    </row>
    <row r="249" ht="15.75" customHeight="1">
      <c r="AA249" s="18"/>
    </row>
    <row r="250" ht="15.75" customHeight="1">
      <c r="AA250" s="18"/>
    </row>
    <row r="251" ht="15.75" customHeight="1">
      <c r="AA251" s="18"/>
    </row>
    <row r="252" ht="15.75" customHeight="1">
      <c r="AA252" s="18"/>
    </row>
    <row r="253" ht="15.75" customHeight="1">
      <c r="AA253" s="1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AV5:AV40 AW5:BD10 BE5:BH40 AW12:BB40 BD12:BD40 BC13:BC40 BT41:CD44 BI52 BT52:CD52">
    <cfRule type="cellIs" dxfId="1" priority="1" operator="lessThan">
      <formula>54.5</formula>
    </cfRule>
  </conditionalFormatting>
  <conditionalFormatting sqref="AJ5:AJ47 AK5:AR10 AS5:AV47 AW5:BD10 BE5:BH47 BJ5:BL11 BM5:BS47 AK12:AR47 AW12:BB47 BD12:BD47 BC13:BC47 BJ13:BL47 AB41:AB47 AF41:AF47 BI41:BI47 BU41:CC47">
    <cfRule type="containsText" dxfId="2" priority="2" operator="containsText" text="A">
      <formula>NOT(ISERROR(SEARCH(("A"),(AJ5))))</formula>
    </cfRule>
  </conditionalFormatting>
  <conditionalFormatting sqref="BI41:BI44">
    <cfRule type="cellIs" dxfId="1" priority="3" operator="lessThan">
      <formula>54.5</formula>
    </cfRule>
  </conditionalFormatting>
  <conditionalFormatting sqref="BI42">
    <cfRule type="cellIs" dxfId="1" priority="4" operator="lessThan">
      <formula>54.5</formula>
    </cfRule>
  </conditionalFormatting>
  <conditionalFormatting sqref="BI43">
    <cfRule type="cellIs" dxfId="1" priority="5" operator="lessThan">
      <formula>54.5</formula>
    </cfRule>
  </conditionalFormatting>
  <conditionalFormatting sqref="BI44">
    <cfRule type="cellIs" dxfId="1" priority="6" operator="lessThan">
      <formula>54.5</formula>
    </cfRule>
  </conditionalFormatting>
  <conditionalFormatting sqref="O5:V40 AB5:AB40 AJ5:AJ40 BT5:CD40">
    <cfRule type="cellIs" dxfId="1" priority="7" operator="lessThan">
      <formula>54.5</formula>
    </cfRule>
  </conditionalFormatting>
  <conditionalFormatting sqref="BU5:CC40 AB5:AB40">
    <cfRule type="containsText" dxfId="2" priority="8" operator="containsText" text="A">
      <formula>NOT(ISERROR(SEARCH(("A"),(BU5))))</formula>
    </cfRule>
  </conditionalFormatting>
  <conditionalFormatting sqref="BI5:BI40">
    <cfRule type="cellIs" dxfId="1" priority="9" operator="lessThan">
      <formula>54.5</formula>
    </cfRule>
  </conditionalFormatting>
  <conditionalFormatting sqref="BI5:BI40">
    <cfRule type="containsText" dxfId="2" priority="10" operator="containsText" text="A">
      <formula>NOT(ISERROR(SEARCH(("A"),(BI5))))</formula>
    </cfRule>
  </conditionalFormatting>
  <conditionalFormatting sqref="AF5:AF40 AJ5:AJ40">
    <cfRule type="cellIs" dxfId="1" priority="11" operator="lessThan">
      <formula>54.5</formula>
    </cfRule>
  </conditionalFormatting>
  <conditionalFormatting sqref="AF5:AF40 AJ5:AJ40">
    <cfRule type="containsText" dxfId="2" priority="12" operator="containsText" text="A">
      <formula>NOT(ISERROR(SEARCH(("A"),(AF5))))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2.29"/>
    <col customWidth="1" min="2" max="2" width="3.57"/>
    <col customWidth="1" min="3" max="4" width="3.0"/>
    <col customWidth="1" min="5" max="5" width="11.71"/>
    <col customWidth="1" min="6" max="6" width="3.57"/>
    <col customWidth="1" min="7" max="7" width="9.0"/>
    <col customWidth="1" min="8" max="8" width="3.57"/>
    <col customWidth="1" min="9" max="9" width="12.71"/>
    <col customWidth="1" min="10" max="10" width="12.0"/>
    <col customWidth="1" min="11" max="11" width="21.71"/>
    <col customWidth="1" hidden="1" min="12" max="12" width="4.71"/>
    <col customWidth="1" hidden="1" min="13" max="13" width="23.14"/>
    <col customWidth="1" hidden="1" min="14" max="14" width="34.14"/>
    <col customWidth="1" min="15" max="22" width="4.14"/>
    <col customWidth="1" min="23" max="23" width="5.71"/>
    <col customWidth="1" min="24" max="27" width="6.0"/>
    <col customWidth="1" min="28" max="28" width="4.14"/>
    <col customWidth="1" min="29" max="31" width="6.0"/>
    <col customWidth="1" min="32" max="32" width="4.14"/>
    <col customWidth="1" min="33" max="35" width="6.71"/>
    <col customWidth="1" min="36" max="36" width="4.14"/>
    <col customWidth="1" min="37" max="47" width="6.71"/>
    <col customWidth="1" min="48" max="48" width="7.43"/>
    <col customWidth="1" min="49" max="60" width="6.71"/>
    <col customWidth="1" min="61" max="61" width="4.71"/>
    <col customWidth="1" min="62" max="71" width="6.71"/>
    <col customWidth="1" min="72" max="72" width="4.71"/>
    <col customWidth="1" min="73" max="81" width="6.71"/>
    <col customWidth="1" min="82" max="82" width="4.71"/>
  </cols>
  <sheetData>
    <row r="1" ht="15.75" customHeight="1">
      <c r="A1" s="34"/>
      <c r="B1" s="34"/>
      <c r="C1" s="34"/>
      <c r="D1" s="34"/>
      <c r="E1" s="35"/>
      <c r="F1" s="35"/>
      <c r="G1" s="35"/>
      <c r="H1" s="35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 t="s">
        <v>12</v>
      </c>
      <c r="Y1" s="38"/>
      <c r="Z1" s="38"/>
      <c r="AA1" s="38"/>
      <c r="AB1" s="38"/>
      <c r="AC1" s="37" t="s">
        <v>13</v>
      </c>
      <c r="AD1" s="38"/>
      <c r="AE1" s="38"/>
      <c r="AF1" s="38"/>
      <c r="AG1" s="39" t="s">
        <v>14</v>
      </c>
      <c r="AH1" s="38"/>
      <c r="AI1" s="38"/>
      <c r="AJ1" s="38"/>
      <c r="AK1" s="40" t="s">
        <v>15</v>
      </c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41" t="s">
        <v>16</v>
      </c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42" t="s">
        <v>17</v>
      </c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43" t="s">
        <v>18</v>
      </c>
      <c r="BV1" s="38"/>
      <c r="BW1" s="38"/>
      <c r="BX1" s="38"/>
      <c r="BY1" s="38"/>
      <c r="BZ1" s="38"/>
      <c r="CA1" s="38"/>
      <c r="CB1" s="38"/>
      <c r="CC1" s="38"/>
      <c r="CD1" s="38"/>
    </row>
    <row r="2" ht="15.75" customHeight="1">
      <c r="A2" s="35"/>
      <c r="B2" s="35"/>
      <c r="C2" s="35"/>
      <c r="D2" s="35"/>
      <c r="G2" s="35"/>
      <c r="H2" s="35"/>
      <c r="I2" s="35"/>
      <c r="J2" s="36"/>
      <c r="K2" s="36"/>
      <c r="L2" s="36"/>
      <c r="M2" s="36"/>
      <c r="N2" s="36"/>
      <c r="O2" s="44" t="s">
        <v>19</v>
      </c>
      <c r="P2" s="45"/>
      <c r="Q2" s="45"/>
      <c r="R2" s="45"/>
      <c r="S2" s="45"/>
      <c r="T2" s="45"/>
      <c r="U2" s="45"/>
      <c r="V2" s="45"/>
      <c r="W2" s="46"/>
      <c r="X2" s="47">
        <v>20.0</v>
      </c>
      <c r="Y2" s="47">
        <v>30.0</v>
      </c>
      <c r="Z2" s="47">
        <v>50.0</v>
      </c>
      <c r="AA2" s="47"/>
      <c r="AB2" s="48"/>
      <c r="AC2" s="47">
        <v>30.0</v>
      </c>
      <c r="AD2" s="47">
        <v>70.0</v>
      </c>
      <c r="AE2" s="47"/>
      <c r="AF2" s="48"/>
      <c r="AG2" s="50">
        <v>30.0</v>
      </c>
      <c r="AH2" s="50">
        <v>70.0</v>
      </c>
      <c r="AI2" s="47"/>
      <c r="AJ2" s="51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52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53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54"/>
      <c r="BU2" s="36"/>
      <c r="BV2" s="36"/>
      <c r="BW2" s="36"/>
      <c r="BX2" s="36"/>
      <c r="BY2" s="36"/>
      <c r="BZ2" s="36"/>
      <c r="CA2" s="36"/>
      <c r="CB2" s="36"/>
      <c r="CC2" s="36"/>
      <c r="CD2" s="55"/>
    </row>
    <row r="3" ht="15.75" customHeight="1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L3" s="36"/>
      <c r="M3" s="36"/>
      <c r="N3" s="36"/>
      <c r="O3" s="56"/>
      <c r="P3" s="56"/>
      <c r="Q3" s="57">
        <v>0.5</v>
      </c>
      <c r="R3" s="57">
        <v>0.2</v>
      </c>
      <c r="S3" s="57">
        <v>0.05</v>
      </c>
      <c r="T3" s="57">
        <v>0.2</v>
      </c>
      <c r="U3" s="57">
        <v>0.05</v>
      </c>
      <c r="V3" s="57"/>
      <c r="W3" s="57"/>
      <c r="X3" s="58">
        <v>0.2</v>
      </c>
      <c r="Y3" s="58">
        <v>0.3</v>
      </c>
      <c r="Z3" s="58">
        <f>Z2/100</f>
        <v>0.5</v>
      </c>
      <c r="AA3" s="58"/>
      <c r="AB3" s="48"/>
      <c r="AC3" s="58">
        <v>0.3</v>
      </c>
      <c r="AD3" s="58">
        <v>0.7</v>
      </c>
      <c r="AE3" s="58"/>
      <c r="AF3" s="48"/>
      <c r="AG3" s="58">
        <f t="shared" ref="AG3:AH3" si="1">AG2/100</f>
        <v>0.3</v>
      </c>
      <c r="AH3" s="58">
        <f t="shared" si="1"/>
        <v>0.7</v>
      </c>
      <c r="AI3" s="58"/>
      <c r="AJ3" s="51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2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3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4"/>
      <c r="BU3" s="59"/>
      <c r="BV3" s="59"/>
      <c r="BW3" s="59"/>
      <c r="BX3" s="59"/>
      <c r="BY3" s="59"/>
      <c r="BZ3" s="59"/>
      <c r="CA3" s="59"/>
      <c r="CB3" s="59"/>
      <c r="CC3" s="59"/>
      <c r="CD3" s="55" t="s">
        <v>20</v>
      </c>
    </row>
    <row r="4" ht="15.75" customHeight="1">
      <c r="A4" s="60" t="s">
        <v>21</v>
      </c>
      <c r="B4" s="60" t="s">
        <v>22</v>
      </c>
      <c r="C4" s="60"/>
      <c r="D4" s="61" t="s">
        <v>23</v>
      </c>
      <c r="E4" s="61" t="s">
        <v>21</v>
      </c>
      <c r="F4" s="61" t="s">
        <v>24</v>
      </c>
      <c r="G4" s="61" t="s">
        <v>25</v>
      </c>
      <c r="H4" s="61" t="s">
        <v>24</v>
      </c>
      <c r="I4" s="61" t="s">
        <v>26</v>
      </c>
      <c r="J4" s="6" t="s">
        <v>27</v>
      </c>
      <c r="K4" s="6" t="s">
        <v>28</v>
      </c>
      <c r="L4" s="62" t="s">
        <v>29</v>
      </c>
      <c r="M4" s="62" t="s">
        <v>30</v>
      </c>
      <c r="N4" s="62" t="s">
        <v>31</v>
      </c>
      <c r="O4" s="56" t="s">
        <v>32</v>
      </c>
      <c r="P4" s="56" t="s">
        <v>33</v>
      </c>
      <c r="Q4" s="63" t="s">
        <v>34</v>
      </c>
      <c r="R4" s="63" t="s">
        <v>35</v>
      </c>
      <c r="S4" s="63" t="s">
        <v>36</v>
      </c>
      <c r="T4" s="63" t="s">
        <v>37</v>
      </c>
      <c r="U4" s="63" t="s">
        <v>38</v>
      </c>
      <c r="V4" s="63" t="s">
        <v>39</v>
      </c>
      <c r="W4" s="63" t="s">
        <v>22</v>
      </c>
      <c r="X4" s="36" t="s">
        <v>40</v>
      </c>
      <c r="Y4" s="36" t="s">
        <v>41</v>
      </c>
      <c r="Z4" s="36" t="s">
        <v>42</v>
      </c>
      <c r="AA4" s="36" t="s">
        <v>43</v>
      </c>
      <c r="AB4" s="48" t="s">
        <v>32</v>
      </c>
      <c r="AC4" s="36" t="s">
        <v>40</v>
      </c>
      <c r="AD4" s="36" t="s">
        <v>41</v>
      </c>
      <c r="AE4" s="36" t="s">
        <v>43</v>
      </c>
      <c r="AF4" s="48" t="s">
        <v>33</v>
      </c>
      <c r="AG4" s="36" t="s">
        <v>40</v>
      </c>
      <c r="AH4" s="36" t="s">
        <v>41</v>
      </c>
      <c r="AI4" s="36" t="s">
        <v>43</v>
      </c>
      <c r="AJ4" s="64" t="s">
        <v>39</v>
      </c>
      <c r="AK4" s="65" t="s">
        <v>44</v>
      </c>
      <c r="AL4" s="65" t="s">
        <v>45</v>
      </c>
      <c r="AM4" s="65" t="s">
        <v>46</v>
      </c>
      <c r="AN4" s="65" t="s">
        <v>47</v>
      </c>
      <c r="AO4" s="65" t="s">
        <v>48</v>
      </c>
      <c r="AP4" s="65" t="s">
        <v>49</v>
      </c>
      <c r="AQ4" s="65" t="s">
        <v>50</v>
      </c>
      <c r="AR4" s="65" t="s">
        <v>51</v>
      </c>
      <c r="AS4" s="65" t="s">
        <v>52</v>
      </c>
      <c r="AT4" s="65" t="s">
        <v>53</v>
      </c>
      <c r="AU4" s="65" t="s">
        <v>54</v>
      </c>
      <c r="AV4" s="66" t="s">
        <v>35</v>
      </c>
      <c r="AW4" s="65" t="s">
        <v>44</v>
      </c>
      <c r="AX4" s="65" t="s">
        <v>45</v>
      </c>
      <c r="AY4" s="65" t="s">
        <v>46</v>
      </c>
      <c r="AZ4" s="65" t="s">
        <v>47</v>
      </c>
      <c r="BA4" s="65" t="s">
        <v>48</v>
      </c>
      <c r="BB4" s="65" t="s">
        <v>49</v>
      </c>
      <c r="BC4" s="65" t="s">
        <v>50</v>
      </c>
      <c r="BD4" s="65" t="s">
        <v>51</v>
      </c>
      <c r="BE4" s="65" t="s">
        <v>52</v>
      </c>
      <c r="BF4" s="65" t="s">
        <v>53</v>
      </c>
      <c r="BG4" s="65" t="s">
        <v>55</v>
      </c>
      <c r="BH4" s="65" t="s">
        <v>56</v>
      </c>
      <c r="BI4" s="67" t="s">
        <v>36</v>
      </c>
      <c r="BJ4" s="65" t="s">
        <v>44</v>
      </c>
      <c r="BK4" s="65" t="s">
        <v>45</v>
      </c>
      <c r="BL4" s="65" t="s">
        <v>46</v>
      </c>
      <c r="BM4" s="65" t="s">
        <v>47</v>
      </c>
      <c r="BN4" s="65" t="s">
        <v>48</v>
      </c>
      <c r="BO4" s="65" t="s">
        <v>49</v>
      </c>
      <c r="BP4" s="65" t="s">
        <v>50</v>
      </c>
      <c r="BQ4" s="65" t="s">
        <v>51</v>
      </c>
      <c r="BR4" s="65" t="s">
        <v>52</v>
      </c>
      <c r="BS4" s="65" t="s">
        <v>53</v>
      </c>
      <c r="BT4" s="68" t="s">
        <v>37</v>
      </c>
      <c r="BU4" s="65" t="s">
        <v>45</v>
      </c>
      <c r="BV4" s="65" t="s">
        <v>46</v>
      </c>
      <c r="BW4" s="65" t="s">
        <v>47</v>
      </c>
      <c r="BX4" s="65" t="s">
        <v>48</v>
      </c>
      <c r="BY4" s="65" t="s">
        <v>49</v>
      </c>
      <c r="BZ4" s="65" t="s">
        <v>50</v>
      </c>
      <c r="CA4" s="65" t="s">
        <v>51</v>
      </c>
      <c r="CB4" s="69" t="s">
        <v>52</v>
      </c>
      <c r="CC4" s="70"/>
      <c r="CD4" s="71" t="s">
        <v>57</v>
      </c>
    </row>
    <row r="5" ht="15.75" customHeight="1">
      <c r="A5" s="34" t="str">
        <f t="shared" ref="A5:A47" si="2">$E5&amp;"-"&amp;$F5</f>
        <v>202023528-7</v>
      </c>
      <c r="B5" s="23">
        <f t="shared" ref="B5:B47" si="3">$W5</f>
        <v>94</v>
      </c>
      <c r="C5" s="34"/>
      <c r="D5" s="72">
        <v>1.0</v>
      </c>
      <c r="E5" s="72" t="s">
        <v>1690</v>
      </c>
      <c r="F5" s="72" t="s">
        <v>92</v>
      </c>
      <c r="G5" s="72" t="s">
        <v>1691</v>
      </c>
      <c r="H5" s="72" t="s">
        <v>59</v>
      </c>
      <c r="I5" s="72" t="s">
        <v>1692</v>
      </c>
      <c r="J5" s="72" t="s">
        <v>1693</v>
      </c>
      <c r="K5" s="72" t="s">
        <v>255</v>
      </c>
      <c r="L5" s="72" t="s">
        <v>65</v>
      </c>
      <c r="M5" s="72" t="s">
        <v>164</v>
      </c>
      <c r="N5" s="72" t="s">
        <v>1694</v>
      </c>
      <c r="O5" s="74">
        <f t="shared" ref="O5:O39" si="4">$AB5</f>
        <v>90</v>
      </c>
      <c r="P5" s="74">
        <f t="shared" ref="P5:P39" si="5">$AF5</f>
        <v>95</v>
      </c>
      <c r="Q5" s="74">
        <f t="shared" ref="Q5:Q30" si="6">IFERROR(IF($V5&lt;&gt;0,ROUND((MAX(O5:P5)*0.5+$V5*0.5),0),ROUND(($O5*0.5+$P5*0.5),0)),)</f>
        <v>93</v>
      </c>
      <c r="R5" s="74">
        <f t="shared" ref="R5:R39" si="7">$AV5</f>
        <v>96.7</v>
      </c>
      <c r="S5" s="74">
        <f t="shared" ref="S5:S39" si="8">$BI5</f>
        <v>76.7</v>
      </c>
      <c r="T5" s="74">
        <f t="shared" ref="T5:T39" si="9">$BT5</f>
        <v>99</v>
      </c>
      <c r="U5" s="74">
        <f t="shared" ref="U5:U39" si="10">$CD5</f>
        <v>100</v>
      </c>
      <c r="V5" s="75">
        <f t="shared" ref="V5:V39" si="11">$AJ5</f>
        <v>0</v>
      </c>
      <c r="W5" s="76">
        <f t="shared" ref="W5:W39" si="12">IF($Q5&gt;=55,ROUND($Q5*$Q$3+$R5*$R$3+$S5*$S$3+$T5*$T$3+$U5*$U$3,0),$Q5)</f>
        <v>94</v>
      </c>
      <c r="X5" s="74">
        <v>20.0</v>
      </c>
      <c r="Y5" s="77">
        <v>30.0</v>
      </c>
      <c r="Z5" s="77">
        <v>40.0</v>
      </c>
      <c r="AA5" s="77">
        <v>100.0</v>
      </c>
      <c r="AB5" s="78">
        <f t="shared" ref="AB5:AB39" si="13">IFERROR(X5+Y5+Z5*AA5/100,0)</f>
        <v>90</v>
      </c>
      <c r="AC5" s="77">
        <v>30.0</v>
      </c>
      <c r="AD5" s="77">
        <v>65.0</v>
      </c>
      <c r="AE5" s="74">
        <v>100.0</v>
      </c>
      <c r="AF5" s="78">
        <f t="shared" ref="AF5:AF39" si="14">IFERROR(AC5+AD5*AE5/100,0)</f>
        <v>95</v>
      </c>
      <c r="AG5" s="77"/>
      <c r="AH5" s="77"/>
      <c r="AI5" s="74"/>
      <c r="AJ5" s="78">
        <f t="shared" ref="AJ5:AJ39" si="15">IFERROR(AG5+AH5*AI5/100,0)</f>
        <v>0</v>
      </c>
      <c r="AK5" s="79">
        <v>100.0</v>
      </c>
      <c r="AL5" s="80">
        <v>100.0</v>
      </c>
      <c r="AM5" s="79">
        <v>100.0</v>
      </c>
      <c r="AN5" s="79">
        <v>100.0</v>
      </c>
      <c r="AO5" s="79">
        <v>100.0</v>
      </c>
      <c r="AP5" s="79">
        <v>100.0</v>
      </c>
      <c r="AQ5" s="79">
        <v>100.0</v>
      </c>
      <c r="AR5" s="79">
        <v>67.0</v>
      </c>
      <c r="AS5" s="79">
        <v>100.0</v>
      </c>
      <c r="AT5" s="79">
        <v>100.0</v>
      </c>
      <c r="AU5" s="79"/>
      <c r="AV5" s="78">
        <f t="shared" ref="AV5:AV39" si="16">IFERROR(AVERAGE(AK5:AU5),0)</f>
        <v>96.7</v>
      </c>
      <c r="AW5" s="79">
        <v>77.0</v>
      </c>
      <c r="AX5" s="79">
        <v>90.0</v>
      </c>
      <c r="AY5" s="79">
        <v>95.0</v>
      </c>
      <c r="AZ5" s="79">
        <v>89.0</v>
      </c>
      <c r="BA5" s="79">
        <v>89.0</v>
      </c>
      <c r="BB5" s="79">
        <v>85.0</v>
      </c>
      <c r="BC5" s="79">
        <v>68.0</v>
      </c>
      <c r="BD5" s="79">
        <v>0.0</v>
      </c>
      <c r="BE5" s="79">
        <v>95.0</v>
      </c>
      <c r="BF5" s="79">
        <v>79.0</v>
      </c>
      <c r="BG5" s="79"/>
      <c r="BH5" s="79"/>
      <c r="BI5" s="78">
        <f t="shared" ref="BI5:BI9" si="17">IFERROR(AVERAGE(AW5:BH5),0)</f>
        <v>76.7</v>
      </c>
      <c r="BJ5" s="79">
        <v>100.0</v>
      </c>
      <c r="BK5" s="79">
        <v>100.0</v>
      </c>
      <c r="BL5" s="79">
        <v>100.0</v>
      </c>
      <c r="BM5" s="79">
        <v>100.0</v>
      </c>
      <c r="BN5" s="79">
        <v>100.0</v>
      </c>
      <c r="BO5" s="79">
        <v>100.0</v>
      </c>
      <c r="BP5" s="79">
        <v>90.0</v>
      </c>
      <c r="BQ5" s="79">
        <v>100.0</v>
      </c>
      <c r="BR5" s="79">
        <v>100.0</v>
      </c>
      <c r="BS5" s="79">
        <v>100.0</v>
      </c>
      <c r="BT5" s="78">
        <f t="shared" ref="BT5:BT39" si="18">IFERROR(AVERAGE(BJ5:BS5),0)</f>
        <v>99</v>
      </c>
      <c r="BU5" s="81">
        <v>100.0</v>
      </c>
      <c r="BV5" s="81">
        <v>100.0</v>
      </c>
      <c r="BW5" s="81">
        <v>100.0</v>
      </c>
      <c r="BX5" s="79">
        <v>100.0</v>
      </c>
      <c r="BY5" s="79">
        <v>100.0</v>
      </c>
      <c r="BZ5" s="79">
        <v>100.0</v>
      </c>
      <c r="CA5" s="79">
        <v>0.0</v>
      </c>
      <c r="CB5" s="79">
        <v>100.0</v>
      </c>
      <c r="CC5" s="83"/>
      <c r="CD5" s="78">
        <f>IFERROR(sum(BU5:CC5)/7,0)</f>
        <v>100</v>
      </c>
    </row>
    <row r="6" ht="15.75" customHeight="1">
      <c r="A6" s="34" t="str">
        <f t="shared" si="2"/>
        <v>202023539-2</v>
      </c>
      <c r="B6" s="23">
        <f t="shared" si="3"/>
        <v>99</v>
      </c>
      <c r="C6" s="34"/>
      <c r="D6" s="84">
        <v>2.0</v>
      </c>
      <c r="E6" s="72" t="s">
        <v>1695</v>
      </c>
      <c r="F6" s="72" t="s">
        <v>61</v>
      </c>
      <c r="G6" s="72" t="s">
        <v>1696</v>
      </c>
      <c r="H6" s="72" t="s">
        <v>61</v>
      </c>
      <c r="I6" s="72" t="s">
        <v>1350</v>
      </c>
      <c r="J6" s="72" t="s">
        <v>349</v>
      </c>
      <c r="K6" s="72" t="s">
        <v>1697</v>
      </c>
      <c r="L6" s="72" t="s">
        <v>65</v>
      </c>
      <c r="M6" s="72" t="s">
        <v>164</v>
      </c>
      <c r="N6" s="72" t="s">
        <v>1698</v>
      </c>
      <c r="O6" s="74">
        <f t="shared" si="4"/>
        <v>100</v>
      </c>
      <c r="P6" s="74">
        <f t="shared" si="5"/>
        <v>100</v>
      </c>
      <c r="Q6" s="74">
        <f t="shared" si="6"/>
        <v>100</v>
      </c>
      <c r="R6" s="74">
        <f t="shared" si="7"/>
        <v>97.2</v>
      </c>
      <c r="S6" s="74">
        <f t="shared" si="8"/>
        <v>99.1</v>
      </c>
      <c r="T6" s="74">
        <f t="shared" si="9"/>
        <v>96</v>
      </c>
      <c r="U6" s="74">
        <f t="shared" si="10"/>
        <v>100</v>
      </c>
      <c r="V6" s="75">
        <f t="shared" si="11"/>
        <v>0</v>
      </c>
      <c r="W6" s="76">
        <f t="shared" si="12"/>
        <v>99</v>
      </c>
      <c r="X6" s="74">
        <v>20.0</v>
      </c>
      <c r="Y6" s="77">
        <v>30.0</v>
      </c>
      <c r="Z6" s="77">
        <v>50.0</v>
      </c>
      <c r="AA6" s="77">
        <v>100.0</v>
      </c>
      <c r="AB6" s="78">
        <f t="shared" si="13"/>
        <v>100</v>
      </c>
      <c r="AC6" s="77">
        <v>30.0</v>
      </c>
      <c r="AD6" s="77">
        <v>70.0</v>
      </c>
      <c r="AE6" s="74">
        <v>100.0</v>
      </c>
      <c r="AF6" s="78">
        <f t="shared" si="14"/>
        <v>100</v>
      </c>
      <c r="AG6" s="77"/>
      <c r="AH6" s="77"/>
      <c r="AI6" s="74"/>
      <c r="AJ6" s="78">
        <f t="shared" si="15"/>
        <v>0</v>
      </c>
      <c r="AK6" s="79">
        <v>100.0</v>
      </c>
      <c r="AL6" s="80">
        <v>89.0</v>
      </c>
      <c r="AM6" s="79">
        <v>100.0</v>
      </c>
      <c r="AN6" s="79">
        <v>100.0</v>
      </c>
      <c r="AO6" s="79">
        <v>100.0</v>
      </c>
      <c r="AP6" s="79">
        <v>100.0</v>
      </c>
      <c r="AQ6" s="79">
        <v>100.0</v>
      </c>
      <c r="AR6" s="79">
        <v>83.0</v>
      </c>
      <c r="AS6" s="79">
        <v>100.0</v>
      </c>
      <c r="AT6" s="79">
        <v>100.0</v>
      </c>
      <c r="AU6" s="79"/>
      <c r="AV6" s="78">
        <f t="shared" si="16"/>
        <v>97.2</v>
      </c>
      <c r="AW6" s="79">
        <v>96.0</v>
      </c>
      <c r="AX6" s="79">
        <v>100.0</v>
      </c>
      <c r="AY6" s="79">
        <v>100.0</v>
      </c>
      <c r="AZ6" s="79">
        <v>95.0</v>
      </c>
      <c r="BA6" s="79">
        <v>100.0</v>
      </c>
      <c r="BB6" s="79">
        <v>100.0</v>
      </c>
      <c r="BC6" s="79">
        <v>100.0</v>
      </c>
      <c r="BD6" s="79">
        <v>100.0</v>
      </c>
      <c r="BE6" s="79">
        <v>100.0</v>
      </c>
      <c r="BF6" s="79">
        <v>100.0</v>
      </c>
      <c r="BG6" s="79"/>
      <c r="BH6" s="79"/>
      <c r="BI6" s="78">
        <f t="shared" si="17"/>
        <v>99.1</v>
      </c>
      <c r="BJ6" s="79">
        <v>100.0</v>
      </c>
      <c r="BK6" s="79">
        <v>100.0</v>
      </c>
      <c r="BL6" s="79">
        <v>95.0</v>
      </c>
      <c r="BM6" s="79">
        <v>100.0</v>
      </c>
      <c r="BN6" s="79">
        <v>95.0</v>
      </c>
      <c r="BO6" s="79">
        <v>100.0</v>
      </c>
      <c r="BP6" s="79">
        <v>90.0</v>
      </c>
      <c r="BQ6" s="79">
        <v>80.0</v>
      </c>
      <c r="BR6" s="79">
        <v>100.0</v>
      </c>
      <c r="BS6" s="79">
        <v>100.0</v>
      </c>
      <c r="BT6" s="78">
        <f t="shared" si="18"/>
        <v>96</v>
      </c>
      <c r="BU6" s="81">
        <v>100.0</v>
      </c>
      <c r="BV6" s="81">
        <v>100.0</v>
      </c>
      <c r="BW6" s="81">
        <v>100.0</v>
      </c>
      <c r="BX6" s="79">
        <v>100.0</v>
      </c>
      <c r="BY6" s="79">
        <v>100.0</v>
      </c>
      <c r="BZ6" s="79">
        <v>100.0</v>
      </c>
      <c r="CA6" s="79">
        <v>100.0</v>
      </c>
      <c r="CB6" s="79">
        <v>100.0</v>
      </c>
      <c r="CC6" s="79"/>
      <c r="CD6" s="78">
        <f t="shared" ref="CD6:CD31" si="19">IFERROR(AVERAGE(BU6:CC6),0)</f>
        <v>100</v>
      </c>
    </row>
    <row r="7" ht="15.75" customHeight="1">
      <c r="A7" s="34" t="str">
        <f t="shared" si="2"/>
        <v>202056524-4</v>
      </c>
      <c r="B7" s="23">
        <f t="shared" si="3"/>
        <v>57</v>
      </c>
      <c r="C7" s="34"/>
      <c r="D7" s="84">
        <v>3.0</v>
      </c>
      <c r="E7" s="72" t="s">
        <v>1699</v>
      </c>
      <c r="F7" s="72" t="s">
        <v>59</v>
      </c>
      <c r="G7" s="72" t="s">
        <v>1700</v>
      </c>
      <c r="H7" s="72" t="s">
        <v>65</v>
      </c>
      <c r="I7" s="72" t="s">
        <v>1701</v>
      </c>
      <c r="J7" s="72" t="s">
        <v>1702</v>
      </c>
      <c r="K7" s="72" t="s">
        <v>1703</v>
      </c>
      <c r="L7" s="72" t="s">
        <v>65</v>
      </c>
      <c r="M7" s="72" t="s">
        <v>97</v>
      </c>
      <c r="N7" s="72" t="s">
        <v>1704</v>
      </c>
      <c r="O7" s="74">
        <f t="shared" si="4"/>
        <v>45</v>
      </c>
      <c r="P7" s="74">
        <f t="shared" si="5"/>
        <v>12</v>
      </c>
      <c r="Q7" s="74">
        <f t="shared" si="6"/>
        <v>55</v>
      </c>
      <c r="R7" s="74">
        <f t="shared" si="7"/>
        <v>49.8</v>
      </c>
      <c r="S7" s="74">
        <f t="shared" si="8"/>
        <v>66.6</v>
      </c>
      <c r="T7" s="74">
        <f t="shared" si="9"/>
        <v>61</v>
      </c>
      <c r="U7" s="74">
        <f t="shared" si="10"/>
        <v>73.5</v>
      </c>
      <c r="V7" s="75">
        <f t="shared" si="11"/>
        <v>65</v>
      </c>
      <c r="W7" s="76">
        <f t="shared" si="12"/>
        <v>57</v>
      </c>
      <c r="X7" s="74">
        <v>15.0</v>
      </c>
      <c r="Y7" s="77">
        <v>5.0</v>
      </c>
      <c r="Z7" s="77">
        <v>25.0</v>
      </c>
      <c r="AA7" s="77">
        <v>100.0</v>
      </c>
      <c r="AB7" s="78">
        <f t="shared" si="13"/>
        <v>45</v>
      </c>
      <c r="AC7" s="77">
        <v>12.0</v>
      </c>
      <c r="AD7" s="77">
        <v>0.0</v>
      </c>
      <c r="AE7" s="74">
        <v>0.0</v>
      </c>
      <c r="AF7" s="78">
        <f t="shared" si="14"/>
        <v>12</v>
      </c>
      <c r="AG7" s="77">
        <v>25.0</v>
      </c>
      <c r="AH7" s="77">
        <v>40.0</v>
      </c>
      <c r="AI7" s="74">
        <v>100.0</v>
      </c>
      <c r="AJ7" s="78">
        <f t="shared" si="15"/>
        <v>65</v>
      </c>
      <c r="AK7" s="79">
        <v>100.0</v>
      </c>
      <c r="AL7" s="80">
        <v>100.0</v>
      </c>
      <c r="AM7" s="79">
        <v>0.0</v>
      </c>
      <c r="AN7" s="79">
        <v>0.0</v>
      </c>
      <c r="AO7" s="79">
        <v>75.0</v>
      </c>
      <c r="AP7" s="79">
        <v>0.0</v>
      </c>
      <c r="AQ7" s="79">
        <v>80.0</v>
      </c>
      <c r="AR7" s="79">
        <v>83.0</v>
      </c>
      <c r="AS7" s="79">
        <v>60.0</v>
      </c>
      <c r="AT7" s="79">
        <v>0.0</v>
      </c>
      <c r="AU7" s="79"/>
      <c r="AV7" s="78">
        <f t="shared" si="16"/>
        <v>49.8</v>
      </c>
      <c r="AW7" s="79">
        <v>77.0</v>
      </c>
      <c r="AX7" s="79">
        <v>0.0</v>
      </c>
      <c r="AY7" s="79">
        <v>0.0</v>
      </c>
      <c r="AZ7" s="79">
        <v>100.0</v>
      </c>
      <c r="BA7" s="79">
        <v>100.0</v>
      </c>
      <c r="BB7" s="79">
        <v>99.0</v>
      </c>
      <c r="BC7" s="79">
        <v>91.0</v>
      </c>
      <c r="BD7" s="79">
        <v>0.0</v>
      </c>
      <c r="BE7" s="79">
        <v>99.0</v>
      </c>
      <c r="BF7" s="79">
        <v>100.0</v>
      </c>
      <c r="BG7" s="79"/>
      <c r="BH7" s="79"/>
      <c r="BI7" s="78">
        <f t="shared" si="17"/>
        <v>66.6</v>
      </c>
      <c r="BJ7" s="79">
        <v>100.0</v>
      </c>
      <c r="BK7" s="79">
        <v>100.0</v>
      </c>
      <c r="BL7" s="79">
        <v>95.0</v>
      </c>
      <c r="BM7" s="79">
        <v>0.0</v>
      </c>
      <c r="BN7" s="79">
        <v>75.0</v>
      </c>
      <c r="BO7" s="79">
        <v>35.0</v>
      </c>
      <c r="BP7" s="79">
        <v>60.0</v>
      </c>
      <c r="BQ7" s="79">
        <v>60.0</v>
      </c>
      <c r="BR7" s="79">
        <v>0.0</v>
      </c>
      <c r="BS7" s="79">
        <v>85.0</v>
      </c>
      <c r="BT7" s="78">
        <f t="shared" si="18"/>
        <v>61</v>
      </c>
      <c r="BU7" s="81">
        <v>100.0</v>
      </c>
      <c r="BV7" s="81">
        <v>100.0</v>
      </c>
      <c r="BW7" s="81">
        <v>100.0</v>
      </c>
      <c r="BX7" s="79">
        <v>100.0</v>
      </c>
      <c r="BY7" s="79">
        <v>100.0</v>
      </c>
      <c r="BZ7" s="79">
        <v>28.0</v>
      </c>
      <c r="CA7" s="79">
        <v>0.0</v>
      </c>
      <c r="CB7" s="79">
        <v>60.0</v>
      </c>
      <c r="CC7" s="79"/>
      <c r="CD7" s="78">
        <f t="shared" si="19"/>
        <v>73.5</v>
      </c>
    </row>
    <row r="8" ht="15.75" customHeight="1">
      <c r="A8" s="34" t="str">
        <f t="shared" si="2"/>
        <v>202056569-4</v>
      </c>
      <c r="B8" s="23">
        <f t="shared" si="3"/>
        <v>76</v>
      </c>
      <c r="C8" s="34"/>
      <c r="D8" s="84">
        <v>4.0</v>
      </c>
      <c r="E8" s="72" t="s">
        <v>1705</v>
      </c>
      <c r="F8" s="72" t="s">
        <v>59</v>
      </c>
      <c r="G8" s="72" t="s">
        <v>1706</v>
      </c>
      <c r="H8" s="72" t="s">
        <v>155</v>
      </c>
      <c r="I8" s="72" t="s">
        <v>1597</v>
      </c>
      <c r="J8" s="72" t="s">
        <v>1707</v>
      </c>
      <c r="K8" s="72" t="s">
        <v>104</v>
      </c>
      <c r="L8" s="72" t="s">
        <v>65</v>
      </c>
      <c r="M8" s="72" t="s">
        <v>97</v>
      </c>
      <c r="N8" s="72" t="s">
        <v>1708</v>
      </c>
      <c r="O8" s="74">
        <f t="shared" si="4"/>
        <v>69</v>
      </c>
      <c r="P8" s="74">
        <f t="shared" si="5"/>
        <v>45</v>
      </c>
      <c r="Q8" s="74">
        <f t="shared" si="6"/>
        <v>57</v>
      </c>
      <c r="R8" s="74">
        <f t="shared" si="7"/>
        <v>96</v>
      </c>
      <c r="S8" s="74">
        <f t="shared" si="8"/>
        <v>100</v>
      </c>
      <c r="T8" s="74">
        <f t="shared" si="9"/>
        <v>89</v>
      </c>
      <c r="U8" s="74">
        <f t="shared" si="10"/>
        <v>100</v>
      </c>
      <c r="V8" s="75">
        <f t="shared" si="11"/>
        <v>0</v>
      </c>
      <c r="W8" s="76">
        <f t="shared" si="12"/>
        <v>76</v>
      </c>
      <c r="X8" s="74">
        <v>15.0</v>
      </c>
      <c r="Y8" s="77">
        <v>29.0</v>
      </c>
      <c r="Z8" s="77">
        <v>25.0</v>
      </c>
      <c r="AA8" s="77">
        <v>100.0</v>
      </c>
      <c r="AB8" s="78">
        <f t="shared" si="13"/>
        <v>69</v>
      </c>
      <c r="AC8" s="77">
        <v>10.0</v>
      </c>
      <c r="AD8" s="77">
        <v>35.0</v>
      </c>
      <c r="AE8" s="74">
        <v>100.0</v>
      </c>
      <c r="AF8" s="78">
        <f t="shared" si="14"/>
        <v>45</v>
      </c>
      <c r="AG8" s="77"/>
      <c r="AH8" s="77"/>
      <c r="AI8" s="74"/>
      <c r="AJ8" s="78">
        <f t="shared" si="15"/>
        <v>0</v>
      </c>
      <c r="AK8" s="79">
        <v>100.0</v>
      </c>
      <c r="AL8" s="80">
        <v>100.0</v>
      </c>
      <c r="AM8" s="79">
        <v>100.0</v>
      </c>
      <c r="AN8" s="79">
        <v>100.0</v>
      </c>
      <c r="AO8" s="79">
        <v>100.0</v>
      </c>
      <c r="AP8" s="79">
        <v>100.0</v>
      </c>
      <c r="AQ8" s="79">
        <v>100.0</v>
      </c>
      <c r="AR8" s="79">
        <v>100.0</v>
      </c>
      <c r="AS8" s="79">
        <v>60.0</v>
      </c>
      <c r="AT8" s="79">
        <v>100.0</v>
      </c>
      <c r="AU8" s="79"/>
      <c r="AV8" s="78">
        <f t="shared" si="16"/>
        <v>96</v>
      </c>
      <c r="AW8" s="79">
        <v>100.0</v>
      </c>
      <c r="AX8" s="79">
        <v>100.0</v>
      </c>
      <c r="AY8" s="79">
        <v>100.0</v>
      </c>
      <c r="AZ8" s="79">
        <v>100.0</v>
      </c>
      <c r="BA8" s="79">
        <v>100.0</v>
      </c>
      <c r="BB8" s="79">
        <v>100.0</v>
      </c>
      <c r="BC8" s="79">
        <v>100.0</v>
      </c>
      <c r="BD8" s="79">
        <v>100.0</v>
      </c>
      <c r="BE8" s="79">
        <v>100.0</v>
      </c>
      <c r="BF8" s="79">
        <v>100.0</v>
      </c>
      <c r="BG8" s="79"/>
      <c r="BH8" s="79"/>
      <c r="BI8" s="78">
        <f t="shared" si="17"/>
        <v>100</v>
      </c>
      <c r="BJ8" s="79">
        <v>100.0</v>
      </c>
      <c r="BK8" s="79">
        <v>90.0</v>
      </c>
      <c r="BL8" s="79">
        <v>100.0</v>
      </c>
      <c r="BM8" s="79">
        <v>90.0</v>
      </c>
      <c r="BN8" s="79">
        <v>100.0</v>
      </c>
      <c r="BO8" s="79">
        <v>100.0</v>
      </c>
      <c r="BP8" s="79">
        <v>90.0</v>
      </c>
      <c r="BQ8" s="79">
        <v>95.0</v>
      </c>
      <c r="BR8" s="79">
        <v>50.0</v>
      </c>
      <c r="BS8" s="79">
        <v>75.0</v>
      </c>
      <c r="BT8" s="78">
        <f t="shared" si="18"/>
        <v>89</v>
      </c>
      <c r="BU8" s="81">
        <v>100.0</v>
      </c>
      <c r="BV8" s="81">
        <v>100.0</v>
      </c>
      <c r="BW8" s="81">
        <v>100.0</v>
      </c>
      <c r="BX8" s="79">
        <v>100.0</v>
      </c>
      <c r="BY8" s="79">
        <v>100.0</v>
      </c>
      <c r="BZ8" s="79">
        <v>100.0</v>
      </c>
      <c r="CA8" s="79">
        <v>100.0</v>
      </c>
      <c r="CB8" s="79">
        <v>100.0</v>
      </c>
      <c r="CC8" s="79"/>
      <c r="CD8" s="78">
        <f t="shared" si="19"/>
        <v>100</v>
      </c>
    </row>
    <row r="9" ht="15.75" customHeight="1">
      <c r="A9" s="34" t="str">
        <f t="shared" si="2"/>
        <v>202023545-7</v>
      </c>
      <c r="B9" s="23">
        <f t="shared" si="3"/>
        <v>91</v>
      </c>
      <c r="C9" s="34"/>
      <c r="D9" s="84">
        <v>5.0</v>
      </c>
      <c r="E9" s="72" t="s">
        <v>1709</v>
      </c>
      <c r="F9" s="72" t="s">
        <v>92</v>
      </c>
      <c r="G9" s="72" t="s">
        <v>1710</v>
      </c>
      <c r="H9" s="72" t="s">
        <v>108</v>
      </c>
      <c r="I9" s="72" t="s">
        <v>109</v>
      </c>
      <c r="J9" s="72" t="s">
        <v>868</v>
      </c>
      <c r="K9" s="72" t="s">
        <v>1711</v>
      </c>
      <c r="L9" s="72" t="s">
        <v>65</v>
      </c>
      <c r="M9" s="72" t="s">
        <v>164</v>
      </c>
      <c r="N9" s="72" t="s">
        <v>1712</v>
      </c>
      <c r="O9" s="74">
        <f t="shared" si="4"/>
        <v>84</v>
      </c>
      <c r="P9" s="74">
        <f t="shared" si="5"/>
        <v>90</v>
      </c>
      <c r="Q9" s="74">
        <f t="shared" si="6"/>
        <v>87</v>
      </c>
      <c r="R9" s="74">
        <f t="shared" si="7"/>
        <v>91.5</v>
      </c>
      <c r="S9" s="74">
        <f t="shared" si="8"/>
        <v>100</v>
      </c>
      <c r="T9" s="74">
        <f t="shared" si="9"/>
        <v>95</v>
      </c>
      <c r="U9" s="74">
        <f t="shared" si="10"/>
        <v>100</v>
      </c>
      <c r="V9" s="75">
        <f t="shared" si="11"/>
        <v>0</v>
      </c>
      <c r="W9" s="76">
        <f t="shared" si="12"/>
        <v>91</v>
      </c>
      <c r="X9" s="74">
        <v>15.0</v>
      </c>
      <c r="Y9" s="77">
        <v>29.0</v>
      </c>
      <c r="Z9" s="77">
        <v>40.0</v>
      </c>
      <c r="AA9" s="77">
        <v>100.0</v>
      </c>
      <c r="AB9" s="78">
        <f t="shared" si="13"/>
        <v>84</v>
      </c>
      <c r="AC9" s="77">
        <v>30.0</v>
      </c>
      <c r="AD9" s="77">
        <v>60.0</v>
      </c>
      <c r="AE9" s="74">
        <v>100.0</v>
      </c>
      <c r="AF9" s="78">
        <f t="shared" si="14"/>
        <v>90</v>
      </c>
      <c r="AG9" s="77"/>
      <c r="AH9" s="77"/>
      <c r="AI9" s="74"/>
      <c r="AJ9" s="78">
        <f t="shared" si="15"/>
        <v>0</v>
      </c>
      <c r="AK9" s="79">
        <v>100.0</v>
      </c>
      <c r="AL9" s="80">
        <v>100.0</v>
      </c>
      <c r="AM9" s="79">
        <v>100.0</v>
      </c>
      <c r="AN9" s="79">
        <v>100.0</v>
      </c>
      <c r="AO9" s="79">
        <v>75.0</v>
      </c>
      <c r="AP9" s="79">
        <v>60.0</v>
      </c>
      <c r="AQ9" s="79">
        <v>100.0</v>
      </c>
      <c r="AR9" s="79">
        <v>100.0</v>
      </c>
      <c r="AS9" s="79">
        <v>80.0</v>
      </c>
      <c r="AT9" s="79">
        <v>100.0</v>
      </c>
      <c r="AU9" s="79"/>
      <c r="AV9" s="78">
        <f t="shared" si="16"/>
        <v>91.5</v>
      </c>
      <c r="AW9" s="79">
        <v>100.0</v>
      </c>
      <c r="AX9" s="79">
        <v>100.0</v>
      </c>
      <c r="AY9" s="79">
        <v>100.0</v>
      </c>
      <c r="AZ9" s="79">
        <v>100.0</v>
      </c>
      <c r="BA9" s="79">
        <v>100.0</v>
      </c>
      <c r="BB9" s="79">
        <v>100.0</v>
      </c>
      <c r="BC9" s="79">
        <v>100.0</v>
      </c>
      <c r="BD9" s="79">
        <v>100.0</v>
      </c>
      <c r="BE9" s="79">
        <v>100.0</v>
      </c>
      <c r="BF9" s="79">
        <v>100.0</v>
      </c>
      <c r="BG9" s="79"/>
      <c r="BH9" s="79"/>
      <c r="BI9" s="78">
        <f t="shared" si="17"/>
        <v>100</v>
      </c>
      <c r="BJ9" s="79">
        <v>100.0</v>
      </c>
      <c r="BK9" s="79">
        <v>100.0</v>
      </c>
      <c r="BL9" s="79">
        <v>100.0</v>
      </c>
      <c r="BM9" s="79">
        <v>100.0</v>
      </c>
      <c r="BN9" s="79">
        <v>100.0</v>
      </c>
      <c r="BO9" s="79">
        <v>95.0</v>
      </c>
      <c r="BP9" s="79">
        <v>80.0</v>
      </c>
      <c r="BQ9" s="79">
        <v>90.0</v>
      </c>
      <c r="BR9" s="79">
        <v>90.0</v>
      </c>
      <c r="BS9" s="79">
        <v>95.0</v>
      </c>
      <c r="BT9" s="78">
        <f t="shared" si="18"/>
        <v>95</v>
      </c>
      <c r="BU9" s="81">
        <v>100.0</v>
      </c>
      <c r="BV9" s="81">
        <v>100.0</v>
      </c>
      <c r="BW9" s="81">
        <v>100.0</v>
      </c>
      <c r="BX9" s="79">
        <v>100.0</v>
      </c>
      <c r="BY9" s="79">
        <v>100.0</v>
      </c>
      <c r="BZ9" s="79">
        <v>100.0</v>
      </c>
      <c r="CA9" s="79">
        <v>100.0</v>
      </c>
      <c r="CB9" s="79">
        <v>100.0</v>
      </c>
      <c r="CC9" s="79"/>
      <c r="CD9" s="78">
        <f t="shared" si="19"/>
        <v>100</v>
      </c>
    </row>
    <row r="10" ht="15.75" customHeight="1">
      <c r="A10" s="34" t="str">
        <f t="shared" si="2"/>
        <v>202056568-6</v>
      </c>
      <c r="B10" s="23">
        <f t="shared" si="3"/>
        <v>77</v>
      </c>
      <c r="C10" s="34"/>
      <c r="D10" s="84">
        <v>6.0</v>
      </c>
      <c r="E10" s="72" t="s">
        <v>1713</v>
      </c>
      <c r="F10" s="72" t="s">
        <v>85</v>
      </c>
      <c r="G10" s="72" t="s">
        <v>1714</v>
      </c>
      <c r="H10" s="72" t="s">
        <v>65</v>
      </c>
      <c r="I10" s="72" t="s">
        <v>1715</v>
      </c>
      <c r="J10" s="72" t="s">
        <v>1208</v>
      </c>
      <c r="K10" s="72" t="s">
        <v>1716</v>
      </c>
      <c r="L10" s="72" t="s">
        <v>65</v>
      </c>
      <c r="M10" s="72" t="s">
        <v>97</v>
      </c>
      <c r="N10" s="72" t="s">
        <v>1717</v>
      </c>
      <c r="O10" s="74">
        <f t="shared" si="4"/>
        <v>93</v>
      </c>
      <c r="P10" s="74">
        <f t="shared" si="5"/>
        <v>0</v>
      </c>
      <c r="Q10" s="74">
        <f t="shared" si="6"/>
        <v>76</v>
      </c>
      <c r="R10" s="74">
        <f t="shared" si="7"/>
        <v>88</v>
      </c>
      <c r="S10" s="74">
        <f t="shared" si="8"/>
        <v>88.77777778</v>
      </c>
      <c r="T10" s="74">
        <f t="shared" si="9"/>
        <v>69</v>
      </c>
      <c r="U10" s="74">
        <f t="shared" si="10"/>
        <v>62.5</v>
      </c>
      <c r="V10" s="75">
        <f t="shared" si="11"/>
        <v>58</v>
      </c>
      <c r="W10" s="76">
        <f t="shared" si="12"/>
        <v>77</v>
      </c>
      <c r="X10" s="74">
        <v>20.0</v>
      </c>
      <c r="Y10" s="77">
        <v>28.0</v>
      </c>
      <c r="Z10" s="77">
        <v>45.0</v>
      </c>
      <c r="AA10" s="77">
        <v>100.0</v>
      </c>
      <c r="AB10" s="78">
        <f t="shared" si="13"/>
        <v>93</v>
      </c>
      <c r="AC10" s="77">
        <v>0.0</v>
      </c>
      <c r="AD10" s="77">
        <v>0.0</v>
      </c>
      <c r="AE10" s="74">
        <v>100.0</v>
      </c>
      <c r="AF10" s="78">
        <f t="shared" si="14"/>
        <v>0</v>
      </c>
      <c r="AG10" s="77">
        <v>23.0</v>
      </c>
      <c r="AH10" s="77">
        <v>35.0</v>
      </c>
      <c r="AI10" s="74">
        <v>100.0</v>
      </c>
      <c r="AJ10" s="78">
        <f t="shared" si="15"/>
        <v>58</v>
      </c>
      <c r="AK10" s="79">
        <v>100.0</v>
      </c>
      <c r="AL10" s="80">
        <v>100.0</v>
      </c>
      <c r="AM10" s="79">
        <v>30.0</v>
      </c>
      <c r="AN10" s="79">
        <v>75.0</v>
      </c>
      <c r="AO10" s="79">
        <v>75.0</v>
      </c>
      <c r="AP10" s="79">
        <v>100.0</v>
      </c>
      <c r="AQ10" s="79">
        <v>100.0</v>
      </c>
      <c r="AR10" s="79">
        <v>100.0</v>
      </c>
      <c r="AS10" s="79">
        <v>100.0</v>
      </c>
      <c r="AT10" s="79">
        <v>100.0</v>
      </c>
      <c r="AU10" s="79"/>
      <c r="AV10" s="78">
        <f t="shared" si="16"/>
        <v>88</v>
      </c>
      <c r="AW10" s="79">
        <v>0.0</v>
      </c>
      <c r="AX10" s="79">
        <v>100.0</v>
      </c>
      <c r="AY10" s="79">
        <v>100.0</v>
      </c>
      <c r="AZ10" s="79">
        <v>100.0</v>
      </c>
      <c r="BA10" s="79">
        <v>100.0</v>
      </c>
      <c r="BB10" s="79">
        <v>100.0</v>
      </c>
      <c r="BC10" s="79">
        <v>100.0</v>
      </c>
      <c r="BD10" s="79">
        <v>100.0</v>
      </c>
      <c r="BE10" s="79">
        <v>99.0</v>
      </c>
      <c r="BF10" s="79">
        <v>0.0</v>
      </c>
      <c r="BG10" s="79"/>
      <c r="BH10" s="79"/>
      <c r="BI10" s="78">
        <f>IFERROR(AVERAGE(AX10:BH10),0)</f>
        <v>88.77777778</v>
      </c>
      <c r="BJ10" s="79">
        <v>100.0</v>
      </c>
      <c r="BK10" s="79">
        <v>100.0</v>
      </c>
      <c r="BL10" s="79">
        <v>100.0</v>
      </c>
      <c r="BM10" s="79">
        <v>100.0</v>
      </c>
      <c r="BN10" s="79">
        <v>100.0</v>
      </c>
      <c r="BO10" s="79">
        <v>0.0</v>
      </c>
      <c r="BP10" s="79">
        <v>100.0</v>
      </c>
      <c r="BQ10" s="79">
        <v>30.0</v>
      </c>
      <c r="BR10" s="79">
        <v>60.0</v>
      </c>
      <c r="BS10" s="79">
        <v>0.0</v>
      </c>
      <c r="BT10" s="78">
        <f t="shared" si="18"/>
        <v>69</v>
      </c>
      <c r="BU10" s="81">
        <v>0.0</v>
      </c>
      <c r="BV10" s="81">
        <v>100.0</v>
      </c>
      <c r="BW10" s="81">
        <v>0.0</v>
      </c>
      <c r="BX10" s="79">
        <v>100.0</v>
      </c>
      <c r="BY10" s="79">
        <v>100.0</v>
      </c>
      <c r="BZ10" s="79">
        <v>100.0</v>
      </c>
      <c r="CA10" s="79">
        <v>0.0</v>
      </c>
      <c r="CB10" s="79">
        <v>100.0</v>
      </c>
      <c r="CC10" s="79"/>
      <c r="CD10" s="78">
        <f t="shared" si="19"/>
        <v>62.5</v>
      </c>
    </row>
    <row r="11" ht="15.75" customHeight="1">
      <c r="A11" s="34" t="str">
        <f t="shared" si="2"/>
        <v>202056557-0</v>
      </c>
      <c r="B11" s="23">
        <f t="shared" si="3"/>
        <v>84</v>
      </c>
      <c r="C11" s="34"/>
      <c r="D11" s="84">
        <v>7.0</v>
      </c>
      <c r="E11" s="72" t="s">
        <v>1718</v>
      </c>
      <c r="F11" s="72" t="s">
        <v>155</v>
      </c>
      <c r="G11" s="72" t="s">
        <v>1719</v>
      </c>
      <c r="H11" s="72" t="s">
        <v>155</v>
      </c>
      <c r="I11" s="72" t="s">
        <v>910</v>
      </c>
      <c r="J11" s="72" t="s">
        <v>1720</v>
      </c>
      <c r="K11" s="72" t="s">
        <v>1721</v>
      </c>
      <c r="L11" s="72" t="s">
        <v>65</v>
      </c>
      <c r="M11" s="72" t="s">
        <v>97</v>
      </c>
      <c r="N11" s="72" t="s">
        <v>1722</v>
      </c>
      <c r="O11" s="74">
        <f t="shared" si="4"/>
        <v>81.5</v>
      </c>
      <c r="P11" s="74">
        <f t="shared" si="5"/>
        <v>75</v>
      </c>
      <c r="Q11" s="74">
        <f t="shared" si="6"/>
        <v>78</v>
      </c>
      <c r="R11" s="74">
        <f t="shared" si="7"/>
        <v>100</v>
      </c>
      <c r="S11" s="74">
        <f t="shared" si="8"/>
        <v>95.5</v>
      </c>
      <c r="T11" s="74">
        <f t="shared" si="9"/>
        <v>75</v>
      </c>
      <c r="U11" s="74">
        <f t="shared" si="10"/>
        <v>100</v>
      </c>
      <c r="V11" s="75">
        <f t="shared" si="11"/>
        <v>0</v>
      </c>
      <c r="W11" s="76">
        <f t="shared" si="12"/>
        <v>84</v>
      </c>
      <c r="X11" s="74">
        <v>20.0</v>
      </c>
      <c r="Y11" s="77">
        <v>30.0</v>
      </c>
      <c r="Z11" s="77">
        <v>45.0</v>
      </c>
      <c r="AA11" s="77">
        <v>70.0</v>
      </c>
      <c r="AB11" s="78">
        <f t="shared" si="13"/>
        <v>81.5</v>
      </c>
      <c r="AC11" s="77">
        <v>25.0</v>
      </c>
      <c r="AD11" s="77">
        <v>50.0</v>
      </c>
      <c r="AE11" s="74">
        <v>100.0</v>
      </c>
      <c r="AF11" s="78">
        <f t="shared" si="14"/>
        <v>75</v>
      </c>
      <c r="AG11" s="77"/>
      <c r="AH11" s="77"/>
      <c r="AI11" s="74"/>
      <c r="AJ11" s="78">
        <f t="shared" si="15"/>
        <v>0</v>
      </c>
      <c r="AK11" s="79">
        <v>100.0</v>
      </c>
      <c r="AL11" s="80">
        <v>100.0</v>
      </c>
      <c r="AM11" s="79">
        <v>100.0</v>
      </c>
      <c r="AN11" s="79">
        <v>100.0</v>
      </c>
      <c r="AO11" s="79">
        <v>100.0</v>
      </c>
      <c r="AP11" s="79">
        <v>100.0</v>
      </c>
      <c r="AQ11" s="79">
        <v>100.0</v>
      </c>
      <c r="AR11" s="79">
        <v>100.0</v>
      </c>
      <c r="AS11" s="79">
        <v>100.0</v>
      </c>
      <c r="AT11" s="79">
        <v>100.0</v>
      </c>
      <c r="AU11" s="79"/>
      <c r="AV11" s="78">
        <f t="shared" si="16"/>
        <v>100</v>
      </c>
      <c r="AW11" s="79">
        <v>66.0</v>
      </c>
      <c r="AX11" s="79">
        <v>100.0</v>
      </c>
      <c r="AY11" s="79">
        <v>100.0</v>
      </c>
      <c r="AZ11" s="79">
        <v>100.0</v>
      </c>
      <c r="BA11" s="79">
        <v>100.0</v>
      </c>
      <c r="BB11" s="79">
        <v>100.0</v>
      </c>
      <c r="BC11" s="79">
        <v>92.0</v>
      </c>
      <c r="BD11" s="79">
        <v>100.0</v>
      </c>
      <c r="BE11" s="79">
        <v>100.0</v>
      </c>
      <c r="BF11" s="79">
        <v>97.0</v>
      </c>
      <c r="BG11" s="79"/>
      <c r="BH11" s="79"/>
      <c r="BI11" s="78">
        <f t="shared" ref="BI11:BI37" si="20">IFERROR(AVERAGE(AW11:BH11),0)</f>
        <v>95.5</v>
      </c>
      <c r="BJ11" s="79">
        <v>100.0</v>
      </c>
      <c r="BK11" s="79">
        <v>100.0</v>
      </c>
      <c r="BL11" s="79">
        <v>75.0</v>
      </c>
      <c r="BM11" s="79">
        <v>0.0</v>
      </c>
      <c r="BN11" s="79">
        <v>100.0</v>
      </c>
      <c r="BO11" s="79">
        <v>100.0</v>
      </c>
      <c r="BP11" s="79">
        <v>100.0</v>
      </c>
      <c r="BQ11" s="79">
        <v>95.0</v>
      </c>
      <c r="BR11" s="79">
        <v>80.0</v>
      </c>
      <c r="BS11" s="79">
        <v>0.0</v>
      </c>
      <c r="BT11" s="78">
        <f t="shared" si="18"/>
        <v>75</v>
      </c>
      <c r="BU11" s="81">
        <v>100.0</v>
      </c>
      <c r="BV11" s="81">
        <v>100.0</v>
      </c>
      <c r="BW11" s="81">
        <v>100.0</v>
      </c>
      <c r="BX11" s="79">
        <v>100.0</v>
      </c>
      <c r="BY11" s="79">
        <v>100.0</v>
      </c>
      <c r="BZ11" s="79">
        <v>100.0</v>
      </c>
      <c r="CA11" s="79">
        <v>100.0</v>
      </c>
      <c r="CB11" s="79">
        <v>100.0</v>
      </c>
      <c r="CC11" s="79"/>
      <c r="CD11" s="78">
        <f t="shared" si="19"/>
        <v>100</v>
      </c>
    </row>
    <row r="12" ht="15.75" customHeight="1">
      <c r="A12" s="34" t="str">
        <f t="shared" si="2"/>
        <v>202056526-0</v>
      </c>
      <c r="B12" s="23">
        <f t="shared" si="3"/>
        <v>74</v>
      </c>
      <c r="C12" s="34"/>
      <c r="D12" s="84">
        <v>8.0</v>
      </c>
      <c r="E12" s="72" t="s">
        <v>1723</v>
      </c>
      <c r="F12" s="72" t="s">
        <v>155</v>
      </c>
      <c r="G12" s="72" t="s">
        <v>1724</v>
      </c>
      <c r="H12" s="72" t="s">
        <v>100</v>
      </c>
      <c r="I12" s="72" t="s">
        <v>704</v>
      </c>
      <c r="J12" s="72" t="s">
        <v>207</v>
      </c>
      <c r="K12" s="72" t="s">
        <v>182</v>
      </c>
      <c r="L12" s="72" t="s">
        <v>65</v>
      </c>
      <c r="M12" s="72" t="s">
        <v>97</v>
      </c>
      <c r="N12" s="72" t="s">
        <v>1725</v>
      </c>
      <c r="O12" s="74">
        <f t="shared" si="4"/>
        <v>50</v>
      </c>
      <c r="P12" s="74">
        <f t="shared" si="5"/>
        <v>26</v>
      </c>
      <c r="Q12" s="74">
        <f t="shared" si="6"/>
        <v>74</v>
      </c>
      <c r="R12" s="74">
        <f t="shared" si="7"/>
        <v>96.7</v>
      </c>
      <c r="S12" s="74">
        <f t="shared" si="8"/>
        <v>70</v>
      </c>
      <c r="T12" s="74">
        <f t="shared" si="9"/>
        <v>51.5</v>
      </c>
      <c r="U12" s="74">
        <f t="shared" si="10"/>
        <v>75</v>
      </c>
      <c r="V12" s="75">
        <f t="shared" si="11"/>
        <v>97</v>
      </c>
      <c r="W12" s="76">
        <f t="shared" si="12"/>
        <v>74</v>
      </c>
      <c r="X12" s="74">
        <v>15.0</v>
      </c>
      <c r="Y12" s="77">
        <v>25.0</v>
      </c>
      <c r="Z12" s="77">
        <v>10.0</v>
      </c>
      <c r="AA12" s="77">
        <v>100.0</v>
      </c>
      <c r="AB12" s="78">
        <f t="shared" si="13"/>
        <v>50</v>
      </c>
      <c r="AC12" s="77">
        <v>8.0</v>
      </c>
      <c r="AD12" s="77">
        <v>18.0</v>
      </c>
      <c r="AE12" s="74">
        <v>100.0</v>
      </c>
      <c r="AF12" s="78">
        <f t="shared" si="14"/>
        <v>26</v>
      </c>
      <c r="AG12" s="77">
        <v>27.0</v>
      </c>
      <c r="AH12" s="77">
        <v>70.0</v>
      </c>
      <c r="AI12" s="74">
        <v>100.0</v>
      </c>
      <c r="AJ12" s="78">
        <f t="shared" si="15"/>
        <v>97</v>
      </c>
      <c r="AK12" s="79">
        <v>100.0</v>
      </c>
      <c r="AL12" s="80">
        <v>67.0</v>
      </c>
      <c r="AM12" s="79">
        <v>100.0</v>
      </c>
      <c r="AN12" s="79">
        <v>100.0</v>
      </c>
      <c r="AO12" s="79">
        <v>100.0</v>
      </c>
      <c r="AP12" s="79">
        <v>100.0</v>
      </c>
      <c r="AQ12" s="79">
        <v>100.0</v>
      </c>
      <c r="AR12" s="79">
        <v>100.0</v>
      </c>
      <c r="AS12" s="79">
        <v>100.0</v>
      </c>
      <c r="AT12" s="79">
        <v>100.0</v>
      </c>
      <c r="AU12" s="79"/>
      <c r="AV12" s="78">
        <f t="shared" si="16"/>
        <v>96.7</v>
      </c>
      <c r="AW12" s="79">
        <v>100.0</v>
      </c>
      <c r="AX12" s="79">
        <v>100.0</v>
      </c>
      <c r="AY12" s="79">
        <v>100.0</v>
      </c>
      <c r="AZ12" s="79">
        <v>100.0</v>
      </c>
      <c r="BA12" s="79">
        <v>100.0</v>
      </c>
      <c r="BB12" s="79">
        <v>100.0</v>
      </c>
      <c r="BC12" s="79">
        <v>0.0</v>
      </c>
      <c r="BD12" s="79">
        <v>0.0</v>
      </c>
      <c r="BE12" s="79">
        <v>100.0</v>
      </c>
      <c r="BF12" s="79">
        <v>0.0</v>
      </c>
      <c r="BG12" s="79"/>
      <c r="BH12" s="79"/>
      <c r="BI12" s="78">
        <f t="shared" si="20"/>
        <v>70</v>
      </c>
      <c r="BJ12" s="79">
        <v>100.0</v>
      </c>
      <c r="BK12" s="79">
        <v>100.0</v>
      </c>
      <c r="BL12" s="79">
        <v>100.0</v>
      </c>
      <c r="BM12" s="79">
        <v>70.0</v>
      </c>
      <c r="BN12" s="79">
        <v>50.0</v>
      </c>
      <c r="BO12" s="79">
        <v>0.0</v>
      </c>
      <c r="BP12" s="79">
        <v>50.0</v>
      </c>
      <c r="BQ12" s="79">
        <v>30.0</v>
      </c>
      <c r="BR12" s="79">
        <v>15.0</v>
      </c>
      <c r="BS12" s="79">
        <v>0.0</v>
      </c>
      <c r="BT12" s="78">
        <f t="shared" si="18"/>
        <v>51.5</v>
      </c>
      <c r="BU12" s="81">
        <v>100.0</v>
      </c>
      <c r="BV12" s="81">
        <v>100.0</v>
      </c>
      <c r="BW12" s="81">
        <v>100.0</v>
      </c>
      <c r="BX12" s="79">
        <v>100.0</v>
      </c>
      <c r="BY12" s="79">
        <v>100.0</v>
      </c>
      <c r="BZ12" s="79">
        <v>100.0</v>
      </c>
      <c r="CA12" s="79">
        <v>0.0</v>
      </c>
      <c r="CB12" s="79">
        <v>0.0</v>
      </c>
      <c r="CC12" s="79"/>
      <c r="CD12" s="78">
        <f t="shared" si="19"/>
        <v>75</v>
      </c>
    </row>
    <row r="13" ht="15.75" customHeight="1">
      <c r="A13" s="34" t="str">
        <f t="shared" si="2"/>
        <v>201923521-4</v>
      </c>
      <c r="B13" s="23">
        <f t="shared" si="3"/>
        <v>89</v>
      </c>
      <c r="C13" s="34"/>
      <c r="D13" s="84">
        <v>9.0</v>
      </c>
      <c r="E13" s="72" t="s">
        <v>1726</v>
      </c>
      <c r="F13" s="72" t="s">
        <v>59</v>
      </c>
      <c r="G13" s="72" t="s">
        <v>1727</v>
      </c>
      <c r="H13" s="72" t="s">
        <v>71</v>
      </c>
      <c r="I13" s="72" t="s">
        <v>149</v>
      </c>
      <c r="J13" s="72" t="s">
        <v>1728</v>
      </c>
      <c r="K13" s="72" t="s">
        <v>1729</v>
      </c>
      <c r="L13" s="72" t="s">
        <v>65</v>
      </c>
      <c r="M13" s="72" t="s">
        <v>164</v>
      </c>
      <c r="N13" s="72" t="s">
        <v>1730</v>
      </c>
      <c r="O13" s="74">
        <f t="shared" si="4"/>
        <v>84</v>
      </c>
      <c r="P13" s="74">
        <f t="shared" si="5"/>
        <v>100</v>
      </c>
      <c r="Q13" s="74">
        <f t="shared" si="6"/>
        <v>92</v>
      </c>
      <c r="R13" s="74">
        <f t="shared" si="7"/>
        <v>89</v>
      </c>
      <c r="S13" s="74">
        <f t="shared" si="8"/>
        <v>80</v>
      </c>
      <c r="T13" s="74">
        <f t="shared" si="9"/>
        <v>83</v>
      </c>
      <c r="U13" s="74">
        <f t="shared" si="10"/>
        <v>97.5</v>
      </c>
      <c r="V13" s="75">
        <f t="shared" si="11"/>
        <v>0</v>
      </c>
      <c r="W13" s="76">
        <f t="shared" si="12"/>
        <v>89</v>
      </c>
      <c r="X13" s="74">
        <v>15.0</v>
      </c>
      <c r="Y13" s="77">
        <v>29.0</v>
      </c>
      <c r="Z13" s="77">
        <v>40.0</v>
      </c>
      <c r="AA13" s="77">
        <v>100.0</v>
      </c>
      <c r="AB13" s="78">
        <f t="shared" si="13"/>
        <v>84</v>
      </c>
      <c r="AC13" s="77">
        <v>30.0</v>
      </c>
      <c r="AD13" s="77">
        <v>70.0</v>
      </c>
      <c r="AE13" s="74">
        <v>100.0</v>
      </c>
      <c r="AF13" s="78">
        <f t="shared" si="14"/>
        <v>100</v>
      </c>
      <c r="AG13" s="77"/>
      <c r="AH13" s="77"/>
      <c r="AI13" s="74"/>
      <c r="AJ13" s="78">
        <f t="shared" si="15"/>
        <v>0</v>
      </c>
      <c r="AK13" s="79">
        <v>100.0</v>
      </c>
      <c r="AL13" s="80">
        <v>100.0</v>
      </c>
      <c r="AM13" s="79">
        <v>100.0</v>
      </c>
      <c r="AN13" s="79">
        <v>100.0</v>
      </c>
      <c r="AO13" s="79">
        <v>50.0</v>
      </c>
      <c r="AP13" s="79">
        <v>40.0</v>
      </c>
      <c r="AQ13" s="79">
        <v>100.0</v>
      </c>
      <c r="AR13" s="79">
        <v>100.0</v>
      </c>
      <c r="AS13" s="79">
        <v>100.0</v>
      </c>
      <c r="AT13" s="79">
        <v>100.0</v>
      </c>
      <c r="AU13" s="79"/>
      <c r="AV13" s="78">
        <f t="shared" si="16"/>
        <v>89</v>
      </c>
      <c r="AW13" s="79">
        <v>100.0</v>
      </c>
      <c r="AX13" s="79">
        <v>100.0</v>
      </c>
      <c r="AY13" s="79">
        <v>100.0</v>
      </c>
      <c r="AZ13" s="79">
        <v>100.0</v>
      </c>
      <c r="BA13" s="79">
        <v>100.0</v>
      </c>
      <c r="BB13" s="79">
        <v>0.0</v>
      </c>
      <c r="BC13" s="79">
        <v>0.0</v>
      </c>
      <c r="BD13" s="79">
        <v>100.0</v>
      </c>
      <c r="BE13" s="79">
        <v>100.0</v>
      </c>
      <c r="BF13" s="79">
        <v>100.0</v>
      </c>
      <c r="BG13" s="79"/>
      <c r="BH13" s="79"/>
      <c r="BI13" s="78">
        <f t="shared" si="20"/>
        <v>80</v>
      </c>
      <c r="BJ13" s="79">
        <v>100.0</v>
      </c>
      <c r="BK13" s="79">
        <v>100.0</v>
      </c>
      <c r="BL13" s="79">
        <v>100.0</v>
      </c>
      <c r="BM13" s="79">
        <v>95.0</v>
      </c>
      <c r="BN13" s="79">
        <v>75.0</v>
      </c>
      <c r="BO13" s="79">
        <v>95.0</v>
      </c>
      <c r="BP13" s="79">
        <v>90.0</v>
      </c>
      <c r="BQ13" s="79">
        <v>85.0</v>
      </c>
      <c r="BR13" s="79">
        <v>90.0</v>
      </c>
      <c r="BS13" s="79">
        <v>0.0</v>
      </c>
      <c r="BT13" s="78">
        <f t="shared" si="18"/>
        <v>83</v>
      </c>
      <c r="BU13" s="81">
        <v>100.0</v>
      </c>
      <c r="BV13" s="81">
        <v>100.0</v>
      </c>
      <c r="BW13" s="81">
        <v>100.0</v>
      </c>
      <c r="BX13" s="79">
        <v>100.0</v>
      </c>
      <c r="BY13" s="79">
        <v>100.0</v>
      </c>
      <c r="BZ13" s="79">
        <v>100.0</v>
      </c>
      <c r="CA13" s="79">
        <v>80.0</v>
      </c>
      <c r="CB13" s="79">
        <v>100.0</v>
      </c>
      <c r="CC13" s="79"/>
      <c r="CD13" s="78">
        <f t="shared" si="19"/>
        <v>97.5</v>
      </c>
    </row>
    <row r="14" ht="15.75" customHeight="1">
      <c r="A14" s="34" t="str">
        <f t="shared" si="2"/>
        <v>202023502-3</v>
      </c>
      <c r="B14" s="23">
        <f t="shared" si="3"/>
        <v>93</v>
      </c>
      <c r="C14" s="34"/>
      <c r="D14" s="84">
        <v>10.0</v>
      </c>
      <c r="E14" s="72" t="s">
        <v>1731</v>
      </c>
      <c r="F14" s="72" t="s">
        <v>79</v>
      </c>
      <c r="G14" s="72" t="s">
        <v>1732</v>
      </c>
      <c r="H14" s="72" t="s">
        <v>61</v>
      </c>
      <c r="I14" s="72" t="s">
        <v>1405</v>
      </c>
      <c r="J14" s="72" t="s">
        <v>1733</v>
      </c>
      <c r="K14" s="72" t="s">
        <v>1734</v>
      </c>
      <c r="L14" s="72" t="s">
        <v>65</v>
      </c>
      <c r="M14" s="72" t="s">
        <v>164</v>
      </c>
      <c r="N14" s="72" t="s">
        <v>1735</v>
      </c>
      <c r="O14" s="74">
        <f t="shared" si="4"/>
        <v>93</v>
      </c>
      <c r="P14" s="74">
        <f t="shared" si="5"/>
        <v>93</v>
      </c>
      <c r="Q14" s="74">
        <f t="shared" si="6"/>
        <v>93</v>
      </c>
      <c r="R14" s="74">
        <f t="shared" si="7"/>
        <v>87.1</v>
      </c>
      <c r="S14" s="74">
        <f t="shared" si="8"/>
        <v>90</v>
      </c>
      <c r="T14" s="74">
        <f t="shared" si="9"/>
        <v>98</v>
      </c>
      <c r="U14" s="74">
        <f t="shared" si="10"/>
        <v>100</v>
      </c>
      <c r="V14" s="75">
        <f t="shared" si="11"/>
        <v>0</v>
      </c>
      <c r="W14" s="76">
        <f t="shared" si="12"/>
        <v>93</v>
      </c>
      <c r="X14" s="74">
        <v>15.0</v>
      </c>
      <c r="Y14" s="77">
        <v>28.0</v>
      </c>
      <c r="Z14" s="77">
        <v>50.0</v>
      </c>
      <c r="AA14" s="77">
        <v>100.0</v>
      </c>
      <c r="AB14" s="78">
        <f t="shared" si="13"/>
        <v>93</v>
      </c>
      <c r="AC14" s="77">
        <v>28.0</v>
      </c>
      <c r="AD14" s="77">
        <v>65.0</v>
      </c>
      <c r="AE14" s="74">
        <v>100.0</v>
      </c>
      <c r="AF14" s="78">
        <f t="shared" si="14"/>
        <v>93</v>
      </c>
      <c r="AG14" s="77"/>
      <c r="AH14" s="77"/>
      <c r="AI14" s="74"/>
      <c r="AJ14" s="78">
        <f t="shared" si="15"/>
        <v>0</v>
      </c>
      <c r="AK14" s="79">
        <v>100.0</v>
      </c>
      <c r="AL14" s="80">
        <v>89.0</v>
      </c>
      <c r="AM14" s="79">
        <v>100.0</v>
      </c>
      <c r="AN14" s="79">
        <v>100.0</v>
      </c>
      <c r="AO14" s="79">
        <v>75.0</v>
      </c>
      <c r="AP14" s="79">
        <v>40.0</v>
      </c>
      <c r="AQ14" s="79">
        <v>100.0</v>
      </c>
      <c r="AR14" s="79">
        <v>67.0</v>
      </c>
      <c r="AS14" s="79">
        <v>100.0</v>
      </c>
      <c r="AT14" s="79">
        <v>100.0</v>
      </c>
      <c r="AU14" s="79"/>
      <c r="AV14" s="78">
        <f t="shared" si="16"/>
        <v>87.1</v>
      </c>
      <c r="AW14" s="79">
        <v>100.0</v>
      </c>
      <c r="AX14" s="79">
        <v>100.0</v>
      </c>
      <c r="AY14" s="79">
        <v>100.0</v>
      </c>
      <c r="AZ14" s="79">
        <v>100.0</v>
      </c>
      <c r="BA14" s="79">
        <v>100.0</v>
      </c>
      <c r="BB14" s="79">
        <v>100.0</v>
      </c>
      <c r="BC14" s="79">
        <v>100.0</v>
      </c>
      <c r="BD14" s="79">
        <v>0.0</v>
      </c>
      <c r="BE14" s="79">
        <v>100.0</v>
      </c>
      <c r="BF14" s="79">
        <v>100.0</v>
      </c>
      <c r="BG14" s="79"/>
      <c r="BH14" s="79"/>
      <c r="BI14" s="78">
        <f t="shared" si="20"/>
        <v>90</v>
      </c>
      <c r="BJ14" s="79">
        <v>100.0</v>
      </c>
      <c r="BK14" s="79">
        <v>100.0</v>
      </c>
      <c r="BL14" s="79">
        <v>100.0</v>
      </c>
      <c r="BM14" s="79">
        <v>100.0</v>
      </c>
      <c r="BN14" s="79">
        <v>100.0</v>
      </c>
      <c r="BO14" s="79">
        <v>100.0</v>
      </c>
      <c r="BP14" s="79">
        <v>90.0</v>
      </c>
      <c r="BQ14" s="79">
        <v>100.0</v>
      </c>
      <c r="BR14" s="79">
        <v>90.0</v>
      </c>
      <c r="BS14" s="79">
        <v>100.0</v>
      </c>
      <c r="BT14" s="78">
        <f t="shared" si="18"/>
        <v>98</v>
      </c>
      <c r="BU14" s="81">
        <v>100.0</v>
      </c>
      <c r="BV14" s="81">
        <v>100.0</v>
      </c>
      <c r="BW14" s="81">
        <v>100.0</v>
      </c>
      <c r="BX14" s="79">
        <v>100.0</v>
      </c>
      <c r="BY14" s="79">
        <v>100.0</v>
      </c>
      <c r="BZ14" s="79">
        <v>100.0</v>
      </c>
      <c r="CA14" s="79">
        <v>100.0</v>
      </c>
      <c r="CB14" s="79">
        <v>100.0</v>
      </c>
      <c r="CC14" s="79"/>
      <c r="CD14" s="78">
        <f t="shared" si="19"/>
        <v>100</v>
      </c>
    </row>
    <row r="15" ht="15.75" customHeight="1">
      <c r="A15" s="34" t="str">
        <f t="shared" si="2"/>
        <v>202023530-9</v>
      </c>
      <c r="B15" s="23">
        <f t="shared" si="3"/>
        <v>75</v>
      </c>
      <c r="C15" s="34"/>
      <c r="D15" s="84">
        <v>11.0</v>
      </c>
      <c r="E15" s="72" t="s">
        <v>1736</v>
      </c>
      <c r="F15" s="72" t="s">
        <v>100</v>
      </c>
      <c r="G15" s="72" t="s">
        <v>1737</v>
      </c>
      <c r="H15" s="72" t="s">
        <v>65</v>
      </c>
      <c r="I15" s="72" t="s">
        <v>1738</v>
      </c>
      <c r="J15" s="72" t="s">
        <v>200</v>
      </c>
      <c r="K15" s="72" t="s">
        <v>1739</v>
      </c>
      <c r="L15" s="72" t="s">
        <v>65</v>
      </c>
      <c r="M15" s="72" t="s">
        <v>164</v>
      </c>
      <c r="N15" s="72" t="s">
        <v>1740</v>
      </c>
      <c r="O15" s="74">
        <f t="shared" si="4"/>
        <v>74</v>
      </c>
      <c r="P15" s="74">
        <f t="shared" si="5"/>
        <v>61</v>
      </c>
      <c r="Q15" s="74">
        <f t="shared" si="6"/>
        <v>68</v>
      </c>
      <c r="R15" s="74">
        <f t="shared" si="7"/>
        <v>92.5</v>
      </c>
      <c r="S15" s="74">
        <f t="shared" si="8"/>
        <v>69.1</v>
      </c>
      <c r="T15" s="74">
        <f t="shared" si="9"/>
        <v>83</v>
      </c>
      <c r="U15" s="74">
        <f t="shared" si="10"/>
        <v>50</v>
      </c>
      <c r="V15" s="75">
        <f t="shared" si="11"/>
        <v>0</v>
      </c>
      <c r="W15" s="76">
        <f t="shared" si="12"/>
        <v>75</v>
      </c>
      <c r="X15" s="74">
        <v>15.0</v>
      </c>
      <c r="Y15" s="77">
        <v>24.0</v>
      </c>
      <c r="Z15" s="77">
        <v>35.0</v>
      </c>
      <c r="AA15" s="77">
        <v>100.0</v>
      </c>
      <c r="AB15" s="78">
        <f t="shared" si="13"/>
        <v>74</v>
      </c>
      <c r="AC15" s="77">
        <v>8.0</v>
      </c>
      <c r="AD15" s="77">
        <v>53.0</v>
      </c>
      <c r="AE15" s="74">
        <v>100.0</v>
      </c>
      <c r="AF15" s="78">
        <f t="shared" si="14"/>
        <v>61</v>
      </c>
      <c r="AG15" s="77"/>
      <c r="AH15" s="77"/>
      <c r="AI15" s="74"/>
      <c r="AJ15" s="78">
        <f t="shared" si="15"/>
        <v>0</v>
      </c>
      <c r="AK15" s="79">
        <v>100.0</v>
      </c>
      <c r="AL15" s="80">
        <v>100.0</v>
      </c>
      <c r="AM15" s="79">
        <v>100.0</v>
      </c>
      <c r="AN15" s="79">
        <v>75.0</v>
      </c>
      <c r="AO15" s="79">
        <v>100.0</v>
      </c>
      <c r="AP15" s="79">
        <v>100.0</v>
      </c>
      <c r="AQ15" s="79">
        <v>100.0</v>
      </c>
      <c r="AR15" s="79">
        <v>50.0</v>
      </c>
      <c r="AS15" s="79">
        <v>100.0</v>
      </c>
      <c r="AT15" s="79">
        <v>100.0</v>
      </c>
      <c r="AU15" s="79"/>
      <c r="AV15" s="78">
        <f t="shared" si="16"/>
        <v>92.5</v>
      </c>
      <c r="AW15" s="79">
        <v>0.0</v>
      </c>
      <c r="AX15" s="79">
        <v>98.0</v>
      </c>
      <c r="AY15" s="79">
        <v>100.0</v>
      </c>
      <c r="AZ15" s="79">
        <v>100.0</v>
      </c>
      <c r="BA15" s="79">
        <v>99.0</v>
      </c>
      <c r="BB15" s="79">
        <v>0.0</v>
      </c>
      <c r="BC15" s="79">
        <v>94.0</v>
      </c>
      <c r="BD15" s="79">
        <v>100.0</v>
      </c>
      <c r="BE15" s="79">
        <v>100.0</v>
      </c>
      <c r="BF15" s="79">
        <v>0.0</v>
      </c>
      <c r="BG15" s="79"/>
      <c r="BH15" s="79"/>
      <c r="BI15" s="78">
        <f t="shared" si="20"/>
        <v>69.1</v>
      </c>
      <c r="BJ15" s="79">
        <v>100.0</v>
      </c>
      <c r="BK15" s="79">
        <v>100.0</v>
      </c>
      <c r="BL15" s="79">
        <v>100.0</v>
      </c>
      <c r="BM15" s="79">
        <v>80.0</v>
      </c>
      <c r="BN15" s="79">
        <v>100.0</v>
      </c>
      <c r="BO15" s="79">
        <v>75.0</v>
      </c>
      <c r="BP15" s="79">
        <v>75.0</v>
      </c>
      <c r="BQ15" s="79">
        <v>30.0</v>
      </c>
      <c r="BR15" s="79">
        <v>70.0</v>
      </c>
      <c r="BS15" s="79">
        <v>100.0</v>
      </c>
      <c r="BT15" s="78">
        <f t="shared" si="18"/>
        <v>83</v>
      </c>
      <c r="BU15" s="81">
        <v>100.0</v>
      </c>
      <c r="BV15" s="81">
        <v>0.0</v>
      </c>
      <c r="BW15" s="81">
        <v>100.0</v>
      </c>
      <c r="BX15" s="79">
        <v>100.0</v>
      </c>
      <c r="BY15" s="79">
        <v>100.0</v>
      </c>
      <c r="BZ15" s="79">
        <v>0.0</v>
      </c>
      <c r="CA15" s="79">
        <v>0.0</v>
      </c>
      <c r="CB15" s="79">
        <v>0.0</v>
      </c>
      <c r="CC15" s="79"/>
      <c r="CD15" s="78">
        <f t="shared" si="19"/>
        <v>50</v>
      </c>
    </row>
    <row r="16" ht="15.75" customHeight="1">
      <c r="A16" s="34" t="str">
        <f t="shared" si="2"/>
        <v>202073541-7</v>
      </c>
      <c r="B16" s="23">
        <f t="shared" si="3"/>
        <v>76</v>
      </c>
      <c r="C16" s="34"/>
      <c r="D16" s="84">
        <v>12.0</v>
      </c>
      <c r="E16" s="72" t="s">
        <v>1741</v>
      </c>
      <c r="F16" s="72" t="s">
        <v>92</v>
      </c>
      <c r="G16" s="72" t="s">
        <v>1742</v>
      </c>
      <c r="H16" s="72" t="s">
        <v>85</v>
      </c>
      <c r="I16" s="72" t="s">
        <v>1492</v>
      </c>
      <c r="J16" s="72" t="s">
        <v>1122</v>
      </c>
      <c r="K16" s="72" t="s">
        <v>1743</v>
      </c>
      <c r="L16" s="72" t="s">
        <v>65</v>
      </c>
      <c r="M16" s="72" t="s">
        <v>755</v>
      </c>
      <c r="N16" s="72" t="s">
        <v>1744</v>
      </c>
      <c r="O16" s="74">
        <f t="shared" si="4"/>
        <v>95</v>
      </c>
      <c r="P16" s="74">
        <f t="shared" si="5"/>
        <v>48</v>
      </c>
      <c r="Q16" s="74">
        <f t="shared" si="6"/>
        <v>72</v>
      </c>
      <c r="R16" s="74">
        <f t="shared" si="7"/>
        <v>65.7</v>
      </c>
      <c r="S16" s="74">
        <f t="shared" si="8"/>
        <v>76.091</v>
      </c>
      <c r="T16" s="74">
        <f t="shared" si="9"/>
        <v>91.5</v>
      </c>
      <c r="U16" s="74">
        <f t="shared" si="10"/>
        <v>100</v>
      </c>
      <c r="V16" s="75">
        <f t="shared" si="11"/>
        <v>0</v>
      </c>
      <c r="W16" s="76">
        <f t="shared" si="12"/>
        <v>76</v>
      </c>
      <c r="X16" s="74">
        <v>15.0</v>
      </c>
      <c r="Y16" s="77">
        <v>30.0</v>
      </c>
      <c r="Z16" s="77">
        <v>50.0</v>
      </c>
      <c r="AA16" s="77">
        <v>100.0</v>
      </c>
      <c r="AB16" s="78">
        <f t="shared" si="13"/>
        <v>95</v>
      </c>
      <c r="AC16" s="77">
        <v>10.0</v>
      </c>
      <c r="AD16" s="77">
        <v>38.0</v>
      </c>
      <c r="AE16" s="74">
        <v>100.0</v>
      </c>
      <c r="AF16" s="78">
        <f t="shared" si="14"/>
        <v>48</v>
      </c>
      <c r="AG16" s="77"/>
      <c r="AH16" s="77"/>
      <c r="AI16" s="74"/>
      <c r="AJ16" s="78">
        <f t="shared" si="15"/>
        <v>0</v>
      </c>
      <c r="AK16" s="79">
        <v>100.0</v>
      </c>
      <c r="AL16" s="80">
        <v>100.0</v>
      </c>
      <c r="AM16" s="79">
        <v>90.0</v>
      </c>
      <c r="AN16" s="79">
        <v>100.0</v>
      </c>
      <c r="AO16" s="79">
        <v>0.0</v>
      </c>
      <c r="AP16" s="79">
        <v>60.0</v>
      </c>
      <c r="AQ16" s="79">
        <v>100.0</v>
      </c>
      <c r="AR16" s="79">
        <v>67.0</v>
      </c>
      <c r="AS16" s="79">
        <v>40.0</v>
      </c>
      <c r="AT16" s="79">
        <v>0.0</v>
      </c>
      <c r="AU16" s="79"/>
      <c r="AV16" s="78">
        <f t="shared" si="16"/>
        <v>65.7</v>
      </c>
      <c r="AW16" s="79">
        <v>80.0</v>
      </c>
      <c r="AX16" s="79">
        <v>59.0</v>
      </c>
      <c r="AY16" s="79">
        <v>95.0</v>
      </c>
      <c r="AZ16" s="79">
        <v>41.0</v>
      </c>
      <c r="BA16" s="79">
        <v>82.0</v>
      </c>
      <c r="BB16" s="79">
        <v>59.0</v>
      </c>
      <c r="BC16" s="79">
        <v>85.0</v>
      </c>
      <c r="BD16" s="79">
        <v>90.91</v>
      </c>
      <c r="BE16" s="79">
        <v>84.0</v>
      </c>
      <c r="BF16" s="79">
        <v>85.0</v>
      </c>
      <c r="BG16" s="79"/>
      <c r="BH16" s="79"/>
      <c r="BI16" s="78">
        <f t="shared" si="20"/>
        <v>76.091</v>
      </c>
      <c r="BJ16" s="79">
        <v>100.0</v>
      </c>
      <c r="BK16" s="79">
        <v>90.0</v>
      </c>
      <c r="BL16" s="79">
        <v>100.0</v>
      </c>
      <c r="BM16" s="79">
        <v>40.0</v>
      </c>
      <c r="BN16" s="79">
        <v>95.0</v>
      </c>
      <c r="BO16" s="79">
        <v>100.0</v>
      </c>
      <c r="BP16" s="79">
        <v>90.0</v>
      </c>
      <c r="BQ16" s="79">
        <v>100.0</v>
      </c>
      <c r="BR16" s="79">
        <v>100.0</v>
      </c>
      <c r="BS16" s="79">
        <v>100.0</v>
      </c>
      <c r="BT16" s="78">
        <f t="shared" si="18"/>
        <v>91.5</v>
      </c>
      <c r="BU16" s="81">
        <v>100.0</v>
      </c>
      <c r="BV16" s="81">
        <v>100.0</v>
      </c>
      <c r="BW16" s="81">
        <v>100.0</v>
      </c>
      <c r="BX16" s="79">
        <v>100.0</v>
      </c>
      <c r="BY16" s="79">
        <v>100.0</v>
      </c>
      <c r="BZ16" s="79">
        <v>100.0</v>
      </c>
      <c r="CA16" s="79">
        <v>100.0</v>
      </c>
      <c r="CB16" s="79">
        <v>100.0</v>
      </c>
      <c r="CC16" s="79"/>
      <c r="CD16" s="78">
        <f t="shared" si="19"/>
        <v>100</v>
      </c>
    </row>
    <row r="17" ht="15.75" customHeight="1">
      <c r="A17" s="34" t="str">
        <f t="shared" si="2"/>
        <v>202056543-0</v>
      </c>
      <c r="B17" s="23">
        <f t="shared" si="3"/>
        <v>69</v>
      </c>
      <c r="C17" s="34"/>
      <c r="D17" s="84">
        <v>13.0</v>
      </c>
      <c r="E17" s="72" t="s">
        <v>1745</v>
      </c>
      <c r="F17" s="72" t="s">
        <v>155</v>
      </c>
      <c r="G17" s="72" t="s">
        <v>1746</v>
      </c>
      <c r="H17" s="72" t="s">
        <v>79</v>
      </c>
      <c r="I17" s="72" t="s">
        <v>1747</v>
      </c>
      <c r="J17" s="72" t="s">
        <v>1748</v>
      </c>
      <c r="K17" s="72" t="s">
        <v>1749</v>
      </c>
      <c r="L17" s="72" t="s">
        <v>65</v>
      </c>
      <c r="M17" s="72" t="s">
        <v>97</v>
      </c>
      <c r="N17" s="72" t="s">
        <v>1750</v>
      </c>
      <c r="O17" s="74">
        <f t="shared" si="4"/>
        <v>95</v>
      </c>
      <c r="P17" s="74">
        <f t="shared" si="5"/>
        <v>35</v>
      </c>
      <c r="Q17" s="74">
        <f t="shared" si="6"/>
        <v>65</v>
      </c>
      <c r="R17" s="74">
        <f t="shared" si="7"/>
        <v>95.5</v>
      </c>
      <c r="S17" s="74">
        <f t="shared" si="8"/>
        <v>41.1</v>
      </c>
      <c r="T17" s="74">
        <f t="shared" si="9"/>
        <v>71</v>
      </c>
      <c r="U17" s="74">
        <f t="shared" si="10"/>
        <v>28.57142857</v>
      </c>
      <c r="V17" s="75">
        <f t="shared" si="11"/>
        <v>0</v>
      </c>
      <c r="W17" s="76">
        <f t="shared" si="12"/>
        <v>69</v>
      </c>
      <c r="X17" s="74">
        <v>20.0</v>
      </c>
      <c r="Y17" s="77">
        <v>25.0</v>
      </c>
      <c r="Z17" s="77">
        <v>50.0</v>
      </c>
      <c r="AA17" s="77">
        <v>100.0</v>
      </c>
      <c r="AB17" s="78">
        <f t="shared" si="13"/>
        <v>95</v>
      </c>
      <c r="AC17" s="77">
        <v>0.0</v>
      </c>
      <c r="AD17" s="77">
        <v>35.0</v>
      </c>
      <c r="AE17" s="74">
        <v>100.0</v>
      </c>
      <c r="AF17" s="78">
        <f t="shared" si="14"/>
        <v>35</v>
      </c>
      <c r="AG17" s="77"/>
      <c r="AH17" s="77"/>
      <c r="AI17" s="74"/>
      <c r="AJ17" s="78">
        <f t="shared" si="15"/>
        <v>0</v>
      </c>
      <c r="AK17" s="79">
        <v>100.0</v>
      </c>
      <c r="AL17" s="80">
        <v>100.0</v>
      </c>
      <c r="AM17" s="79">
        <v>100.0</v>
      </c>
      <c r="AN17" s="79">
        <v>100.0</v>
      </c>
      <c r="AO17" s="79">
        <v>75.0</v>
      </c>
      <c r="AP17" s="79">
        <v>100.0</v>
      </c>
      <c r="AQ17" s="79">
        <v>80.0</v>
      </c>
      <c r="AR17" s="79">
        <v>100.0</v>
      </c>
      <c r="AS17" s="79">
        <v>100.0</v>
      </c>
      <c r="AT17" s="79">
        <v>100.0</v>
      </c>
      <c r="AU17" s="79"/>
      <c r="AV17" s="78">
        <f t="shared" si="16"/>
        <v>95.5</v>
      </c>
      <c r="AW17" s="79">
        <v>0.0</v>
      </c>
      <c r="AX17" s="79">
        <v>94.0</v>
      </c>
      <c r="AY17" s="79">
        <v>0.0</v>
      </c>
      <c r="AZ17" s="79">
        <v>0.0</v>
      </c>
      <c r="BA17" s="79">
        <v>53.0</v>
      </c>
      <c r="BB17" s="79">
        <v>0.0</v>
      </c>
      <c r="BC17" s="79">
        <v>65.0</v>
      </c>
      <c r="BD17" s="79">
        <v>0.0</v>
      </c>
      <c r="BE17" s="79">
        <v>100.0</v>
      </c>
      <c r="BF17" s="79">
        <v>99.0</v>
      </c>
      <c r="BG17" s="79"/>
      <c r="BH17" s="79"/>
      <c r="BI17" s="78">
        <f t="shared" si="20"/>
        <v>41.1</v>
      </c>
      <c r="BJ17" s="79">
        <v>100.0</v>
      </c>
      <c r="BK17" s="79">
        <v>100.0</v>
      </c>
      <c r="BL17" s="79">
        <v>100.0</v>
      </c>
      <c r="BM17" s="79">
        <v>0.0</v>
      </c>
      <c r="BN17" s="79">
        <v>75.0</v>
      </c>
      <c r="BO17" s="79">
        <v>55.0</v>
      </c>
      <c r="BP17" s="79">
        <v>100.0</v>
      </c>
      <c r="BQ17" s="79">
        <v>70.0</v>
      </c>
      <c r="BR17" s="79">
        <v>20.0</v>
      </c>
      <c r="BS17" s="79">
        <v>90.0</v>
      </c>
      <c r="BT17" s="78">
        <f t="shared" si="18"/>
        <v>71</v>
      </c>
      <c r="BU17" s="81">
        <v>100.0</v>
      </c>
      <c r="BV17" s="81">
        <v>0.0</v>
      </c>
      <c r="BW17" s="81">
        <v>100.0</v>
      </c>
      <c r="BX17" s="79">
        <v>0.0</v>
      </c>
      <c r="BY17" s="79"/>
      <c r="BZ17" s="79">
        <v>0.0</v>
      </c>
      <c r="CA17" s="79">
        <v>0.0</v>
      </c>
      <c r="CB17" s="79">
        <v>0.0</v>
      </c>
      <c r="CC17" s="79"/>
      <c r="CD17" s="78">
        <f t="shared" si="19"/>
        <v>28.57142857</v>
      </c>
    </row>
    <row r="18" ht="15.75" customHeight="1">
      <c r="A18" s="34" t="str">
        <f t="shared" si="2"/>
        <v>202056616-k</v>
      </c>
      <c r="B18" s="23">
        <f t="shared" si="3"/>
        <v>85</v>
      </c>
      <c r="C18" s="34"/>
      <c r="D18" s="84">
        <v>14.0</v>
      </c>
      <c r="E18" s="72" t="s">
        <v>1751</v>
      </c>
      <c r="F18" s="72" t="s">
        <v>77</v>
      </c>
      <c r="G18" s="72" t="s">
        <v>1752</v>
      </c>
      <c r="H18" s="72" t="s">
        <v>155</v>
      </c>
      <c r="I18" s="72" t="s">
        <v>1753</v>
      </c>
      <c r="J18" s="72" t="s">
        <v>1754</v>
      </c>
      <c r="K18" s="72" t="s">
        <v>1755</v>
      </c>
      <c r="L18" s="72" t="s">
        <v>65</v>
      </c>
      <c r="M18" s="72" t="s">
        <v>97</v>
      </c>
      <c r="N18" s="72" t="s">
        <v>1756</v>
      </c>
      <c r="O18" s="74">
        <f t="shared" si="4"/>
        <v>94</v>
      </c>
      <c r="P18" s="74">
        <f t="shared" si="5"/>
        <v>63</v>
      </c>
      <c r="Q18" s="74">
        <f t="shared" si="6"/>
        <v>79</v>
      </c>
      <c r="R18" s="74">
        <f t="shared" si="7"/>
        <v>100</v>
      </c>
      <c r="S18" s="74">
        <f t="shared" si="8"/>
        <v>97.6</v>
      </c>
      <c r="T18" s="74">
        <f t="shared" si="9"/>
        <v>76.5</v>
      </c>
      <c r="U18" s="74">
        <f t="shared" si="10"/>
        <v>100</v>
      </c>
      <c r="V18" s="75">
        <f t="shared" si="11"/>
        <v>0</v>
      </c>
      <c r="W18" s="76">
        <f t="shared" si="12"/>
        <v>85</v>
      </c>
      <c r="X18" s="74">
        <v>20.0</v>
      </c>
      <c r="Y18" s="77">
        <v>24.0</v>
      </c>
      <c r="Z18" s="77">
        <v>50.0</v>
      </c>
      <c r="AA18" s="77">
        <v>100.0</v>
      </c>
      <c r="AB18" s="78">
        <f t="shared" si="13"/>
        <v>94</v>
      </c>
      <c r="AC18" s="77">
        <v>30.0</v>
      </c>
      <c r="AD18" s="77">
        <v>33.0</v>
      </c>
      <c r="AE18" s="74">
        <v>100.0</v>
      </c>
      <c r="AF18" s="78">
        <f t="shared" si="14"/>
        <v>63</v>
      </c>
      <c r="AG18" s="77"/>
      <c r="AH18" s="77"/>
      <c r="AI18" s="74"/>
      <c r="AJ18" s="78">
        <f t="shared" si="15"/>
        <v>0</v>
      </c>
      <c r="AK18" s="79">
        <v>100.0</v>
      </c>
      <c r="AL18" s="80">
        <v>100.0</v>
      </c>
      <c r="AM18" s="79">
        <v>100.0</v>
      </c>
      <c r="AN18" s="79">
        <v>100.0</v>
      </c>
      <c r="AO18" s="79">
        <v>100.0</v>
      </c>
      <c r="AP18" s="79">
        <v>100.0</v>
      </c>
      <c r="AQ18" s="79">
        <v>100.0</v>
      </c>
      <c r="AR18" s="79">
        <v>100.0</v>
      </c>
      <c r="AS18" s="79">
        <v>100.0</v>
      </c>
      <c r="AT18" s="79">
        <v>100.0</v>
      </c>
      <c r="AU18" s="79"/>
      <c r="AV18" s="78">
        <f t="shared" si="16"/>
        <v>100</v>
      </c>
      <c r="AW18" s="79">
        <v>100.0</v>
      </c>
      <c r="AX18" s="79">
        <v>100.0</v>
      </c>
      <c r="AY18" s="79">
        <v>100.0</v>
      </c>
      <c r="AZ18" s="79">
        <v>96.0</v>
      </c>
      <c r="BA18" s="79">
        <v>100.0</v>
      </c>
      <c r="BB18" s="79">
        <v>100.0</v>
      </c>
      <c r="BC18" s="79">
        <v>100.0</v>
      </c>
      <c r="BD18" s="79">
        <v>100.0</v>
      </c>
      <c r="BE18" s="79">
        <v>80.0</v>
      </c>
      <c r="BF18" s="79">
        <v>100.0</v>
      </c>
      <c r="BG18" s="79"/>
      <c r="BH18" s="79"/>
      <c r="BI18" s="78">
        <f t="shared" si="20"/>
        <v>97.6</v>
      </c>
      <c r="BJ18" s="79">
        <v>100.0</v>
      </c>
      <c r="BK18" s="79">
        <v>100.0</v>
      </c>
      <c r="BL18" s="79">
        <v>100.0</v>
      </c>
      <c r="BM18" s="79">
        <v>95.0</v>
      </c>
      <c r="BN18" s="79">
        <v>0.0</v>
      </c>
      <c r="BO18" s="79">
        <v>0.0</v>
      </c>
      <c r="BP18" s="79">
        <v>90.0</v>
      </c>
      <c r="BQ18" s="79">
        <v>95.0</v>
      </c>
      <c r="BR18" s="79">
        <v>90.0</v>
      </c>
      <c r="BS18" s="79">
        <v>95.0</v>
      </c>
      <c r="BT18" s="78">
        <f t="shared" si="18"/>
        <v>76.5</v>
      </c>
      <c r="BU18" s="81">
        <v>100.0</v>
      </c>
      <c r="BV18" s="81">
        <v>100.0</v>
      </c>
      <c r="BW18" s="81">
        <v>100.0</v>
      </c>
      <c r="BX18" s="79">
        <v>100.0</v>
      </c>
      <c r="BY18" s="79">
        <v>100.0</v>
      </c>
      <c r="BZ18" s="79">
        <v>100.0</v>
      </c>
      <c r="CA18" s="79">
        <v>100.0</v>
      </c>
      <c r="CB18" s="79">
        <v>100.0</v>
      </c>
      <c r="CC18" s="79"/>
      <c r="CD18" s="78">
        <f t="shared" si="19"/>
        <v>100</v>
      </c>
    </row>
    <row r="19" ht="15.75" customHeight="1">
      <c r="A19" s="34" t="str">
        <f t="shared" si="2"/>
        <v>201956555-9</v>
      </c>
      <c r="B19" s="23">
        <f t="shared" si="3"/>
        <v>50</v>
      </c>
      <c r="C19" s="34"/>
      <c r="D19" s="84">
        <v>15.0</v>
      </c>
      <c r="E19" s="72" t="s">
        <v>1757</v>
      </c>
      <c r="F19" s="72" t="s">
        <v>100</v>
      </c>
      <c r="G19" s="72" t="s">
        <v>1758</v>
      </c>
      <c r="H19" s="72" t="s">
        <v>100</v>
      </c>
      <c r="I19" s="72" t="s">
        <v>1759</v>
      </c>
      <c r="J19" s="72" t="s">
        <v>272</v>
      </c>
      <c r="K19" s="72" t="s">
        <v>1760</v>
      </c>
      <c r="L19" s="72" t="s">
        <v>65</v>
      </c>
      <c r="M19" s="72" t="s">
        <v>97</v>
      </c>
      <c r="N19" s="72" t="s">
        <v>1761</v>
      </c>
      <c r="O19" s="74">
        <f t="shared" si="4"/>
        <v>55</v>
      </c>
      <c r="P19" s="74">
        <f t="shared" si="5"/>
        <v>0</v>
      </c>
      <c r="Q19" s="74">
        <f t="shared" si="6"/>
        <v>77</v>
      </c>
      <c r="R19" s="74">
        <f t="shared" si="7"/>
        <v>29.7</v>
      </c>
      <c r="S19" s="74">
        <f t="shared" si="8"/>
        <v>0</v>
      </c>
      <c r="T19" s="74">
        <f t="shared" si="9"/>
        <v>26.5</v>
      </c>
      <c r="U19" s="74">
        <f t="shared" si="10"/>
        <v>0</v>
      </c>
      <c r="V19" s="75">
        <f t="shared" si="11"/>
        <v>98</v>
      </c>
      <c r="W19" s="76">
        <f t="shared" si="12"/>
        <v>50</v>
      </c>
      <c r="X19" s="74">
        <v>10.0</v>
      </c>
      <c r="Y19" s="77">
        <v>15.0</v>
      </c>
      <c r="Z19" s="77">
        <v>30.0</v>
      </c>
      <c r="AA19" s="77">
        <v>100.0</v>
      </c>
      <c r="AB19" s="78">
        <f t="shared" si="13"/>
        <v>55</v>
      </c>
      <c r="AC19" s="77">
        <v>0.0</v>
      </c>
      <c r="AD19" s="77" t="s">
        <v>68</v>
      </c>
      <c r="AE19" s="74" t="s">
        <v>68</v>
      </c>
      <c r="AF19" s="78">
        <f t="shared" si="14"/>
        <v>0</v>
      </c>
      <c r="AG19" s="77">
        <v>28.0</v>
      </c>
      <c r="AH19" s="77">
        <v>70.0</v>
      </c>
      <c r="AI19" s="74">
        <v>100.0</v>
      </c>
      <c r="AJ19" s="78">
        <f t="shared" si="15"/>
        <v>98</v>
      </c>
      <c r="AK19" s="79">
        <v>80.0</v>
      </c>
      <c r="AL19" s="80">
        <v>0.0</v>
      </c>
      <c r="AM19" s="79">
        <v>0.0</v>
      </c>
      <c r="AN19" s="79">
        <v>50.0</v>
      </c>
      <c r="AO19" s="79">
        <v>0.0</v>
      </c>
      <c r="AP19" s="79">
        <v>40.0</v>
      </c>
      <c r="AQ19" s="79">
        <v>0.0</v>
      </c>
      <c r="AR19" s="79">
        <v>67.0</v>
      </c>
      <c r="AS19" s="79">
        <v>60.0</v>
      </c>
      <c r="AT19" s="79">
        <v>0.0</v>
      </c>
      <c r="AU19" s="79"/>
      <c r="AV19" s="78">
        <f t="shared" si="16"/>
        <v>29.7</v>
      </c>
      <c r="AW19" s="79">
        <v>0.0</v>
      </c>
      <c r="AX19" s="79">
        <v>0.0</v>
      </c>
      <c r="AY19" s="79">
        <v>0.0</v>
      </c>
      <c r="AZ19" s="79">
        <v>0.0</v>
      </c>
      <c r="BA19" s="79">
        <v>0.0</v>
      </c>
      <c r="BB19" s="79">
        <v>0.0</v>
      </c>
      <c r="BC19" s="79">
        <v>0.0</v>
      </c>
      <c r="BD19" s="79">
        <v>0.0</v>
      </c>
      <c r="BE19" s="79">
        <v>0.0</v>
      </c>
      <c r="BF19" s="79">
        <v>0.0</v>
      </c>
      <c r="BG19" s="79"/>
      <c r="BH19" s="79"/>
      <c r="BI19" s="78">
        <f t="shared" si="20"/>
        <v>0</v>
      </c>
      <c r="BJ19" s="79">
        <v>100.0</v>
      </c>
      <c r="BK19" s="79">
        <v>60.0</v>
      </c>
      <c r="BL19" s="79">
        <v>0.0</v>
      </c>
      <c r="BM19" s="79">
        <v>10.0</v>
      </c>
      <c r="BN19" s="79">
        <v>0.0</v>
      </c>
      <c r="BO19" s="79">
        <v>0.0</v>
      </c>
      <c r="BP19" s="79">
        <v>0.0</v>
      </c>
      <c r="BQ19" s="79">
        <v>95.0</v>
      </c>
      <c r="BR19" s="79">
        <v>0.0</v>
      </c>
      <c r="BS19" s="79">
        <v>0.0</v>
      </c>
      <c r="BT19" s="78">
        <f t="shared" si="18"/>
        <v>26.5</v>
      </c>
      <c r="BU19" s="81"/>
      <c r="BV19" s="81"/>
      <c r="BW19" s="81"/>
      <c r="BX19" s="79"/>
      <c r="BY19" s="79"/>
      <c r="BZ19" s="79">
        <v>0.0</v>
      </c>
      <c r="CA19" s="79">
        <v>0.0</v>
      </c>
      <c r="CB19" s="79">
        <v>0.0</v>
      </c>
      <c r="CC19" s="79"/>
      <c r="CD19" s="78">
        <f t="shared" si="19"/>
        <v>0</v>
      </c>
    </row>
    <row r="20" ht="15.75" customHeight="1">
      <c r="A20" s="34" t="str">
        <f t="shared" si="2"/>
        <v>202023509-0</v>
      </c>
      <c r="B20" s="23">
        <f t="shared" si="3"/>
        <v>27</v>
      </c>
      <c r="C20" s="34"/>
      <c r="D20" s="84">
        <v>16.0</v>
      </c>
      <c r="E20" s="72" t="s">
        <v>1762</v>
      </c>
      <c r="F20" s="72" t="s">
        <v>155</v>
      </c>
      <c r="G20" s="72" t="s">
        <v>1763</v>
      </c>
      <c r="H20" s="72" t="s">
        <v>108</v>
      </c>
      <c r="I20" s="72" t="s">
        <v>128</v>
      </c>
      <c r="J20" s="72" t="s">
        <v>965</v>
      </c>
      <c r="K20" s="72" t="s">
        <v>1764</v>
      </c>
      <c r="L20" s="72" t="s">
        <v>65</v>
      </c>
      <c r="M20" s="72" t="s">
        <v>164</v>
      </c>
      <c r="N20" s="72" t="s">
        <v>1765</v>
      </c>
      <c r="O20" s="74">
        <f t="shared" si="4"/>
        <v>54</v>
      </c>
      <c r="P20" s="74">
        <f t="shared" si="5"/>
        <v>0</v>
      </c>
      <c r="Q20" s="74">
        <f t="shared" si="6"/>
        <v>27</v>
      </c>
      <c r="R20" s="74">
        <f t="shared" si="7"/>
        <v>44.4</v>
      </c>
      <c r="S20" s="74">
        <f t="shared" si="8"/>
        <v>77.1</v>
      </c>
      <c r="T20" s="74">
        <f t="shared" si="9"/>
        <v>39.5</v>
      </c>
      <c r="U20" s="74">
        <f t="shared" si="10"/>
        <v>19.375</v>
      </c>
      <c r="V20" s="75">
        <f t="shared" si="11"/>
        <v>0</v>
      </c>
      <c r="W20" s="76">
        <f t="shared" si="12"/>
        <v>27</v>
      </c>
      <c r="X20" s="74">
        <v>15.0</v>
      </c>
      <c r="Y20" s="77">
        <v>14.0</v>
      </c>
      <c r="Z20" s="77">
        <v>25.0</v>
      </c>
      <c r="AA20" s="77">
        <v>100.0</v>
      </c>
      <c r="AB20" s="78">
        <f t="shared" si="13"/>
        <v>54</v>
      </c>
      <c r="AC20" s="77">
        <v>0.0</v>
      </c>
      <c r="AD20" s="77">
        <v>0.0</v>
      </c>
      <c r="AE20" s="74">
        <v>100.0</v>
      </c>
      <c r="AF20" s="78">
        <f t="shared" si="14"/>
        <v>0</v>
      </c>
      <c r="AG20" s="77"/>
      <c r="AH20" s="77"/>
      <c r="AI20" s="74"/>
      <c r="AJ20" s="78">
        <f t="shared" si="15"/>
        <v>0</v>
      </c>
      <c r="AK20" s="79">
        <v>0.0</v>
      </c>
      <c r="AL20" s="80">
        <v>100.0</v>
      </c>
      <c r="AM20" s="79">
        <v>100.0</v>
      </c>
      <c r="AN20" s="79">
        <v>50.0</v>
      </c>
      <c r="AO20" s="79">
        <v>50.0</v>
      </c>
      <c r="AP20" s="79">
        <v>0.0</v>
      </c>
      <c r="AQ20" s="79">
        <v>0.0</v>
      </c>
      <c r="AR20" s="79">
        <v>17.0</v>
      </c>
      <c r="AS20" s="79">
        <v>60.0</v>
      </c>
      <c r="AT20" s="79">
        <v>67.0</v>
      </c>
      <c r="AU20" s="79"/>
      <c r="AV20" s="78">
        <f t="shared" si="16"/>
        <v>44.4</v>
      </c>
      <c r="AW20" s="79">
        <v>90.0</v>
      </c>
      <c r="AX20" s="79">
        <v>98.0</v>
      </c>
      <c r="AY20" s="79">
        <v>0.0</v>
      </c>
      <c r="AZ20" s="79">
        <v>100.0</v>
      </c>
      <c r="BA20" s="79">
        <v>100.0</v>
      </c>
      <c r="BB20" s="79">
        <v>97.0</v>
      </c>
      <c r="BC20" s="79">
        <v>0.0</v>
      </c>
      <c r="BD20" s="79">
        <v>100.0</v>
      </c>
      <c r="BE20" s="79">
        <v>100.0</v>
      </c>
      <c r="BF20" s="79">
        <v>86.0</v>
      </c>
      <c r="BG20" s="79"/>
      <c r="BH20" s="79"/>
      <c r="BI20" s="78">
        <f t="shared" si="20"/>
        <v>77.1</v>
      </c>
      <c r="BJ20" s="79">
        <v>100.0</v>
      </c>
      <c r="BK20" s="79">
        <v>100.0</v>
      </c>
      <c r="BL20" s="79">
        <v>100.0</v>
      </c>
      <c r="BM20" s="79">
        <v>0.0</v>
      </c>
      <c r="BN20" s="79">
        <v>95.0</v>
      </c>
      <c r="BO20" s="79">
        <v>0.0</v>
      </c>
      <c r="BP20" s="79">
        <v>0.0</v>
      </c>
      <c r="BQ20" s="79">
        <v>0.0</v>
      </c>
      <c r="BR20" s="79">
        <v>0.0</v>
      </c>
      <c r="BS20" s="79">
        <v>0.0</v>
      </c>
      <c r="BT20" s="78">
        <f t="shared" si="18"/>
        <v>39.5</v>
      </c>
      <c r="BU20" s="81">
        <v>55.0</v>
      </c>
      <c r="BV20" s="81">
        <v>0.0</v>
      </c>
      <c r="BW20" s="81">
        <v>100.0</v>
      </c>
      <c r="BX20" s="79">
        <v>0.0</v>
      </c>
      <c r="BY20" s="79">
        <v>0.0</v>
      </c>
      <c r="BZ20" s="79">
        <v>0.0</v>
      </c>
      <c r="CA20" s="79">
        <v>0.0</v>
      </c>
      <c r="CB20" s="79">
        <v>0.0</v>
      </c>
      <c r="CC20" s="79"/>
      <c r="CD20" s="78">
        <f t="shared" si="19"/>
        <v>19.375</v>
      </c>
    </row>
    <row r="21" ht="15.75" customHeight="1">
      <c r="A21" s="34" t="str">
        <f t="shared" si="2"/>
        <v>202056607-0</v>
      </c>
      <c r="B21" s="23">
        <f t="shared" si="3"/>
        <v>70</v>
      </c>
      <c r="C21" s="34"/>
      <c r="D21" s="84">
        <v>17.0</v>
      </c>
      <c r="E21" s="72" t="s">
        <v>1766</v>
      </c>
      <c r="F21" s="72" t="s">
        <v>155</v>
      </c>
      <c r="G21" s="72" t="s">
        <v>1767</v>
      </c>
      <c r="H21" s="72" t="s">
        <v>205</v>
      </c>
      <c r="I21" s="72" t="s">
        <v>116</v>
      </c>
      <c r="J21" s="72" t="s">
        <v>265</v>
      </c>
      <c r="K21" s="72" t="s">
        <v>1768</v>
      </c>
      <c r="L21" s="72" t="s">
        <v>65</v>
      </c>
      <c r="M21" s="72" t="s">
        <v>97</v>
      </c>
      <c r="N21" s="72" t="s">
        <v>1769</v>
      </c>
      <c r="O21" s="74">
        <f t="shared" si="4"/>
        <v>100</v>
      </c>
      <c r="P21" s="74">
        <f t="shared" si="5"/>
        <v>23</v>
      </c>
      <c r="Q21" s="74">
        <f t="shared" si="6"/>
        <v>62</v>
      </c>
      <c r="R21" s="74">
        <f t="shared" si="7"/>
        <v>78</v>
      </c>
      <c r="S21" s="74">
        <f t="shared" si="8"/>
        <v>60</v>
      </c>
      <c r="T21" s="74">
        <f t="shared" si="9"/>
        <v>75</v>
      </c>
      <c r="U21" s="74">
        <f t="shared" si="10"/>
        <v>100</v>
      </c>
      <c r="V21" s="75">
        <f t="shared" si="11"/>
        <v>0</v>
      </c>
      <c r="W21" s="76">
        <f t="shared" si="12"/>
        <v>70</v>
      </c>
      <c r="X21" s="74">
        <v>20.0</v>
      </c>
      <c r="Y21" s="77">
        <v>30.0</v>
      </c>
      <c r="Z21" s="77">
        <v>50.0</v>
      </c>
      <c r="AA21" s="77">
        <v>100.0</v>
      </c>
      <c r="AB21" s="78">
        <f t="shared" si="13"/>
        <v>100</v>
      </c>
      <c r="AC21" s="77">
        <v>23.0</v>
      </c>
      <c r="AD21" s="77">
        <v>5.0</v>
      </c>
      <c r="AE21" s="74">
        <v>0.0</v>
      </c>
      <c r="AF21" s="78">
        <f t="shared" si="14"/>
        <v>23</v>
      </c>
      <c r="AG21" s="77"/>
      <c r="AH21" s="77"/>
      <c r="AI21" s="74"/>
      <c r="AJ21" s="78">
        <f t="shared" si="15"/>
        <v>0</v>
      </c>
      <c r="AK21" s="79">
        <v>100.0</v>
      </c>
      <c r="AL21" s="80">
        <v>100.0</v>
      </c>
      <c r="AM21" s="79">
        <v>0.0</v>
      </c>
      <c r="AN21" s="79">
        <v>0.0</v>
      </c>
      <c r="AO21" s="79">
        <v>100.0</v>
      </c>
      <c r="AP21" s="79">
        <v>80.0</v>
      </c>
      <c r="AQ21" s="79">
        <v>100.0</v>
      </c>
      <c r="AR21" s="79">
        <v>100.0</v>
      </c>
      <c r="AS21" s="79">
        <v>100.0</v>
      </c>
      <c r="AT21" s="79">
        <v>100.0</v>
      </c>
      <c r="AU21" s="79"/>
      <c r="AV21" s="78">
        <f t="shared" si="16"/>
        <v>78</v>
      </c>
      <c r="AW21" s="79">
        <v>0.0</v>
      </c>
      <c r="AX21" s="79">
        <v>100.0</v>
      </c>
      <c r="AY21" s="79">
        <v>100.0</v>
      </c>
      <c r="AZ21" s="79">
        <v>0.0</v>
      </c>
      <c r="BA21" s="79">
        <v>100.0</v>
      </c>
      <c r="BB21" s="79">
        <v>100.0</v>
      </c>
      <c r="BC21" s="79">
        <v>0.0</v>
      </c>
      <c r="BD21" s="79">
        <v>0.0</v>
      </c>
      <c r="BE21" s="79">
        <v>100.0</v>
      </c>
      <c r="BF21" s="79">
        <v>100.0</v>
      </c>
      <c r="BG21" s="79"/>
      <c r="BH21" s="79"/>
      <c r="BI21" s="78">
        <f t="shared" si="20"/>
        <v>60</v>
      </c>
      <c r="BJ21" s="79">
        <v>100.0</v>
      </c>
      <c r="BK21" s="79">
        <v>100.0</v>
      </c>
      <c r="BL21" s="79">
        <v>100.0</v>
      </c>
      <c r="BM21" s="79">
        <v>100.0</v>
      </c>
      <c r="BN21" s="79">
        <v>75.0</v>
      </c>
      <c r="BO21" s="79">
        <v>20.0</v>
      </c>
      <c r="BP21" s="79">
        <v>90.0</v>
      </c>
      <c r="BQ21" s="79">
        <v>80.0</v>
      </c>
      <c r="BR21" s="79">
        <v>85.0</v>
      </c>
      <c r="BS21" s="79">
        <v>0.0</v>
      </c>
      <c r="BT21" s="78">
        <f t="shared" si="18"/>
        <v>75</v>
      </c>
      <c r="BU21" s="81">
        <v>100.0</v>
      </c>
      <c r="BV21" s="81">
        <v>100.0</v>
      </c>
      <c r="BW21" s="81">
        <v>100.0</v>
      </c>
      <c r="BX21" s="79">
        <v>100.0</v>
      </c>
      <c r="BY21" s="79">
        <v>100.0</v>
      </c>
      <c r="BZ21" s="79">
        <v>100.0</v>
      </c>
      <c r="CA21" s="79">
        <v>100.0</v>
      </c>
      <c r="CB21" s="79">
        <v>100.0</v>
      </c>
      <c r="CC21" s="79"/>
      <c r="CD21" s="78">
        <f t="shared" si="19"/>
        <v>100</v>
      </c>
    </row>
    <row r="22" ht="15.75" customHeight="1">
      <c r="A22" s="34" t="str">
        <f t="shared" si="2"/>
        <v>202056571-6</v>
      </c>
      <c r="B22" s="23">
        <f t="shared" si="3"/>
        <v>73</v>
      </c>
      <c r="C22" s="34"/>
      <c r="D22" s="98">
        <f t="shared" ref="D22:D30" si="21">D21+1</f>
        <v>18</v>
      </c>
      <c r="E22" s="72" t="s">
        <v>1770</v>
      </c>
      <c r="F22" s="72" t="s">
        <v>85</v>
      </c>
      <c r="G22" s="72" t="s">
        <v>1771</v>
      </c>
      <c r="H22" s="72" t="s">
        <v>61</v>
      </c>
      <c r="I22" s="72" t="s">
        <v>1772</v>
      </c>
      <c r="J22" s="72" t="s">
        <v>334</v>
      </c>
      <c r="K22" s="72" t="s">
        <v>1773</v>
      </c>
      <c r="L22" s="72" t="s">
        <v>65</v>
      </c>
      <c r="M22" s="72" t="s">
        <v>97</v>
      </c>
      <c r="N22" s="72" t="s">
        <v>1774</v>
      </c>
      <c r="O22" s="74">
        <f t="shared" si="4"/>
        <v>99</v>
      </c>
      <c r="P22" s="74">
        <f t="shared" si="5"/>
        <v>25</v>
      </c>
      <c r="Q22" s="74">
        <f t="shared" si="6"/>
        <v>62</v>
      </c>
      <c r="R22" s="74">
        <f t="shared" si="7"/>
        <v>86.3</v>
      </c>
      <c r="S22" s="74">
        <f t="shared" si="8"/>
        <v>80</v>
      </c>
      <c r="T22" s="74">
        <f t="shared" si="9"/>
        <v>82</v>
      </c>
      <c r="U22" s="74">
        <f t="shared" si="10"/>
        <v>84.375</v>
      </c>
      <c r="V22" s="75">
        <f t="shared" si="11"/>
        <v>0</v>
      </c>
      <c r="W22" s="76">
        <f t="shared" si="12"/>
        <v>73</v>
      </c>
      <c r="X22" s="74">
        <v>20.0</v>
      </c>
      <c r="Y22" s="77">
        <v>29.0</v>
      </c>
      <c r="Z22" s="77">
        <v>50.0</v>
      </c>
      <c r="AA22" s="77">
        <v>100.0</v>
      </c>
      <c r="AB22" s="78">
        <f t="shared" si="13"/>
        <v>99</v>
      </c>
      <c r="AC22" s="77">
        <v>25.0</v>
      </c>
      <c r="AD22" s="77">
        <v>0.0</v>
      </c>
      <c r="AE22" s="74">
        <v>0.0</v>
      </c>
      <c r="AF22" s="78">
        <f t="shared" si="14"/>
        <v>25</v>
      </c>
      <c r="AG22" s="77"/>
      <c r="AH22" s="77"/>
      <c r="AI22" s="74"/>
      <c r="AJ22" s="78">
        <f t="shared" si="15"/>
        <v>0</v>
      </c>
      <c r="AK22" s="79">
        <v>100.0</v>
      </c>
      <c r="AL22" s="80">
        <v>100.0</v>
      </c>
      <c r="AM22" s="79">
        <v>100.0</v>
      </c>
      <c r="AN22" s="79">
        <v>100.0</v>
      </c>
      <c r="AO22" s="79">
        <v>100.0</v>
      </c>
      <c r="AP22" s="79">
        <v>40.0</v>
      </c>
      <c r="AQ22" s="79">
        <v>80.0</v>
      </c>
      <c r="AR22" s="79">
        <v>83.0</v>
      </c>
      <c r="AS22" s="79">
        <v>60.0</v>
      </c>
      <c r="AT22" s="79">
        <v>100.0</v>
      </c>
      <c r="AU22" s="79"/>
      <c r="AV22" s="78">
        <f t="shared" si="16"/>
        <v>86.3</v>
      </c>
      <c r="AW22" s="79">
        <v>100.0</v>
      </c>
      <c r="AX22" s="79">
        <v>100.0</v>
      </c>
      <c r="AY22" s="79">
        <v>100.0</v>
      </c>
      <c r="AZ22" s="79">
        <v>0.0</v>
      </c>
      <c r="BA22" s="79">
        <v>100.0</v>
      </c>
      <c r="BB22" s="79">
        <v>100.0</v>
      </c>
      <c r="BC22" s="79">
        <v>0.0</v>
      </c>
      <c r="BD22" s="79">
        <v>100.0</v>
      </c>
      <c r="BE22" s="79">
        <v>100.0</v>
      </c>
      <c r="BF22" s="79">
        <v>100.0</v>
      </c>
      <c r="BG22" s="79"/>
      <c r="BH22" s="79"/>
      <c r="BI22" s="78">
        <f t="shared" si="20"/>
        <v>80</v>
      </c>
      <c r="BJ22" s="79">
        <v>100.0</v>
      </c>
      <c r="BK22" s="79">
        <v>90.0</v>
      </c>
      <c r="BL22" s="79">
        <v>80.0</v>
      </c>
      <c r="BM22" s="79">
        <v>80.0</v>
      </c>
      <c r="BN22" s="79">
        <v>90.0</v>
      </c>
      <c r="BO22" s="79">
        <v>100.0</v>
      </c>
      <c r="BP22" s="79">
        <v>90.0</v>
      </c>
      <c r="BQ22" s="79">
        <v>90.0</v>
      </c>
      <c r="BR22" s="79">
        <v>100.0</v>
      </c>
      <c r="BS22" s="79">
        <v>0.0</v>
      </c>
      <c r="BT22" s="78">
        <f t="shared" si="18"/>
        <v>82</v>
      </c>
      <c r="BU22" s="81">
        <v>75.0</v>
      </c>
      <c r="BV22" s="81">
        <v>100.0</v>
      </c>
      <c r="BW22" s="81">
        <v>0.0</v>
      </c>
      <c r="BX22" s="79">
        <v>100.0</v>
      </c>
      <c r="BY22" s="79">
        <v>100.0</v>
      </c>
      <c r="BZ22" s="79">
        <v>100.0</v>
      </c>
      <c r="CA22" s="79">
        <v>100.0</v>
      </c>
      <c r="CB22" s="79">
        <v>100.0</v>
      </c>
      <c r="CC22" s="79"/>
      <c r="CD22" s="78">
        <f t="shared" si="19"/>
        <v>84.375</v>
      </c>
    </row>
    <row r="23" ht="15.75" customHeight="1">
      <c r="A23" s="34" t="str">
        <f t="shared" si="2"/>
        <v>202056561-9</v>
      </c>
      <c r="B23" s="23">
        <f t="shared" si="3"/>
        <v>60</v>
      </c>
      <c r="C23" s="34"/>
      <c r="D23" s="98">
        <f t="shared" si="21"/>
        <v>19</v>
      </c>
      <c r="E23" s="72" t="s">
        <v>1775</v>
      </c>
      <c r="F23" s="72" t="s">
        <v>100</v>
      </c>
      <c r="G23" s="72" t="s">
        <v>1776</v>
      </c>
      <c r="H23" s="72" t="s">
        <v>92</v>
      </c>
      <c r="I23" s="72" t="s">
        <v>1777</v>
      </c>
      <c r="J23" s="72" t="s">
        <v>545</v>
      </c>
      <c r="K23" s="72" t="s">
        <v>1778</v>
      </c>
      <c r="L23" s="72" t="s">
        <v>65</v>
      </c>
      <c r="M23" s="72" t="s">
        <v>97</v>
      </c>
      <c r="N23" s="72" t="s">
        <v>1779</v>
      </c>
      <c r="O23" s="74">
        <f t="shared" si="4"/>
        <v>63</v>
      </c>
      <c r="P23" s="74">
        <f t="shared" si="5"/>
        <v>20</v>
      </c>
      <c r="Q23" s="74">
        <f t="shared" si="6"/>
        <v>60</v>
      </c>
      <c r="R23" s="74">
        <f t="shared" si="7"/>
        <v>80</v>
      </c>
      <c r="S23" s="74">
        <f t="shared" si="8"/>
        <v>82.1</v>
      </c>
      <c r="T23" s="74">
        <f t="shared" si="9"/>
        <v>37</v>
      </c>
      <c r="U23" s="74">
        <f t="shared" si="10"/>
        <v>53.875</v>
      </c>
      <c r="V23" s="75">
        <f t="shared" si="11"/>
        <v>57</v>
      </c>
      <c r="W23" s="76">
        <f t="shared" si="12"/>
        <v>60</v>
      </c>
      <c r="X23" s="74">
        <v>20.0</v>
      </c>
      <c r="Y23" s="77">
        <v>23.0</v>
      </c>
      <c r="Z23" s="77">
        <v>20.0</v>
      </c>
      <c r="AA23" s="77">
        <v>100.0</v>
      </c>
      <c r="AB23" s="78">
        <f t="shared" si="13"/>
        <v>63</v>
      </c>
      <c r="AC23" s="77">
        <v>0.0</v>
      </c>
      <c r="AD23" s="77">
        <v>20.0</v>
      </c>
      <c r="AE23" s="74">
        <v>100.0</v>
      </c>
      <c r="AF23" s="78">
        <f t="shared" si="14"/>
        <v>20</v>
      </c>
      <c r="AG23" s="77">
        <v>22.0</v>
      </c>
      <c r="AH23" s="77">
        <v>35.0</v>
      </c>
      <c r="AI23" s="74">
        <v>100.0</v>
      </c>
      <c r="AJ23" s="78">
        <f t="shared" si="15"/>
        <v>57</v>
      </c>
      <c r="AK23" s="79">
        <v>100.0</v>
      </c>
      <c r="AL23" s="80">
        <v>67.0</v>
      </c>
      <c r="AM23" s="79">
        <v>100.0</v>
      </c>
      <c r="AN23" s="79">
        <v>75.0</v>
      </c>
      <c r="AO23" s="79">
        <v>75.0</v>
      </c>
      <c r="AP23" s="79">
        <v>60.0</v>
      </c>
      <c r="AQ23" s="79">
        <v>40.0</v>
      </c>
      <c r="AR23" s="79">
        <v>83.0</v>
      </c>
      <c r="AS23" s="79">
        <v>100.0</v>
      </c>
      <c r="AT23" s="79">
        <v>100.0</v>
      </c>
      <c r="AU23" s="79"/>
      <c r="AV23" s="78">
        <f t="shared" si="16"/>
        <v>80</v>
      </c>
      <c r="AW23" s="79">
        <v>100.0</v>
      </c>
      <c r="AX23" s="79">
        <v>100.0</v>
      </c>
      <c r="AY23" s="79">
        <v>100.0</v>
      </c>
      <c r="AZ23" s="79">
        <v>67.0</v>
      </c>
      <c r="BA23" s="79">
        <v>100.0</v>
      </c>
      <c r="BB23" s="79">
        <v>97.0</v>
      </c>
      <c r="BC23" s="79">
        <v>76.0</v>
      </c>
      <c r="BD23" s="79">
        <v>100.0</v>
      </c>
      <c r="BE23" s="79">
        <v>81.0</v>
      </c>
      <c r="BF23" s="79">
        <v>0.0</v>
      </c>
      <c r="BG23" s="79"/>
      <c r="BH23" s="79"/>
      <c r="BI23" s="78">
        <f t="shared" si="20"/>
        <v>82.1</v>
      </c>
      <c r="BJ23" s="79">
        <v>100.0</v>
      </c>
      <c r="BK23" s="79">
        <v>100.0</v>
      </c>
      <c r="BL23" s="79">
        <v>95.0</v>
      </c>
      <c r="BM23" s="79">
        <v>0.0</v>
      </c>
      <c r="BN23" s="79">
        <v>50.0</v>
      </c>
      <c r="BO23" s="79">
        <v>0.0</v>
      </c>
      <c r="BP23" s="79">
        <v>0.0</v>
      </c>
      <c r="BQ23" s="79">
        <v>0.0</v>
      </c>
      <c r="BR23" s="79">
        <v>25.0</v>
      </c>
      <c r="BS23" s="79">
        <v>0.0</v>
      </c>
      <c r="BT23" s="78">
        <f t="shared" si="18"/>
        <v>37</v>
      </c>
      <c r="BU23" s="81">
        <v>100.0</v>
      </c>
      <c r="BV23" s="81">
        <v>0.0</v>
      </c>
      <c r="BW23" s="81">
        <v>100.0</v>
      </c>
      <c r="BX23" s="79">
        <v>100.0</v>
      </c>
      <c r="BY23" s="79">
        <v>31.0</v>
      </c>
      <c r="BZ23" s="79">
        <v>0.0</v>
      </c>
      <c r="CA23" s="79">
        <v>0.0</v>
      </c>
      <c r="CB23" s="79">
        <v>100.0</v>
      </c>
      <c r="CC23" s="79"/>
      <c r="CD23" s="78">
        <f t="shared" si="19"/>
        <v>53.875</v>
      </c>
    </row>
    <row r="24" ht="15.75" customHeight="1">
      <c r="A24" s="34" t="str">
        <f t="shared" si="2"/>
        <v>202056618-6</v>
      </c>
      <c r="B24" s="23">
        <f t="shared" si="3"/>
        <v>20</v>
      </c>
      <c r="C24" s="34"/>
      <c r="D24" s="98">
        <f t="shared" si="21"/>
        <v>20</v>
      </c>
      <c r="E24" s="72" t="s">
        <v>1780</v>
      </c>
      <c r="F24" s="72" t="s">
        <v>85</v>
      </c>
      <c r="G24" s="72" t="s">
        <v>1781</v>
      </c>
      <c r="H24" s="72" t="s">
        <v>155</v>
      </c>
      <c r="I24" s="72" t="s">
        <v>186</v>
      </c>
      <c r="J24" s="72" t="s">
        <v>903</v>
      </c>
      <c r="K24" s="72" t="s">
        <v>1782</v>
      </c>
      <c r="L24" s="72" t="s">
        <v>65</v>
      </c>
      <c r="M24" s="72" t="s">
        <v>97</v>
      </c>
      <c r="N24" s="72" t="s">
        <v>1783</v>
      </c>
      <c r="O24" s="74">
        <f t="shared" si="4"/>
        <v>40</v>
      </c>
      <c r="P24" s="74">
        <f t="shared" si="5"/>
        <v>0</v>
      </c>
      <c r="Q24" s="74">
        <f t="shared" si="6"/>
        <v>20</v>
      </c>
      <c r="R24" s="74">
        <f t="shared" si="7"/>
        <v>100</v>
      </c>
      <c r="S24" s="74">
        <f t="shared" si="8"/>
        <v>99.5</v>
      </c>
      <c r="T24" s="74">
        <f t="shared" si="9"/>
        <v>69.5</v>
      </c>
      <c r="U24" s="74">
        <f t="shared" si="10"/>
        <v>100</v>
      </c>
      <c r="V24" s="75">
        <f t="shared" si="11"/>
        <v>0</v>
      </c>
      <c r="W24" s="76">
        <f t="shared" si="12"/>
        <v>20</v>
      </c>
      <c r="X24" s="74">
        <v>20.0</v>
      </c>
      <c r="Y24" s="77">
        <v>20.0</v>
      </c>
      <c r="Z24" s="77">
        <v>0.0</v>
      </c>
      <c r="AA24" s="77">
        <v>0.0</v>
      </c>
      <c r="AB24" s="78">
        <f t="shared" si="13"/>
        <v>40</v>
      </c>
      <c r="AC24" s="77">
        <v>0.0</v>
      </c>
      <c r="AD24" s="77">
        <v>0.0</v>
      </c>
      <c r="AE24" s="74">
        <v>70.0</v>
      </c>
      <c r="AF24" s="78">
        <f t="shared" si="14"/>
        <v>0</v>
      </c>
      <c r="AG24" s="77"/>
      <c r="AH24" s="77"/>
      <c r="AI24" s="74"/>
      <c r="AJ24" s="78">
        <f t="shared" si="15"/>
        <v>0</v>
      </c>
      <c r="AK24" s="79">
        <v>100.0</v>
      </c>
      <c r="AL24" s="80">
        <v>100.0</v>
      </c>
      <c r="AM24" s="79">
        <v>100.0</v>
      </c>
      <c r="AN24" s="79">
        <v>100.0</v>
      </c>
      <c r="AO24" s="79">
        <v>100.0</v>
      </c>
      <c r="AP24" s="79">
        <v>100.0</v>
      </c>
      <c r="AQ24" s="79">
        <v>100.0</v>
      </c>
      <c r="AR24" s="79">
        <v>100.0</v>
      </c>
      <c r="AS24" s="79">
        <v>100.0</v>
      </c>
      <c r="AT24" s="79">
        <v>100.0</v>
      </c>
      <c r="AU24" s="79"/>
      <c r="AV24" s="78">
        <f t="shared" si="16"/>
        <v>100</v>
      </c>
      <c r="AW24" s="79">
        <v>100.0</v>
      </c>
      <c r="AX24" s="79">
        <v>100.0</v>
      </c>
      <c r="AY24" s="79">
        <v>100.0</v>
      </c>
      <c r="AZ24" s="79">
        <v>100.0</v>
      </c>
      <c r="BA24" s="79">
        <v>100.0</v>
      </c>
      <c r="BB24" s="79">
        <v>100.0</v>
      </c>
      <c r="BC24" s="79">
        <v>96.0</v>
      </c>
      <c r="BD24" s="79">
        <v>100.0</v>
      </c>
      <c r="BE24" s="79">
        <v>100.0</v>
      </c>
      <c r="BF24" s="79">
        <v>99.0</v>
      </c>
      <c r="BG24" s="79"/>
      <c r="BH24" s="79"/>
      <c r="BI24" s="78">
        <f t="shared" si="20"/>
        <v>99.5</v>
      </c>
      <c r="BJ24" s="79">
        <v>100.0</v>
      </c>
      <c r="BK24" s="79">
        <v>100.0</v>
      </c>
      <c r="BL24" s="79">
        <v>100.0</v>
      </c>
      <c r="BM24" s="79">
        <v>0.0</v>
      </c>
      <c r="BN24" s="79">
        <v>95.0</v>
      </c>
      <c r="BO24" s="79">
        <v>0.0</v>
      </c>
      <c r="BP24" s="79">
        <v>40.0</v>
      </c>
      <c r="BQ24" s="79">
        <v>95.0</v>
      </c>
      <c r="BR24" s="79">
        <v>65.0</v>
      </c>
      <c r="BS24" s="79">
        <v>100.0</v>
      </c>
      <c r="BT24" s="78">
        <f t="shared" si="18"/>
        <v>69.5</v>
      </c>
      <c r="BU24" s="81">
        <v>100.0</v>
      </c>
      <c r="BV24" s="81">
        <v>100.0</v>
      </c>
      <c r="BW24" s="81">
        <v>100.0</v>
      </c>
      <c r="BX24" s="79">
        <v>100.0</v>
      </c>
      <c r="BY24" s="79">
        <v>100.0</v>
      </c>
      <c r="BZ24" s="79">
        <v>100.0</v>
      </c>
      <c r="CA24" s="79">
        <v>100.0</v>
      </c>
      <c r="CB24" s="79">
        <v>100.0</v>
      </c>
      <c r="CC24" s="79"/>
      <c r="CD24" s="78">
        <f t="shared" si="19"/>
        <v>100</v>
      </c>
    </row>
    <row r="25" ht="15.75" customHeight="1">
      <c r="A25" s="34" t="str">
        <f t="shared" si="2"/>
        <v>201956530-3</v>
      </c>
      <c r="B25" s="23">
        <f t="shared" si="3"/>
        <v>29</v>
      </c>
      <c r="C25" s="34"/>
      <c r="D25" s="98">
        <f t="shared" si="21"/>
        <v>21</v>
      </c>
      <c r="E25" s="72" t="s">
        <v>1784</v>
      </c>
      <c r="F25" s="72" t="s">
        <v>79</v>
      </c>
      <c r="G25" s="72" t="s">
        <v>1785</v>
      </c>
      <c r="H25" s="72" t="s">
        <v>79</v>
      </c>
      <c r="I25" s="72" t="s">
        <v>1136</v>
      </c>
      <c r="J25" s="72" t="s">
        <v>1786</v>
      </c>
      <c r="K25" s="72" t="s">
        <v>1787</v>
      </c>
      <c r="L25" s="72" t="s">
        <v>65</v>
      </c>
      <c r="M25" s="72" t="s">
        <v>97</v>
      </c>
      <c r="N25" s="72" t="s">
        <v>1788</v>
      </c>
      <c r="O25" s="74">
        <f t="shared" si="4"/>
        <v>58</v>
      </c>
      <c r="P25" s="74">
        <f t="shared" si="5"/>
        <v>0</v>
      </c>
      <c r="Q25" s="74">
        <f t="shared" si="6"/>
        <v>29</v>
      </c>
      <c r="R25" s="74">
        <f t="shared" si="7"/>
        <v>81.5</v>
      </c>
      <c r="S25" s="74">
        <f t="shared" si="8"/>
        <v>77.391</v>
      </c>
      <c r="T25" s="74">
        <f t="shared" si="9"/>
        <v>64.5</v>
      </c>
      <c r="U25" s="74">
        <f t="shared" si="10"/>
        <v>100</v>
      </c>
      <c r="V25" s="75">
        <f t="shared" si="11"/>
        <v>0</v>
      </c>
      <c r="W25" s="76">
        <f t="shared" si="12"/>
        <v>29</v>
      </c>
      <c r="X25" s="74">
        <v>20.0</v>
      </c>
      <c r="Y25" s="77">
        <v>23.0</v>
      </c>
      <c r="Z25" s="77">
        <v>15.0</v>
      </c>
      <c r="AA25" s="77">
        <v>100.0</v>
      </c>
      <c r="AB25" s="78">
        <f t="shared" si="13"/>
        <v>58</v>
      </c>
      <c r="AC25" s="77">
        <v>0.0</v>
      </c>
      <c r="AD25" s="77" t="s">
        <v>68</v>
      </c>
      <c r="AE25" s="74" t="s">
        <v>68</v>
      </c>
      <c r="AF25" s="78">
        <f t="shared" si="14"/>
        <v>0</v>
      </c>
      <c r="AG25" s="77"/>
      <c r="AH25" s="77"/>
      <c r="AI25" s="74"/>
      <c r="AJ25" s="78">
        <f t="shared" si="15"/>
        <v>0</v>
      </c>
      <c r="AK25" s="79">
        <v>100.0</v>
      </c>
      <c r="AL25" s="80">
        <v>100.0</v>
      </c>
      <c r="AM25" s="79">
        <v>100.0</v>
      </c>
      <c r="AN25" s="79">
        <v>75.0</v>
      </c>
      <c r="AO25" s="79">
        <v>100.0</v>
      </c>
      <c r="AP25" s="79">
        <v>100.0</v>
      </c>
      <c r="AQ25" s="79">
        <v>40.0</v>
      </c>
      <c r="AR25" s="79">
        <v>0.0</v>
      </c>
      <c r="AS25" s="79">
        <v>100.0</v>
      </c>
      <c r="AT25" s="79">
        <v>100.0</v>
      </c>
      <c r="AU25" s="79"/>
      <c r="AV25" s="78">
        <f t="shared" si="16"/>
        <v>81.5</v>
      </c>
      <c r="AW25" s="79">
        <v>81.0</v>
      </c>
      <c r="AX25" s="79">
        <v>87.0</v>
      </c>
      <c r="AY25" s="79">
        <v>100.0</v>
      </c>
      <c r="AZ25" s="79">
        <v>83.0</v>
      </c>
      <c r="BA25" s="79">
        <v>90.0</v>
      </c>
      <c r="BB25" s="79">
        <v>68.0</v>
      </c>
      <c r="BC25" s="79">
        <v>37.0</v>
      </c>
      <c r="BD25" s="79">
        <v>90.91</v>
      </c>
      <c r="BE25" s="79">
        <v>86.0</v>
      </c>
      <c r="BF25" s="79">
        <v>51.0</v>
      </c>
      <c r="BG25" s="79"/>
      <c r="BH25" s="79"/>
      <c r="BI25" s="78">
        <f t="shared" si="20"/>
        <v>77.391</v>
      </c>
      <c r="BJ25" s="79">
        <v>100.0</v>
      </c>
      <c r="BK25" s="79">
        <v>100.0</v>
      </c>
      <c r="BL25" s="79">
        <v>100.0</v>
      </c>
      <c r="BM25" s="79">
        <v>85.0</v>
      </c>
      <c r="BN25" s="79">
        <v>75.0</v>
      </c>
      <c r="BO25" s="79">
        <v>85.0</v>
      </c>
      <c r="BP25" s="79">
        <v>70.0</v>
      </c>
      <c r="BQ25" s="79">
        <v>30.0</v>
      </c>
      <c r="BR25" s="79">
        <v>0.0</v>
      </c>
      <c r="BS25" s="79">
        <v>0.0</v>
      </c>
      <c r="BT25" s="78">
        <f t="shared" si="18"/>
        <v>64.5</v>
      </c>
      <c r="BU25" s="81">
        <v>100.0</v>
      </c>
      <c r="BV25" s="81">
        <v>100.0</v>
      </c>
      <c r="BW25" s="81">
        <v>100.0</v>
      </c>
      <c r="BX25" s="79">
        <v>100.0</v>
      </c>
      <c r="BY25" s="79">
        <v>100.0</v>
      </c>
      <c r="BZ25" s="79">
        <v>100.0</v>
      </c>
      <c r="CA25" s="79">
        <v>100.0</v>
      </c>
      <c r="CB25" s="79">
        <v>100.0</v>
      </c>
      <c r="CC25" s="79"/>
      <c r="CD25" s="78">
        <f t="shared" si="19"/>
        <v>100</v>
      </c>
    </row>
    <row r="26" ht="15.75" customHeight="1">
      <c r="A26" s="34" t="str">
        <f t="shared" si="2"/>
        <v>202056531-7</v>
      </c>
      <c r="B26" s="23">
        <f t="shared" si="3"/>
        <v>93</v>
      </c>
      <c r="C26" s="34"/>
      <c r="D26" s="98">
        <f t="shared" si="21"/>
        <v>22</v>
      </c>
      <c r="E26" s="72" t="s">
        <v>1789</v>
      </c>
      <c r="F26" s="72" t="s">
        <v>92</v>
      </c>
      <c r="G26" s="72" t="s">
        <v>1790</v>
      </c>
      <c r="H26" s="72" t="s">
        <v>65</v>
      </c>
      <c r="I26" s="72" t="s">
        <v>200</v>
      </c>
      <c r="J26" s="72" t="s">
        <v>793</v>
      </c>
      <c r="K26" s="72" t="s">
        <v>1791</v>
      </c>
      <c r="L26" s="72" t="s">
        <v>65</v>
      </c>
      <c r="M26" s="72" t="s">
        <v>97</v>
      </c>
      <c r="N26" s="72" t="s">
        <v>1792</v>
      </c>
      <c r="O26" s="74">
        <f t="shared" si="4"/>
        <v>95</v>
      </c>
      <c r="P26" s="74">
        <f t="shared" si="5"/>
        <v>82</v>
      </c>
      <c r="Q26" s="74">
        <f t="shared" si="6"/>
        <v>89</v>
      </c>
      <c r="R26" s="74">
        <f t="shared" si="7"/>
        <v>95</v>
      </c>
      <c r="S26" s="74">
        <f t="shared" si="8"/>
        <v>100</v>
      </c>
      <c r="T26" s="74">
        <f t="shared" si="9"/>
        <v>95</v>
      </c>
      <c r="U26" s="74">
        <f t="shared" si="10"/>
        <v>100</v>
      </c>
      <c r="V26" s="75">
        <f t="shared" si="11"/>
        <v>0</v>
      </c>
      <c r="W26" s="76">
        <f t="shared" si="12"/>
        <v>93</v>
      </c>
      <c r="X26" s="74">
        <v>20.0</v>
      </c>
      <c r="Y26" s="77">
        <v>25.0</v>
      </c>
      <c r="Z26" s="77">
        <v>50.0</v>
      </c>
      <c r="AA26" s="77">
        <v>100.0</v>
      </c>
      <c r="AB26" s="78">
        <f t="shared" si="13"/>
        <v>95</v>
      </c>
      <c r="AC26" s="77">
        <v>27.0</v>
      </c>
      <c r="AD26" s="77">
        <v>55.0</v>
      </c>
      <c r="AE26" s="74">
        <v>100.0</v>
      </c>
      <c r="AF26" s="78">
        <f t="shared" si="14"/>
        <v>82</v>
      </c>
      <c r="AG26" s="77"/>
      <c r="AH26" s="77"/>
      <c r="AI26" s="74"/>
      <c r="AJ26" s="78">
        <f t="shared" si="15"/>
        <v>0</v>
      </c>
      <c r="AK26" s="79">
        <v>50.0</v>
      </c>
      <c r="AL26" s="80">
        <v>100.0</v>
      </c>
      <c r="AM26" s="79">
        <v>100.0</v>
      </c>
      <c r="AN26" s="79">
        <v>100.0</v>
      </c>
      <c r="AO26" s="79">
        <v>100.0</v>
      </c>
      <c r="AP26" s="79">
        <v>100.0</v>
      </c>
      <c r="AQ26" s="79">
        <v>100.0</v>
      </c>
      <c r="AR26" s="79">
        <v>100.0</v>
      </c>
      <c r="AS26" s="79">
        <v>100.0</v>
      </c>
      <c r="AT26" s="79">
        <v>100.0</v>
      </c>
      <c r="AU26" s="79"/>
      <c r="AV26" s="78">
        <f t="shared" si="16"/>
        <v>95</v>
      </c>
      <c r="AW26" s="79">
        <v>100.0</v>
      </c>
      <c r="AX26" s="79">
        <v>100.0</v>
      </c>
      <c r="AY26" s="79">
        <v>100.0</v>
      </c>
      <c r="AZ26" s="79">
        <v>100.0</v>
      </c>
      <c r="BA26" s="79">
        <v>100.0</v>
      </c>
      <c r="BB26" s="79">
        <v>100.0</v>
      </c>
      <c r="BC26" s="79">
        <v>100.0</v>
      </c>
      <c r="BD26" s="79">
        <v>100.0</v>
      </c>
      <c r="BE26" s="79">
        <v>100.0</v>
      </c>
      <c r="BF26" s="79">
        <v>100.0</v>
      </c>
      <c r="BG26" s="79"/>
      <c r="BH26" s="79"/>
      <c r="BI26" s="78">
        <f t="shared" si="20"/>
        <v>100</v>
      </c>
      <c r="BJ26" s="79">
        <v>100.0</v>
      </c>
      <c r="BK26" s="79">
        <v>100.0</v>
      </c>
      <c r="BL26" s="79">
        <v>100.0</v>
      </c>
      <c r="BM26" s="79">
        <v>100.0</v>
      </c>
      <c r="BN26" s="79">
        <v>80.0</v>
      </c>
      <c r="BO26" s="79">
        <v>100.0</v>
      </c>
      <c r="BP26" s="79">
        <v>90.0</v>
      </c>
      <c r="BQ26" s="79">
        <v>80.0</v>
      </c>
      <c r="BR26" s="79">
        <v>100.0</v>
      </c>
      <c r="BS26" s="79">
        <v>100.0</v>
      </c>
      <c r="BT26" s="78">
        <f t="shared" si="18"/>
        <v>95</v>
      </c>
      <c r="BU26" s="81">
        <v>100.0</v>
      </c>
      <c r="BV26" s="81">
        <v>100.0</v>
      </c>
      <c r="BW26" s="81">
        <v>100.0</v>
      </c>
      <c r="BX26" s="79">
        <v>100.0</v>
      </c>
      <c r="BY26" s="79">
        <v>100.0</v>
      </c>
      <c r="BZ26" s="79">
        <v>100.0</v>
      </c>
      <c r="CA26" s="79">
        <v>100.0</v>
      </c>
      <c r="CB26" s="79">
        <v>100.0</v>
      </c>
      <c r="CC26" s="79"/>
      <c r="CD26" s="78">
        <f t="shared" si="19"/>
        <v>100</v>
      </c>
    </row>
    <row r="27" ht="15.75" customHeight="1">
      <c r="A27" s="34" t="str">
        <f t="shared" si="2"/>
        <v>201923552-4</v>
      </c>
      <c r="B27" s="23">
        <f t="shared" si="3"/>
        <v>40</v>
      </c>
      <c r="C27" s="34"/>
      <c r="D27" s="98">
        <f t="shared" si="21"/>
        <v>23</v>
      </c>
      <c r="E27" s="72" t="s">
        <v>1793</v>
      </c>
      <c r="F27" s="72" t="s">
        <v>59</v>
      </c>
      <c r="G27" s="72" t="s">
        <v>1794</v>
      </c>
      <c r="H27" s="72" t="s">
        <v>205</v>
      </c>
      <c r="I27" s="72" t="s">
        <v>1661</v>
      </c>
      <c r="J27" s="72" t="s">
        <v>1795</v>
      </c>
      <c r="K27" s="72" t="s">
        <v>1796</v>
      </c>
      <c r="L27" s="72" t="s">
        <v>65</v>
      </c>
      <c r="M27" s="72" t="s">
        <v>164</v>
      </c>
      <c r="N27" s="72" t="s">
        <v>1797</v>
      </c>
      <c r="O27" s="74">
        <f t="shared" si="4"/>
        <v>80</v>
      </c>
      <c r="P27" s="74">
        <f t="shared" si="5"/>
        <v>0</v>
      </c>
      <c r="Q27" s="74">
        <f t="shared" si="6"/>
        <v>40</v>
      </c>
      <c r="R27" s="74">
        <f t="shared" si="7"/>
        <v>65.5</v>
      </c>
      <c r="S27" s="74">
        <f t="shared" si="8"/>
        <v>100</v>
      </c>
      <c r="T27" s="74">
        <f t="shared" si="9"/>
        <v>81.5</v>
      </c>
      <c r="U27" s="74">
        <f t="shared" si="10"/>
        <v>100</v>
      </c>
      <c r="V27" s="75">
        <f t="shared" si="11"/>
        <v>0</v>
      </c>
      <c r="W27" s="76">
        <f t="shared" si="12"/>
        <v>40</v>
      </c>
      <c r="X27" s="74">
        <v>20.0</v>
      </c>
      <c r="Y27" s="77">
        <v>20.0</v>
      </c>
      <c r="Z27" s="77">
        <v>40.0</v>
      </c>
      <c r="AA27" s="77">
        <v>100.0</v>
      </c>
      <c r="AB27" s="78">
        <f t="shared" si="13"/>
        <v>80</v>
      </c>
      <c r="AC27" s="77" t="s">
        <v>68</v>
      </c>
      <c r="AD27" s="77">
        <v>0.0</v>
      </c>
      <c r="AE27" s="74">
        <v>70.0</v>
      </c>
      <c r="AF27" s="78">
        <f t="shared" si="14"/>
        <v>0</v>
      </c>
      <c r="AG27" s="77"/>
      <c r="AH27" s="77"/>
      <c r="AI27" s="74"/>
      <c r="AJ27" s="78">
        <f t="shared" si="15"/>
        <v>0</v>
      </c>
      <c r="AK27" s="79">
        <v>100.0</v>
      </c>
      <c r="AL27" s="80">
        <v>100.0</v>
      </c>
      <c r="AM27" s="79">
        <v>100.0</v>
      </c>
      <c r="AN27" s="79">
        <v>100.0</v>
      </c>
      <c r="AO27" s="79">
        <v>75.0</v>
      </c>
      <c r="AP27" s="79">
        <v>20.0</v>
      </c>
      <c r="AQ27" s="79">
        <v>100.0</v>
      </c>
      <c r="AR27" s="79">
        <v>0.0</v>
      </c>
      <c r="AS27" s="79">
        <v>60.0</v>
      </c>
      <c r="AT27" s="79">
        <v>0.0</v>
      </c>
      <c r="AU27" s="79"/>
      <c r="AV27" s="78">
        <f t="shared" si="16"/>
        <v>65.5</v>
      </c>
      <c r="AW27" s="79">
        <v>100.0</v>
      </c>
      <c r="AX27" s="79">
        <v>100.0</v>
      </c>
      <c r="AY27" s="79">
        <v>100.0</v>
      </c>
      <c r="AZ27" s="79">
        <v>100.0</v>
      </c>
      <c r="BA27" s="79">
        <v>100.0</v>
      </c>
      <c r="BB27" s="79">
        <v>100.0</v>
      </c>
      <c r="BC27" s="79">
        <v>100.0</v>
      </c>
      <c r="BD27" s="79">
        <v>100.0</v>
      </c>
      <c r="BE27" s="79">
        <v>100.0</v>
      </c>
      <c r="BF27" s="79">
        <v>100.0</v>
      </c>
      <c r="BG27" s="79"/>
      <c r="BH27" s="79"/>
      <c r="BI27" s="78">
        <f t="shared" si="20"/>
        <v>100</v>
      </c>
      <c r="BJ27" s="79">
        <v>100.0</v>
      </c>
      <c r="BK27" s="79">
        <v>100.0</v>
      </c>
      <c r="BL27" s="79">
        <v>100.0</v>
      </c>
      <c r="BM27" s="79">
        <v>100.0</v>
      </c>
      <c r="BN27" s="79">
        <v>100.0</v>
      </c>
      <c r="BO27" s="79">
        <v>100.0</v>
      </c>
      <c r="BP27" s="79">
        <v>25.0</v>
      </c>
      <c r="BQ27" s="79">
        <v>90.0</v>
      </c>
      <c r="BR27" s="79">
        <v>100.0</v>
      </c>
      <c r="BS27" s="79">
        <v>0.0</v>
      </c>
      <c r="BT27" s="78">
        <f t="shared" si="18"/>
        <v>81.5</v>
      </c>
      <c r="BU27" s="81">
        <v>100.0</v>
      </c>
      <c r="BV27" s="81">
        <v>100.0</v>
      </c>
      <c r="BW27" s="81">
        <v>100.0</v>
      </c>
      <c r="BX27" s="79">
        <v>100.0</v>
      </c>
      <c r="BY27" s="79">
        <v>100.0</v>
      </c>
      <c r="BZ27" s="79">
        <v>100.0</v>
      </c>
      <c r="CA27" s="79">
        <v>100.0</v>
      </c>
      <c r="CB27" s="79">
        <v>100.0</v>
      </c>
      <c r="CC27" s="79"/>
      <c r="CD27" s="78">
        <f t="shared" si="19"/>
        <v>100</v>
      </c>
    </row>
    <row r="28" ht="15.75" customHeight="1">
      <c r="A28" s="34" t="str">
        <f t="shared" si="2"/>
        <v>202056566-k</v>
      </c>
      <c r="B28" s="23">
        <f t="shared" si="3"/>
        <v>15</v>
      </c>
      <c r="C28" s="34"/>
      <c r="D28" s="98">
        <f t="shared" si="21"/>
        <v>24</v>
      </c>
      <c r="E28" s="72" t="s">
        <v>1798</v>
      </c>
      <c r="F28" s="72" t="s">
        <v>77</v>
      </c>
      <c r="G28" s="72" t="s">
        <v>1799</v>
      </c>
      <c r="H28" s="72" t="s">
        <v>155</v>
      </c>
      <c r="I28" s="72" t="s">
        <v>1800</v>
      </c>
      <c r="J28" s="72" t="s">
        <v>186</v>
      </c>
      <c r="K28" s="72" t="s">
        <v>1801</v>
      </c>
      <c r="L28" s="72" t="s">
        <v>65</v>
      </c>
      <c r="M28" s="72" t="s">
        <v>97</v>
      </c>
      <c r="N28" s="72" t="s">
        <v>1802</v>
      </c>
      <c r="O28" s="74">
        <f t="shared" si="4"/>
        <v>28</v>
      </c>
      <c r="P28" s="74">
        <f t="shared" si="5"/>
        <v>2</v>
      </c>
      <c r="Q28" s="74">
        <f t="shared" si="6"/>
        <v>15</v>
      </c>
      <c r="R28" s="74">
        <f t="shared" si="7"/>
        <v>65</v>
      </c>
      <c r="S28" s="74">
        <f t="shared" si="8"/>
        <v>37</v>
      </c>
      <c r="T28" s="74">
        <f t="shared" si="9"/>
        <v>34.5</v>
      </c>
      <c r="U28" s="74">
        <f t="shared" si="10"/>
        <v>12.85714286</v>
      </c>
      <c r="V28" s="75">
        <f t="shared" si="11"/>
        <v>0</v>
      </c>
      <c r="W28" s="76">
        <f t="shared" si="12"/>
        <v>15</v>
      </c>
      <c r="X28" s="74">
        <v>15.0</v>
      </c>
      <c r="Y28" s="77">
        <v>13.0</v>
      </c>
      <c r="Z28" s="77">
        <v>0.0</v>
      </c>
      <c r="AA28" s="77">
        <v>0.0</v>
      </c>
      <c r="AB28" s="78">
        <f t="shared" si="13"/>
        <v>28</v>
      </c>
      <c r="AC28" s="77">
        <v>2.0</v>
      </c>
      <c r="AD28" s="77">
        <v>0.0</v>
      </c>
      <c r="AE28" s="74">
        <v>0.0</v>
      </c>
      <c r="AF28" s="78">
        <f t="shared" si="14"/>
        <v>2</v>
      </c>
      <c r="AG28" s="77"/>
      <c r="AH28" s="77"/>
      <c r="AI28" s="74"/>
      <c r="AJ28" s="78">
        <f t="shared" si="15"/>
        <v>0</v>
      </c>
      <c r="AK28" s="79">
        <v>60.0</v>
      </c>
      <c r="AL28" s="80">
        <v>100.0</v>
      </c>
      <c r="AM28" s="79">
        <v>20.0</v>
      </c>
      <c r="AN28" s="79">
        <v>75.0</v>
      </c>
      <c r="AO28" s="79">
        <v>75.0</v>
      </c>
      <c r="AP28" s="79">
        <v>0.0</v>
      </c>
      <c r="AQ28" s="79">
        <v>60.0</v>
      </c>
      <c r="AR28" s="79">
        <v>100.0</v>
      </c>
      <c r="AS28" s="79">
        <v>100.0</v>
      </c>
      <c r="AT28" s="79">
        <v>60.0</v>
      </c>
      <c r="AU28" s="79"/>
      <c r="AV28" s="78">
        <f t="shared" si="16"/>
        <v>65</v>
      </c>
      <c r="AW28" s="79">
        <v>0.0</v>
      </c>
      <c r="AX28" s="79">
        <v>100.0</v>
      </c>
      <c r="AY28" s="79">
        <v>100.0</v>
      </c>
      <c r="AZ28" s="79">
        <v>60.0</v>
      </c>
      <c r="BA28" s="79">
        <v>33.0</v>
      </c>
      <c r="BB28" s="79">
        <v>0.0</v>
      </c>
      <c r="BC28" s="79">
        <v>77.0</v>
      </c>
      <c r="BD28" s="79">
        <v>0.0</v>
      </c>
      <c r="BE28" s="79">
        <v>0.0</v>
      </c>
      <c r="BF28" s="79">
        <v>0.0</v>
      </c>
      <c r="BG28" s="79"/>
      <c r="BH28" s="79"/>
      <c r="BI28" s="78">
        <f t="shared" si="20"/>
        <v>37</v>
      </c>
      <c r="BJ28" s="79">
        <v>100.0</v>
      </c>
      <c r="BK28" s="79">
        <v>100.0</v>
      </c>
      <c r="BL28" s="79">
        <v>100.0</v>
      </c>
      <c r="BM28" s="79">
        <v>0.0</v>
      </c>
      <c r="BN28" s="79">
        <v>0.0</v>
      </c>
      <c r="BO28" s="79">
        <v>0.0</v>
      </c>
      <c r="BP28" s="79">
        <v>0.0</v>
      </c>
      <c r="BQ28" s="79">
        <v>45.0</v>
      </c>
      <c r="BR28" s="79">
        <v>0.0</v>
      </c>
      <c r="BS28" s="79">
        <v>0.0</v>
      </c>
      <c r="BT28" s="78">
        <f t="shared" si="18"/>
        <v>34.5</v>
      </c>
      <c r="BU28" s="81">
        <v>25.0</v>
      </c>
      <c r="BV28" s="81">
        <v>65.0</v>
      </c>
      <c r="BW28" s="81">
        <v>0.0</v>
      </c>
      <c r="BX28" s="79">
        <v>0.0</v>
      </c>
      <c r="BY28" s="79"/>
      <c r="BZ28" s="79">
        <v>0.0</v>
      </c>
      <c r="CA28" s="79">
        <v>0.0</v>
      </c>
      <c r="CB28" s="79">
        <v>0.0</v>
      </c>
      <c r="CC28" s="79"/>
      <c r="CD28" s="78">
        <f t="shared" si="19"/>
        <v>12.85714286</v>
      </c>
    </row>
    <row r="29" ht="15.75" customHeight="1">
      <c r="A29" s="34" t="str">
        <f t="shared" si="2"/>
        <v>202056600-3</v>
      </c>
      <c r="B29" s="23">
        <f t="shared" si="3"/>
        <v>96</v>
      </c>
      <c r="C29" s="34"/>
      <c r="D29" s="98">
        <f t="shared" si="21"/>
        <v>25</v>
      </c>
      <c r="E29" s="72" t="s">
        <v>1803</v>
      </c>
      <c r="F29" s="72" t="s">
        <v>79</v>
      </c>
      <c r="G29" s="72" t="s">
        <v>1804</v>
      </c>
      <c r="H29" s="72" t="s">
        <v>205</v>
      </c>
      <c r="I29" s="72" t="s">
        <v>229</v>
      </c>
      <c r="J29" s="72" t="s">
        <v>898</v>
      </c>
      <c r="K29" s="72" t="s">
        <v>1805</v>
      </c>
      <c r="L29" s="72" t="s">
        <v>65</v>
      </c>
      <c r="M29" s="72" t="s">
        <v>97</v>
      </c>
      <c r="N29" s="72" t="s">
        <v>1806</v>
      </c>
      <c r="O29" s="74">
        <f t="shared" si="4"/>
        <v>95</v>
      </c>
      <c r="P29" s="74">
        <f t="shared" si="5"/>
        <v>100</v>
      </c>
      <c r="Q29" s="74">
        <f t="shared" si="6"/>
        <v>98</v>
      </c>
      <c r="R29" s="74">
        <f t="shared" si="7"/>
        <v>96.3</v>
      </c>
      <c r="S29" s="74">
        <f t="shared" si="8"/>
        <v>74.2</v>
      </c>
      <c r="T29" s="74">
        <f t="shared" si="9"/>
        <v>98.5</v>
      </c>
      <c r="U29" s="74">
        <f t="shared" si="10"/>
        <v>87.5</v>
      </c>
      <c r="V29" s="75">
        <f t="shared" si="11"/>
        <v>0</v>
      </c>
      <c r="W29" s="76">
        <f t="shared" si="12"/>
        <v>96</v>
      </c>
      <c r="X29" s="74">
        <v>15.0</v>
      </c>
      <c r="Y29" s="77">
        <v>30.0</v>
      </c>
      <c r="Z29" s="77">
        <v>50.0</v>
      </c>
      <c r="AA29" s="77">
        <v>100.0</v>
      </c>
      <c r="AB29" s="78">
        <f t="shared" si="13"/>
        <v>95</v>
      </c>
      <c r="AC29" s="77">
        <v>30.0</v>
      </c>
      <c r="AD29" s="77">
        <v>70.0</v>
      </c>
      <c r="AE29" s="74">
        <v>100.0</v>
      </c>
      <c r="AF29" s="78">
        <f t="shared" si="14"/>
        <v>100</v>
      </c>
      <c r="AG29" s="77"/>
      <c r="AH29" s="77"/>
      <c r="AI29" s="74"/>
      <c r="AJ29" s="78">
        <f t="shared" si="15"/>
        <v>0</v>
      </c>
      <c r="AK29" s="79">
        <v>100.0</v>
      </c>
      <c r="AL29" s="80">
        <v>100.0</v>
      </c>
      <c r="AM29" s="79">
        <v>100.0</v>
      </c>
      <c r="AN29" s="79">
        <v>100.0</v>
      </c>
      <c r="AO29" s="79">
        <v>100.0</v>
      </c>
      <c r="AP29" s="79">
        <v>80.0</v>
      </c>
      <c r="AQ29" s="79">
        <v>100.0</v>
      </c>
      <c r="AR29" s="79">
        <v>83.0</v>
      </c>
      <c r="AS29" s="79">
        <v>100.0</v>
      </c>
      <c r="AT29" s="79">
        <v>100.0</v>
      </c>
      <c r="AU29" s="79"/>
      <c r="AV29" s="78">
        <f t="shared" si="16"/>
        <v>96.3</v>
      </c>
      <c r="AW29" s="79">
        <v>75.0</v>
      </c>
      <c r="AX29" s="79">
        <v>0.0</v>
      </c>
      <c r="AY29" s="79">
        <v>100.0</v>
      </c>
      <c r="AZ29" s="79">
        <v>67.0</v>
      </c>
      <c r="BA29" s="79">
        <v>100.0</v>
      </c>
      <c r="BB29" s="79">
        <v>100.0</v>
      </c>
      <c r="BC29" s="79">
        <v>100.0</v>
      </c>
      <c r="BD29" s="79">
        <v>100.0</v>
      </c>
      <c r="BE29" s="79">
        <v>100.0</v>
      </c>
      <c r="BF29" s="79">
        <v>0.0</v>
      </c>
      <c r="BG29" s="79"/>
      <c r="BH29" s="79"/>
      <c r="BI29" s="78">
        <f t="shared" si="20"/>
        <v>74.2</v>
      </c>
      <c r="BJ29" s="79">
        <v>100.0</v>
      </c>
      <c r="BK29" s="79">
        <v>100.0</v>
      </c>
      <c r="BL29" s="79">
        <v>100.0</v>
      </c>
      <c r="BM29" s="79">
        <v>100.0</v>
      </c>
      <c r="BN29" s="79">
        <v>100.0</v>
      </c>
      <c r="BO29" s="79">
        <v>100.0</v>
      </c>
      <c r="BP29" s="79">
        <v>100.0</v>
      </c>
      <c r="BQ29" s="79">
        <v>95.0</v>
      </c>
      <c r="BR29" s="79">
        <v>100.0</v>
      </c>
      <c r="BS29" s="79">
        <v>90.0</v>
      </c>
      <c r="BT29" s="78">
        <f t="shared" si="18"/>
        <v>98.5</v>
      </c>
      <c r="BU29" s="81">
        <v>0.0</v>
      </c>
      <c r="BV29" s="81">
        <v>100.0</v>
      </c>
      <c r="BW29" s="81">
        <v>100.0</v>
      </c>
      <c r="BX29" s="79">
        <v>100.0</v>
      </c>
      <c r="BY29" s="79">
        <v>100.0</v>
      </c>
      <c r="BZ29" s="79">
        <v>100.0</v>
      </c>
      <c r="CA29" s="79">
        <v>100.0</v>
      </c>
      <c r="CB29" s="79">
        <v>100.0</v>
      </c>
      <c r="CC29" s="79"/>
      <c r="CD29" s="78">
        <f t="shared" si="19"/>
        <v>87.5</v>
      </c>
    </row>
    <row r="30" ht="15.75" customHeight="1">
      <c r="A30" s="34" t="str">
        <f t="shared" si="2"/>
        <v>202056575-9</v>
      </c>
      <c r="B30" s="23">
        <f t="shared" si="3"/>
        <v>86</v>
      </c>
      <c r="C30" s="34"/>
      <c r="D30" s="98">
        <f t="shared" si="21"/>
        <v>26</v>
      </c>
      <c r="E30" s="72" t="s">
        <v>1807</v>
      </c>
      <c r="F30" s="72" t="s">
        <v>100</v>
      </c>
      <c r="G30" s="72" t="s">
        <v>1808</v>
      </c>
      <c r="H30" s="72" t="s">
        <v>155</v>
      </c>
      <c r="I30" s="72" t="s">
        <v>1809</v>
      </c>
      <c r="J30" s="72" t="s">
        <v>1810</v>
      </c>
      <c r="K30" s="72" t="s">
        <v>1811</v>
      </c>
      <c r="L30" s="72" t="s">
        <v>65</v>
      </c>
      <c r="M30" s="72" t="s">
        <v>97</v>
      </c>
      <c r="N30" s="72" t="s">
        <v>1812</v>
      </c>
      <c r="O30" s="74">
        <f t="shared" si="4"/>
        <v>70</v>
      </c>
      <c r="P30" s="74">
        <f t="shared" si="5"/>
        <v>89</v>
      </c>
      <c r="Q30" s="74">
        <f t="shared" si="6"/>
        <v>80</v>
      </c>
      <c r="R30" s="74">
        <f t="shared" si="7"/>
        <v>89.8</v>
      </c>
      <c r="S30" s="74">
        <f t="shared" si="8"/>
        <v>100</v>
      </c>
      <c r="T30" s="74">
        <f t="shared" si="9"/>
        <v>90</v>
      </c>
      <c r="U30" s="74">
        <f t="shared" si="10"/>
        <v>100</v>
      </c>
      <c r="V30" s="75">
        <f t="shared" si="11"/>
        <v>0</v>
      </c>
      <c r="W30" s="76">
        <f t="shared" si="12"/>
        <v>86</v>
      </c>
      <c r="X30" s="74">
        <v>20.0</v>
      </c>
      <c r="Y30" s="77">
        <v>25.0</v>
      </c>
      <c r="Z30" s="77">
        <v>25.0</v>
      </c>
      <c r="AA30" s="77">
        <v>100.0</v>
      </c>
      <c r="AB30" s="78">
        <f t="shared" si="13"/>
        <v>70</v>
      </c>
      <c r="AC30" s="77">
        <v>28.0</v>
      </c>
      <c r="AD30" s="77">
        <v>61.0</v>
      </c>
      <c r="AE30" s="74">
        <v>100.0</v>
      </c>
      <c r="AF30" s="78">
        <f t="shared" si="14"/>
        <v>89</v>
      </c>
      <c r="AG30" s="77"/>
      <c r="AH30" s="77"/>
      <c r="AI30" s="74"/>
      <c r="AJ30" s="78">
        <f t="shared" si="15"/>
        <v>0</v>
      </c>
      <c r="AK30" s="79">
        <v>100.0</v>
      </c>
      <c r="AL30" s="80">
        <v>100.0</v>
      </c>
      <c r="AM30" s="79">
        <v>100.0</v>
      </c>
      <c r="AN30" s="79">
        <v>75.0</v>
      </c>
      <c r="AO30" s="79">
        <v>100.0</v>
      </c>
      <c r="AP30" s="79">
        <v>100.0</v>
      </c>
      <c r="AQ30" s="79">
        <v>100.0</v>
      </c>
      <c r="AR30" s="79">
        <v>83.0</v>
      </c>
      <c r="AS30" s="79">
        <v>40.0</v>
      </c>
      <c r="AT30" s="79">
        <v>100.0</v>
      </c>
      <c r="AU30" s="79"/>
      <c r="AV30" s="78">
        <f t="shared" si="16"/>
        <v>89.8</v>
      </c>
      <c r="AW30" s="79">
        <v>100.0</v>
      </c>
      <c r="AX30" s="79">
        <v>100.0</v>
      </c>
      <c r="AY30" s="79">
        <v>100.0</v>
      </c>
      <c r="AZ30" s="79">
        <v>100.0</v>
      </c>
      <c r="BA30" s="79">
        <v>100.0</v>
      </c>
      <c r="BB30" s="79">
        <v>100.0</v>
      </c>
      <c r="BC30" s="79">
        <v>100.0</v>
      </c>
      <c r="BD30" s="79">
        <v>100.0</v>
      </c>
      <c r="BE30" s="79">
        <v>100.0</v>
      </c>
      <c r="BF30" s="79">
        <v>100.0</v>
      </c>
      <c r="BG30" s="79"/>
      <c r="BH30" s="79"/>
      <c r="BI30" s="78">
        <f t="shared" si="20"/>
        <v>100</v>
      </c>
      <c r="BJ30" s="79">
        <v>100.0</v>
      </c>
      <c r="BK30" s="79">
        <v>100.0</v>
      </c>
      <c r="BL30" s="79">
        <v>75.0</v>
      </c>
      <c r="BM30" s="79">
        <v>100.0</v>
      </c>
      <c r="BN30" s="79">
        <v>100.0</v>
      </c>
      <c r="BO30" s="79">
        <v>90.0</v>
      </c>
      <c r="BP30" s="79">
        <v>50.0</v>
      </c>
      <c r="BQ30" s="79">
        <v>90.0</v>
      </c>
      <c r="BR30" s="79">
        <v>95.0</v>
      </c>
      <c r="BS30" s="79">
        <v>100.0</v>
      </c>
      <c r="BT30" s="78">
        <f t="shared" si="18"/>
        <v>90</v>
      </c>
      <c r="BU30" s="81">
        <v>100.0</v>
      </c>
      <c r="BV30" s="81">
        <v>100.0</v>
      </c>
      <c r="BW30" s="81">
        <v>100.0</v>
      </c>
      <c r="BX30" s="79">
        <v>100.0</v>
      </c>
      <c r="BY30" s="79">
        <v>100.0</v>
      </c>
      <c r="BZ30" s="79">
        <v>100.0</v>
      </c>
      <c r="CA30" s="79">
        <v>100.0</v>
      </c>
      <c r="CB30" s="79">
        <v>100.0</v>
      </c>
      <c r="CC30" s="79"/>
      <c r="CD30" s="78">
        <f t="shared" si="19"/>
        <v>100</v>
      </c>
    </row>
    <row r="31" ht="15.75" customHeight="1">
      <c r="A31" s="34" t="str">
        <f t="shared" si="2"/>
        <v>202023516-3</v>
      </c>
      <c r="B31" s="23">
        <f t="shared" si="3"/>
        <v>76</v>
      </c>
      <c r="C31" s="34"/>
      <c r="D31" s="98">
        <v>27.0</v>
      </c>
      <c r="E31" s="72" t="s">
        <v>1813</v>
      </c>
      <c r="F31" s="72" t="s">
        <v>79</v>
      </c>
      <c r="G31" s="72" t="s">
        <v>1814</v>
      </c>
      <c r="H31" s="72" t="s">
        <v>79</v>
      </c>
      <c r="I31" s="72" t="s">
        <v>110</v>
      </c>
      <c r="J31" s="72" t="s">
        <v>726</v>
      </c>
      <c r="K31" s="72" t="s">
        <v>1815</v>
      </c>
      <c r="L31" s="72" t="s">
        <v>65</v>
      </c>
      <c r="M31" s="72" t="s">
        <v>164</v>
      </c>
      <c r="N31" s="72" t="s">
        <v>1816</v>
      </c>
      <c r="O31" s="74">
        <f t="shared" si="4"/>
        <v>85</v>
      </c>
      <c r="P31" s="74">
        <f t="shared" si="5"/>
        <v>0</v>
      </c>
      <c r="Q31" s="74">
        <f>IFERROR(IF($V31&lt;&gt;0,ROUND((O31+P31+V31)/3,0),ROUND(($O31*0.5+$P31*0.5),0)),)</f>
        <v>55</v>
      </c>
      <c r="R31" s="74">
        <f t="shared" si="7"/>
        <v>94.2</v>
      </c>
      <c r="S31" s="74">
        <f t="shared" si="8"/>
        <v>99.091</v>
      </c>
      <c r="T31" s="74">
        <f t="shared" si="9"/>
        <v>97.5</v>
      </c>
      <c r="U31" s="74">
        <f t="shared" si="10"/>
        <v>100</v>
      </c>
      <c r="V31" s="75">
        <f t="shared" si="11"/>
        <v>80</v>
      </c>
      <c r="W31" s="76">
        <f t="shared" si="12"/>
        <v>76</v>
      </c>
      <c r="X31" s="74">
        <v>20.0</v>
      </c>
      <c r="Y31" s="77">
        <v>20.0</v>
      </c>
      <c r="Z31" s="77">
        <v>45.0</v>
      </c>
      <c r="AA31" s="77">
        <v>100.0</v>
      </c>
      <c r="AB31" s="78">
        <f t="shared" si="13"/>
        <v>85</v>
      </c>
      <c r="AC31" s="77">
        <v>0.0</v>
      </c>
      <c r="AD31" s="77">
        <v>0.0</v>
      </c>
      <c r="AE31" s="74">
        <v>100.0</v>
      </c>
      <c r="AF31" s="78">
        <f t="shared" si="14"/>
        <v>0</v>
      </c>
      <c r="AG31" s="77">
        <v>15.0</v>
      </c>
      <c r="AH31" s="77">
        <v>65.0</v>
      </c>
      <c r="AI31" s="74">
        <v>100.0</v>
      </c>
      <c r="AJ31" s="78">
        <f t="shared" si="15"/>
        <v>80</v>
      </c>
      <c r="AK31" s="79">
        <v>100.0</v>
      </c>
      <c r="AL31" s="80">
        <v>100.0</v>
      </c>
      <c r="AM31" s="79">
        <v>100.0</v>
      </c>
      <c r="AN31" s="79">
        <v>100.0</v>
      </c>
      <c r="AO31" s="79">
        <v>75.0</v>
      </c>
      <c r="AP31" s="79">
        <v>100.0</v>
      </c>
      <c r="AQ31" s="79">
        <v>100.0</v>
      </c>
      <c r="AR31" s="79">
        <v>67.0</v>
      </c>
      <c r="AS31" s="79">
        <v>100.0</v>
      </c>
      <c r="AT31" s="79">
        <v>100.0</v>
      </c>
      <c r="AU31" s="79"/>
      <c r="AV31" s="78">
        <f t="shared" si="16"/>
        <v>94.2</v>
      </c>
      <c r="AW31" s="79">
        <v>100.0</v>
      </c>
      <c r="AX31" s="79">
        <v>100.0</v>
      </c>
      <c r="AY31" s="79">
        <v>100.0</v>
      </c>
      <c r="AZ31" s="79">
        <v>100.0</v>
      </c>
      <c r="BA31" s="79">
        <v>100.0</v>
      </c>
      <c r="BB31" s="79">
        <v>100.0</v>
      </c>
      <c r="BC31" s="79">
        <v>100.0</v>
      </c>
      <c r="BD31" s="79">
        <v>90.91</v>
      </c>
      <c r="BE31" s="79">
        <v>100.0</v>
      </c>
      <c r="BF31" s="79">
        <v>100.0</v>
      </c>
      <c r="BG31" s="79"/>
      <c r="BH31" s="79"/>
      <c r="BI31" s="78">
        <f t="shared" si="20"/>
        <v>99.091</v>
      </c>
      <c r="BJ31" s="79">
        <v>100.0</v>
      </c>
      <c r="BK31" s="79">
        <v>100.0</v>
      </c>
      <c r="BL31" s="79">
        <v>100.0</v>
      </c>
      <c r="BM31" s="79">
        <v>100.0</v>
      </c>
      <c r="BN31" s="79">
        <v>95.0</v>
      </c>
      <c r="BO31" s="79">
        <v>100.0</v>
      </c>
      <c r="BP31" s="79">
        <v>90.0</v>
      </c>
      <c r="BQ31" s="79">
        <v>95.0</v>
      </c>
      <c r="BR31" s="79">
        <v>95.0</v>
      </c>
      <c r="BS31" s="79">
        <v>100.0</v>
      </c>
      <c r="BT31" s="78">
        <f t="shared" si="18"/>
        <v>97.5</v>
      </c>
      <c r="BU31" s="81">
        <v>100.0</v>
      </c>
      <c r="BV31" s="81">
        <v>100.0</v>
      </c>
      <c r="BW31" s="81">
        <v>100.0</v>
      </c>
      <c r="BX31" s="79">
        <v>100.0</v>
      </c>
      <c r="BY31" s="79">
        <v>100.0</v>
      </c>
      <c r="BZ31" s="79">
        <v>100.0</v>
      </c>
      <c r="CA31" s="79">
        <v>100.0</v>
      </c>
      <c r="CB31" s="79">
        <v>100.0</v>
      </c>
      <c r="CC31" s="79"/>
      <c r="CD31" s="78">
        <f t="shared" si="19"/>
        <v>100</v>
      </c>
    </row>
    <row r="32" ht="15.75" customHeight="1">
      <c r="A32" s="34" t="str">
        <f t="shared" si="2"/>
        <v>202056608-9</v>
      </c>
      <c r="B32" s="23">
        <f t="shared" si="3"/>
        <v>72</v>
      </c>
      <c r="C32" s="34"/>
      <c r="D32" s="98">
        <v>28.0</v>
      </c>
      <c r="E32" s="72" t="s">
        <v>1817</v>
      </c>
      <c r="F32" s="72" t="s">
        <v>100</v>
      </c>
      <c r="G32" s="72" t="s">
        <v>1818</v>
      </c>
      <c r="H32" s="72" t="s">
        <v>59</v>
      </c>
      <c r="I32" s="72" t="s">
        <v>259</v>
      </c>
      <c r="J32" s="72" t="s">
        <v>1819</v>
      </c>
      <c r="K32" s="72" t="s">
        <v>1820</v>
      </c>
      <c r="L32" s="72" t="s">
        <v>65</v>
      </c>
      <c r="M32" s="72" t="s">
        <v>97</v>
      </c>
      <c r="N32" s="72" t="s">
        <v>1821</v>
      </c>
      <c r="O32" s="74">
        <f t="shared" si="4"/>
        <v>0</v>
      </c>
      <c r="P32" s="74">
        <f t="shared" si="5"/>
        <v>60</v>
      </c>
      <c r="Q32" s="74">
        <f t="shared" ref="Q32:Q39" si="22">IFERROR(IF($V32&lt;&gt;0,ROUND((MAX(O32:P32)*0.5+$V32*0.5),0),ROUND(($O32*0.5+$P32*0.5),0)),)</f>
        <v>78</v>
      </c>
      <c r="R32" s="74">
        <f t="shared" si="7"/>
        <v>75</v>
      </c>
      <c r="S32" s="74">
        <f t="shared" si="8"/>
        <v>48.9</v>
      </c>
      <c r="T32" s="74">
        <f t="shared" si="9"/>
        <v>58</v>
      </c>
      <c r="U32" s="74">
        <f t="shared" si="10"/>
        <v>83.33333333</v>
      </c>
      <c r="V32" s="75">
        <f t="shared" si="11"/>
        <v>95</v>
      </c>
      <c r="W32" s="76">
        <f t="shared" si="12"/>
        <v>72</v>
      </c>
      <c r="X32" s="74" t="s">
        <v>68</v>
      </c>
      <c r="Y32" s="77" t="s">
        <v>68</v>
      </c>
      <c r="Z32" s="77" t="s">
        <v>68</v>
      </c>
      <c r="AA32" s="77" t="s">
        <v>68</v>
      </c>
      <c r="AB32" s="78">
        <f t="shared" si="13"/>
        <v>0</v>
      </c>
      <c r="AC32" s="77">
        <v>25.0</v>
      </c>
      <c r="AD32" s="77">
        <v>35.0</v>
      </c>
      <c r="AE32" s="74">
        <v>100.0</v>
      </c>
      <c r="AF32" s="78">
        <f t="shared" si="14"/>
        <v>60</v>
      </c>
      <c r="AG32" s="77">
        <v>30.0</v>
      </c>
      <c r="AH32" s="77">
        <v>65.0</v>
      </c>
      <c r="AI32" s="74">
        <v>100.0</v>
      </c>
      <c r="AJ32" s="78">
        <f t="shared" si="15"/>
        <v>95</v>
      </c>
      <c r="AK32" s="79">
        <v>50.0</v>
      </c>
      <c r="AL32" s="80">
        <v>100.0</v>
      </c>
      <c r="AM32" s="79">
        <v>100.0</v>
      </c>
      <c r="AN32" s="79">
        <v>100.0</v>
      </c>
      <c r="AO32" s="79">
        <v>100.0</v>
      </c>
      <c r="AP32" s="79">
        <v>100.0</v>
      </c>
      <c r="AQ32" s="79">
        <v>0.0</v>
      </c>
      <c r="AR32" s="79">
        <v>0.0</v>
      </c>
      <c r="AS32" s="79">
        <v>100.0</v>
      </c>
      <c r="AT32" s="79">
        <v>100.0</v>
      </c>
      <c r="AU32" s="79"/>
      <c r="AV32" s="78">
        <f t="shared" si="16"/>
        <v>75</v>
      </c>
      <c r="AW32" s="79">
        <v>0.0</v>
      </c>
      <c r="AX32" s="79">
        <v>0.0</v>
      </c>
      <c r="AY32" s="79">
        <v>100.0</v>
      </c>
      <c r="AZ32" s="79">
        <v>0.0</v>
      </c>
      <c r="BA32" s="79">
        <v>92.0</v>
      </c>
      <c r="BB32" s="79">
        <v>100.0</v>
      </c>
      <c r="BC32" s="79">
        <v>100.0</v>
      </c>
      <c r="BD32" s="79">
        <v>0.0</v>
      </c>
      <c r="BE32" s="79">
        <v>97.0</v>
      </c>
      <c r="BF32" s="79">
        <v>0.0</v>
      </c>
      <c r="BG32" s="79"/>
      <c r="BH32" s="79"/>
      <c r="BI32" s="78">
        <f t="shared" si="20"/>
        <v>48.9</v>
      </c>
      <c r="BJ32" s="79">
        <v>100.0</v>
      </c>
      <c r="BK32" s="79">
        <v>100.0</v>
      </c>
      <c r="BL32" s="79">
        <v>100.0</v>
      </c>
      <c r="BM32" s="79">
        <v>0.0</v>
      </c>
      <c r="BN32" s="79">
        <v>0.0</v>
      </c>
      <c r="BO32" s="79">
        <v>100.0</v>
      </c>
      <c r="BP32" s="79">
        <v>0.0</v>
      </c>
      <c r="BQ32" s="79">
        <v>0.0</v>
      </c>
      <c r="BR32" s="79">
        <v>85.0</v>
      </c>
      <c r="BS32" s="79">
        <v>95.0</v>
      </c>
      <c r="BT32" s="78">
        <f t="shared" si="18"/>
        <v>58</v>
      </c>
      <c r="BU32" s="81">
        <v>100.0</v>
      </c>
      <c r="BV32" s="81">
        <v>100.0</v>
      </c>
      <c r="BW32" s="81">
        <v>0.0</v>
      </c>
      <c r="BX32" s="79">
        <v>100.0</v>
      </c>
      <c r="BY32" s="79">
        <v>100.0</v>
      </c>
      <c r="BZ32" s="79">
        <v>0.0</v>
      </c>
      <c r="CA32" s="79">
        <v>0.0</v>
      </c>
      <c r="CB32" s="79">
        <v>100.0</v>
      </c>
      <c r="CC32" s="79"/>
      <c r="CD32" s="78">
        <f>IFERROR(sum(BU32:CC32)/6,0)</f>
        <v>83.33333333</v>
      </c>
    </row>
    <row r="33" ht="15.75" customHeight="1">
      <c r="A33" s="34" t="str">
        <f t="shared" si="2"/>
        <v>202056525-2</v>
      </c>
      <c r="B33" s="23">
        <f t="shared" si="3"/>
        <v>86</v>
      </c>
      <c r="C33" s="34"/>
      <c r="D33" s="98">
        <v>29.0</v>
      </c>
      <c r="E33" s="72" t="s">
        <v>1822</v>
      </c>
      <c r="F33" s="72" t="s">
        <v>61</v>
      </c>
      <c r="G33" s="72" t="s">
        <v>1823</v>
      </c>
      <c r="H33" s="72" t="s">
        <v>108</v>
      </c>
      <c r="I33" s="72" t="s">
        <v>265</v>
      </c>
      <c r="J33" s="72" t="s">
        <v>1458</v>
      </c>
      <c r="K33" s="72" t="s">
        <v>1824</v>
      </c>
      <c r="L33" s="72" t="s">
        <v>65</v>
      </c>
      <c r="M33" s="72" t="s">
        <v>97</v>
      </c>
      <c r="N33" s="72" t="s">
        <v>1825</v>
      </c>
      <c r="O33" s="74">
        <f t="shared" si="4"/>
        <v>100</v>
      </c>
      <c r="P33" s="74">
        <f t="shared" si="5"/>
        <v>0</v>
      </c>
      <c r="Q33" s="74">
        <f t="shared" si="22"/>
        <v>83</v>
      </c>
      <c r="R33" s="74">
        <f t="shared" si="7"/>
        <v>98</v>
      </c>
      <c r="S33" s="74">
        <f t="shared" si="8"/>
        <v>90</v>
      </c>
      <c r="T33" s="74">
        <f t="shared" si="9"/>
        <v>79</v>
      </c>
      <c r="U33" s="74">
        <f t="shared" si="10"/>
        <v>100</v>
      </c>
      <c r="V33" s="75">
        <f t="shared" si="11"/>
        <v>65</v>
      </c>
      <c r="W33" s="76">
        <f t="shared" si="12"/>
        <v>86</v>
      </c>
      <c r="X33" s="74">
        <v>20.0</v>
      </c>
      <c r="Y33" s="77">
        <v>30.0</v>
      </c>
      <c r="Z33" s="77">
        <v>50.0</v>
      </c>
      <c r="AA33" s="77">
        <v>100.0</v>
      </c>
      <c r="AB33" s="78">
        <f t="shared" si="13"/>
        <v>100</v>
      </c>
      <c r="AC33" s="77">
        <v>0.0</v>
      </c>
      <c r="AD33" s="77">
        <v>0.0</v>
      </c>
      <c r="AE33" s="74">
        <v>100.0</v>
      </c>
      <c r="AF33" s="78">
        <f t="shared" si="14"/>
        <v>0</v>
      </c>
      <c r="AG33" s="77">
        <v>0.0</v>
      </c>
      <c r="AH33" s="77">
        <v>65.0</v>
      </c>
      <c r="AI33" s="74">
        <v>100.0</v>
      </c>
      <c r="AJ33" s="78">
        <f t="shared" si="15"/>
        <v>65</v>
      </c>
      <c r="AK33" s="79">
        <v>100.0</v>
      </c>
      <c r="AL33" s="80">
        <v>100.0</v>
      </c>
      <c r="AM33" s="79">
        <v>100.0</v>
      </c>
      <c r="AN33" s="79">
        <v>100.0</v>
      </c>
      <c r="AO33" s="79">
        <v>100.0</v>
      </c>
      <c r="AP33" s="79">
        <v>100.0</v>
      </c>
      <c r="AQ33" s="79">
        <v>100.0</v>
      </c>
      <c r="AR33" s="79">
        <v>100.0</v>
      </c>
      <c r="AS33" s="79">
        <v>80.0</v>
      </c>
      <c r="AT33" s="79">
        <v>100.0</v>
      </c>
      <c r="AU33" s="79"/>
      <c r="AV33" s="78">
        <f t="shared" si="16"/>
        <v>98</v>
      </c>
      <c r="AW33" s="79">
        <v>100.0</v>
      </c>
      <c r="AX33" s="79">
        <v>100.0</v>
      </c>
      <c r="AY33" s="79">
        <v>100.0</v>
      </c>
      <c r="AZ33" s="79">
        <v>100.0</v>
      </c>
      <c r="BA33" s="79">
        <v>100.0</v>
      </c>
      <c r="BB33" s="79">
        <v>100.0</v>
      </c>
      <c r="BC33" s="79">
        <v>100.0</v>
      </c>
      <c r="BD33" s="79">
        <v>100.0</v>
      </c>
      <c r="BE33" s="79">
        <v>100.0</v>
      </c>
      <c r="BF33" s="79">
        <v>0.0</v>
      </c>
      <c r="BG33" s="79"/>
      <c r="BH33" s="79"/>
      <c r="BI33" s="78">
        <f t="shared" si="20"/>
        <v>90</v>
      </c>
      <c r="BJ33" s="79">
        <v>100.0</v>
      </c>
      <c r="BK33" s="79">
        <v>100.0</v>
      </c>
      <c r="BL33" s="79">
        <v>100.0</v>
      </c>
      <c r="BM33" s="79">
        <v>100.0</v>
      </c>
      <c r="BN33" s="79">
        <v>100.0</v>
      </c>
      <c r="BO33" s="79">
        <v>100.0</v>
      </c>
      <c r="BP33" s="79">
        <v>90.0</v>
      </c>
      <c r="BQ33" s="79">
        <v>100.0</v>
      </c>
      <c r="BR33" s="79">
        <v>0.0</v>
      </c>
      <c r="BS33" s="79">
        <v>0.0</v>
      </c>
      <c r="BT33" s="78">
        <f t="shared" si="18"/>
        <v>79</v>
      </c>
      <c r="BU33" s="81">
        <v>100.0</v>
      </c>
      <c r="BV33" s="81">
        <v>100.0</v>
      </c>
      <c r="BW33" s="81">
        <v>100.0</v>
      </c>
      <c r="BX33" s="79">
        <v>100.0</v>
      </c>
      <c r="BY33" s="79">
        <v>100.0</v>
      </c>
      <c r="BZ33" s="79">
        <v>100.0</v>
      </c>
      <c r="CA33" s="79">
        <v>100.0</v>
      </c>
      <c r="CB33" s="79">
        <v>100.0</v>
      </c>
      <c r="CC33" s="79"/>
      <c r="CD33" s="78">
        <f t="shared" ref="CD33:CD39" si="23">IFERROR(AVERAGE(BU33:CC33),0)</f>
        <v>100</v>
      </c>
    </row>
    <row r="34" ht="15.75" customHeight="1">
      <c r="A34" s="34" t="str">
        <f t="shared" si="2"/>
        <v>202056595-3</v>
      </c>
      <c r="B34" s="23">
        <f t="shared" si="3"/>
        <v>91</v>
      </c>
      <c r="C34" s="34"/>
      <c r="D34" s="98">
        <v>30.0</v>
      </c>
      <c r="E34" s="72" t="s">
        <v>1826</v>
      </c>
      <c r="F34" s="72" t="s">
        <v>79</v>
      </c>
      <c r="G34" s="72" t="s">
        <v>1827</v>
      </c>
      <c r="H34" s="72" t="s">
        <v>65</v>
      </c>
      <c r="I34" s="72" t="s">
        <v>1828</v>
      </c>
      <c r="J34" s="72" t="s">
        <v>726</v>
      </c>
      <c r="K34" s="72" t="s">
        <v>1829</v>
      </c>
      <c r="L34" s="72" t="s">
        <v>65</v>
      </c>
      <c r="M34" s="72" t="s">
        <v>97</v>
      </c>
      <c r="N34" s="72" t="s">
        <v>1830</v>
      </c>
      <c r="O34" s="74">
        <f t="shared" si="4"/>
        <v>94</v>
      </c>
      <c r="P34" s="74">
        <f t="shared" si="5"/>
        <v>90</v>
      </c>
      <c r="Q34" s="74">
        <f t="shared" si="22"/>
        <v>92</v>
      </c>
      <c r="R34" s="74">
        <f t="shared" si="7"/>
        <v>81.9</v>
      </c>
      <c r="S34" s="74">
        <f t="shared" si="8"/>
        <v>89.4</v>
      </c>
      <c r="T34" s="74">
        <f t="shared" si="9"/>
        <v>98</v>
      </c>
      <c r="U34" s="74">
        <f t="shared" si="10"/>
        <v>100</v>
      </c>
      <c r="V34" s="75">
        <f t="shared" si="11"/>
        <v>0</v>
      </c>
      <c r="W34" s="76">
        <f t="shared" si="12"/>
        <v>91</v>
      </c>
      <c r="X34" s="74">
        <v>20.0</v>
      </c>
      <c r="Y34" s="77">
        <v>29.0</v>
      </c>
      <c r="Z34" s="77">
        <v>45.0</v>
      </c>
      <c r="AA34" s="77">
        <v>100.0</v>
      </c>
      <c r="AB34" s="78">
        <f t="shared" si="13"/>
        <v>94</v>
      </c>
      <c r="AC34" s="77">
        <v>25.0</v>
      </c>
      <c r="AD34" s="77">
        <v>65.0</v>
      </c>
      <c r="AE34" s="74">
        <v>100.0</v>
      </c>
      <c r="AF34" s="78">
        <f t="shared" si="14"/>
        <v>90</v>
      </c>
      <c r="AG34" s="77"/>
      <c r="AH34" s="77"/>
      <c r="AI34" s="74"/>
      <c r="AJ34" s="78">
        <f t="shared" si="15"/>
        <v>0</v>
      </c>
      <c r="AK34" s="79">
        <v>100.0</v>
      </c>
      <c r="AL34" s="80">
        <v>89.0</v>
      </c>
      <c r="AM34" s="79">
        <v>100.0</v>
      </c>
      <c r="AN34" s="79">
        <v>75.0</v>
      </c>
      <c r="AO34" s="79">
        <v>75.0</v>
      </c>
      <c r="AP34" s="79">
        <v>80.0</v>
      </c>
      <c r="AQ34" s="79">
        <v>100.0</v>
      </c>
      <c r="AR34" s="79">
        <v>100.0</v>
      </c>
      <c r="AS34" s="79">
        <v>100.0</v>
      </c>
      <c r="AT34" s="79">
        <v>0.0</v>
      </c>
      <c r="AU34" s="79"/>
      <c r="AV34" s="78">
        <f t="shared" si="16"/>
        <v>81.9</v>
      </c>
      <c r="AW34" s="79">
        <v>100.0</v>
      </c>
      <c r="AX34" s="79">
        <v>100.0</v>
      </c>
      <c r="AY34" s="79">
        <v>100.0</v>
      </c>
      <c r="AZ34" s="79">
        <v>100.0</v>
      </c>
      <c r="BA34" s="79">
        <v>100.0</v>
      </c>
      <c r="BB34" s="79">
        <v>100.0</v>
      </c>
      <c r="BC34" s="79">
        <v>94.0</v>
      </c>
      <c r="BD34" s="79">
        <v>0.0</v>
      </c>
      <c r="BE34" s="79">
        <v>100.0</v>
      </c>
      <c r="BF34" s="79">
        <v>100.0</v>
      </c>
      <c r="BG34" s="79"/>
      <c r="BH34" s="79"/>
      <c r="BI34" s="78">
        <f t="shared" si="20"/>
        <v>89.4</v>
      </c>
      <c r="BJ34" s="79">
        <v>100.0</v>
      </c>
      <c r="BK34" s="79">
        <v>100.0</v>
      </c>
      <c r="BL34" s="79">
        <v>100.0</v>
      </c>
      <c r="BM34" s="79">
        <v>100.0</v>
      </c>
      <c r="BN34" s="79">
        <v>95.0</v>
      </c>
      <c r="BO34" s="79">
        <v>95.0</v>
      </c>
      <c r="BP34" s="79">
        <v>100.0</v>
      </c>
      <c r="BQ34" s="79">
        <v>95.0</v>
      </c>
      <c r="BR34" s="79">
        <v>95.0</v>
      </c>
      <c r="BS34" s="79">
        <v>100.0</v>
      </c>
      <c r="BT34" s="78">
        <f t="shared" si="18"/>
        <v>98</v>
      </c>
      <c r="BU34" s="81">
        <v>100.0</v>
      </c>
      <c r="BV34" s="81">
        <v>100.0</v>
      </c>
      <c r="BW34" s="81">
        <v>100.0</v>
      </c>
      <c r="BX34" s="79">
        <v>100.0</v>
      </c>
      <c r="BY34" s="79">
        <v>100.0</v>
      </c>
      <c r="BZ34" s="79">
        <v>100.0</v>
      </c>
      <c r="CA34" s="79">
        <v>100.0</v>
      </c>
      <c r="CB34" s="79">
        <v>100.0</v>
      </c>
      <c r="CC34" s="79"/>
      <c r="CD34" s="78">
        <f t="shared" si="23"/>
        <v>100</v>
      </c>
    </row>
    <row r="35" ht="15.75" customHeight="1">
      <c r="A35" s="34" t="str">
        <f t="shared" si="2"/>
        <v>202056537-6</v>
      </c>
      <c r="B35" s="23">
        <f t="shared" si="3"/>
        <v>79</v>
      </c>
      <c r="C35" s="34"/>
      <c r="D35" s="98">
        <v>31.0</v>
      </c>
      <c r="E35" s="72" t="s">
        <v>1831</v>
      </c>
      <c r="F35" s="72" t="s">
        <v>85</v>
      </c>
      <c r="G35" s="72" t="s">
        <v>1832</v>
      </c>
      <c r="H35" s="72" t="s">
        <v>59</v>
      </c>
      <c r="I35" s="72" t="s">
        <v>437</v>
      </c>
      <c r="J35" s="72" t="s">
        <v>1617</v>
      </c>
      <c r="K35" s="72" t="s">
        <v>1833</v>
      </c>
      <c r="L35" s="72" t="s">
        <v>65</v>
      </c>
      <c r="M35" s="72" t="s">
        <v>97</v>
      </c>
      <c r="N35" s="72" t="s">
        <v>1834</v>
      </c>
      <c r="O35" s="74">
        <f t="shared" si="4"/>
        <v>70</v>
      </c>
      <c r="P35" s="74">
        <f t="shared" si="5"/>
        <v>68</v>
      </c>
      <c r="Q35" s="74">
        <f t="shared" si="22"/>
        <v>69</v>
      </c>
      <c r="R35" s="74">
        <f t="shared" si="7"/>
        <v>90</v>
      </c>
      <c r="S35" s="74">
        <f t="shared" si="8"/>
        <v>90</v>
      </c>
      <c r="T35" s="74">
        <f t="shared" si="9"/>
        <v>87</v>
      </c>
      <c r="U35" s="74">
        <f t="shared" si="10"/>
        <v>100</v>
      </c>
      <c r="V35" s="75">
        <f t="shared" si="11"/>
        <v>0</v>
      </c>
      <c r="W35" s="76">
        <f t="shared" si="12"/>
        <v>79</v>
      </c>
      <c r="X35" s="74">
        <v>15.0</v>
      </c>
      <c r="Y35" s="77">
        <v>25.0</v>
      </c>
      <c r="Z35" s="77">
        <v>30.0</v>
      </c>
      <c r="AA35" s="77">
        <v>100.0</v>
      </c>
      <c r="AB35" s="78">
        <f t="shared" si="13"/>
        <v>70</v>
      </c>
      <c r="AC35" s="77">
        <v>13.0</v>
      </c>
      <c r="AD35" s="77">
        <v>55.0</v>
      </c>
      <c r="AE35" s="74">
        <v>100.0</v>
      </c>
      <c r="AF35" s="78">
        <f t="shared" si="14"/>
        <v>68</v>
      </c>
      <c r="AG35" s="77"/>
      <c r="AH35" s="77"/>
      <c r="AI35" s="74"/>
      <c r="AJ35" s="78">
        <f t="shared" si="15"/>
        <v>0</v>
      </c>
      <c r="AK35" s="79">
        <v>100.0</v>
      </c>
      <c r="AL35" s="80">
        <v>100.0</v>
      </c>
      <c r="AM35" s="79">
        <v>100.0</v>
      </c>
      <c r="AN35" s="79">
        <v>100.0</v>
      </c>
      <c r="AO35" s="79">
        <v>100.0</v>
      </c>
      <c r="AP35" s="79">
        <v>0.0</v>
      </c>
      <c r="AQ35" s="79">
        <v>100.0</v>
      </c>
      <c r="AR35" s="79">
        <v>100.0</v>
      </c>
      <c r="AS35" s="79">
        <v>100.0</v>
      </c>
      <c r="AT35" s="79">
        <v>100.0</v>
      </c>
      <c r="AU35" s="79"/>
      <c r="AV35" s="78">
        <f t="shared" si="16"/>
        <v>90</v>
      </c>
      <c r="AW35" s="79">
        <v>100.0</v>
      </c>
      <c r="AX35" s="79">
        <v>100.0</v>
      </c>
      <c r="AY35" s="79">
        <v>100.0</v>
      </c>
      <c r="AZ35" s="79">
        <v>100.0</v>
      </c>
      <c r="BA35" s="79">
        <v>100.0</v>
      </c>
      <c r="BB35" s="79">
        <v>100.0</v>
      </c>
      <c r="BC35" s="79">
        <v>100.0</v>
      </c>
      <c r="BD35" s="79">
        <v>0.0</v>
      </c>
      <c r="BE35" s="79">
        <v>100.0</v>
      </c>
      <c r="BF35" s="79">
        <v>100.0</v>
      </c>
      <c r="BG35" s="79"/>
      <c r="BH35" s="79"/>
      <c r="BI35" s="78">
        <f t="shared" si="20"/>
        <v>90</v>
      </c>
      <c r="BJ35" s="79">
        <v>100.0</v>
      </c>
      <c r="BK35" s="79">
        <v>100.0</v>
      </c>
      <c r="BL35" s="79">
        <v>100.0</v>
      </c>
      <c r="BM35" s="79">
        <v>30.0</v>
      </c>
      <c r="BN35" s="79">
        <v>65.0</v>
      </c>
      <c r="BO35" s="79">
        <v>100.0</v>
      </c>
      <c r="BP35" s="79">
        <v>100.0</v>
      </c>
      <c r="BQ35" s="79">
        <v>95.0</v>
      </c>
      <c r="BR35" s="79">
        <v>80.0</v>
      </c>
      <c r="BS35" s="79">
        <v>100.0</v>
      </c>
      <c r="BT35" s="78">
        <f t="shared" si="18"/>
        <v>87</v>
      </c>
      <c r="BU35" s="81">
        <v>100.0</v>
      </c>
      <c r="BV35" s="81">
        <v>100.0</v>
      </c>
      <c r="BW35" s="81">
        <v>100.0</v>
      </c>
      <c r="BX35" s="79">
        <v>100.0</v>
      </c>
      <c r="BY35" s="79">
        <v>100.0</v>
      </c>
      <c r="BZ35" s="79">
        <v>100.0</v>
      </c>
      <c r="CA35" s="79">
        <v>100.0</v>
      </c>
      <c r="CB35" s="79">
        <v>100.0</v>
      </c>
      <c r="CC35" s="79"/>
      <c r="CD35" s="78">
        <f t="shared" si="23"/>
        <v>100</v>
      </c>
    </row>
    <row r="36" ht="15.75" customHeight="1">
      <c r="A36" s="34" t="str">
        <f t="shared" si="2"/>
        <v>202056565-1</v>
      </c>
      <c r="B36" s="23">
        <f t="shared" si="3"/>
        <v>81</v>
      </c>
      <c r="C36" s="34"/>
      <c r="D36" s="98">
        <v>32.0</v>
      </c>
      <c r="E36" s="72" t="s">
        <v>1835</v>
      </c>
      <c r="F36" s="72" t="s">
        <v>65</v>
      </c>
      <c r="G36" s="72" t="s">
        <v>1836</v>
      </c>
      <c r="H36" s="72" t="s">
        <v>100</v>
      </c>
      <c r="I36" s="72" t="s">
        <v>980</v>
      </c>
      <c r="J36" s="72" t="s">
        <v>225</v>
      </c>
      <c r="K36" s="72" t="s">
        <v>1837</v>
      </c>
      <c r="L36" s="72" t="s">
        <v>65</v>
      </c>
      <c r="M36" s="72" t="s">
        <v>97</v>
      </c>
      <c r="N36" s="72" t="s">
        <v>1838</v>
      </c>
      <c r="O36" s="74">
        <f t="shared" si="4"/>
        <v>50</v>
      </c>
      <c r="P36" s="74">
        <f t="shared" si="5"/>
        <v>41</v>
      </c>
      <c r="Q36" s="74">
        <f t="shared" si="22"/>
        <v>70</v>
      </c>
      <c r="R36" s="74">
        <f t="shared" si="7"/>
        <v>93.9</v>
      </c>
      <c r="S36" s="74">
        <f t="shared" si="8"/>
        <v>96.7</v>
      </c>
      <c r="T36" s="74">
        <f t="shared" si="9"/>
        <v>84.5</v>
      </c>
      <c r="U36" s="74">
        <f t="shared" si="10"/>
        <v>100</v>
      </c>
      <c r="V36" s="75">
        <f t="shared" si="11"/>
        <v>90</v>
      </c>
      <c r="W36" s="76">
        <f t="shared" si="12"/>
        <v>81</v>
      </c>
      <c r="X36" s="74">
        <v>20.0</v>
      </c>
      <c r="Y36" s="77">
        <v>10.0</v>
      </c>
      <c r="Z36" s="77">
        <v>20.0</v>
      </c>
      <c r="AA36" s="77">
        <v>100.0</v>
      </c>
      <c r="AB36" s="78">
        <f t="shared" si="13"/>
        <v>50</v>
      </c>
      <c r="AC36" s="77">
        <v>6.0</v>
      </c>
      <c r="AD36" s="77">
        <v>35.0</v>
      </c>
      <c r="AE36" s="74">
        <v>100.0</v>
      </c>
      <c r="AF36" s="78">
        <f t="shared" si="14"/>
        <v>41</v>
      </c>
      <c r="AG36" s="77">
        <v>30.0</v>
      </c>
      <c r="AH36" s="77">
        <v>60.0</v>
      </c>
      <c r="AI36" s="74">
        <v>100.0</v>
      </c>
      <c r="AJ36" s="78">
        <f t="shared" si="15"/>
        <v>90</v>
      </c>
      <c r="AK36" s="79">
        <v>50.0</v>
      </c>
      <c r="AL36" s="80">
        <v>89.0</v>
      </c>
      <c r="AM36" s="79">
        <v>100.0</v>
      </c>
      <c r="AN36" s="79">
        <v>100.0</v>
      </c>
      <c r="AO36" s="79">
        <v>100.0</v>
      </c>
      <c r="AP36" s="79">
        <v>100.0</v>
      </c>
      <c r="AQ36" s="79">
        <v>100.0</v>
      </c>
      <c r="AR36" s="79">
        <v>100.0</v>
      </c>
      <c r="AS36" s="79">
        <v>100.0</v>
      </c>
      <c r="AT36" s="79">
        <v>100.0</v>
      </c>
      <c r="AU36" s="79"/>
      <c r="AV36" s="78">
        <f t="shared" si="16"/>
        <v>93.9</v>
      </c>
      <c r="AW36" s="79">
        <v>100.0</v>
      </c>
      <c r="AX36" s="79">
        <v>100.0</v>
      </c>
      <c r="AY36" s="79">
        <v>100.0</v>
      </c>
      <c r="AZ36" s="79">
        <v>89.0</v>
      </c>
      <c r="BA36" s="79">
        <v>100.0</v>
      </c>
      <c r="BB36" s="79">
        <v>78.0</v>
      </c>
      <c r="BC36" s="79">
        <v>100.0</v>
      </c>
      <c r="BD36" s="79">
        <v>100.0</v>
      </c>
      <c r="BE36" s="79">
        <v>100.0</v>
      </c>
      <c r="BF36" s="79">
        <v>100.0</v>
      </c>
      <c r="BG36" s="79"/>
      <c r="BH36" s="79"/>
      <c r="BI36" s="78">
        <f t="shared" si="20"/>
        <v>96.7</v>
      </c>
      <c r="BJ36" s="79">
        <v>100.0</v>
      </c>
      <c r="BK36" s="79">
        <v>100.0</v>
      </c>
      <c r="BL36" s="79">
        <v>100.0</v>
      </c>
      <c r="BM36" s="79">
        <v>95.0</v>
      </c>
      <c r="BN36" s="79">
        <v>50.0</v>
      </c>
      <c r="BO36" s="79">
        <v>100.0</v>
      </c>
      <c r="BP36" s="79">
        <v>100.0</v>
      </c>
      <c r="BQ36" s="79">
        <v>85.0</v>
      </c>
      <c r="BR36" s="79">
        <v>100.0</v>
      </c>
      <c r="BS36" s="79">
        <v>15.0</v>
      </c>
      <c r="BT36" s="78">
        <f t="shared" si="18"/>
        <v>84.5</v>
      </c>
      <c r="BU36" s="81">
        <v>100.0</v>
      </c>
      <c r="BV36" s="81">
        <v>100.0</v>
      </c>
      <c r="BW36" s="81">
        <v>100.0</v>
      </c>
      <c r="BX36" s="79">
        <v>100.0</v>
      </c>
      <c r="BY36" s="79">
        <v>100.0</v>
      </c>
      <c r="BZ36" s="79">
        <v>100.0</v>
      </c>
      <c r="CA36" s="79">
        <v>100.0</v>
      </c>
      <c r="CB36" s="79">
        <v>100.0</v>
      </c>
      <c r="CC36" s="79"/>
      <c r="CD36" s="78">
        <f t="shared" si="23"/>
        <v>100</v>
      </c>
    </row>
    <row r="37" ht="15.75" customHeight="1">
      <c r="A37" s="34" t="str">
        <f t="shared" si="2"/>
        <v>201956512-5</v>
      </c>
      <c r="B37" s="23">
        <f t="shared" si="3"/>
        <v>73</v>
      </c>
      <c r="C37" s="34"/>
      <c r="D37" s="98">
        <v>33.0</v>
      </c>
      <c r="E37" s="72" t="s">
        <v>1839</v>
      </c>
      <c r="F37" s="72" t="s">
        <v>71</v>
      </c>
      <c r="G37" s="72" t="s">
        <v>1840</v>
      </c>
      <c r="H37" s="72" t="s">
        <v>85</v>
      </c>
      <c r="I37" s="72" t="s">
        <v>1841</v>
      </c>
      <c r="J37" s="72" t="s">
        <v>265</v>
      </c>
      <c r="K37" s="72" t="s">
        <v>1842</v>
      </c>
      <c r="L37" s="72" t="s">
        <v>65</v>
      </c>
      <c r="M37" s="72" t="s">
        <v>97</v>
      </c>
      <c r="N37" s="72" t="s">
        <v>1843</v>
      </c>
      <c r="O37" s="74">
        <f t="shared" si="4"/>
        <v>79</v>
      </c>
      <c r="P37" s="74">
        <f t="shared" si="5"/>
        <v>63</v>
      </c>
      <c r="Q37" s="74">
        <f t="shared" si="22"/>
        <v>71</v>
      </c>
      <c r="R37" s="74">
        <f t="shared" si="7"/>
        <v>62</v>
      </c>
      <c r="S37" s="74">
        <f t="shared" si="8"/>
        <v>68.5</v>
      </c>
      <c r="T37" s="74">
        <f t="shared" si="9"/>
        <v>90</v>
      </c>
      <c r="U37" s="74">
        <f t="shared" si="10"/>
        <v>68.75</v>
      </c>
      <c r="V37" s="75">
        <f t="shared" si="11"/>
        <v>0</v>
      </c>
      <c r="W37" s="76">
        <f t="shared" si="12"/>
        <v>73</v>
      </c>
      <c r="X37" s="74">
        <v>20.0</v>
      </c>
      <c r="Y37" s="77">
        <v>29.0</v>
      </c>
      <c r="Z37" s="77">
        <v>30.0</v>
      </c>
      <c r="AA37" s="77">
        <v>100.0</v>
      </c>
      <c r="AB37" s="78">
        <f t="shared" si="13"/>
        <v>79</v>
      </c>
      <c r="AC37" s="77">
        <v>30.0</v>
      </c>
      <c r="AD37" s="77">
        <v>33.0</v>
      </c>
      <c r="AE37" s="74">
        <v>100.0</v>
      </c>
      <c r="AF37" s="78">
        <f t="shared" si="14"/>
        <v>63</v>
      </c>
      <c r="AG37" s="77"/>
      <c r="AH37" s="77"/>
      <c r="AI37" s="74"/>
      <c r="AJ37" s="78">
        <f t="shared" si="15"/>
        <v>0</v>
      </c>
      <c r="AK37" s="79">
        <v>100.0</v>
      </c>
      <c r="AL37" s="80">
        <v>100.0</v>
      </c>
      <c r="AM37" s="79">
        <v>100.0</v>
      </c>
      <c r="AN37" s="79">
        <v>100.0</v>
      </c>
      <c r="AO37" s="79">
        <v>100.0</v>
      </c>
      <c r="AP37" s="79">
        <v>0.0</v>
      </c>
      <c r="AQ37" s="79">
        <v>0.0</v>
      </c>
      <c r="AR37" s="79">
        <v>100.0</v>
      </c>
      <c r="AS37" s="79">
        <v>20.0</v>
      </c>
      <c r="AT37" s="79">
        <v>0.0</v>
      </c>
      <c r="AU37" s="79"/>
      <c r="AV37" s="78">
        <f t="shared" si="16"/>
        <v>62</v>
      </c>
      <c r="AW37" s="79">
        <v>100.0</v>
      </c>
      <c r="AX37" s="79">
        <v>100.0</v>
      </c>
      <c r="AY37" s="79">
        <v>100.0</v>
      </c>
      <c r="AZ37" s="79">
        <v>0.0</v>
      </c>
      <c r="BA37" s="79">
        <v>99.0</v>
      </c>
      <c r="BB37" s="79">
        <v>100.0</v>
      </c>
      <c r="BC37" s="79">
        <v>86.0</v>
      </c>
      <c r="BD37" s="79">
        <v>100.0</v>
      </c>
      <c r="BE37" s="79">
        <v>0.0</v>
      </c>
      <c r="BF37" s="79">
        <v>0.0</v>
      </c>
      <c r="BG37" s="79"/>
      <c r="BH37" s="79"/>
      <c r="BI37" s="78">
        <f t="shared" si="20"/>
        <v>68.5</v>
      </c>
      <c r="BJ37" s="79">
        <v>100.0</v>
      </c>
      <c r="BK37" s="79">
        <v>100.0</v>
      </c>
      <c r="BL37" s="79">
        <v>100.0</v>
      </c>
      <c r="BM37" s="79">
        <v>100.0</v>
      </c>
      <c r="BN37" s="79">
        <v>100.0</v>
      </c>
      <c r="BO37" s="79">
        <v>100.0</v>
      </c>
      <c r="BP37" s="79">
        <v>100.0</v>
      </c>
      <c r="BQ37" s="79">
        <v>100.0</v>
      </c>
      <c r="BR37" s="79">
        <v>100.0</v>
      </c>
      <c r="BS37" s="79">
        <v>0.0</v>
      </c>
      <c r="BT37" s="78">
        <f t="shared" si="18"/>
        <v>90</v>
      </c>
      <c r="BU37" s="81">
        <v>100.0</v>
      </c>
      <c r="BV37" s="81">
        <v>100.0</v>
      </c>
      <c r="BW37" s="81">
        <v>100.0</v>
      </c>
      <c r="BX37" s="79">
        <v>100.0</v>
      </c>
      <c r="BY37" s="79">
        <v>100.0</v>
      </c>
      <c r="BZ37" s="79">
        <v>0.0</v>
      </c>
      <c r="CA37" s="79">
        <v>50.0</v>
      </c>
      <c r="CB37" s="79">
        <v>0.0</v>
      </c>
      <c r="CC37" s="79"/>
      <c r="CD37" s="78">
        <f t="shared" si="23"/>
        <v>68.75</v>
      </c>
    </row>
    <row r="38" ht="15.75" customHeight="1">
      <c r="A38" s="34" t="str">
        <f t="shared" si="2"/>
        <v>201923546-K</v>
      </c>
      <c r="B38" s="23">
        <f t="shared" si="3"/>
        <v>71</v>
      </c>
      <c r="C38" s="34"/>
      <c r="D38" s="98">
        <v>34.0</v>
      </c>
      <c r="E38" s="72" t="s">
        <v>1844</v>
      </c>
      <c r="F38" s="72" t="s">
        <v>205</v>
      </c>
      <c r="G38" s="72" t="s">
        <v>1845</v>
      </c>
      <c r="H38" s="72" t="s">
        <v>59</v>
      </c>
      <c r="I38" s="72" t="s">
        <v>774</v>
      </c>
      <c r="J38" s="72" t="s">
        <v>1846</v>
      </c>
      <c r="K38" s="72" t="s">
        <v>1847</v>
      </c>
      <c r="L38" s="72" t="s">
        <v>65</v>
      </c>
      <c r="M38" s="72" t="s">
        <v>164</v>
      </c>
      <c r="N38" s="72" t="s">
        <v>1848</v>
      </c>
      <c r="O38" s="74">
        <f t="shared" si="4"/>
        <v>59</v>
      </c>
      <c r="P38" s="74">
        <f t="shared" si="5"/>
        <v>62</v>
      </c>
      <c r="Q38" s="74">
        <f t="shared" si="22"/>
        <v>61</v>
      </c>
      <c r="R38" s="74">
        <f t="shared" si="7"/>
        <v>81.3</v>
      </c>
      <c r="S38" s="74">
        <f t="shared" si="8"/>
        <v>81.44444444</v>
      </c>
      <c r="T38" s="74">
        <f t="shared" si="9"/>
        <v>74</v>
      </c>
      <c r="U38" s="74">
        <f t="shared" si="10"/>
        <v>100</v>
      </c>
      <c r="V38" s="75">
        <f t="shared" si="11"/>
        <v>0</v>
      </c>
      <c r="W38" s="76">
        <f t="shared" si="12"/>
        <v>71</v>
      </c>
      <c r="X38" s="74">
        <v>15.0</v>
      </c>
      <c r="Y38" s="77">
        <v>24.0</v>
      </c>
      <c r="Z38" s="77">
        <v>20.0</v>
      </c>
      <c r="AA38" s="77">
        <v>100.0</v>
      </c>
      <c r="AB38" s="78">
        <f t="shared" si="13"/>
        <v>59</v>
      </c>
      <c r="AC38" s="77">
        <v>12.0</v>
      </c>
      <c r="AD38" s="77">
        <v>50.0</v>
      </c>
      <c r="AE38" s="74">
        <v>100.0</v>
      </c>
      <c r="AF38" s="78">
        <f t="shared" si="14"/>
        <v>62</v>
      </c>
      <c r="AG38" s="77"/>
      <c r="AH38" s="77"/>
      <c r="AI38" s="74"/>
      <c r="AJ38" s="78">
        <f t="shared" si="15"/>
        <v>0</v>
      </c>
      <c r="AK38" s="79">
        <v>100.0</v>
      </c>
      <c r="AL38" s="80">
        <v>100.0</v>
      </c>
      <c r="AM38" s="79">
        <v>100.0</v>
      </c>
      <c r="AN38" s="79">
        <v>100.0</v>
      </c>
      <c r="AO38" s="79">
        <v>100.0</v>
      </c>
      <c r="AP38" s="79">
        <v>40.0</v>
      </c>
      <c r="AQ38" s="79">
        <v>80.0</v>
      </c>
      <c r="AR38" s="79">
        <v>33.0</v>
      </c>
      <c r="AS38" s="79">
        <v>60.0</v>
      </c>
      <c r="AT38" s="79">
        <v>100.0</v>
      </c>
      <c r="AU38" s="79"/>
      <c r="AV38" s="78">
        <f t="shared" si="16"/>
        <v>81.3</v>
      </c>
      <c r="AW38" s="79">
        <v>0.0</v>
      </c>
      <c r="AX38" s="79">
        <v>100.0</v>
      </c>
      <c r="AY38" s="79">
        <v>100.0</v>
      </c>
      <c r="AZ38" s="79">
        <v>100.0</v>
      </c>
      <c r="BA38" s="79">
        <v>100.0</v>
      </c>
      <c r="BB38" s="79">
        <v>100.0</v>
      </c>
      <c r="BC38" s="79">
        <v>33.0</v>
      </c>
      <c r="BD38" s="79">
        <v>0.0</v>
      </c>
      <c r="BE38" s="79">
        <v>100.0</v>
      </c>
      <c r="BF38" s="79">
        <v>100.0</v>
      </c>
      <c r="BG38" s="79"/>
      <c r="BH38" s="79"/>
      <c r="BI38" s="78">
        <f>IFERROR(AVERAGE(AX38:BH38),0)</f>
        <v>81.44444444</v>
      </c>
      <c r="BJ38" s="79">
        <v>100.0</v>
      </c>
      <c r="BK38" s="79">
        <v>100.0</v>
      </c>
      <c r="BL38" s="79">
        <v>95.0</v>
      </c>
      <c r="BM38" s="79">
        <v>75.0</v>
      </c>
      <c r="BN38" s="79">
        <v>70.0</v>
      </c>
      <c r="BO38" s="79">
        <v>0.0</v>
      </c>
      <c r="BP38" s="79">
        <v>30.0</v>
      </c>
      <c r="BQ38" s="79">
        <v>100.0</v>
      </c>
      <c r="BR38" s="79">
        <v>70.0</v>
      </c>
      <c r="BS38" s="79">
        <v>100.0</v>
      </c>
      <c r="BT38" s="78">
        <f t="shared" si="18"/>
        <v>74</v>
      </c>
      <c r="BU38" s="81">
        <v>100.0</v>
      </c>
      <c r="BV38" s="81">
        <v>100.0</v>
      </c>
      <c r="BW38" s="81">
        <v>100.0</v>
      </c>
      <c r="BX38" s="79">
        <v>100.0</v>
      </c>
      <c r="BY38" s="79">
        <v>100.0</v>
      </c>
      <c r="BZ38" s="79">
        <v>100.0</v>
      </c>
      <c r="CA38" s="79">
        <v>100.0</v>
      </c>
      <c r="CB38" s="79">
        <v>100.0</v>
      </c>
      <c r="CC38" s="79"/>
      <c r="CD38" s="78">
        <f t="shared" si="23"/>
        <v>100</v>
      </c>
    </row>
    <row r="39" ht="15.75" customHeight="1">
      <c r="A39" s="34" t="str">
        <f t="shared" si="2"/>
        <v>201956570-2</v>
      </c>
      <c r="B39" s="23">
        <f t="shared" si="3"/>
        <v>97</v>
      </c>
      <c r="C39" s="34"/>
      <c r="D39" s="98">
        <v>35.0</v>
      </c>
      <c r="E39" s="72" t="s">
        <v>1849</v>
      </c>
      <c r="F39" s="72" t="s">
        <v>61</v>
      </c>
      <c r="G39" s="72" t="s">
        <v>1850</v>
      </c>
      <c r="H39" s="72" t="s">
        <v>59</v>
      </c>
      <c r="I39" s="72" t="s">
        <v>272</v>
      </c>
      <c r="J39" s="72" t="s">
        <v>1851</v>
      </c>
      <c r="K39" s="72" t="s">
        <v>1852</v>
      </c>
      <c r="L39" s="72" t="s">
        <v>65</v>
      </c>
      <c r="M39" s="72" t="s">
        <v>97</v>
      </c>
      <c r="N39" s="72" t="s">
        <v>1853</v>
      </c>
      <c r="O39" s="74">
        <f t="shared" si="4"/>
        <v>99</v>
      </c>
      <c r="P39" s="74">
        <f t="shared" si="5"/>
        <v>95</v>
      </c>
      <c r="Q39" s="74">
        <f t="shared" si="22"/>
        <v>97</v>
      </c>
      <c r="R39" s="74">
        <f t="shared" si="7"/>
        <v>95.8</v>
      </c>
      <c r="S39" s="74">
        <f t="shared" si="8"/>
        <v>96.2</v>
      </c>
      <c r="T39" s="74">
        <f t="shared" si="9"/>
        <v>98.5</v>
      </c>
      <c r="U39" s="74">
        <f t="shared" si="10"/>
        <v>100</v>
      </c>
      <c r="V39" s="75">
        <f t="shared" si="11"/>
        <v>0</v>
      </c>
      <c r="W39" s="76">
        <f t="shared" si="12"/>
        <v>97</v>
      </c>
      <c r="X39" s="74">
        <v>20.0</v>
      </c>
      <c r="Y39" s="77">
        <v>29.0</v>
      </c>
      <c r="Z39" s="77">
        <v>50.0</v>
      </c>
      <c r="AA39" s="77">
        <v>100.0</v>
      </c>
      <c r="AB39" s="78">
        <f t="shared" si="13"/>
        <v>99</v>
      </c>
      <c r="AC39" s="77">
        <v>30.0</v>
      </c>
      <c r="AD39" s="77">
        <v>65.0</v>
      </c>
      <c r="AE39" s="74">
        <v>100.0</v>
      </c>
      <c r="AF39" s="78">
        <f t="shared" si="14"/>
        <v>95</v>
      </c>
      <c r="AG39" s="77"/>
      <c r="AH39" s="77"/>
      <c r="AI39" s="74"/>
      <c r="AJ39" s="78">
        <f t="shared" si="15"/>
        <v>0</v>
      </c>
      <c r="AK39" s="79">
        <v>100.0</v>
      </c>
      <c r="AL39" s="80">
        <v>100.0</v>
      </c>
      <c r="AM39" s="79">
        <v>100.0</v>
      </c>
      <c r="AN39" s="79">
        <v>75.0</v>
      </c>
      <c r="AO39" s="79">
        <v>100.0</v>
      </c>
      <c r="AP39" s="79">
        <v>100.0</v>
      </c>
      <c r="AQ39" s="79">
        <v>100.0</v>
      </c>
      <c r="AR39" s="79">
        <v>83.0</v>
      </c>
      <c r="AS39" s="79">
        <v>100.0</v>
      </c>
      <c r="AT39" s="79">
        <v>100.0</v>
      </c>
      <c r="AU39" s="79"/>
      <c r="AV39" s="78">
        <f t="shared" si="16"/>
        <v>95.8</v>
      </c>
      <c r="AW39" s="79">
        <v>91.0</v>
      </c>
      <c r="AX39" s="79">
        <v>96.0</v>
      </c>
      <c r="AY39" s="79">
        <v>90.0</v>
      </c>
      <c r="AZ39" s="79">
        <v>93.0</v>
      </c>
      <c r="BA39" s="79">
        <v>98.0</v>
      </c>
      <c r="BB39" s="79">
        <v>94.0</v>
      </c>
      <c r="BC39" s="79">
        <v>100.0</v>
      </c>
      <c r="BD39" s="79">
        <v>100.0</v>
      </c>
      <c r="BE39" s="79">
        <v>100.0</v>
      </c>
      <c r="BF39" s="79">
        <v>100.0</v>
      </c>
      <c r="BG39" s="79"/>
      <c r="BH39" s="79"/>
      <c r="BI39" s="78">
        <f>IFERROR(AVERAGE(AW39:BH39),0)</f>
        <v>96.2</v>
      </c>
      <c r="BJ39" s="79">
        <v>100.0</v>
      </c>
      <c r="BK39" s="79">
        <v>100.0</v>
      </c>
      <c r="BL39" s="79">
        <v>100.0</v>
      </c>
      <c r="BM39" s="79">
        <v>95.0</v>
      </c>
      <c r="BN39" s="79">
        <v>100.0</v>
      </c>
      <c r="BO39" s="79">
        <v>100.0</v>
      </c>
      <c r="BP39" s="79">
        <v>100.0</v>
      </c>
      <c r="BQ39" s="79">
        <v>100.0</v>
      </c>
      <c r="BR39" s="79">
        <v>90.0</v>
      </c>
      <c r="BS39" s="79">
        <v>100.0</v>
      </c>
      <c r="BT39" s="78">
        <f t="shared" si="18"/>
        <v>98.5</v>
      </c>
      <c r="BU39" s="81">
        <v>100.0</v>
      </c>
      <c r="BV39" s="81">
        <v>100.0</v>
      </c>
      <c r="BW39" s="81">
        <v>100.0</v>
      </c>
      <c r="BX39" s="79">
        <v>100.0</v>
      </c>
      <c r="BY39" s="79">
        <v>100.0</v>
      </c>
      <c r="BZ39" s="79">
        <v>100.0</v>
      </c>
      <c r="CA39" s="79">
        <v>100.0</v>
      </c>
      <c r="CB39" s="79">
        <v>100.0</v>
      </c>
      <c r="CC39" s="79"/>
      <c r="CD39" s="78">
        <f t="shared" si="23"/>
        <v>100</v>
      </c>
    </row>
    <row r="40" ht="15.75" customHeight="1">
      <c r="A40" s="34" t="str">
        <f t="shared" si="2"/>
        <v>-</v>
      </c>
      <c r="B40" s="23" t="str">
        <f t="shared" si="3"/>
        <v/>
      </c>
      <c r="C40" s="34"/>
      <c r="D40" s="98">
        <v>36.0</v>
      </c>
      <c r="E40" s="72"/>
      <c r="F40" s="72"/>
      <c r="G40" s="72"/>
      <c r="H40" s="72"/>
      <c r="I40" s="72"/>
      <c r="J40" s="72"/>
      <c r="K40" s="72"/>
      <c r="L40" s="34"/>
      <c r="M40" s="34"/>
      <c r="N40" s="34"/>
      <c r="O40" s="74"/>
      <c r="P40" s="74"/>
      <c r="Q40" s="74"/>
      <c r="R40" s="74"/>
      <c r="S40" s="74"/>
      <c r="T40" s="74"/>
      <c r="U40" s="74"/>
      <c r="V40" s="75"/>
      <c r="W40" s="76"/>
      <c r="X40" s="74"/>
      <c r="Y40" s="77"/>
      <c r="Z40" s="77"/>
      <c r="AA40" s="77"/>
      <c r="AB40" s="78"/>
      <c r="AC40" s="77"/>
      <c r="AD40" s="77"/>
      <c r="AE40" s="74"/>
      <c r="AF40" s="78"/>
      <c r="AG40" s="77"/>
      <c r="AH40" s="77"/>
      <c r="AI40" s="77"/>
      <c r="AJ40" s="78"/>
      <c r="AK40" s="79"/>
      <c r="AL40" s="80"/>
      <c r="AM40" s="79"/>
      <c r="AN40" s="79"/>
      <c r="AO40" s="79"/>
      <c r="AP40" s="79"/>
      <c r="AQ40" s="79"/>
      <c r="AR40" s="79"/>
      <c r="AS40" s="79"/>
      <c r="AT40" s="79"/>
      <c r="AU40" s="79"/>
      <c r="AV40" s="78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8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8"/>
      <c r="BU40" s="79"/>
      <c r="BV40" s="79"/>
      <c r="BW40" s="79"/>
      <c r="BX40" s="79"/>
      <c r="BY40" s="79"/>
      <c r="BZ40" s="79"/>
      <c r="CA40" s="79"/>
      <c r="CB40" s="79"/>
      <c r="CC40" s="79"/>
      <c r="CD40" s="78"/>
    </row>
    <row r="41" ht="15.75" customHeight="1">
      <c r="A41" s="34" t="str">
        <f t="shared" si="2"/>
        <v>-</v>
      </c>
      <c r="B41" s="23" t="str">
        <f t="shared" si="3"/>
        <v/>
      </c>
      <c r="C41" s="34"/>
      <c r="D41" s="98">
        <v>37.0</v>
      </c>
      <c r="E41" s="72"/>
      <c r="F41" s="72"/>
      <c r="G41" s="72"/>
      <c r="H41" s="72"/>
      <c r="I41" s="72"/>
      <c r="J41" s="72"/>
      <c r="K41" s="72"/>
      <c r="L41" s="34"/>
      <c r="M41" s="34"/>
      <c r="N41" s="34"/>
      <c r="O41" s="74"/>
      <c r="P41" s="74"/>
      <c r="Q41" s="74"/>
      <c r="R41" s="74"/>
      <c r="S41" s="74"/>
      <c r="T41" s="74"/>
      <c r="U41" s="74"/>
      <c r="V41" s="75"/>
      <c r="W41" s="107"/>
      <c r="X41" s="74"/>
      <c r="Y41" s="77"/>
      <c r="Z41" s="77"/>
      <c r="AA41" s="77"/>
      <c r="AB41" s="78"/>
      <c r="AC41" s="77"/>
      <c r="AD41" s="77"/>
      <c r="AE41" s="74"/>
      <c r="AF41" s="78"/>
      <c r="AG41" s="77"/>
      <c r="AH41" s="77"/>
      <c r="AI41" s="77"/>
      <c r="AJ41" s="78"/>
      <c r="AK41" s="79"/>
      <c r="AL41" s="80"/>
      <c r="AM41" s="79"/>
      <c r="AN41" s="79"/>
      <c r="AO41" s="79"/>
      <c r="AP41" s="79"/>
      <c r="AQ41" s="79"/>
      <c r="AR41" s="79"/>
      <c r="AS41" s="79"/>
      <c r="AT41" s="79"/>
      <c r="AU41" s="79"/>
      <c r="AV41" s="78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8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8"/>
      <c r="BU41" s="79"/>
      <c r="BV41" s="79"/>
      <c r="BW41" s="79"/>
      <c r="BX41" s="79"/>
      <c r="BY41" s="79"/>
      <c r="BZ41" s="79"/>
      <c r="CA41" s="79"/>
      <c r="CB41" s="79"/>
      <c r="CC41" s="79"/>
      <c r="CD41" s="78"/>
    </row>
    <row r="42" ht="15.75" customHeight="1">
      <c r="A42" s="34" t="str">
        <f t="shared" si="2"/>
        <v>-</v>
      </c>
      <c r="B42" s="23" t="str">
        <f t="shared" si="3"/>
        <v/>
      </c>
      <c r="C42" s="34"/>
      <c r="D42" s="98">
        <v>38.0</v>
      </c>
      <c r="E42" s="72"/>
      <c r="F42" s="72"/>
      <c r="G42" s="72"/>
      <c r="H42" s="72"/>
      <c r="I42" s="72"/>
      <c r="J42" s="72"/>
      <c r="K42" s="72"/>
      <c r="L42" s="34"/>
      <c r="M42" s="34"/>
      <c r="N42" s="34"/>
      <c r="O42" s="74"/>
      <c r="P42" s="74"/>
      <c r="Q42" s="74"/>
      <c r="R42" s="74"/>
      <c r="S42" s="74"/>
      <c r="T42" s="74"/>
      <c r="U42" s="74"/>
      <c r="V42" s="75"/>
      <c r="W42" s="107"/>
      <c r="X42" s="74"/>
      <c r="Y42" s="77"/>
      <c r="Z42" s="77"/>
      <c r="AA42" s="77"/>
      <c r="AB42" s="78"/>
      <c r="AC42" s="77"/>
      <c r="AD42" s="77"/>
      <c r="AE42" s="74"/>
      <c r="AF42" s="78"/>
      <c r="AG42" s="77"/>
      <c r="AH42" s="77"/>
      <c r="AI42" s="77"/>
      <c r="AJ42" s="78"/>
      <c r="AK42" s="79"/>
      <c r="AL42" s="80"/>
      <c r="AM42" s="79"/>
      <c r="AN42" s="79"/>
      <c r="AO42" s="79"/>
      <c r="AP42" s="79"/>
      <c r="AQ42" s="79"/>
      <c r="AR42" s="79"/>
      <c r="AS42" s="79"/>
      <c r="AT42" s="79"/>
      <c r="AU42" s="79"/>
      <c r="AV42" s="78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8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8"/>
      <c r="BU42" s="79"/>
      <c r="BV42" s="79"/>
      <c r="BW42" s="79"/>
      <c r="BX42" s="79"/>
      <c r="BY42" s="79"/>
      <c r="BZ42" s="79"/>
      <c r="CA42" s="79"/>
      <c r="CB42" s="79"/>
      <c r="CC42" s="79"/>
      <c r="CD42" s="78"/>
    </row>
    <row r="43" ht="15.75" customHeight="1">
      <c r="A43" s="34" t="str">
        <f t="shared" si="2"/>
        <v>-</v>
      </c>
      <c r="B43" s="23" t="str">
        <f t="shared" si="3"/>
        <v/>
      </c>
      <c r="C43" s="34"/>
      <c r="D43" s="98">
        <v>39.0</v>
      </c>
      <c r="E43" s="72"/>
      <c r="F43" s="72"/>
      <c r="G43" s="72"/>
      <c r="H43" s="72"/>
      <c r="I43" s="72"/>
      <c r="J43" s="72"/>
      <c r="K43" s="72"/>
      <c r="L43" s="34"/>
      <c r="M43" s="34"/>
      <c r="N43" s="34"/>
      <c r="O43" s="74"/>
      <c r="P43" s="74"/>
      <c r="Q43" s="74"/>
      <c r="R43" s="74"/>
      <c r="S43" s="74"/>
      <c r="T43" s="74"/>
      <c r="U43" s="74"/>
      <c r="V43" s="75"/>
      <c r="W43" s="107"/>
      <c r="X43" s="74"/>
      <c r="Y43" s="77"/>
      <c r="Z43" s="77"/>
      <c r="AA43" s="77"/>
      <c r="AB43" s="78"/>
      <c r="AC43" s="77"/>
      <c r="AD43" s="77"/>
      <c r="AE43" s="74"/>
      <c r="AF43" s="78"/>
      <c r="AG43" s="77"/>
      <c r="AH43" s="77"/>
      <c r="AI43" s="77"/>
      <c r="AJ43" s="78"/>
      <c r="AK43" s="79"/>
      <c r="AL43" s="80"/>
      <c r="AM43" s="79"/>
      <c r="AN43" s="79"/>
      <c r="AO43" s="79"/>
      <c r="AP43" s="79"/>
      <c r="AQ43" s="79"/>
      <c r="AR43" s="79"/>
      <c r="AS43" s="79"/>
      <c r="AT43" s="79"/>
      <c r="AU43" s="79"/>
      <c r="AV43" s="78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8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8"/>
      <c r="BU43" s="79"/>
      <c r="BV43" s="79"/>
      <c r="BW43" s="79"/>
      <c r="BX43" s="79"/>
      <c r="BY43" s="79"/>
      <c r="BZ43" s="79"/>
      <c r="CA43" s="79"/>
      <c r="CB43" s="79"/>
      <c r="CC43" s="79"/>
      <c r="CD43" s="78"/>
    </row>
    <row r="44" ht="15.75" customHeight="1">
      <c r="A44" s="34" t="str">
        <f t="shared" si="2"/>
        <v>-</v>
      </c>
      <c r="B44" s="23" t="str">
        <f t="shared" si="3"/>
        <v/>
      </c>
      <c r="C44" s="34"/>
      <c r="D44" s="98">
        <v>40.0</v>
      </c>
      <c r="E44" s="72"/>
      <c r="F44" s="72"/>
      <c r="G44" s="72"/>
      <c r="H44" s="72"/>
      <c r="I44" s="72"/>
      <c r="J44" s="72"/>
      <c r="K44" s="72"/>
      <c r="L44" s="34"/>
      <c r="M44" s="34"/>
      <c r="N44" s="34"/>
      <c r="O44" s="74"/>
      <c r="P44" s="74"/>
      <c r="Q44" s="74"/>
      <c r="R44" s="74"/>
      <c r="S44" s="74"/>
      <c r="T44" s="74"/>
      <c r="U44" s="74"/>
      <c r="V44" s="75"/>
      <c r="W44" s="107"/>
      <c r="X44" s="74"/>
      <c r="Y44" s="77"/>
      <c r="Z44" s="77"/>
      <c r="AA44" s="77"/>
      <c r="AB44" s="78"/>
      <c r="AC44" s="77"/>
      <c r="AD44" s="77"/>
      <c r="AE44" s="74"/>
      <c r="AF44" s="78"/>
      <c r="AG44" s="77"/>
      <c r="AH44" s="77"/>
      <c r="AI44" s="77"/>
      <c r="AJ44" s="78"/>
      <c r="AK44" s="79"/>
      <c r="AL44" s="80"/>
      <c r="AM44" s="79"/>
      <c r="AN44" s="79"/>
      <c r="AO44" s="79"/>
      <c r="AP44" s="79"/>
      <c r="AQ44" s="79"/>
      <c r="AR44" s="79"/>
      <c r="AS44" s="79"/>
      <c r="AT44" s="79"/>
      <c r="AU44" s="79"/>
      <c r="AV44" s="78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8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8"/>
      <c r="BU44" s="79"/>
      <c r="BV44" s="79"/>
      <c r="BW44" s="79"/>
      <c r="BX44" s="79"/>
      <c r="BY44" s="79"/>
      <c r="BZ44" s="79"/>
      <c r="CA44" s="79"/>
      <c r="CB44" s="79"/>
      <c r="CC44" s="79"/>
      <c r="CD44" s="78"/>
    </row>
    <row r="45" ht="15.75" customHeight="1">
      <c r="A45" s="34" t="str">
        <f t="shared" si="2"/>
        <v>-</v>
      </c>
      <c r="B45" s="23" t="str">
        <f t="shared" si="3"/>
        <v/>
      </c>
      <c r="C45" s="34"/>
      <c r="D45" s="98">
        <v>41.0</v>
      </c>
      <c r="E45" s="72"/>
      <c r="F45" s="72"/>
      <c r="G45" s="72"/>
      <c r="H45" s="72"/>
      <c r="I45" s="72"/>
      <c r="J45" s="72"/>
      <c r="K45" s="72"/>
      <c r="L45" s="34"/>
      <c r="M45" s="34"/>
      <c r="N45" s="34"/>
      <c r="O45" s="74"/>
      <c r="P45" s="74"/>
      <c r="Q45" s="74"/>
      <c r="R45" s="74"/>
      <c r="S45" s="74"/>
      <c r="T45" s="74"/>
      <c r="U45" s="74"/>
      <c r="V45" s="75"/>
      <c r="W45" s="107"/>
      <c r="X45" s="74"/>
      <c r="Y45" s="77"/>
      <c r="Z45" s="77"/>
      <c r="AA45" s="77"/>
      <c r="AB45" s="78"/>
      <c r="AC45" s="77"/>
      <c r="AD45" s="77"/>
      <c r="AE45" s="74"/>
      <c r="AF45" s="78"/>
      <c r="AG45" s="77"/>
      <c r="AH45" s="77"/>
      <c r="AI45" s="77"/>
      <c r="AJ45" s="78"/>
      <c r="AK45" s="79"/>
      <c r="AL45" s="80"/>
      <c r="AM45" s="79"/>
      <c r="AN45" s="79"/>
      <c r="AO45" s="79"/>
      <c r="AP45" s="79"/>
      <c r="AQ45" s="79"/>
      <c r="AR45" s="79"/>
      <c r="AS45" s="79"/>
      <c r="AT45" s="79"/>
      <c r="AU45" s="79"/>
      <c r="AV45" s="78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8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8"/>
      <c r="BU45" s="79"/>
      <c r="BV45" s="79"/>
      <c r="BW45" s="79"/>
      <c r="BX45" s="79"/>
      <c r="BY45" s="79"/>
      <c r="BZ45" s="79"/>
      <c r="CA45" s="79"/>
      <c r="CB45" s="79"/>
      <c r="CC45" s="79"/>
      <c r="CD45" s="78"/>
    </row>
    <row r="46" ht="15.75" customHeight="1">
      <c r="A46" s="34" t="str">
        <f t="shared" si="2"/>
        <v>-</v>
      </c>
      <c r="B46" s="23" t="str">
        <f t="shared" si="3"/>
        <v/>
      </c>
      <c r="C46" s="34"/>
      <c r="D46" s="98">
        <f t="shared" ref="D46:D47" si="24">D45+1</f>
        <v>42</v>
      </c>
      <c r="E46" s="72"/>
      <c r="F46" s="72"/>
      <c r="G46" s="72"/>
      <c r="H46" s="72"/>
      <c r="I46" s="72"/>
      <c r="J46" s="72"/>
      <c r="K46" s="72"/>
      <c r="L46" s="34"/>
      <c r="M46" s="34"/>
      <c r="N46" s="34"/>
      <c r="O46" s="74"/>
      <c r="P46" s="74"/>
      <c r="Q46" s="74"/>
      <c r="R46" s="74"/>
      <c r="S46" s="74"/>
      <c r="T46" s="74"/>
      <c r="U46" s="74"/>
      <c r="V46" s="75"/>
      <c r="W46" s="107"/>
      <c r="X46" s="74"/>
      <c r="Y46" s="77"/>
      <c r="Z46" s="77"/>
      <c r="AA46" s="77"/>
      <c r="AB46" s="78"/>
      <c r="AC46" s="77"/>
      <c r="AD46" s="77"/>
      <c r="AE46" s="74"/>
      <c r="AF46" s="78"/>
      <c r="AG46" s="77"/>
      <c r="AH46" s="77"/>
      <c r="AI46" s="77"/>
      <c r="AJ46" s="78"/>
      <c r="AK46" s="79"/>
      <c r="AL46" s="80"/>
      <c r="AM46" s="79"/>
      <c r="AN46" s="79"/>
      <c r="AO46" s="79"/>
      <c r="AP46" s="79"/>
      <c r="AQ46" s="79"/>
      <c r="AR46" s="79"/>
      <c r="AS46" s="79"/>
      <c r="AT46" s="79"/>
      <c r="AU46" s="79"/>
      <c r="AV46" s="78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8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8"/>
      <c r="BU46" s="79"/>
      <c r="BV46" s="79"/>
      <c r="BW46" s="79"/>
      <c r="BX46" s="79"/>
      <c r="BY46" s="79"/>
      <c r="BZ46" s="79"/>
      <c r="CA46" s="79"/>
      <c r="CB46" s="79"/>
      <c r="CC46" s="79"/>
      <c r="CD46" s="78"/>
    </row>
    <row r="47" ht="15.75" customHeight="1">
      <c r="A47" s="34" t="str">
        <f t="shared" si="2"/>
        <v>-</v>
      </c>
      <c r="B47" s="23" t="str">
        <f t="shared" si="3"/>
        <v/>
      </c>
      <c r="C47" s="34"/>
      <c r="D47" s="98">
        <f t="shared" si="24"/>
        <v>43</v>
      </c>
      <c r="E47" s="72"/>
      <c r="F47" s="72"/>
      <c r="G47" s="72"/>
      <c r="H47" s="72"/>
      <c r="I47" s="72"/>
      <c r="J47" s="72"/>
      <c r="K47" s="72"/>
      <c r="L47" s="34"/>
      <c r="M47" s="34"/>
      <c r="N47" s="34"/>
      <c r="O47" s="74"/>
      <c r="P47" s="74"/>
      <c r="Q47" s="74"/>
      <c r="R47" s="74"/>
      <c r="S47" s="74"/>
      <c r="T47" s="74"/>
      <c r="U47" s="74"/>
      <c r="V47" s="75"/>
      <c r="W47" s="107"/>
      <c r="X47" s="74"/>
      <c r="Y47" s="77"/>
      <c r="Z47" s="77"/>
      <c r="AA47" s="77"/>
      <c r="AB47" s="78"/>
      <c r="AC47" s="77"/>
      <c r="AD47" s="77"/>
      <c r="AE47" s="74"/>
      <c r="AF47" s="78"/>
      <c r="AG47" s="77"/>
      <c r="AH47" s="77"/>
      <c r="AI47" s="77"/>
      <c r="AJ47" s="78"/>
      <c r="AK47" s="79"/>
      <c r="AL47" s="80"/>
      <c r="AM47" s="79"/>
      <c r="AN47" s="79"/>
      <c r="AO47" s="79"/>
      <c r="AP47" s="79"/>
      <c r="AQ47" s="79"/>
      <c r="AR47" s="79"/>
      <c r="AS47" s="79"/>
      <c r="AT47" s="79"/>
      <c r="AU47" s="79"/>
      <c r="AV47" s="78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8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8"/>
      <c r="BU47" s="79"/>
      <c r="BV47" s="79"/>
      <c r="BW47" s="79"/>
      <c r="BX47" s="79"/>
      <c r="BY47" s="79"/>
      <c r="BZ47" s="79"/>
      <c r="CA47" s="79"/>
      <c r="CB47" s="79"/>
      <c r="CC47" s="79"/>
      <c r="CD47" s="78"/>
    </row>
    <row r="48" ht="15.75" customHeight="1">
      <c r="A48" s="34"/>
      <c r="B48" s="34"/>
      <c r="C48" s="34"/>
      <c r="D48" s="34"/>
      <c r="K48" s="2" t="s">
        <v>1</v>
      </c>
      <c r="L48" s="127"/>
      <c r="M48" s="127"/>
      <c r="N48" s="127"/>
      <c r="O48" s="108">
        <f t="shared" ref="O48:R48" si="25">IF(COUNT(O5:O47)&gt;0,ROUND(SUM(O5:O47)/COUNTIF(O5:O47,"&lt;&gt;"),0),0)</f>
        <v>75</v>
      </c>
      <c r="P48" s="108">
        <f t="shared" si="25"/>
        <v>48</v>
      </c>
      <c r="Q48" s="108">
        <f t="shared" si="25"/>
        <v>69</v>
      </c>
      <c r="R48" s="108">
        <f t="shared" si="25"/>
        <v>84</v>
      </c>
      <c r="S48" s="108"/>
      <c r="T48" s="108">
        <f>IF(COUNT(T5:T47)&gt;0,ROUND(SUM(T5:T47)/COUNTIF(T5:T47,"&lt;&gt;"),0),0)</f>
        <v>77</v>
      </c>
      <c r="U48" s="108"/>
      <c r="V48" s="108">
        <f t="shared" ref="V48:Z48" si="26">IF(COUNT(V5:V47)&gt;0,ROUND(SUM(V5:V47)/COUNTIF(V5:V47,"&lt;&gt;"),0),0)</f>
        <v>20</v>
      </c>
      <c r="W48" s="108">
        <f t="shared" si="26"/>
        <v>72</v>
      </c>
      <c r="X48" s="99">
        <f t="shared" si="26"/>
        <v>17</v>
      </c>
      <c r="Y48" s="99">
        <f t="shared" si="26"/>
        <v>24</v>
      </c>
      <c r="Z48" s="99">
        <f t="shared" si="26"/>
        <v>34</v>
      </c>
      <c r="AA48" s="99"/>
      <c r="AB48" s="99">
        <f t="shared" ref="AB48:AN48" si="27">IF(COUNT(AB5:AB47)&gt;0,ROUND(SUM(AB5:AB47)/COUNTIF(AB5:AB47,"&lt;&gt;"),0),0)</f>
        <v>75</v>
      </c>
      <c r="AC48" s="99">
        <f t="shared" si="27"/>
        <v>15</v>
      </c>
      <c r="AD48" s="99">
        <f t="shared" si="27"/>
        <v>33</v>
      </c>
      <c r="AE48" s="99">
        <f t="shared" si="27"/>
        <v>81</v>
      </c>
      <c r="AF48" s="99">
        <f t="shared" si="27"/>
        <v>48</v>
      </c>
      <c r="AG48" s="99">
        <f t="shared" si="27"/>
        <v>22</v>
      </c>
      <c r="AH48" s="99">
        <f t="shared" si="27"/>
        <v>56</v>
      </c>
      <c r="AI48" s="99">
        <f t="shared" si="27"/>
        <v>100</v>
      </c>
      <c r="AJ48" s="99">
        <f t="shared" si="27"/>
        <v>20</v>
      </c>
      <c r="AK48" s="99">
        <f t="shared" si="27"/>
        <v>91</v>
      </c>
      <c r="AL48" s="99">
        <f t="shared" si="27"/>
        <v>94</v>
      </c>
      <c r="AM48" s="99">
        <f t="shared" si="27"/>
        <v>87</v>
      </c>
      <c r="AN48" s="99">
        <f t="shared" si="27"/>
        <v>86</v>
      </c>
      <c r="AO48" s="99"/>
      <c r="AP48" s="99"/>
      <c r="AQ48" s="99"/>
      <c r="AR48" s="99"/>
      <c r="AS48" s="99"/>
      <c r="AT48" s="99"/>
      <c r="AU48" s="99"/>
      <c r="AV48" s="99">
        <f t="shared" ref="AV48:AX48" si="28">IF(COUNT(AV5:AV47)&gt;0,ROUND(SUM(AV5:AV47)/COUNTIF(AV5:AV47,"&lt;&gt;"),0),0)</f>
        <v>84</v>
      </c>
      <c r="AW48" s="99">
        <f t="shared" si="28"/>
        <v>72</v>
      </c>
      <c r="AX48" s="99">
        <f t="shared" si="28"/>
        <v>86</v>
      </c>
      <c r="AY48" s="99"/>
      <c r="AZ48" s="99"/>
      <c r="BA48" s="99"/>
      <c r="BB48" s="99"/>
      <c r="BC48" s="99">
        <f>IF(COUNT(BC5:BC47)&gt;0,ROUND(SUM(BC5:BC47)/COUNTIF(BC5:BC47,"&lt;&gt;"),0),0)</f>
        <v>74</v>
      </c>
      <c r="BD48" s="99"/>
      <c r="BE48" s="99"/>
      <c r="BF48" s="99">
        <f>IF(COUNT(BF5:BF47)&gt;0,ROUND(SUM(BF5:BF47)/COUNTIF(BF5:BF47,"&lt;&gt;"),0),0)</f>
        <v>68</v>
      </c>
      <c r="BG48" s="99"/>
      <c r="BH48" s="99"/>
      <c r="BI48" s="99">
        <f t="shared" ref="BI48:BK48" si="29">IF(COUNT(BI5:BI47)&gt;0,ROUND(SUM(BI5:BI47)/COUNTIF(BI5:BI47,"&lt;&gt;"),0),0)</f>
        <v>80</v>
      </c>
      <c r="BJ48" s="99">
        <f t="shared" si="29"/>
        <v>100</v>
      </c>
      <c r="BK48" s="99">
        <f t="shared" si="29"/>
        <v>98</v>
      </c>
      <c r="BL48" s="99"/>
      <c r="BM48" s="99"/>
      <c r="BN48" s="99"/>
      <c r="BO48" s="99"/>
      <c r="BP48" s="99">
        <f>IF(COUNT(BP5:BP47)&gt;0,ROUND(SUM(BP5:BP47)/COUNTIF(BP5:BP47,"&lt;&gt;"),0),0)</f>
        <v>70</v>
      </c>
      <c r="BQ48" s="99"/>
      <c r="BR48" s="99"/>
      <c r="BS48" s="99">
        <f t="shared" ref="BS48:BW48" si="30">IF(COUNT(BS5:BS47)&gt;0,ROUND(SUM(BS5:BS47)/COUNTIF(BS5:BS47,"&lt;&gt;"),0),0)</f>
        <v>55</v>
      </c>
      <c r="BT48" s="99">
        <f t="shared" si="30"/>
        <v>77</v>
      </c>
      <c r="BU48" s="99">
        <f t="shared" si="30"/>
        <v>90</v>
      </c>
      <c r="BV48" s="99">
        <f t="shared" si="30"/>
        <v>87</v>
      </c>
      <c r="BW48" s="99">
        <f t="shared" si="30"/>
        <v>88</v>
      </c>
      <c r="BX48" s="99"/>
      <c r="BY48" s="99"/>
      <c r="BZ48" s="99"/>
      <c r="CA48" s="99"/>
      <c r="CB48" s="99"/>
      <c r="CC48" s="99"/>
      <c r="CD48" s="99">
        <f>IF(COUNT(CD5:CD47)&gt;0,ROUND(SUM(CD5:CD47)/COUNTIF(CD5:CD47,"&lt;&gt;"),0),0)</f>
        <v>83</v>
      </c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2" t="s">
        <v>2</v>
      </c>
      <c r="L49" s="34"/>
      <c r="M49" s="34"/>
      <c r="N49" s="34"/>
      <c r="O49" s="99">
        <f t="shared" ref="O49:R49" si="31">MAX(O5:O47)</f>
        <v>100</v>
      </c>
      <c r="P49" s="99">
        <f t="shared" si="31"/>
        <v>100</v>
      </c>
      <c r="Q49" s="99">
        <f t="shared" si="31"/>
        <v>100</v>
      </c>
      <c r="R49" s="99">
        <f t="shared" si="31"/>
        <v>100</v>
      </c>
      <c r="S49" s="99"/>
      <c r="T49" s="99">
        <f>MAX(T5:T47)</f>
        <v>99</v>
      </c>
      <c r="U49" s="99"/>
      <c r="V49" s="99">
        <f t="shared" ref="V49:Z49" si="32">MAX(V5:V47)</f>
        <v>98</v>
      </c>
      <c r="W49" s="99">
        <f t="shared" si="32"/>
        <v>99</v>
      </c>
      <c r="X49" s="99">
        <f t="shared" si="32"/>
        <v>20</v>
      </c>
      <c r="Y49" s="99">
        <f t="shared" si="32"/>
        <v>30</v>
      </c>
      <c r="Z49" s="99">
        <f t="shared" si="32"/>
        <v>50</v>
      </c>
      <c r="AA49" s="99"/>
      <c r="AB49" s="99">
        <f t="shared" ref="AB49:AN49" si="33">MAX(AB5:AB47)</f>
        <v>100</v>
      </c>
      <c r="AC49" s="99">
        <f t="shared" si="33"/>
        <v>30</v>
      </c>
      <c r="AD49" s="99">
        <f t="shared" si="33"/>
        <v>70</v>
      </c>
      <c r="AE49" s="99">
        <f t="shared" si="33"/>
        <v>100</v>
      </c>
      <c r="AF49" s="99">
        <f t="shared" si="33"/>
        <v>100</v>
      </c>
      <c r="AG49" s="99">
        <f t="shared" si="33"/>
        <v>30</v>
      </c>
      <c r="AH49" s="99">
        <f t="shared" si="33"/>
        <v>70</v>
      </c>
      <c r="AI49" s="99">
        <f t="shared" si="33"/>
        <v>100</v>
      </c>
      <c r="AJ49" s="99">
        <f t="shared" si="33"/>
        <v>98</v>
      </c>
      <c r="AK49" s="99">
        <f t="shared" si="33"/>
        <v>100</v>
      </c>
      <c r="AL49" s="99">
        <f t="shared" si="33"/>
        <v>100</v>
      </c>
      <c r="AM49" s="99">
        <f t="shared" si="33"/>
        <v>100</v>
      </c>
      <c r="AN49" s="99">
        <f t="shared" si="33"/>
        <v>100</v>
      </c>
      <c r="AO49" s="99"/>
      <c r="AP49" s="99"/>
      <c r="AQ49" s="99"/>
      <c r="AR49" s="99"/>
      <c r="AS49" s="99"/>
      <c r="AT49" s="99"/>
      <c r="AU49" s="99"/>
      <c r="AV49" s="99">
        <f t="shared" ref="AV49:AX49" si="34">MAX(AV5:AV47)</f>
        <v>100</v>
      </c>
      <c r="AW49" s="99">
        <f t="shared" si="34"/>
        <v>100</v>
      </c>
      <c r="AX49" s="99">
        <f t="shared" si="34"/>
        <v>100</v>
      </c>
      <c r="AY49" s="99"/>
      <c r="AZ49" s="99"/>
      <c r="BA49" s="99"/>
      <c r="BB49" s="99"/>
      <c r="BC49" s="99">
        <f>MAX(BC5:BC47)</f>
        <v>100</v>
      </c>
      <c r="BD49" s="99"/>
      <c r="BE49" s="99"/>
      <c r="BF49" s="99">
        <f>MAX(BF5:BF47)</f>
        <v>100</v>
      </c>
      <c r="BG49" s="99"/>
      <c r="BH49" s="99"/>
      <c r="BI49" s="101">
        <f t="shared" ref="BI49:BK49" si="35">MAX(BI5:BI47)</f>
        <v>100</v>
      </c>
      <c r="BJ49" s="99">
        <f t="shared" si="35"/>
        <v>100</v>
      </c>
      <c r="BK49" s="99">
        <f t="shared" si="35"/>
        <v>100</v>
      </c>
      <c r="BL49" s="99"/>
      <c r="BM49" s="99"/>
      <c r="BN49" s="99"/>
      <c r="BO49" s="99"/>
      <c r="BP49" s="99">
        <f>MAX(BP5:BP47)</f>
        <v>100</v>
      </c>
      <c r="BQ49" s="99"/>
      <c r="BR49" s="99"/>
      <c r="BS49" s="99">
        <f t="shared" ref="BS49:BW49" si="36">MAX(BS5:BS47)</f>
        <v>100</v>
      </c>
      <c r="BT49" s="101">
        <f t="shared" si="36"/>
        <v>99</v>
      </c>
      <c r="BU49" s="99">
        <f t="shared" si="36"/>
        <v>100</v>
      </c>
      <c r="BV49" s="99">
        <f t="shared" si="36"/>
        <v>100</v>
      </c>
      <c r="BW49" s="99">
        <f t="shared" si="36"/>
        <v>100</v>
      </c>
      <c r="BX49" s="99"/>
      <c r="BY49" s="99"/>
      <c r="BZ49" s="99"/>
      <c r="CA49" s="99"/>
      <c r="CB49" s="99"/>
      <c r="CC49" s="99"/>
      <c r="CD49" s="101">
        <f>MAX(CD5:CD47)</f>
        <v>100</v>
      </c>
    </row>
    <row r="50" ht="15.75" customHeight="1">
      <c r="A50" s="34"/>
      <c r="B50" s="34"/>
      <c r="C50" s="34"/>
      <c r="D50" s="34">
        <v>1.0</v>
      </c>
      <c r="E50" s="34"/>
      <c r="F50" s="34"/>
      <c r="G50" s="34"/>
      <c r="H50" s="34"/>
      <c r="I50" s="34"/>
      <c r="J50" s="34"/>
      <c r="K50" s="2" t="s">
        <v>3</v>
      </c>
      <c r="L50" s="34"/>
      <c r="M50" s="34"/>
      <c r="N50" s="34"/>
      <c r="O50" s="99">
        <f t="shared" ref="O50:R50" si="37">MIN(O5:O47)</f>
        <v>0</v>
      </c>
      <c r="P50" s="99">
        <f t="shared" si="37"/>
        <v>0</v>
      </c>
      <c r="Q50" s="99">
        <f t="shared" si="37"/>
        <v>15</v>
      </c>
      <c r="R50" s="99">
        <f t="shared" si="37"/>
        <v>29.7</v>
      </c>
      <c r="S50" s="99"/>
      <c r="T50" s="99">
        <f>MIN(T5:T47)</f>
        <v>26.5</v>
      </c>
      <c r="U50" s="99"/>
      <c r="V50" s="99">
        <f t="shared" ref="V50:Z50" si="38">MIN(V5:V47)</f>
        <v>0</v>
      </c>
      <c r="W50" s="99">
        <f t="shared" si="38"/>
        <v>15</v>
      </c>
      <c r="X50" s="99">
        <f t="shared" si="38"/>
        <v>10</v>
      </c>
      <c r="Y50" s="99">
        <f t="shared" si="38"/>
        <v>5</v>
      </c>
      <c r="Z50" s="99">
        <f t="shared" si="38"/>
        <v>0</v>
      </c>
      <c r="AA50" s="99"/>
      <c r="AB50" s="99">
        <f t="shared" ref="AB50:AN50" si="39">MIN(AB5:AB47)</f>
        <v>0</v>
      </c>
      <c r="AC50" s="99">
        <f t="shared" si="39"/>
        <v>0</v>
      </c>
      <c r="AD50" s="99">
        <f t="shared" si="39"/>
        <v>0</v>
      </c>
      <c r="AE50" s="99">
        <f t="shared" si="39"/>
        <v>0</v>
      </c>
      <c r="AF50" s="99">
        <f t="shared" si="39"/>
        <v>0</v>
      </c>
      <c r="AG50" s="99">
        <f t="shared" si="39"/>
        <v>0</v>
      </c>
      <c r="AH50" s="99">
        <f t="shared" si="39"/>
        <v>35</v>
      </c>
      <c r="AI50" s="99">
        <f t="shared" si="39"/>
        <v>100</v>
      </c>
      <c r="AJ50" s="99">
        <f t="shared" si="39"/>
        <v>0</v>
      </c>
      <c r="AK50" s="99">
        <f t="shared" si="39"/>
        <v>0</v>
      </c>
      <c r="AL50" s="99">
        <f t="shared" si="39"/>
        <v>0</v>
      </c>
      <c r="AM50" s="99">
        <f t="shared" si="39"/>
        <v>0</v>
      </c>
      <c r="AN50" s="99">
        <f t="shared" si="39"/>
        <v>0</v>
      </c>
      <c r="AO50" s="99"/>
      <c r="AP50" s="99"/>
      <c r="AQ50" s="99"/>
      <c r="AR50" s="99"/>
      <c r="AS50" s="99"/>
      <c r="AT50" s="99"/>
      <c r="AU50" s="99"/>
      <c r="AV50" s="99">
        <f t="shared" ref="AV50:AX50" si="40">MIN(AV5:AV47)</f>
        <v>29.7</v>
      </c>
      <c r="AW50" s="99">
        <f t="shared" si="40"/>
        <v>0</v>
      </c>
      <c r="AX50" s="99">
        <f t="shared" si="40"/>
        <v>0</v>
      </c>
      <c r="AY50" s="99"/>
      <c r="AZ50" s="99"/>
      <c r="BA50" s="99"/>
      <c r="BB50" s="99"/>
      <c r="BC50" s="99">
        <f>MIN(BC5:BC47)</f>
        <v>0</v>
      </c>
      <c r="BD50" s="99"/>
      <c r="BE50" s="99"/>
      <c r="BF50" s="99">
        <f>MIN(BF5:BF47)</f>
        <v>0</v>
      </c>
      <c r="BG50" s="99"/>
      <c r="BH50" s="99"/>
      <c r="BI50" s="101">
        <f t="shared" ref="BI50:BK50" si="41">MIN(BI5:BI47)</f>
        <v>0</v>
      </c>
      <c r="BJ50" s="99">
        <f t="shared" si="41"/>
        <v>100</v>
      </c>
      <c r="BK50" s="99">
        <f t="shared" si="41"/>
        <v>60</v>
      </c>
      <c r="BL50" s="99"/>
      <c r="BM50" s="99"/>
      <c r="BN50" s="99"/>
      <c r="BO50" s="99"/>
      <c r="BP50" s="99">
        <f>MIN(BP5:BP47)</f>
        <v>0</v>
      </c>
      <c r="BQ50" s="99"/>
      <c r="BR50" s="99"/>
      <c r="BS50" s="99">
        <f t="shared" ref="BS50:BW50" si="42">MIN(BS5:BS47)</f>
        <v>0</v>
      </c>
      <c r="BT50" s="101">
        <f t="shared" si="42"/>
        <v>26.5</v>
      </c>
      <c r="BU50" s="99">
        <f t="shared" si="42"/>
        <v>0</v>
      </c>
      <c r="BV50" s="99">
        <f t="shared" si="42"/>
        <v>0</v>
      </c>
      <c r="BW50" s="99">
        <f t="shared" si="42"/>
        <v>0</v>
      </c>
      <c r="BX50" s="99"/>
      <c r="BY50" s="99"/>
      <c r="BZ50" s="99"/>
      <c r="CA50" s="99"/>
      <c r="CB50" s="99"/>
      <c r="CC50" s="99"/>
      <c r="CD50" s="101">
        <f>MIN(CD5:CD47)</f>
        <v>0</v>
      </c>
    </row>
    <row r="51" ht="15.75" customHeight="1">
      <c r="A51" s="34"/>
      <c r="B51" s="34"/>
      <c r="C51" s="34"/>
      <c r="D51" s="34">
        <v>0.7</v>
      </c>
      <c r="E51" s="34"/>
      <c r="F51" s="34"/>
      <c r="G51" s="34"/>
      <c r="H51" s="34"/>
      <c r="I51" s="34"/>
      <c r="J51" s="34"/>
      <c r="K51" s="2" t="s">
        <v>4</v>
      </c>
      <c r="L51" s="34"/>
      <c r="M51" s="34"/>
      <c r="N51" s="34"/>
      <c r="O51" s="102">
        <f t="shared" ref="O51:R51" si="43">COUNTIF(O5:O47,"&gt;=55")</f>
        <v>28</v>
      </c>
      <c r="P51" s="102">
        <f t="shared" si="43"/>
        <v>17</v>
      </c>
      <c r="Q51" s="102">
        <f t="shared" si="43"/>
        <v>30</v>
      </c>
      <c r="R51" s="102">
        <f t="shared" si="43"/>
        <v>32</v>
      </c>
      <c r="S51" s="102"/>
      <c r="T51" s="102">
        <f>COUNTIF(T5:T47,"&gt;=55")</f>
        <v>30</v>
      </c>
      <c r="U51" s="102"/>
      <c r="V51" s="102">
        <f t="shared" ref="V51:Z51" si="44">COUNTIF(V5:V47,"&gt;=55")</f>
        <v>9</v>
      </c>
      <c r="W51" s="102">
        <f t="shared" si="44"/>
        <v>29</v>
      </c>
      <c r="X51" s="102">
        <f t="shared" si="44"/>
        <v>0</v>
      </c>
      <c r="Y51" s="102">
        <f t="shared" si="44"/>
        <v>0</v>
      </c>
      <c r="Z51" s="102">
        <f t="shared" si="44"/>
        <v>0</v>
      </c>
      <c r="AA51" s="102"/>
      <c r="AB51" s="102">
        <f t="shared" ref="AB51:AN51" si="45">COUNTIF(AB5:AB47,"&gt;=55")</f>
        <v>28</v>
      </c>
      <c r="AC51" s="102">
        <f t="shared" si="45"/>
        <v>0</v>
      </c>
      <c r="AD51" s="102">
        <f t="shared" si="45"/>
        <v>11</v>
      </c>
      <c r="AE51" s="102">
        <f t="shared" si="45"/>
        <v>29</v>
      </c>
      <c r="AF51" s="102">
        <f t="shared" si="45"/>
        <v>17</v>
      </c>
      <c r="AG51" s="102">
        <f t="shared" si="45"/>
        <v>0</v>
      </c>
      <c r="AH51" s="102">
        <f t="shared" si="45"/>
        <v>6</v>
      </c>
      <c r="AI51" s="102">
        <f t="shared" si="45"/>
        <v>9</v>
      </c>
      <c r="AJ51" s="102">
        <f t="shared" si="45"/>
        <v>9</v>
      </c>
      <c r="AK51" s="102">
        <f t="shared" si="45"/>
        <v>31</v>
      </c>
      <c r="AL51" s="102">
        <f t="shared" si="45"/>
        <v>34</v>
      </c>
      <c r="AM51" s="102">
        <f t="shared" si="45"/>
        <v>30</v>
      </c>
      <c r="AN51" s="102">
        <f t="shared" si="45"/>
        <v>31</v>
      </c>
      <c r="AO51" s="102"/>
      <c r="AP51" s="102"/>
      <c r="AQ51" s="102"/>
      <c r="AR51" s="102"/>
      <c r="AS51" s="102"/>
      <c r="AT51" s="102"/>
      <c r="AU51" s="102"/>
      <c r="AV51" s="99">
        <f t="shared" ref="AV51:AX51" si="46">COUNTIF(AV5:AV47,"&gt;=55")</f>
        <v>32</v>
      </c>
      <c r="AW51" s="102">
        <f t="shared" si="46"/>
        <v>27</v>
      </c>
      <c r="AX51" s="102">
        <f t="shared" si="46"/>
        <v>31</v>
      </c>
      <c r="AY51" s="102"/>
      <c r="AZ51" s="102"/>
      <c r="BA51" s="102"/>
      <c r="BB51" s="102"/>
      <c r="BC51" s="102">
        <f>COUNTIF(BC5:BC47,"&gt;=55")</f>
        <v>27</v>
      </c>
      <c r="BD51" s="102"/>
      <c r="BE51" s="102"/>
      <c r="BF51" s="102">
        <f>COUNTIF(BF5:BF47,"&gt;=55")</f>
        <v>24</v>
      </c>
      <c r="BG51" s="102"/>
      <c r="BH51" s="102"/>
      <c r="BI51" s="101">
        <f t="shared" ref="BI51:BK51" si="47">COUNTIF(BI5:BI47,"&gt;=55")</f>
        <v>31</v>
      </c>
      <c r="BJ51" s="102">
        <f t="shared" si="47"/>
        <v>35</v>
      </c>
      <c r="BK51" s="102">
        <f t="shared" si="47"/>
        <v>35</v>
      </c>
      <c r="BL51" s="102"/>
      <c r="BM51" s="102"/>
      <c r="BN51" s="102"/>
      <c r="BO51" s="102"/>
      <c r="BP51" s="102">
        <f>COUNTIF(BP5:BP47,"&gt;=55")</f>
        <v>25</v>
      </c>
      <c r="BQ51" s="102"/>
      <c r="BR51" s="102"/>
      <c r="BS51" s="102">
        <f t="shared" ref="BS51:BW51" si="48">COUNTIF(BS5:BS47,"&gt;=55")</f>
        <v>20</v>
      </c>
      <c r="BT51" s="101">
        <f t="shared" si="48"/>
        <v>30</v>
      </c>
      <c r="BU51" s="102">
        <f t="shared" si="48"/>
        <v>31</v>
      </c>
      <c r="BV51" s="102">
        <f t="shared" si="48"/>
        <v>30</v>
      </c>
      <c r="BW51" s="102">
        <f t="shared" si="48"/>
        <v>30</v>
      </c>
      <c r="BX51" s="102"/>
      <c r="BY51" s="102"/>
      <c r="BZ51" s="102"/>
      <c r="CA51" s="102"/>
      <c r="CB51" s="102"/>
      <c r="CC51" s="102"/>
      <c r="CD51" s="101">
        <f>COUNTIF(CD5:CD47,"&gt;=55")</f>
        <v>29</v>
      </c>
    </row>
    <row r="52" ht="15.75" customHeight="1">
      <c r="A52" s="34"/>
      <c r="B52" s="34"/>
      <c r="C52" s="34"/>
      <c r="D52" s="34">
        <v>0.3</v>
      </c>
      <c r="E52" s="34"/>
      <c r="F52" s="34"/>
      <c r="G52" s="34"/>
      <c r="H52" s="34"/>
      <c r="I52" s="34"/>
      <c r="J52" s="34"/>
      <c r="K52" s="2" t="s">
        <v>5</v>
      </c>
      <c r="L52" s="34"/>
      <c r="M52" s="34"/>
      <c r="N52" s="34"/>
      <c r="O52" s="102">
        <f t="shared" ref="O52:R52" si="49">+$K$53-O51</f>
        <v>7</v>
      </c>
      <c r="P52" s="102">
        <f t="shared" si="49"/>
        <v>18</v>
      </c>
      <c r="Q52" s="102">
        <f t="shared" si="49"/>
        <v>5</v>
      </c>
      <c r="R52" s="102">
        <f t="shared" si="49"/>
        <v>3</v>
      </c>
      <c r="S52" s="102"/>
      <c r="T52" s="102">
        <f>+$K$53-T51</f>
        <v>5</v>
      </c>
      <c r="U52" s="102"/>
      <c r="V52" s="102">
        <f t="shared" ref="V52:Z52" si="50">+$K$53-V51</f>
        <v>26</v>
      </c>
      <c r="W52" s="102">
        <f t="shared" si="50"/>
        <v>6</v>
      </c>
      <c r="X52" s="102">
        <f t="shared" si="50"/>
        <v>35</v>
      </c>
      <c r="Y52" s="102">
        <f t="shared" si="50"/>
        <v>35</v>
      </c>
      <c r="Z52" s="102">
        <f t="shared" si="50"/>
        <v>35</v>
      </c>
      <c r="AA52" s="102"/>
      <c r="AB52" s="102">
        <f t="shared" ref="AB52:AN52" si="51">+$K$53-AB51</f>
        <v>7</v>
      </c>
      <c r="AC52" s="102">
        <f t="shared" si="51"/>
        <v>35</v>
      </c>
      <c r="AD52" s="102">
        <f t="shared" si="51"/>
        <v>24</v>
      </c>
      <c r="AE52" s="102">
        <f t="shared" si="51"/>
        <v>6</v>
      </c>
      <c r="AF52" s="102">
        <f t="shared" si="51"/>
        <v>18</v>
      </c>
      <c r="AG52" s="102">
        <f t="shared" si="51"/>
        <v>35</v>
      </c>
      <c r="AH52" s="102">
        <f t="shared" si="51"/>
        <v>29</v>
      </c>
      <c r="AI52" s="102">
        <f t="shared" si="51"/>
        <v>26</v>
      </c>
      <c r="AJ52" s="102">
        <f t="shared" si="51"/>
        <v>26</v>
      </c>
      <c r="AK52" s="102">
        <f t="shared" si="51"/>
        <v>4</v>
      </c>
      <c r="AL52" s="102">
        <f t="shared" si="51"/>
        <v>1</v>
      </c>
      <c r="AM52" s="102">
        <f t="shared" si="51"/>
        <v>5</v>
      </c>
      <c r="AN52" s="102">
        <f t="shared" si="51"/>
        <v>4</v>
      </c>
      <c r="AO52" s="102"/>
      <c r="AP52" s="102"/>
      <c r="AQ52" s="102"/>
      <c r="AR52" s="102"/>
      <c r="AS52" s="102"/>
      <c r="AT52" s="102"/>
      <c r="AU52" s="102"/>
      <c r="AV52" s="99">
        <f t="shared" ref="AV52:AX52" si="52">+$K$53-AV51</f>
        <v>3</v>
      </c>
      <c r="AW52" s="102">
        <f t="shared" si="52"/>
        <v>8</v>
      </c>
      <c r="AX52" s="102">
        <f t="shared" si="52"/>
        <v>4</v>
      </c>
      <c r="AY52" s="102"/>
      <c r="AZ52" s="102"/>
      <c r="BA52" s="102"/>
      <c r="BB52" s="102"/>
      <c r="BC52" s="102">
        <f>+$K$53-BC51</f>
        <v>8</v>
      </c>
      <c r="BD52" s="102"/>
      <c r="BE52" s="102"/>
      <c r="BF52" s="102">
        <f>+$K$53-BF51</f>
        <v>11</v>
      </c>
      <c r="BG52" s="102"/>
      <c r="BH52" s="102"/>
      <c r="BI52" s="101">
        <f t="shared" ref="BI52:BK52" si="53">+$K$53-BI51</f>
        <v>4</v>
      </c>
      <c r="BJ52" s="102">
        <f t="shared" si="53"/>
        <v>0</v>
      </c>
      <c r="BK52" s="102">
        <f t="shared" si="53"/>
        <v>0</v>
      </c>
      <c r="BL52" s="102"/>
      <c r="BM52" s="102"/>
      <c r="BN52" s="102"/>
      <c r="BO52" s="102"/>
      <c r="BP52" s="102">
        <f>+$K$53-BP51</f>
        <v>10</v>
      </c>
      <c r="BQ52" s="102"/>
      <c r="BR52" s="102"/>
      <c r="BS52" s="102">
        <f t="shared" ref="BS52:BW52" si="54">+$K$53-BS51</f>
        <v>15</v>
      </c>
      <c r="BT52" s="101">
        <f t="shared" si="54"/>
        <v>5</v>
      </c>
      <c r="BU52" s="102">
        <f t="shared" si="54"/>
        <v>4</v>
      </c>
      <c r="BV52" s="102">
        <f t="shared" si="54"/>
        <v>5</v>
      </c>
      <c r="BW52" s="102">
        <f t="shared" si="54"/>
        <v>5</v>
      </c>
      <c r="BX52" s="102"/>
      <c r="BY52" s="102"/>
      <c r="BZ52" s="102"/>
      <c r="CA52" s="102"/>
      <c r="CB52" s="102"/>
      <c r="CC52" s="102"/>
      <c r="CD52" s="101">
        <f>+$K$53-CD51</f>
        <v>6</v>
      </c>
    </row>
    <row r="53" ht="15.75" customHeight="1">
      <c r="D53" s="34">
        <v>0.0</v>
      </c>
      <c r="J53" s="34" t="s">
        <v>6</v>
      </c>
      <c r="K53" s="34">
        <f>COUNTA(K5:K47)</f>
        <v>35</v>
      </c>
      <c r="AA53" s="18"/>
    </row>
    <row r="54" ht="15.75" customHeight="1">
      <c r="AA54" s="18"/>
    </row>
    <row r="55" ht="15.75" customHeight="1">
      <c r="AA55" s="18"/>
    </row>
    <row r="56" ht="15.75" customHeight="1">
      <c r="AA56" s="18"/>
    </row>
    <row r="57" ht="15.75" customHeight="1">
      <c r="AA57" s="18"/>
    </row>
    <row r="58" ht="15.75" customHeight="1">
      <c r="AA58" s="18"/>
    </row>
    <row r="59" ht="15.75" customHeight="1">
      <c r="AA59" s="18"/>
    </row>
    <row r="60" ht="15.75" customHeight="1">
      <c r="AA60" s="18"/>
    </row>
    <row r="61" ht="15.75" customHeight="1">
      <c r="AA61" s="18"/>
    </row>
    <row r="62" ht="15.75" customHeight="1">
      <c r="AA62" s="18"/>
    </row>
    <row r="63" ht="15.75" customHeight="1">
      <c r="AA63" s="18"/>
    </row>
    <row r="64" ht="15.75" customHeight="1">
      <c r="AA64" s="18"/>
    </row>
    <row r="65" ht="15.75" customHeight="1">
      <c r="AA65" s="18"/>
    </row>
    <row r="66" ht="15.75" customHeight="1">
      <c r="AA66" s="18"/>
    </row>
    <row r="67" ht="15.75" customHeight="1">
      <c r="AA67" s="18"/>
    </row>
    <row r="68" ht="15.75" customHeight="1">
      <c r="AA68" s="18"/>
    </row>
    <row r="69" ht="15.75" customHeight="1">
      <c r="AA69" s="18"/>
    </row>
    <row r="70" ht="15.75" customHeight="1">
      <c r="AA70" s="18"/>
    </row>
    <row r="71" ht="15.75" customHeight="1">
      <c r="AA71" s="18"/>
    </row>
    <row r="72" ht="15.75" customHeight="1">
      <c r="AA72" s="18"/>
    </row>
    <row r="73" ht="15.75" customHeight="1">
      <c r="AA73" s="18"/>
    </row>
    <row r="74" ht="15.75" customHeight="1">
      <c r="AA74" s="18"/>
    </row>
    <row r="75" ht="15.75" customHeight="1">
      <c r="AA75" s="18"/>
    </row>
    <row r="76" ht="15.75" customHeight="1">
      <c r="AA76" s="18"/>
    </row>
    <row r="77" ht="15.75" customHeight="1">
      <c r="AA77" s="18"/>
    </row>
    <row r="78" ht="15.75" customHeight="1">
      <c r="AA78" s="18"/>
    </row>
    <row r="79" ht="15.75" customHeight="1">
      <c r="AA79" s="18"/>
    </row>
    <row r="80" ht="15.75" customHeight="1">
      <c r="AA80" s="18"/>
    </row>
    <row r="81" ht="15.75" customHeight="1">
      <c r="AA81" s="18"/>
    </row>
    <row r="82" ht="15.75" customHeight="1">
      <c r="AA82" s="18"/>
    </row>
    <row r="83" ht="15.75" customHeight="1">
      <c r="AA83" s="18"/>
    </row>
    <row r="84" ht="15.75" customHeight="1">
      <c r="AA84" s="18"/>
    </row>
    <row r="85" ht="15.75" customHeight="1">
      <c r="AA85" s="18"/>
    </row>
    <row r="86" ht="15.75" customHeight="1">
      <c r="AA86" s="18"/>
    </row>
    <row r="87" ht="15.75" customHeight="1">
      <c r="AA87" s="18"/>
    </row>
    <row r="88" ht="15.75" customHeight="1">
      <c r="AA88" s="18"/>
    </row>
    <row r="89" ht="15.75" customHeight="1">
      <c r="AA89" s="18"/>
    </row>
    <row r="90" ht="15.75" customHeight="1">
      <c r="AA90" s="18"/>
    </row>
    <row r="91" ht="15.75" customHeight="1">
      <c r="AA91" s="18"/>
    </row>
    <row r="92" ht="15.75" customHeight="1">
      <c r="AA92" s="18"/>
    </row>
    <row r="93" ht="15.75" customHeight="1">
      <c r="AA93" s="18"/>
    </row>
    <row r="94" ht="15.75" customHeight="1">
      <c r="AA94" s="18"/>
    </row>
    <row r="95" ht="15.75" customHeight="1">
      <c r="AA95" s="18"/>
    </row>
    <row r="96" ht="15.75" customHeight="1">
      <c r="AA96" s="18"/>
    </row>
    <row r="97" ht="15.75" customHeight="1">
      <c r="AA97" s="18"/>
    </row>
    <row r="98" ht="15.75" customHeight="1">
      <c r="AA98" s="18"/>
    </row>
    <row r="99" ht="15.75" customHeight="1">
      <c r="AA99" s="18"/>
    </row>
    <row r="100" ht="15.75" customHeight="1">
      <c r="AA100" s="18"/>
    </row>
    <row r="101" ht="15.75" customHeight="1">
      <c r="AA101" s="18"/>
    </row>
    <row r="102" ht="15.75" customHeight="1">
      <c r="AA102" s="18"/>
    </row>
    <row r="103" ht="15.75" customHeight="1">
      <c r="AA103" s="18"/>
    </row>
    <row r="104" ht="15.75" customHeight="1">
      <c r="AA104" s="18"/>
    </row>
    <row r="105" ht="15.75" customHeight="1">
      <c r="AA105" s="18"/>
    </row>
    <row r="106" ht="15.75" customHeight="1">
      <c r="AA106" s="18"/>
    </row>
    <row r="107" ht="15.75" customHeight="1">
      <c r="AA107" s="18"/>
    </row>
    <row r="108" ht="15.75" customHeight="1">
      <c r="AA108" s="18"/>
    </row>
    <row r="109" ht="15.75" customHeight="1">
      <c r="AA109" s="18"/>
    </row>
    <row r="110" ht="15.75" customHeight="1">
      <c r="AA110" s="18"/>
    </row>
    <row r="111" ht="15.75" customHeight="1">
      <c r="AA111" s="18"/>
    </row>
    <row r="112" ht="15.75" customHeight="1">
      <c r="AA112" s="18"/>
    </row>
    <row r="113" ht="15.75" customHeight="1">
      <c r="AA113" s="18"/>
    </row>
    <row r="114" ht="15.75" customHeight="1">
      <c r="AA114" s="18"/>
    </row>
    <row r="115" ht="15.75" customHeight="1">
      <c r="AA115" s="18"/>
    </row>
    <row r="116" ht="15.75" customHeight="1">
      <c r="AA116" s="18"/>
    </row>
    <row r="117" ht="15.75" customHeight="1">
      <c r="AA117" s="18"/>
    </row>
    <row r="118" ht="15.75" customHeight="1">
      <c r="AA118" s="18"/>
    </row>
    <row r="119" ht="15.75" customHeight="1">
      <c r="AA119" s="18"/>
    </row>
    <row r="120" ht="15.75" customHeight="1">
      <c r="AA120" s="18"/>
    </row>
    <row r="121" ht="15.75" customHeight="1">
      <c r="AA121" s="18"/>
    </row>
    <row r="122" ht="15.75" customHeight="1">
      <c r="AA122" s="18"/>
    </row>
    <row r="123" ht="15.75" customHeight="1">
      <c r="AA123" s="18"/>
    </row>
    <row r="124" ht="15.75" customHeight="1">
      <c r="AA124" s="18"/>
    </row>
    <row r="125" ht="15.75" customHeight="1">
      <c r="AA125" s="18"/>
    </row>
    <row r="126" ht="15.75" customHeight="1">
      <c r="AA126" s="18"/>
    </row>
    <row r="127" ht="15.75" customHeight="1">
      <c r="AA127" s="18"/>
    </row>
    <row r="128" ht="15.75" customHeight="1">
      <c r="AA128" s="18"/>
    </row>
    <row r="129" ht="15.75" customHeight="1">
      <c r="AA129" s="18"/>
    </row>
    <row r="130" ht="15.75" customHeight="1">
      <c r="AA130" s="18"/>
    </row>
    <row r="131" ht="15.75" customHeight="1">
      <c r="AA131" s="18"/>
    </row>
    <row r="132" ht="15.75" customHeight="1">
      <c r="AA132" s="18"/>
    </row>
    <row r="133" ht="15.75" customHeight="1">
      <c r="AA133" s="18"/>
    </row>
    <row r="134" ht="15.75" customHeight="1">
      <c r="AA134" s="18"/>
    </row>
    <row r="135" ht="15.75" customHeight="1">
      <c r="AA135" s="18"/>
    </row>
    <row r="136" ht="15.75" customHeight="1">
      <c r="AA136" s="18"/>
    </row>
    <row r="137" ht="15.75" customHeight="1">
      <c r="AA137" s="18"/>
    </row>
    <row r="138" ht="15.75" customHeight="1">
      <c r="AA138" s="18"/>
    </row>
    <row r="139" ht="15.75" customHeight="1">
      <c r="AA139" s="18"/>
    </row>
    <row r="140" ht="15.75" customHeight="1">
      <c r="AA140" s="18"/>
    </row>
    <row r="141" ht="15.75" customHeight="1">
      <c r="AA141" s="18"/>
    </row>
    <row r="142" ht="15.75" customHeight="1">
      <c r="AA142" s="18"/>
    </row>
    <row r="143" ht="15.75" customHeight="1">
      <c r="AA143" s="18"/>
    </row>
    <row r="144" ht="15.75" customHeight="1">
      <c r="AA144" s="18"/>
    </row>
    <row r="145" ht="15.75" customHeight="1">
      <c r="AA145" s="18"/>
    </row>
    <row r="146" ht="15.75" customHeight="1">
      <c r="AA146" s="18"/>
    </row>
    <row r="147" ht="15.75" customHeight="1">
      <c r="AA147" s="18"/>
    </row>
    <row r="148" ht="15.75" customHeight="1">
      <c r="AA148" s="18"/>
    </row>
    <row r="149" ht="15.75" customHeight="1">
      <c r="AA149" s="18"/>
    </row>
    <row r="150" ht="15.75" customHeight="1">
      <c r="AA150" s="18"/>
    </row>
    <row r="151" ht="15.75" customHeight="1">
      <c r="AA151" s="18"/>
    </row>
    <row r="152" ht="15.75" customHeight="1">
      <c r="AA152" s="18"/>
    </row>
    <row r="153" ht="15.75" customHeight="1">
      <c r="AA153" s="18"/>
    </row>
    <row r="154" ht="15.75" customHeight="1">
      <c r="AA154" s="18"/>
    </row>
    <row r="155" ht="15.75" customHeight="1">
      <c r="AA155" s="18"/>
    </row>
    <row r="156" ht="15.75" customHeight="1">
      <c r="AA156" s="18"/>
    </row>
    <row r="157" ht="15.75" customHeight="1">
      <c r="AA157" s="18"/>
    </row>
    <row r="158" ht="15.75" customHeight="1">
      <c r="AA158" s="18"/>
    </row>
    <row r="159" ht="15.75" customHeight="1">
      <c r="AA159" s="18"/>
    </row>
    <row r="160" ht="15.75" customHeight="1">
      <c r="AA160" s="18"/>
    </row>
    <row r="161" ht="15.75" customHeight="1">
      <c r="AA161" s="18"/>
    </row>
    <row r="162" ht="15.75" customHeight="1">
      <c r="AA162" s="18"/>
    </row>
    <row r="163" ht="15.75" customHeight="1">
      <c r="AA163" s="18"/>
    </row>
    <row r="164" ht="15.75" customHeight="1">
      <c r="AA164" s="18"/>
    </row>
    <row r="165" ht="15.75" customHeight="1">
      <c r="AA165" s="18"/>
    </row>
    <row r="166" ht="15.75" customHeight="1">
      <c r="AA166" s="18"/>
    </row>
    <row r="167" ht="15.75" customHeight="1">
      <c r="AA167" s="18"/>
    </row>
    <row r="168" ht="15.75" customHeight="1">
      <c r="AA168" s="18"/>
    </row>
    <row r="169" ht="15.75" customHeight="1">
      <c r="AA169" s="18"/>
    </row>
    <row r="170" ht="15.75" customHeight="1">
      <c r="AA170" s="18"/>
    </row>
    <row r="171" ht="15.75" customHeight="1">
      <c r="AA171" s="18"/>
    </row>
    <row r="172" ht="15.75" customHeight="1">
      <c r="AA172" s="18"/>
    </row>
    <row r="173" ht="15.75" customHeight="1">
      <c r="AA173" s="18"/>
    </row>
    <row r="174" ht="15.75" customHeight="1">
      <c r="AA174" s="18"/>
    </row>
    <row r="175" ht="15.75" customHeight="1">
      <c r="AA175" s="18"/>
    </row>
    <row r="176" ht="15.75" customHeight="1">
      <c r="AA176" s="18"/>
    </row>
    <row r="177" ht="15.75" customHeight="1">
      <c r="AA177" s="18"/>
    </row>
    <row r="178" ht="15.75" customHeight="1">
      <c r="AA178" s="18"/>
    </row>
    <row r="179" ht="15.75" customHeight="1">
      <c r="AA179" s="18"/>
    </row>
    <row r="180" ht="15.75" customHeight="1">
      <c r="AA180" s="18"/>
    </row>
    <row r="181" ht="15.75" customHeight="1">
      <c r="AA181" s="18"/>
    </row>
    <row r="182" ht="15.75" customHeight="1">
      <c r="AA182" s="18"/>
    </row>
    <row r="183" ht="15.75" customHeight="1">
      <c r="AA183" s="18"/>
    </row>
    <row r="184" ht="15.75" customHeight="1">
      <c r="AA184" s="18"/>
    </row>
    <row r="185" ht="15.75" customHeight="1">
      <c r="AA185" s="18"/>
    </row>
    <row r="186" ht="15.75" customHeight="1">
      <c r="AA186" s="18"/>
    </row>
    <row r="187" ht="15.75" customHeight="1">
      <c r="AA187" s="18"/>
    </row>
    <row r="188" ht="15.75" customHeight="1">
      <c r="AA188" s="18"/>
    </row>
    <row r="189" ht="15.75" customHeight="1">
      <c r="AA189" s="18"/>
    </row>
    <row r="190" ht="15.75" customHeight="1">
      <c r="AA190" s="18"/>
    </row>
    <row r="191" ht="15.75" customHeight="1">
      <c r="AA191" s="18"/>
    </row>
    <row r="192" ht="15.75" customHeight="1">
      <c r="AA192" s="18"/>
    </row>
    <row r="193" ht="15.75" customHeight="1">
      <c r="AA193" s="18"/>
    </row>
    <row r="194" ht="15.75" customHeight="1">
      <c r="AA194" s="18"/>
    </row>
    <row r="195" ht="15.75" customHeight="1">
      <c r="AA195" s="18"/>
    </row>
    <row r="196" ht="15.75" customHeight="1">
      <c r="AA196" s="18"/>
    </row>
    <row r="197" ht="15.75" customHeight="1">
      <c r="AA197" s="18"/>
    </row>
    <row r="198" ht="15.75" customHeight="1">
      <c r="AA198" s="18"/>
    </row>
    <row r="199" ht="15.75" customHeight="1">
      <c r="AA199" s="18"/>
    </row>
    <row r="200" ht="15.75" customHeight="1">
      <c r="AA200" s="18"/>
    </row>
    <row r="201" ht="15.75" customHeight="1">
      <c r="AA201" s="18"/>
    </row>
    <row r="202" ht="15.75" customHeight="1">
      <c r="AA202" s="18"/>
    </row>
    <row r="203" ht="15.75" customHeight="1">
      <c r="AA203" s="18"/>
    </row>
    <row r="204" ht="15.75" customHeight="1">
      <c r="AA204" s="18"/>
    </row>
    <row r="205" ht="15.75" customHeight="1">
      <c r="AA205" s="18"/>
    </row>
    <row r="206" ht="15.75" customHeight="1">
      <c r="AA206" s="18"/>
    </row>
    <row r="207" ht="15.75" customHeight="1">
      <c r="AA207" s="18"/>
    </row>
    <row r="208" ht="15.75" customHeight="1">
      <c r="AA208" s="18"/>
    </row>
    <row r="209" ht="15.75" customHeight="1">
      <c r="AA209" s="18"/>
    </row>
    <row r="210" ht="15.75" customHeight="1">
      <c r="AA210" s="18"/>
    </row>
    <row r="211" ht="15.75" customHeight="1">
      <c r="AA211" s="18"/>
    </row>
    <row r="212" ht="15.75" customHeight="1">
      <c r="AA212" s="18"/>
    </row>
    <row r="213" ht="15.75" customHeight="1">
      <c r="AA213" s="18"/>
    </row>
    <row r="214" ht="15.75" customHeight="1">
      <c r="AA214" s="18"/>
    </row>
    <row r="215" ht="15.75" customHeight="1">
      <c r="AA215" s="18"/>
    </row>
    <row r="216" ht="15.75" customHeight="1">
      <c r="AA216" s="18"/>
    </row>
    <row r="217" ht="15.75" customHeight="1">
      <c r="AA217" s="18"/>
    </row>
    <row r="218" ht="15.75" customHeight="1">
      <c r="AA218" s="18"/>
    </row>
    <row r="219" ht="15.75" customHeight="1">
      <c r="AA219" s="18"/>
    </row>
    <row r="220" ht="15.75" customHeight="1">
      <c r="AA220" s="18"/>
    </row>
    <row r="221" ht="15.75" customHeight="1">
      <c r="AA221" s="18"/>
    </row>
    <row r="222" ht="15.75" customHeight="1">
      <c r="AA222" s="18"/>
    </row>
    <row r="223" ht="15.75" customHeight="1">
      <c r="AA223" s="18"/>
    </row>
    <row r="224" ht="15.75" customHeight="1">
      <c r="AA224" s="18"/>
    </row>
    <row r="225" ht="15.75" customHeight="1">
      <c r="AA225" s="18"/>
    </row>
    <row r="226" ht="15.75" customHeight="1">
      <c r="AA226" s="18"/>
    </row>
    <row r="227" ht="15.75" customHeight="1">
      <c r="AA227" s="18"/>
    </row>
    <row r="228" ht="15.75" customHeight="1">
      <c r="AA228" s="18"/>
    </row>
    <row r="229" ht="15.75" customHeight="1">
      <c r="AA229" s="18"/>
    </row>
    <row r="230" ht="15.75" customHeight="1">
      <c r="AA230" s="18"/>
    </row>
    <row r="231" ht="15.75" customHeight="1">
      <c r="AA231" s="18"/>
    </row>
    <row r="232" ht="15.75" customHeight="1">
      <c r="AA232" s="18"/>
    </row>
    <row r="233" ht="15.75" customHeight="1">
      <c r="AA233" s="18"/>
    </row>
    <row r="234" ht="15.75" customHeight="1">
      <c r="AA234" s="18"/>
    </row>
    <row r="235" ht="15.75" customHeight="1">
      <c r="AA235" s="18"/>
    </row>
    <row r="236" ht="15.75" customHeight="1">
      <c r="AA236" s="18"/>
    </row>
    <row r="237" ht="15.75" customHeight="1">
      <c r="AA237" s="18"/>
    </row>
    <row r="238" ht="15.75" customHeight="1">
      <c r="AA238" s="18"/>
    </row>
    <row r="239" ht="15.75" customHeight="1">
      <c r="AA239" s="18"/>
    </row>
    <row r="240" ht="15.75" customHeight="1">
      <c r="AA240" s="18"/>
    </row>
    <row r="241" ht="15.75" customHeight="1">
      <c r="AA241" s="18"/>
    </row>
    <row r="242" ht="15.75" customHeight="1">
      <c r="AA242" s="18"/>
    </row>
    <row r="243" ht="15.75" customHeight="1">
      <c r="AA243" s="18"/>
    </row>
    <row r="244" ht="15.75" customHeight="1">
      <c r="AA244" s="18"/>
    </row>
    <row r="245" ht="15.75" customHeight="1">
      <c r="AA245" s="18"/>
    </row>
    <row r="246" ht="15.75" customHeight="1">
      <c r="AA246" s="18"/>
    </row>
    <row r="247" ht="15.75" customHeight="1">
      <c r="AA247" s="18"/>
    </row>
    <row r="248" ht="15.75" customHeight="1">
      <c r="AA248" s="18"/>
    </row>
    <row r="249" ht="15.75" customHeight="1">
      <c r="AA249" s="18"/>
    </row>
    <row r="250" ht="15.75" customHeight="1">
      <c r="AA250" s="18"/>
    </row>
    <row r="251" ht="15.75" customHeight="1">
      <c r="AA251" s="18"/>
    </row>
    <row r="252" ht="15.75" customHeight="1">
      <c r="AA252" s="18"/>
    </row>
    <row r="253" ht="15.75" customHeight="1">
      <c r="AA253" s="1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BI52 BT52:CD52 O40:CD40 BT41:CD44">
    <cfRule type="cellIs" dxfId="1" priority="1" operator="lessThan">
      <formula>54.5</formula>
    </cfRule>
  </conditionalFormatting>
  <conditionalFormatting sqref="AB40:AB47 AF40:AF47 AJ40:BS47 BU40:CC47">
    <cfRule type="containsText" dxfId="2" priority="2" operator="containsText" text="A">
      <formula>NOT(ISERROR(SEARCH(("A"),(AB40))))</formula>
    </cfRule>
  </conditionalFormatting>
  <conditionalFormatting sqref="BI41:BI44">
    <cfRule type="cellIs" dxfId="1" priority="3" operator="lessThan">
      <formula>54.5</formula>
    </cfRule>
  </conditionalFormatting>
  <conditionalFormatting sqref="BI42">
    <cfRule type="cellIs" dxfId="1" priority="4" operator="lessThan">
      <formula>54.5</formula>
    </cfRule>
  </conditionalFormatting>
  <conditionalFormatting sqref="BI43">
    <cfRule type="cellIs" dxfId="1" priority="5" operator="lessThan">
      <formula>54.5</formula>
    </cfRule>
  </conditionalFormatting>
  <conditionalFormatting sqref="BI44">
    <cfRule type="cellIs" dxfId="1" priority="6" operator="lessThan">
      <formula>54.5</formula>
    </cfRule>
  </conditionalFormatting>
  <conditionalFormatting sqref="O5:V39 AB5:AB39 AJ5:AJ39 AV5:BH39 BT5:CD39">
    <cfRule type="cellIs" dxfId="1" priority="7" operator="lessThan">
      <formula>54.5</formula>
    </cfRule>
  </conditionalFormatting>
  <conditionalFormatting sqref="AB5:AB39 AJ5:BH39 BJ5:BS39 BU5:CC39">
    <cfRule type="containsText" dxfId="2" priority="8" operator="containsText" text="A">
      <formula>NOT(ISERROR(SEARCH(("A"),(AB5))))</formula>
    </cfRule>
  </conditionalFormatting>
  <conditionalFormatting sqref="BI5:BI39">
    <cfRule type="cellIs" dxfId="1" priority="9" operator="lessThan">
      <formula>54.5</formula>
    </cfRule>
  </conditionalFormatting>
  <conditionalFormatting sqref="BI5:BI39">
    <cfRule type="containsText" dxfId="2" priority="10" operator="containsText" text="A">
      <formula>NOT(ISERROR(SEARCH(("A"),(BI5))))</formula>
    </cfRule>
  </conditionalFormatting>
  <conditionalFormatting sqref="AF5:AF39 AJ5:AJ39">
    <cfRule type="cellIs" dxfId="1" priority="11" operator="lessThan">
      <formula>54.5</formula>
    </cfRule>
  </conditionalFormatting>
  <conditionalFormatting sqref="AF5:AF39 AJ5:AJ39">
    <cfRule type="containsText" dxfId="2" priority="12" operator="containsText" text="A">
      <formula>NOT(ISERROR(SEARCH(("A"),(AF5))))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2.29"/>
    <col customWidth="1" min="2" max="2" width="3.57"/>
    <col customWidth="1" min="3" max="4" width="3.0"/>
    <col customWidth="1" min="5" max="5" width="11.71"/>
    <col customWidth="1" min="6" max="6" width="3.57"/>
    <col customWidth="1" min="7" max="7" width="9.0"/>
    <col customWidth="1" min="8" max="8" width="3.57"/>
    <col customWidth="1" min="9" max="9" width="12.71"/>
    <col customWidth="1" min="10" max="10" width="13.14"/>
    <col customWidth="1" min="11" max="11" width="22.29"/>
    <col customWidth="1" hidden="1" min="12" max="12" width="4.71"/>
    <col customWidth="1" hidden="1" min="13" max="13" width="23.14"/>
    <col customWidth="1" hidden="1" min="14" max="14" width="34.14"/>
    <col customWidth="1" min="15" max="22" width="4.14"/>
    <col customWidth="1" min="23" max="23" width="5.71"/>
    <col customWidth="1" min="24" max="27" width="6.0"/>
    <col customWidth="1" min="28" max="28" width="4.14"/>
    <col customWidth="1" min="29" max="31" width="6.0"/>
    <col customWidth="1" min="32" max="32" width="4.14"/>
    <col customWidth="1" min="33" max="35" width="6.71"/>
    <col customWidth="1" min="36" max="36" width="4.14"/>
    <col customWidth="1" min="37" max="47" width="6.71"/>
    <col customWidth="1" min="48" max="48" width="7.43"/>
    <col customWidth="1" min="49" max="60" width="6.71"/>
    <col customWidth="1" min="61" max="61" width="4.71"/>
    <col customWidth="1" min="62" max="71" width="6.71"/>
    <col customWidth="1" min="72" max="72" width="4.71"/>
    <col customWidth="1" min="73" max="81" width="6.71"/>
    <col customWidth="1" min="82" max="82" width="4.71"/>
  </cols>
  <sheetData>
    <row r="1" ht="15.75" customHeight="1">
      <c r="A1" s="34"/>
      <c r="B1" s="34"/>
      <c r="C1" s="34"/>
      <c r="D1" s="34"/>
      <c r="E1" s="35"/>
      <c r="F1" s="35"/>
      <c r="G1" s="35"/>
      <c r="H1" s="35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 t="s">
        <v>12</v>
      </c>
      <c r="Y1" s="38"/>
      <c r="Z1" s="38"/>
      <c r="AA1" s="38"/>
      <c r="AB1" s="38"/>
      <c r="AC1" s="37" t="s">
        <v>13</v>
      </c>
      <c r="AD1" s="38"/>
      <c r="AE1" s="38"/>
      <c r="AF1" s="38"/>
      <c r="AG1" s="39" t="s">
        <v>14</v>
      </c>
      <c r="AH1" s="38"/>
      <c r="AI1" s="38"/>
      <c r="AJ1" s="38"/>
      <c r="AK1" s="40" t="s">
        <v>15</v>
      </c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41" t="s">
        <v>16</v>
      </c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42" t="s">
        <v>17</v>
      </c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43" t="s">
        <v>18</v>
      </c>
      <c r="BV1" s="38"/>
      <c r="BW1" s="38"/>
      <c r="BX1" s="38"/>
      <c r="BY1" s="38"/>
      <c r="BZ1" s="38"/>
      <c r="CA1" s="38"/>
      <c r="CB1" s="38"/>
      <c r="CC1" s="38"/>
      <c r="CD1" s="38"/>
    </row>
    <row r="2" ht="15.75" customHeight="1">
      <c r="A2" s="35"/>
      <c r="B2" s="35"/>
      <c r="C2" s="35"/>
      <c r="D2" s="35"/>
      <c r="G2" s="35"/>
      <c r="H2" s="35"/>
      <c r="I2" s="35"/>
      <c r="J2" s="36"/>
      <c r="K2" s="36"/>
      <c r="L2" s="36"/>
      <c r="M2" s="36"/>
      <c r="N2" s="36"/>
      <c r="O2" s="44" t="s">
        <v>19</v>
      </c>
      <c r="P2" s="45"/>
      <c r="Q2" s="45"/>
      <c r="R2" s="45"/>
      <c r="S2" s="45"/>
      <c r="T2" s="45"/>
      <c r="U2" s="45"/>
      <c r="V2" s="45"/>
      <c r="W2" s="46"/>
      <c r="X2" s="47">
        <v>20.0</v>
      </c>
      <c r="Y2" s="47">
        <v>30.0</v>
      </c>
      <c r="Z2" s="47">
        <v>50.0</v>
      </c>
      <c r="AA2" s="47"/>
      <c r="AB2" s="48"/>
      <c r="AC2" s="47">
        <v>30.0</v>
      </c>
      <c r="AD2" s="47">
        <v>70.0</v>
      </c>
      <c r="AE2" s="47"/>
      <c r="AF2" s="48"/>
      <c r="AG2" s="50">
        <v>30.0</v>
      </c>
      <c r="AH2" s="50">
        <v>70.0</v>
      </c>
      <c r="AI2" s="47"/>
      <c r="AJ2" s="51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52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53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54"/>
      <c r="BU2" s="36"/>
      <c r="BV2" s="36"/>
      <c r="BW2" s="36"/>
      <c r="BX2" s="36"/>
      <c r="BY2" s="36"/>
      <c r="BZ2" s="36"/>
      <c r="CA2" s="36"/>
      <c r="CB2" s="36"/>
      <c r="CC2" s="36"/>
      <c r="CD2" s="55"/>
    </row>
    <row r="3" ht="15.75" customHeight="1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L3" s="36"/>
      <c r="M3" s="36"/>
      <c r="N3" s="36"/>
      <c r="O3" s="56"/>
      <c r="P3" s="56"/>
      <c r="Q3" s="57">
        <v>0.5</v>
      </c>
      <c r="R3" s="57">
        <v>0.2</v>
      </c>
      <c r="S3" s="57">
        <v>0.05</v>
      </c>
      <c r="T3" s="57">
        <v>0.2</v>
      </c>
      <c r="U3" s="57">
        <v>0.05</v>
      </c>
      <c r="V3" s="57"/>
      <c r="W3" s="57"/>
      <c r="X3" s="58">
        <v>0.2</v>
      </c>
      <c r="Y3" s="58">
        <v>0.3</v>
      </c>
      <c r="Z3" s="58">
        <f>Z2/100</f>
        <v>0.5</v>
      </c>
      <c r="AA3" s="58"/>
      <c r="AB3" s="48"/>
      <c r="AC3" s="58">
        <v>0.3</v>
      </c>
      <c r="AD3" s="58">
        <v>0.7</v>
      </c>
      <c r="AE3" s="58"/>
      <c r="AF3" s="48"/>
      <c r="AG3" s="58">
        <f t="shared" ref="AG3:AH3" si="1">AG2/100</f>
        <v>0.3</v>
      </c>
      <c r="AH3" s="58">
        <f t="shared" si="1"/>
        <v>0.7</v>
      </c>
      <c r="AI3" s="58"/>
      <c r="AJ3" s="51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2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3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4"/>
      <c r="BU3" s="59"/>
      <c r="BV3" s="59"/>
      <c r="BW3" s="59"/>
      <c r="BX3" s="59"/>
      <c r="BY3" s="59"/>
      <c r="BZ3" s="59"/>
      <c r="CA3" s="59"/>
      <c r="CB3" s="59"/>
      <c r="CC3" s="59"/>
      <c r="CD3" s="55" t="s">
        <v>20</v>
      </c>
    </row>
    <row r="4" ht="15.75" customHeight="1">
      <c r="A4" s="60" t="s">
        <v>21</v>
      </c>
      <c r="B4" s="60" t="s">
        <v>22</v>
      </c>
      <c r="C4" s="60"/>
      <c r="D4" s="61" t="s">
        <v>23</v>
      </c>
      <c r="E4" s="61" t="s">
        <v>21</v>
      </c>
      <c r="F4" s="61" t="s">
        <v>24</v>
      </c>
      <c r="G4" s="61" t="s">
        <v>25</v>
      </c>
      <c r="H4" s="61" t="s">
        <v>24</v>
      </c>
      <c r="I4" s="61" t="s">
        <v>26</v>
      </c>
      <c r="J4" s="6" t="s">
        <v>27</v>
      </c>
      <c r="K4" s="6" t="s">
        <v>28</v>
      </c>
      <c r="L4" s="62" t="s">
        <v>29</v>
      </c>
      <c r="M4" s="62" t="s">
        <v>30</v>
      </c>
      <c r="N4" s="62" t="s">
        <v>31</v>
      </c>
      <c r="O4" s="56" t="s">
        <v>32</v>
      </c>
      <c r="P4" s="56" t="s">
        <v>33</v>
      </c>
      <c r="Q4" s="63" t="s">
        <v>34</v>
      </c>
      <c r="R4" s="63" t="s">
        <v>35</v>
      </c>
      <c r="S4" s="63" t="s">
        <v>36</v>
      </c>
      <c r="T4" s="63" t="s">
        <v>37</v>
      </c>
      <c r="U4" s="63" t="s">
        <v>38</v>
      </c>
      <c r="V4" s="63" t="s">
        <v>39</v>
      </c>
      <c r="W4" s="63" t="s">
        <v>22</v>
      </c>
      <c r="X4" s="36" t="s">
        <v>40</v>
      </c>
      <c r="Y4" s="36" t="s">
        <v>41</v>
      </c>
      <c r="Z4" s="36" t="s">
        <v>42</v>
      </c>
      <c r="AA4" s="36" t="s">
        <v>43</v>
      </c>
      <c r="AB4" s="48" t="s">
        <v>32</v>
      </c>
      <c r="AC4" s="36" t="s">
        <v>40</v>
      </c>
      <c r="AD4" s="36" t="s">
        <v>41</v>
      </c>
      <c r="AE4" s="36" t="s">
        <v>43</v>
      </c>
      <c r="AF4" s="48" t="s">
        <v>33</v>
      </c>
      <c r="AG4" s="36" t="s">
        <v>40</v>
      </c>
      <c r="AH4" s="36" t="s">
        <v>41</v>
      </c>
      <c r="AI4" s="36" t="s">
        <v>43</v>
      </c>
      <c r="AJ4" s="64" t="s">
        <v>39</v>
      </c>
      <c r="AK4" s="65" t="s">
        <v>44</v>
      </c>
      <c r="AL4" s="65" t="s">
        <v>45</v>
      </c>
      <c r="AM4" s="65" t="s">
        <v>46</v>
      </c>
      <c r="AN4" s="65" t="s">
        <v>47</v>
      </c>
      <c r="AO4" s="65" t="s">
        <v>48</v>
      </c>
      <c r="AP4" s="65" t="s">
        <v>49</v>
      </c>
      <c r="AQ4" s="65" t="s">
        <v>50</v>
      </c>
      <c r="AR4" s="65" t="s">
        <v>51</v>
      </c>
      <c r="AS4" s="65" t="s">
        <v>52</v>
      </c>
      <c r="AT4" s="65" t="s">
        <v>53</v>
      </c>
      <c r="AU4" s="65" t="s">
        <v>54</v>
      </c>
      <c r="AV4" s="66" t="s">
        <v>35</v>
      </c>
      <c r="AW4" s="65" t="s">
        <v>44</v>
      </c>
      <c r="AX4" s="65" t="s">
        <v>45</v>
      </c>
      <c r="AY4" s="65" t="s">
        <v>46</v>
      </c>
      <c r="AZ4" s="65" t="s">
        <v>47</v>
      </c>
      <c r="BA4" s="65" t="s">
        <v>48</v>
      </c>
      <c r="BB4" s="65" t="s">
        <v>49</v>
      </c>
      <c r="BC4" s="65" t="s">
        <v>50</v>
      </c>
      <c r="BD4" s="65" t="s">
        <v>51</v>
      </c>
      <c r="BE4" s="65" t="s">
        <v>52</v>
      </c>
      <c r="BF4" s="65" t="s">
        <v>53</v>
      </c>
      <c r="BG4" s="65" t="s">
        <v>55</v>
      </c>
      <c r="BH4" s="65" t="s">
        <v>56</v>
      </c>
      <c r="BI4" s="67" t="s">
        <v>36</v>
      </c>
      <c r="BJ4" s="65" t="s">
        <v>44</v>
      </c>
      <c r="BK4" s="65" t="s">
        <v>45</v>
      </c>
      <c r="BL4" s="65" t="s">
        <v>46</v>
      </c>
      <c r="BM4" s="65" t="s">
        <v>47</v>
      </c>
      <c r="BN4" s="65" t="s">
        <v>48</v>
      </c>
      <c r="BO4" s="65" t="s">
        <v>49</v>
      </c>
      <c r="BP4" s="65" t="s">
        <v>50</v>
      </c>
      <c r="BQ4" s="65" t="s">
        <v>51</v>
      </c>
      <c r="BR4" s="65" t="s">
        <v>52</v>
      </c>
      <c r="BS4" s="65" t="s">
        <v>53</v>
      </c>
      <c r="BT4" s="68" t="s">
        <v>37</v>
      </c>
      <c r="BU4" s="65" t="s">
        <v>45</v>
      </c>
      <c r="BV4" s="65" t="s">
        <v>46</v>
      </c>
      <c r="BW4" s="65" t="s">
        <v>47</v>
      </c>
      <c r="BX4" s="65" t="s">
        <v>48</v>
      </c>
      <c r="BY4" s="65" t="s">
        <v>49</v>
      </c>
      <c r="BZ4" s="65" t="s">
        <v>50</v>
      </c>
      <c r="CA4" s="65" t="s">
        <v>51</v>
      </c>
      <c r="CB4" s="69" t="s">
        <v>52</v>
      </c>
      <c r="CC4" s="70"/>
      <c r="CD4" s="71" t="s">
        <v>57</v>
      </c>
    </row>
    <row r="5" ht="15.75" customHeight="1">
      <c r="A5" s="34" t="str">
        <f t="shared" ref="A5:A47" si="2">$E5&amp;"-"&amp;$F5</f>
        <v>202051551-4</v>
      </c>
      <c r="B5" s="23">
        <f t="shared" ref="B5:B47" si="3">$W5</f>
        <v>85</v>
      </c>
      <c r="C5" s="34"/>
      <c r="D5" s="72">
        <v>1.0</v>
      </c>
      <c r="E5" s="72" t="s">
        <v>1854</v>
      </c>
      <c r="F5" s="72" t="s">
        <v>59</v>
      </c>
      <c r="G5" s="72" t="s">
        <v>1855</v>
      </c>
      <c r="H5" s="72" t="s">
        <v>155</v>
      </c>
      <c r="I5" s="72" t="s">
        <v>602</v>
      </c>
      <c r="J5" s="72" t="s">
        <v>121</v>
      </c>
      <c r="K5" s="72" t="s">
        <v>1856</v>
      </c>
      <c r="L5" s="72" t="s">
        <v>65</v>
      </c>
      <c r="M5" s="72" t="s">
        <v>323</v>
      </c>
      <c r="N5" s="72" t="s">
        <v>1857</v>
      </c>
      <c r="O5" s="74">
        <f t="shared" ref="O5:O37" si="4">$AB5</f>
        <v>95</v>
      </c>
      <c r="P5" s="74">
        <f t="shared" ref="P5:P37" si="5">$AF5</f>
        <v>78.5</v>
      </c>
      <c r="Q5" s="74">
        <f t="shared" ref="Q5:Q37" si="6">IFERROR(IF($V5&lt;&gt;0,ROUND((MAX(O5:P5)*0.5+$V5*0.5),0),ROUND(($O5*0.5+$P5*0.5),0)),)</f>
        <v>87</v>
      </c>
      <c r="R5" s="74">
        <f t="shared" ref="R5:R37" si="7">$AV5</f>
        <v>67.3</v>
      </c>
      <c r="S5" s="74">
        <f t="shared" ref="S5:S37" si="8">$BI5</f>
        <v>68.4</v>
      </c>
      <c r="T5" s="74">
        <f t="shared" ref="T5:T37" si="9">$BT5</f>
        <v>97.5</v>
      </c>
      <c r="U5" s="74">
        <f t="shared" ref="U5:U37" si="10">$CD5</f>
        <v>100</v>
      </c>
      <c r="V5" s="75">
        <f t="shared" ref="V5:V37" si="11">$AJ5</f>
        <v>0</v>
      </c>
      <c r="W5" s="76">
        <f t="shared" ref="W5:W37" si="12">IF($Q5&gt;=55,ROUND($Q5*$Q$3+$R5*$R$3+$S5*$S$3+$T5*$T$3+$U5*$U$3,0),$Q5)</f>
        <v>85</v>
      </c>
      <c r="X5" s="74">
        <v>20.0</v>
      </c>
      <c r="Y5" s="77">
        <v>30.0</v>
      </c>
      <c r="Z5" s="77">
        <v>45.0</v>
      </c>
      <c r="AA5" s="77">
        <v>100.0</v>
      </c>
      <c r="AB5" s="78">
        <f t="shared" ref="AB5:AB37" si="13">IFERROR(X5+Y5+Z5*AA5/100,0)</f>
        <v>95</v>
      </c>
      <c r="AC5" s="77">
        <v>20.0</v>
      </c>
      <c r="AD5" s="77">
        <v>65.0</v>
      </c>
      <c r="AE5" s="74">
        <v>90.0</v>
      </c>
      <c r="AF5" s="78">
        <f t="shared" ref="AF5:AF37" si="14">IFERROR(AC5+AD5*AE5/100,0)</f>
        <v>78.5</v>
      </c>
      <c r="AG5" s="77"/>
      <c r="AH5" s="77"/>
      <c r="AI5" s="74"/>
      <c r="AJ5" s="78">
        <f t="shared" ref="AJ5:AJ37" si="15">IFERROR(AG5+AH5*AI5/100,0)</f>
        <v>0</v>
      </c>
      <c r="AK5" s="79">
        <v>100.0</v>
      </c>
      <c r="AL5" s="80">
        <v>0.0</v>
      </c>
      <c r="AM5" s="79">
        <v>100.0</v>
      </c>
      <c r="AN5" s="79">
        <v>100.0</v>
      </c>
      <c r="AO5" s="79">
        <v>100.0</v>
      </c>
      <c r="AP5" s="79">
        <v>60.0</v>
      </c>
      <c r="AQ5" s="79">
        <v>80.0</v>
      </c>
      <c r="AR5" s="79">
        <v>33.0</v>
      </c>
      <c r="AS5" s="79">
        <v>0.0</v>
      </c>
      <c r="AT5" s="79">
        <v>100.0</v>
      </c>
      <c r="AU5" s="79"/>
      <c r="AV5" s="78">
        <f t="shared" ref="AV5:AV37" si="16">IFERROR(AVERAGE(AK5:AU5),0)</f>
        <v>67.3</v>
      </c>
      <c r="AW5" s="79">
        <v>0.0</v>
      </c>
      <c r="AX5" s="79">
        <v>100.0</v>
      </c>
      <c r="AY5" s="79">
        <v>100.0</v>
      </c>
      <c r="AZ5" s="79">
        <v>0.0</v>
      </c>
      <c r="BA5" s="79">
        <v>100.0</v>
      </c>
      <c r="BB5" s="79">
        <v>100.0</v>
      </c>
      <c r="BC5" s="79">
        <v>0.0</v>
      </c>
      <c r="BD5" s="79">
        <v>100.0</v>
      </c>
      <c r="BE5" s="79">
        <v>84.0</v>
      </c>
      <c r="BF5" s="79">
        <v>100.0</v>
      </c>
      <c r="BG5" s="79"/>
      <c r="BH5" s="79"/>
      <c r="BI5" s="78">
        <f t="shared" ref="BI5:BI37" si="17">IFERROR(AVERAGE(AW5:BH5),0)</f>
        <v>68.4</v>
      </c>
      <c r="BJ5" s="79">
        <v>100.0</v>
      </c>
      <c r="BK5" s="79">
        <v>100.0</v>
      </c>
      <c r="BL5" s="79">
        <v>100.0</v>
      </c>
      <c r="BM5" s="79">
        <v>90.0</v>
      </c>
      <c r="BN5" s="79">
        <v>95.0</v>
      </c>
      <c r="BO5" s="79">
        <v>100.0</v>
      </c>
      <c r="BP5" s="79">
        <v>95.0</v>
      </c>
      <c r="BQ5" s="79">
        <v>100.0</v>
      </c>
      <c r="BR5" s="79">
        <v>100.0</v>
      </c>
      <c r="BS5" s="79">
        <v>95.0</v>
      </c>
      <c r="BT5" s="78">
        <f t="shared" ref="BT5:BT37" si="18">IFERROR(AVERAGE(BJ5:BS5),0)</f>
        <v>97.5</v>
      </c>
      <c r="BU5" s="81">
        <v>100.0</v>
      </c>
      <c r="BV5" s="81">
        <v>100.0</v>
      </c>
      <c r="BW5" s="81">
        <v>100.0</v>
      </c>
      <c r="BX5" s="79">
        <v>100.0</v>
      </c>
      <c r="BY5" s="79">
        <v>100.0</v>
      </c>
      <c r="BZ5" s="79">
        <v>100.0</v>
      </c>
      <c r="CA5" s="79">
        <v>100.0</v>
      </c>
      <c r="CB5" s="79">
        <v>100.0</v>
      </c>
      <c r="CC5" s="83"/>
      <c r="CD5" s="78">
        <f t="shared" ref="CD5:CD37" si="19">IFERROR(AVERAGE(BU5:CC5),0)</f>
        <v>100</v>
      </c>
    </row>
    <row r="6" ht="15.75" customHeight="1">
      <c r="A6" s="34" t="str">
        <f t="shared" si="2"/>
        <v>202051508-5</v>
      </c>
      <c r="B6" s="23">
        <f t="shared" si="3"/>
        <v>75</v>
      </c>
      <c r="C6" s="34"/>
      <c r="D6" s="84">
        <v>2.0</v>
      </c>
      <c r="E6" s="72" t="s">
        <v>1858</v>
      </c>
      <c r="F6" s="72" t="s">
        <v>71</v>
      </c>
      <c r="G6" s="72" t="s">
        <v>1859</v>
      </c>
      <c r="H6" s="72" t="s">
        <v>155</v>
      </c>
      <c r="I6" s="72" t="s">
        <v>1008</v>
      </c>
      <c r="J6" s="72" t="s">
        <v>156</v>
      </c>
      <c r="K6" s="72" t="s">
        <v>1860</v>
      </c>
      <c r="L6" s="72" t="s">
        <v>65</v>
      </c>
      <c r="M6" s="72" t="s">
        <v>323</v>
      </c>
      <c r="N6" s="72" t="s">
        <v>1861</v>
      </c>
      <c r="O6" s="74">
        <f t="shared" si="4"/>
        <v>85</v>
      </c>
      <c r="P6" s="74">
        <f t="shared" si="5"/>
        <v>36.5</v>
      </c>
      <c r="Q6" s="74">
        <f t="shared" si="6"/>
        <v>61</v>
      </c>
      <c r="R6" s="74">
        <f t="shared" si="7"/>
        <v>95.5</v>
      </c>
      <c r="S6" s="74">
        <f t="shared" si="8"/>
        <v>89.7</v>
      </c>
      <c r="T6" s="74">
        <f t="shared" si="9"/>
        <v>78.5</v>
      </c>
      <c r="U6" s="74">
        <f t="shared" si="10"/>
        <v>100</v>
      </c>
      <c r="V6" s="75">
        <f t="shared" si="11"/>
        <v>0</v>
      </c>
      <c r="W6" s="76">
        <f t="shared" si="12"/>
        <v>75</v>
      </c>
      <c r="X6" s="74">
        <v>15.0</v>
      </c>
      <c r="Y6" s="77">
        <v>30.0</v>
      </c>
      <c r="Z6" s="77">
        <v>40.0</v>
      </c>
      <c r="AA6" s="77">
        <v>100.0</v>
      </c>
      <c r="AB6" s="78">
        <f t="shared" si="13"/>
        <v>85</v>
      </c>
      <c r="AC6" s="77">
        <v>5.0</v>
      </c>
      <c r="AD6" s="77">
        <v>35.0</v>
      </c>
      <c r="AE6" s="74">
        <v>90.0</v>
      </c>
      <c r="AF6" s="78">
        <f t="shared" si="14"/>
        <v>36.5</v>
      </c>
      <c r="AG6" s="77"/>
      <c r="AH6" s="77"/>
      <c r="AI6" s="74"/>
      <c r="AJ6" s="78">
        <f t="shared" si="15"/>
        <v>0</v>
      </c>
      <c r="AK6" s="79">
        <v>100.0</v>
      </c>
      <c r="AL6" s="80">
        <v>100.0</v>
      </c>
      <c r="AM6" s="79">
        <v>100.0</v>
      </c>
      <c r="AN6" s="79">
        <v>75.0</v>
      </c>
      <c r="AO6" s="79">
        <v>100.0</v>
      </c>
      <c r="AP6" s="79">
        <v>80.0</v>
      </c>
      <c r="AQ6" s="79">
        <v>100.0</v>
      </c>
      <c r="AR6" s="79">
        <v>100.0</v>
      </c>
      <c r="AS6" s="79">
        <v>100.0</v>
      </c>
      <c r="AT6" s="79">
        <v>100.0</v>
      </c>
      <c r="AU6" s="79"/>
      <c r="AV6" s="78">
        <f t="shared" si="16"/>
        <v>95.5</v>
      </c>
      <c r="AW6" s="79">
        <v>100.0</v>
      </c>
      <c r="AX6" s="79">
        <v>100.0</v>
      </c>
      <c r="AY6" s="79">
        <v>100.0</v>
      </c>
      <c r="AZ6" s="79">
        <v>100.0</v>
      </c>
      <c r="BA6" s="79">
        <v>100.0</v>
      </c>
      <c r="BB6" s="79">
        <v>100.0</v>
      </c>
      <c r="BC6" s="79">
        <v>98.0</v>
      </c>
      <c r="BD6" s="79">
        <v>0.0</v>
      </c>
      <c r="BE6" s="79">
        <v>100.0</v>
      </c>
      <c r="BF6" s="79">
        <v>99.0</v>
      </c>
      <c r="BG6" s="79"/>
      <c r="BH6" s="79"/>
      <c r="BI6" s="78">
        <f t="shared" si="17"/>
        <v>89.7</v>
      </c>
      <c r="BJ6" s="79">
        <v>100.0</v>
      </c>
      <c r="BK6" s="79">
        <v>95.0</v>
      </c>
      <c r="BL6" s="79">
        <v>100.0</v>
      </c>
      <c r="BM6" s="79">
        <v>95.0</v>
      </c>
      <c r="BN6" s="79">
        <v>90.0</v>
      </c>
      <c r="BO6" s="79">
        <v>100.0</v>
      </c>
      <c r="BP6" s="79">
        <v>60.0</v>
      </c>
      <c r="BQ6" s="79">
        <v>65.0</v>
      </c>
      <c r="BR6" s="79">
        <v>80.0</v>
      </c>
      <c r="BS6" s="79">
        <v>0.0</v>
      </c>
      <c r="BT6" s="78">
        <f t="shared" si="18"/>
        <v>78.5</v>
      </c>
      <c r="BU6" s="81">
        <v>100.0</v>
      </c>
      <c r="BV6" s="81">
        <v>100.0</v>
      </c>
      <c r="BW6" s="81">
        <v>100.0</v>
      </c>
      <c r="BX6" s="79">
        <v>100.0</v>
      </c>
      <c r="BY6" s="79">
        <v>100.0</v>
      </c>
      <c r="BZ6" s="79">
        <v>100.0</v>
      </c>
      <c r="CA6" s="79">
        <v>100.0</v>
      </c>
      <c r="CB6" s="79">
        <v>100.0</v>
      </c>
      <c r="CC6" s="79"/>
      <c r="CD6" s="78">
        <f t="shared" si="19"/>
        <v>100</v>
      </c>
    </row>
    <row r="7" ht="15.75" customHeight="1">
      <c r="A7" s="34" t="str">
        <f t="shared" si="2"/>
        <v>202004560-7</v>
      </c>
      <c r="B7" s="23">
        <f t="shared" si="3"/>
        <v>61</v>
      </c>
      <c r="C7" s="34"/>
      <c r="D7" s="84">
        <v>3.0</v>
      </c>
      <c r="E7" s="72" t="s">
        <v>1862</v>
      </c>
      <c r="F7" s="72" t="s">
        <v>92</v>
      </c>
      <c r="G7" s="72" t="s">
        <v>1863</v>
      </c>
      <c r="H7" s="72" t="s">
        <v>205</v>
      </c>
      <c r="I7" s="72" t="s">
        <v>1864</v>
      </c>
      <c r="J7" s="72" t="s">
        <v>1865</v>
      </c>
      <c r="K7" s="72" t="s">
        <v>1866</v>
      </c>
      <c r="L7" s="72" t="s">
        <v>65</v>
      </c>
      <c r="M7" s="72" t="s">
        <v>66</v>
      </c>
      <c r="N7" s="72" t="s">
        <v>1867</v>
      </c>
      <c r="O7" s="74">
        <f t="shared" si="4"/>
        <v>90</v>
      </c>
      <c r="P7" s="74">
        <f t="shared" si="5"/>
        <v>59</v>
      </c>
      <c r="Q7" s="74">
        <f t="shared" si="6"/>
        <v>75</v>
      </c>
      <c r="R7" s="74">
        <f t="shared" si="7"/>
        <v>58.8</v>
      </c>
      <c r="S7" s="74">
        <f t="shared" si="8"/>
        <v>77.2</v>
      </c>
      <c r="T7" s="74">
        <f t="shared" si="9"/>
        <v>34</v>
      </c>
      <c r="U7" s="74">
        <f t="shared" si="10"/>
        <v>25</v>
      </c>
      <c r="V7" s="75">
        <f t="shared" si="11"/>
        <v>0</v>
      </c>
      <c r="W7" s="76">
        <f t="shared" si="12"/>
        <v>61</v>
      </c>
      <c r="X7" s="74">
        <v>15.0</v>
      </c>
      <c r="Y7" s="77">
        <v>30.0</v>
      </c>
      <c r="Z7" s="77">
        <v>45.0</v>
      </c>
      <c r="AA7" s="77">
        <v>100.0</v>
      </c>
      <c r="AB7" s="78">
        <f t="shared" si="13"/>
        <v>90</v>
      </c>
      <c r="AC7" s="77">
        <v>15.0</v>
      </c>
      <c r="AD7" s="77">
        <v>55.0</v>
      </c>
      <c r="AE7" s="74">
        <v>80.0</v>
      </c>
      <c r="AF7" s="78">
        <f t="shared" si="14"/>
        <v>59</v>
      </c>
      <c r="AG7" s="77"/>
      <c r="AH7" s="77"/>
      <c r="AI7" s="74"/>
      <c r="AJ7" s="78">
        <f t="shared" si="15"/>
        <v>0</v>
      </c>
      <c r="AK7" s="79">
        <v>100.0</v>
      </c>
      <c r="AL7" s="80">
        <v>0.0</v>
      </c>
      <c r="AM7" s="79">
        <v>90.0</v>
      </c>
      <c r="AN7" s="79">
        <v>100.0</v>
      </c>
      <c r="AO7" s="79">
        <v>25.0</v>
      </c>
      <c r="AP7" s="79">
        <v>40.0</v>
      </c>
      <c r="AQ7" s="79">
        <v>40.0</v>
      </c>
      <c r="AR7" s="79">
        <v>33.0</v>
      </c>
      <c r="AS7" s="79">
        <v>60.0</v>
      </c>
      <c r="AT7" s="79">
        <v>100.0</v>
      </c>
      <c r="AU7" s="79"/>
      <c r="AV7" s="78">
        <f t="shared" si="16"/>
        <v>58.8</v>
      </c>
      <c r="AW7" s="79">
        <v>82.0</v>
      </c>
      <c r="AX7" s="79">
        <v>87.0</v>
      </c>
      <c r="AY7" s="79">
        <v>73.0</v>
      </c>
      <c r="AZ7" s="79">
        <v>84.0</v>
      </c>
      <c r="BA7" s="79">
        <v>100.0</v>
      </c>
      <c r="BB7" s="79">
        <v>75.0</v>
      </c>
      <c r="BC7" s="79">
        <v>71.0</v>
      </c>
      <c r="BD7" s="79">
        <v>100.0</v>
      </c>
      <c r="BE7" s="79">
        <v>100.0</v>
      </c>
      <c r="BF7" s="79">
        <v>0.0</v>
      </c>
      <c r="BG7" s="79"/>
      <c r="BH7" s="79"/>
      <c r="BI7" s="78">
        <f t="shared" si="17"/>
        <v>77.2</v>
      </c>
      <c r="BJ7" s="79">
        <v>100.0</v>
      </c>
      <c r="BK7" s="79">
        <v>100.0</v>
      </c>
      <c r="BL7" s="79">
        <v>10.0</v>
      </c>
      <c r="BM7" s="79">
        <v>0.0</v>
      </c>
      <c r="BN7" s="79">
        <v>45.0</v>
      </c>
      <c r="BO7" s="79">
        <v>0.0</v>
      </c>
      <c r="BP7" s="79">
        <v>40.0</v>
      </c>
      <c r="BQ7" s="79">
        <v>20.0</v>
      </c>
      <c r="BR7" s="79">
        <v>25.0</v>
      </c>
      <c r="BS7" s="79">
        <v>0.0</v>
      </c>
      <c r="BT7" s="78">
        <f t="shared" si="18"/>
        <v>34</v>
      </c>
      <c r="BU7" s="81">
        <v>0.0</v>
      </c>
      <c r="BV7" s="81">
        <v>100.0</v>
      </c>
      <c r="BW7" s="81">
        <v>100.0</v>
      </c>
      <c r="BX7" s="79">
        <v>0.0</v>
      </c>
      <c r="BY7" s="79">
        <v>0.0</v>
      </c>
      <c r="BZ7" s="79">
        <v>0.0</v>
      </c>
      <c r="CA7" s="79">
        <v>0.0</v>
      </c>
      <c r="CB7" s="79">
        <v>0.0</v>
      </c>
      <c r="CC7" s="79"/>
      <c r="CD7" s="78">
        <f t="shared" si="19"/>
        <v>25</v>
      </c>
    </row>
    <row r="8" ht="15.75" customHeight="1">
      <c r="A8" s="34" t="str">
        <f t="shared" si="2"/>
        <v>202004632-8</v>
      </c>
      <c r="B8" s="23">
        <f t="shared" si="3"/>
        <v>0</v>
      </c>
      <c r="C8" s="34"/>
      <c r="D8" s="84">
        <v>4.0</v>
      </c>
      <c r="E8" s="72" t="s">
        <v>1868</v>
      </c>
      <c r="F8" s="72" t="s">
        <v>108</v>
      </c>
      <c r="G8" s="72" t="s">
        <v>1869</v>
      </c>
      <c r="H8" s="72" t="s">
        <v>65</v>
      </c>
      <c r="I8" s="72" t="s">
        <v>1603</v>
      </c>
      <c r="J8" s="72" t="s">
        <v>1693</v>
      </c>
      <c r="K8" s="72" t="s">
        <v>1870</v>
      </c>
      <c r="L8" s="72" t="s">
        <v>65</v>
      </c>
      <c r="M8" s="72" t="s">
        <v>66</v>
      </c>
      <c r="N8" s="72" t="s">
        <v>1871</v>
      </c>
      <c r="O8" s="74">
        <f t="shared" si="4"/>
        <v>0</v>
      </c>
      <c r="P8" s="74">
        <f t="shared" si="5"/>
        <v>0</v>
      </c>
      <c r="Q8" s="74">
        <f t="shared" si="6"/>
        <v>0</v>
      </c>
      <c r="R8" s="74">
        <f t="shared" si="7"/>
        <v>58.3</v>
      </c>
      <c r="S8" s="74">
        <f t="shared" si="8"/>
        <v>47.9</v>
      </c>
      <c r="T8" s="74">
        <f t="shared" si="9"/>
        <v>84.5</v>
      </c>
      <c r="U8" s="74">
        <f t="shared" si="10"/>
        <v>62.5</v>
      </c>
      <c r="V8" s="75">
        <f t="shared" si="11"/>
        <v>0</v>
      </c>
      <c r="W8" s="76">
        <f t="shared" si="12"/>
        <v>0</v>
      </c>
      <c r="X8" s="74">
        <v>0.0</v>
      </c>
      <c r="Y8" s="77">
        <v>0.0</v>
      </c>
      <c r="Z8" s="77">
        <v>0.0</v>
      </c>
      <c r="AA8" s="77">
        <v>0.0</v>
      </c>
      <c r="AB8" s="78">
        <f t="shared" si="13"/>
        <v>0</v>
      </c>
      <c r="AC8" s="77">
        <v>0.0</v>
      </c>
      <c r="AD8" s="77">
        <v>0.0</v>
      </c>
      <c r="AE8" s="74">
        <v>0.0</v>
      </c>
      <c r="AF8" s="78">
        <f t="shared" si="14"/>
        <v>0</v>
      </c>
      <c r="AG8" s="77"/>
      <c r="AH8" s="77"/>
      <c r="AI8" s="74"/>
      <c r="AJ8" s="78">
        <f t="shared" si="15"/>
        <v>0</v>
      </c>
      <c r="AK8" s="79">
        <v>100.0</v>
      </c>
      <c r="AL8" s="80">
        <v>0.0</v>
      </c>
      <c r="AM8" s="79">
        <v>100.0</v>
      </c>
      <c r="AN8" s="79">
        <v>50.0</v>
      </c>
      <c r="AO8" s="79">
        <v>100.0</v>
      </c>
      <c r="AP8" s="79">
        <v>0.0</v>
      </c>
      <c r="AQ8" s="79">
        <v>80.0</v>
      </c>
      <c r="AR8" s="79">
        <v>33.0</v>
      </c>
      <c r="AS8" s="79">
        <v>20.0</v>
      </c>
      <c r="AT8" s="79">
        <v>100.0</v>
      </c>
      <c r="AU8" s="79"/>
      <c r="AV8" s="78">
        <f t="shared" si="16"/>
        <v>58.3</v>
      </c>
      <c r="AW8" s="79">
        <v>95.0</v>
      </c>
      <c r="AX8" s="79">
        <v>98.0</v>
      </c>
      <c r="AY8" s="79">
        <v>0.0</v>
      </c>
      <c r="AZ8" s="79">
        <v>0.0</v>
      </c>
      <c r="BA8" s="79">
        <v>88.0</v>
      </c>
      <c r="BB8" s="79">
        <v>0.0</v>
      </c>
      <c r="BC8" s="79">
        <v>98.0</v>
      </c>
      <c r="BD8" s="79">
        <v>100.0</v>
      </c>
      <c r="BE8" s="79">
        <v>0.0</v>
      </c>
      <c r="BF8" s="79">
        <v>0.0</v>
      </c>
      <c r="BG8" s="79"/>
      <c r="BH8" s="79"/>
      <c r="BI8" s="78">
        <f t="shared" si="17"/>
        <v>47.9</v>
      </c>
      <c r="BJ8" s="79">
        <v>100.0</v>
      </c>
      <c r="BK8" s="79">
        <v>60.0</v>
      </c>
      <c r="BL8" s="79">
        <v>100.0</v>
      </c>
      <c r="BM8" s="79">
        <v>100.0</v>
      </c>
      <c r="BN8" s="79">
        <v>95.0</v>
      </c>
      <c r="BO8" s="79">
        <v>90.0</v>
      </c>
      <c r="BP8" s="79">
        <v>100.0</v>
      </c>
      <c r="BQ8" s="79">
        <v>100.0</v>
      </c>
      <c r="BR8" s="79">
        <v>100.0</v>
      </c>
      <c r="BS8" s="79">
        <v>0.0</v>
      </c>
      <c r="BT8" s="78">
        <f t="shared" si="18"/>
        <v>84.5</v>
      </c>
      <c r="BU8" s="81">
        <v>0.0</v>
      </c>
      <c r="BV8" s="81">
        <v>100.0</v>
      </c>
      <c r="BW8" s="81">
        <v>100.0</v>
      </c>
      <c r="BX8" s="79">
        <v>100.0</v>
      </c>
      <c r="BY8" s="79">
        <v>100.0</v>
      </c>
      <c r="BZ8" s="79">
        <v>0.0</v>
      </c>
      <c r="CA8" s="79">
        <v>100.0</v>
      </c>
      <c r="CB8" s="79">
        <v>0.0</v>
      </c>
      <c r="CC8" s="79"/>
      <c r="CD8" s="78">
        <f t="shared" si="19"/>
        <v>62.5</v>
      </c>
    </row>
    <row r="9" ht="15.75" customHeight="1">
      <c r="A9" s="34" t="str">
        <f t="shared" si="2"/>
        <v>202051510-7</v>
      </c>
      <c r="B9" s="23">
        <f t="shared" si="3"/>
        <v>83</v>
      </c>
      <c r="C9" s="34"/>
      <c r="D9" s="84">
        <v>5.0</v>
      </c>
      <c r="E9" s="72" t="s">
        <v>1872</v>
      </c>
      <c r="F9" s="72" t="s">
        <v>92</v>
      </c>
      <c r="G9" s="72" t="s">
        <v>1873</v>
      </c>
      <c r="H9" s="72" t="s">
        <v>85</v>
      </c>
      <c r="I9" s="72" t="s">
        <v>139</v>
      </c>
      <c r="J9" s="72" t="s">
        <v>1874</v>
      </c>
      <c r="K9" s="72" t="s">
        <v>1875</v>
      </c>
      <c r="L9" s="72" t="s">
        <v>65</v>
      </c>
      <c r="M9" s="72" t="s">
        <v>323</v>
      </c>
      <c r="N9" s="72" t="s">
        <v>1876</v>
      </c>
      <c r="O9" s="74">
        <f t="shared" si="4"/>
        <v>90</v>
      </c>
      <c r="P9" s="74">
        <f t="shared" si="5"/>
        <v>74.5</v>
      </c>
      <c r="Q9" s="74">
        <f t="shared" si="6"/>
        <v>82</v>
      </c>
      <c r="R9" s="74">
        <f t="shared" si="7"/>
        <v>81.8</v>
      </c>
      <c r="S9" s="74">
        <f t="shared" si="8"/>
        <v>89.1</v>
      </c>
      <c r="T9" s="74">
        <f t="shared" si="9"/>
        <v>84.5</v>
      </c>
      <c r="U9" s="74">
        <f t="shared" si="10"/>
        <v>87.5</v>
      </c>
      <c r="V9" s="75">
        <f t="shared" si="11"/>
        <v>0</v>
      </c>
      <c r="W9" s="76">
        <f t="shared" si="12"/>
        <v>83</v>
      </c>
      <c r="X9" s="74">
        <v>15.0</v>
      </c>
      <c r="Y9" s="77">
        <v>30.0</v>
      </c>
      <c r="Z9" s="77">
        <v>45.0</v>
      </c>
      <c r="AA9" s="77">
        <v>100.0</v>
      </c>
      <c r="AB9" s="78">
        <f t="shared" si="13"/>
        <v>90</v>
      </c>
      <c r="AC9" s="77">
        <v>25.0</v>
      </c>
      <c r="AD9" s="77">
        <v>55.0</v>
      </c>
      <c r="AE9" s="74">
        <v>90.0</v>
      </c>
      <c r="AF9" s="78">
        <f t="shared" si="14"/>
        <v>74.5</v>
      </c>
      <c r="AG9" s="77"/>
      <c r="AH9" s="77"/>
      <c r="AI9" s="74"/>
      <c r="AJ9" s="78">
        <f t="shared" si="15"/>
        <v>0</v>
      </c>
      <c r="AK9" s="79">
        <v>20.0</v>
      </c>
      <c r="AL9" s="80">
        <v>100.0</v>
      </c>
      <c r="AM9" s="79">
        <v>100.0</v>
      </c>
      <c r="AN9" s="79">
        <v>75.0</v>
      </c>
      <c r="AO9" s="79">
        <v>100.0</v>
      </c>
      <c r="AP9" s="79">
        <v>60.0</v>
      </c>
      <c r="AQ9" s="79">
        <v>100.0</v>
      </c>
      <c r="AR9" s="79">
        <v>83.0</v>
      </c>
      <c r="AS9" s="79">
        <v>80.0</v>
      </c>
      <c r="AT9" s="79">
        <v>100.0</v>
      </c>
      <c r="AU9" s="79"/>
      <c r="AV9" s="78">
        <f t="shared" si="16"/>
        <v>81.8</v>
      </c>
      <c r="AW9" s="79">
        <v>0.0</v>
      </c>
      <c r="AX9" s="79">
        <v>100.0</v>
      </c>
      <c r="AY9" s="79">
        <v>100.0</v>
      </c>
      <c r="AZ9" s="79">
        <v>100.0</v>
      </c>
      <c r="BA9" s="79">
        <v>100.0</v>
      </c>
      <c r="BB9" s="79">
        <v>100.0</v>
      </c>
      <c r="BC9" s="79">
        <v>91.0</v>
      </c>
      <c r="BD9" s="79">
        <v>100.0</v>
      </c>
      <c r="BE9" s="79">
        <v>100.0</v>
      </c>
      <c r="BF9" s="79">
        <v>100.0</v>
      </c>
      <c r="BG9" s="79"/>
      <c r="BH9" s="79"/>
      <c r="BI9" s="78">
        <f t="shared" si="17"/>
        <v>89.1</v>
      </c>
      <c r="BJ9" s="79">
        <v>100.0</v>
      </c>
      <c r="BK9" s="79">
        <v>100.0</v>
      </c>
      <c r="BL9" s="79">
        <v>60.0</v>
      </c>
      <c r="BM9" s="79">
        <v>100.0</v>
      </c>
      <c r="BN9" s="79">
        <v>90.0</v>
      </c>
      <c r="BO9" s="79">
        <v>100.0</v>
      </c>
      <c r="BP9" s="79">
        <v>95.0</v>
      </c>
      <c r="BQ9" s="79">
        <v>100.0</v>
      </c>
      <c r="BR9" s="79">
        <v>100.0</v>
      </c>
      <c r="BS9" s="79">
        <v>0.0</v>
      </c>
      <c r="BT9" s="78">
        <f t="shared" si="18"/>
        <v>84.5</v>
      </c>
      <c r="BU9" s="81">
        <v>100.0</v>
      </c>
      <c r="BV9" s="81">
        <v>100.0</v>
      </c>
      <c r="BW9" s="81">
        <v>100.0</v>
      </c>
      <c r="BX9" s="79">
        <v>100.0</v>
      </c>
      <c r="BY9" s="79">
        <v>100.0</v>
      </c>
      <c r="BZ9" s="79">
        <v>100.0</v>
      </c>
      <c r="CA9" s="79">
        <v>0.0</v>
      </c>
      <c r="CB9" s="79">
        <v>100.0</v>
      </c>
      <c r="CC9" s="79"/>
      <c r="CD9" s="78">
        <f t="shared" si="19"/>
        <v>87.5</v>
      </c>
    </row>
    <row r="10" ht="15.75" customHeight="1">
      <c r="A10" s="34" t="str">
        <f t="shared" si="2"/>
        <v>202004626-3</v>
      </c>
      <c r="B10" s="23">
        <f t="shared" si="3"/>
        <v>80</v>
      </c>
      <c r="C10" s="34"/>
      <c r="D10" s="84">
        <v>6.0</v>
      </c>
      <c r="E10" s="72" t="s">
        <v>1877</v>
      </c>
      <c r="F10" s="72" t="s">
        <v>79</v>
      </c>
      <c r="G10" s="72" t="s">
        <v>1878</v>
      </c>
      <c r="H10" s="72" t="s">
        <v>71</v>
      </c>
      <c r="I10" s="72" t="s">
        <v>139</v>
      </c>
      <c r="J10" s="72" t="s">
        <v>1753</v>
      </c>
      <c r="K10" s="72" t="s">
        <v>1879</v>
      </c>
      <c r="L10" s="72" t="s">
        <v>65</v>
      </c>
      <c r="M10" s="72" t="s">
        <v>66</v>
      </c>
      <c r="N10" s="72" t="s">
        <v>1880</v>
      </c>
      <c r="O10" s="74">
        <f t="shared" si="4"/>
        <v>85</v>
      </c>
      <c r="P10" s="74">
        <f t="shared" si="5"/>
        <v>79</v>
      </c>
      <c r="Q10" s="74">
        <f t="shared" si="6"/>
        <v>82</v>
      </c>
      <c r="R10" s="74">
        <f t="shared" si="7"/>
        <v>77.8</v>
      </c>
      <c r="S10" s="74">
        <f t="shared" si="8"/>
        <v>99.6</v>
      </c>
      <c r="T10" s="74">
        <f t="shared" si="9"/>
        <v>66</v>
      </c>
      <c r="U10" s="74">
        <f t="shared" si="10"/>
        <v>97.5</v>
      </c>
      <c r="V10" s="75">
        <f t="shared" si="11"/>
        <v>0</v>
      </c>
      <c r="W10" s="76">
        <f t="shared" si="12"/>
        <v>80</v>
      </c>
      <c r="X10" s="74">
        <v>15.0</v>
      </c>
      <c r="Y10" s="77">
        <v>30.0</v>
      </c>
      <c r="Z10" s="77">
        <v>40.0</v>
      </c>
      <c r="AA10" s="77">
        <v>100.0</v>
      </c>
      <c r="AB10" s="78">
        <f t="shared" si="13"/>
        <v>85</v>
      </c>
      <c r="AC10" s="77">
        <v>25.0</v>
      </c>
      <c r="AD10" s="77">
        <v>60.0</v>
      </c>
      <c r="AE10" s="74">
        <v>90.0</v>
      </c>
      <c r="AF10" s="78">
        <f t="shared" si="14"/>
        <v>79</v>
      </c>
      <c r="AG10" s="77"/>
      <c r="AH10" s="77"/>
      <c r="AI10" s="74"/>
      <c r="AJ10" s="78">
        <f t="shared" si="15"/>
        <v>0</v>
      </c>
      <c r="AK10" s="79">
        <v>100.0</v>
      </c>
      <c r="AL10" s="80">
        <v>0.0</v>
      </c>
      <c r="AM10" s="79">
        <v>100.0</v>
      </c>
      <c r="AN10" s="79">
        <v>75.0</v>
      </c>
      <c r="AO10" s="79">
        <v>100.0</v>
      </c>
      <c r="AP10" s="79">
        <v>60.0</v>
      </c>
      <c r="AQ10" s="79">
        <v>60.0</v>
      </c>
      <c r="AR10" s="79">
        <v>83.0</v>
      </c>
      <c r="AS10" s="79">
        <v>100.0</v>
      </c>
      <c r="AT10" s="79">
        <v>100.0</v>
      </c>
      <c r="AU10" s="79"/>
      <c r="AV10" s="78">
        <f t="shared" si="16"/>
        <v>77.8</v>
      </c>
      <c r="AW10" s="79">
        <v>100.0</v>
      </c>
      <c r="AX10" s="79">
        <v>100.0</v>
      </c>
      <c r="AY10" s="79">
        <v>100.0</v>
      </c>
      <c r="AZ10" s="79">
        <v>96.0</v>
      </c>
      <c r="BA10" s="79">
        <v>100.0</v>
      </c>
      <c r="BB10" s="79">
        <v>100.0</v>
      </c>
      <c r="BC10" s="79">
        <v>100.0</v>
      </c>
      <c r="BD10" s="79">
        <v>100.0</v>
      </c>
      <c r="BE10" s="79">
        <v>100.0</v>
      </c>
      <c r="BF10" s="79">
        <v>100.0</v>
      </c>
      <c r="BG10" s="79"/>
      <c r="BH10" s="79"/>
      <c r="BI10" s="78">
        <f t="shared" si="17"/>
        <v>99.6</v>
      </c>
      <c r="BJ10" s="79">
        <v>100.0</v>
      </c>
      <c r="BK10" s="79">
        <v>100.0</v>
      </c>
      <c r="BL10" s="79">
        <v>55.0</v>
      </c>
      <c r="BM10" s="79">
        <v>55.0</v>
      </c>
      <c r="BN10" s="79">
        <v>95.0</v>
      </c>
      <c r="BO10" s="79">
        <v>70.0</v>
      </c>
      <c r="BP10" s="79">
        <v>85.0</v>
      </c>
      <c r="BQ10" s="79">
        <v>0.0</v>
      </c>
      <c r="BR10" s="79">
        <v>100.0</v>
      </c>
      <c r="BS10" s="79">
        <v>0.0</v>
      </c>
      <c r="BT10" s="78">
        <f t="shared" si="18"/>
        <v>66</v>
      </c>
      <c r="BU10" s="81">
        <v>100.0</v>
      </c>
      <c r="BV10" s="81">
        <v>100.0</v>
      </c>
      <c r="BW10" s="81">
        <v>100.0</v>
      </c>
      <c r="BX10" s="79">
        <v>100.0</v>
      </c>
      <c r="BY10" s="79">
        <v>100.0</v>
      </c>
      <c r="BZ10" s="79">
        <v>100.0</v>
      </c>
      <c r="CA10" s="79">
        <v>100.0</v>
      </c>
      <c r="CB10" s="79">
        <v>80.0</v>
      </c>
      <c r="CC10" s="79"/>
      <c r="CD10" s="78">
        <f t="shared" si="19"/>
        <v>97.5</v>
      </c>
    </row>
    <row r="11" ht="15.75" customHeight="1">
      <c r="A11" s="34" t="str">
        <f t="shared" si="2"/>
        <v>202051519-0</v>
      </c>
      <c r="B11" s="23">
        <f t="shared" si="3"/>
        <v>84</v>
      </c>
      <c r="C11" s="34"/>
      <c r="D11" s="84">
        <v>7.0</v>
      </c>
      <c r="E11" s="72" t="s">
        <v>1881</v>
      </c>
      <c r="F11" s="72" t="s">
        <v>155</v>
      </c>
      <c r="G11" s="72" t="s">
        <v>1882</v>
      </c>
      <c r="H11" s="72" t="s">
        <v>205</v>
      </c>
      <c r="I11" s="72" t="s">
        <v>1883</v>
      </c>
      <c r="J11" s="72" t="s">
        <v>1884</v>
      </c>
      <c r="K11" s="72" t="s">
        <v>1885</v>
      </c>
      <c r="L11" s="72" t="s">
        <v>65</v>
      </c>
      <c r="M11" s="72" t="s">
        <v>323</v>
      </c>
      <c r="N11" s="72" t="s">
        <v>1886</v>
      </c>
      <c r="O11" s="74">
        <f t="shared" si="4"/>
        <v>90</v>
      </c>
      <c r="P11" s="74">
        <f t="shared" si="5"/>
        <v>79</v>
      </c>
      <c r="Q11" s="74">
        <f t="shared" si="6"/>
        <v>85</v>
      </c>
      <c r="R11" s="74">
        <f t="shared" si="7"/>
        <v>81</v>
      </c>
      <c r="S11" s="74">
        <f t="shared" si="8"/>
        <v>87.9</v>
      </c>
      <c r="T11" s="74">
        <f t="shared" si="9"/>
        <v>82</v>
      </c>
      <c r="U11" s="74">
        <f t="shared" si="10"/>
        <v>87.5</v>
      </c>
      <c r="V11" s="75">
        <f t="shared" si="11"/>
        <v>0</v>
      </c>
      <c r="W11" s="76">
        <f t="shared" si="12"/>
        <v>84</v>
      </c>
      <c r="X11" s="74">
        <v>20.0</v>
      </c>
      <c r="Y11" s="77">
        <v>30.0</v>
      </c>
      <c r="Z11" s="77">
        <v>40.0</v>
      </c>
      <c r="AA11" s="77">
        <v>100.0</v>
      </c>
      <c r="AB11" s="78">
        <f t="shared" si="13"/>
        <v>90</v>
      </c>
      <c r="AC11" s="77">
        <v>25.0</v>
      </c>
      <c r="AD11" s="77">
        <v>60.0</v>
      </c>
      <c r="AE11" s="74">
        <v>90.0</v>
      </c>
      <c r="AF11" s="78">
        <f t="shared" si="14"/>
        <v>79</v>
      </c>
      <c r="AG11" s="77"/>
      <c r="AH11" s="77"/>
      <c r="AI11" s="74"/>
      <c r="AJ11" s="78">
        <f t="shared" si="15"/>
        <v>0</v>
      </c>
      <c r="AK11" s="79">
        <v>100.0</v>
      </c>
      <c r="AL11" s="80">
        <v>0.0</v>
      </c>
      <c r="AM11" s="79">
        <v>30.0</v>
      </c>
      <c r="AN11" s="79">
        <v>100.0</v>
      </c>
      <c r="AO11" s="79">
        <v>100.0</v>
      </c>
      <c r="AP11" s="79">
        <v>80.0</v>
      </c>
      <c r="AQ11" s="79">
        <v>100.0</v>
      </c>
      <c r="AR11" s="79">
        <v>100.0</v>
      </c>
      <c r="AS11" s="79">
        <v>100.0</v>
      </c>
      <c r="AT11" s="79">
        <v>100.0</v>
      </c>
      <c r="AU11" s="79"/>
      <c r="AV11" s="78">
        <f t="shared" si="16"/>
        <v>81</v>
      </c>
      <c r="AW11" s="79">
        <v>100.0</v>
      </c>
      <c r="AX11" s="79">
        <v>100.0</v>
      </c>
      <c r="AY11" s="79">
        <v>100.0</v>
      </c>
      <c r="AZ11" s="79">
        <v>0.0</v>
      </c>
      <c r="BA11" s="79">
        <v>96.0</v>
      </c>
      <c r="BB11" s="79">
        <v>94.0</v>
      </c>
      <c r="BC11" s="79">
        <v>93.0</v>
      </c>
      <c r="BD11" s="79">
        <v>100.0</v>
      </c>
      <c r="BE11" s="79">
        <v>96.0</v>
      </c>
      <c r="BF11" s="79">
        <v>100.0</v>
      </c>
      <c r="BG11" s="79"/>
      <c r="BH11" s="79"/>
      <c r="BI11" s="78">
        <f t="shared" si="17"/>
        <v>87.9</v>
      </c>
      <c r="BJ11" s="79">
        <v>80.0</v>
      </c>
      <c r="BK11" s="79">
        <v>95.0</v>
      </c>
      <c r="BL11" s="79">
        <v>100.0</v>
      </c>
      <c r="BM11" s="79">
        <v>70.0</v>
      </c>
      <c r="BN11" s="79">
        <v>90.0</v>
      </c>
      <c r="BO11" s="79">
        <v>60.0</v>
      </c>
      <c r="BP11" s="79">
        <v>85.0</v>
      </c>
      <c r="BQ11" s="79">
        <v>100.0</v>
      </c>
      <c r="BR11" s="79">
        <v>70.0</v>
      </c>
      <c r="BS11" s="79">
        <v>70.0</v>
      </c>
      <c r="BT11" s="78">
        <f t="shared" si="18"/>
        <v>82</v>
      </c>
      <c r="BU11" s="81">
        <v>100.0</v>
      </c>
      <c r="BV11" s="81">
        <v>100.0</v>
      </c>
      <c r="BW11" s="81">
        <v>100.0</v>
      </c>
      <c r="BX11" s="79">
        <v>100.0</v>
      </c>
      <c r="BY11" s="79">
        <v>100.0</v>
      </c>
      <c r="BZ11" s="79">
        <v>100.0</v>
      </c>
      <c r="CA11" s="79">
        <v>0.0</v>
      </c>
      <c r="CB11" s="79">
        <v>100.0</v>
      </c>
      <c r="CC11" s="79"/>
      <c r="CD11" s="78">
        <f t="shared" si="19"/>
        <v>87.5</v>
      </c>
    </row>
    <row r="12" ht="15.75" customHeight="1">
      <c r="A12" s="34" t="str">
        <f t="shared" si="2"/>
        <v>202051531-k</v>
      </c>
      <c r="B12" s="23">
        <f t="shared" si="3"/>
        <v>90</v>
      </c>
      <c r="C12" s="34"/>
      <c r="D12" s="84">
        <v>8.0</v>
      </c>
      <c r="E12" s="72" t="s">
        <v>1887</v>
      </c>
      <c r="F12" s="72" t="s">
        <v>77</v>
      </c>
      <c r="G12" s="72" t="s">
        <v>1888</v>
      </c>
      <c r="H12" s="72" t="s">
        <v>205</v>
      </c>
      <c r="I12" s="72" t="s">
        <v>149</v>
      </c>
      <c r="J12" s="72" t="s">
        <v>1889</v>
      </c>
      <c r="K12" s="72" t="s">
        <v>1890</v>
      </c>
      <c r="L12" s="72" t="s">
        <v>65</v>
      </c>
      <c r="M12" s="72" t="s">
        <v>323</v>
      </c>
      <c r="N12" s="72" t="s">
        <v>1891</v>
      </c>
      <c r="O12" s="74">
        <f t="shared" si="4"/>
        <v>100</v>
      </c>
      <c r="P12" s="74">
        <f t="shared" si="5"/>
        <v>64</v>
      </c>
      <c r="Q12" s="74">
        <f t="shared" si="6"/>
        <v>82</v>
      </c>
      <c r="R12" s="74">
        <f t="shared" si="7"/>
        <v>98</v>
      </c>
      <c r="S12" s="74">
        <f t="shared" si="8"/>
        <v>100</v>
      </c>
      <c r="T12" s="74">
        <f t="shared" si="9"/>
        <v>95.5</v>
      </c>
      <c r="U12" s="74">
        <f t="shared" si="10"/>
        <v>100</v>
      </c>
      <c r="V12" s="75">
        <f t="shared" si="11"/>
        <v>0</v>
      </c>
      <c r="W12" s="76">
        <f t="shared" si="12"/>
        <v>90</v>
      </c>
      <c r="X12" s="74">
        <v>20.0</v>
      </c>
      <c r="Y12" s="77">
        <v>30.0</v>
      </c>
      <c r="Z12" s="77">
        <v>50.0</v>
      </c>
      <c r="AA12" s="77">
        <v>100.0</v>
      </c>
      <c r="AB12" s="78">
        <f t="shared" si="13"/>
        <v>100</v>
      </c>
      <c r="AC12" s="77">
        <v>10.0</v>
      </c>
      <c r="AD12" s="77">
        <v>60.0</v>
      </c>
      <c r="AE12" s="74">
        <v>90.0</v>
      </c>
      <c r="AF12" s="78">
        <f t="shared" si="14"/>
        <v>64</v>
      </c>
      <c r="AG12" s="77"/>
      <c r="AH12" s="77"/>
      <c r="AI12" s="74"/>
      <c r="AJ12" s="78">
        <f t="shared" si="15"/>
        <v>0</v>
      </c>
      <c r="AK12" s="79">
        <v>100.0</v>
      </c>
      <c r="AL12" s="80">
        <v>100.0</v>
      </c>
      <c r="AM12" s="79">
        <v>100.0</v>
      </c>
      <c r="AN12" s="79">
        <v>100.0</v>
      </c>
      <c r="AO12" s="79">
        <v>100.0</v>
      </c>
      <c r="AP12" s="79">
        <v>100.0</v>
      </c>
      <c r="AQ12" s="79">
        <v>80.0</v>
      </c>
      <c r="AR12" s="79">
        <v>100.0</v>
      </c>
      <c r="AS12" s="79">
        <v>100.0</v>
      </c>
      <c r="AT12" s="79">
        <v>100.0</v>
      </c>
      <c r="AU12" s="79"/>
      <c r="AV12" s="78">
        <f t="shared" si="16"/>
        <v>98</v>
      </c>
      <c r="AW12" s="79">
        <v>100.0</v>
      </c>
      <c r="AX12" s="79">
        <v>100.0</v>
      </c>
      <c r="AY12" s="79">
        <v>100.0</v>
      </c>
      <c r="AZ12" s="79">
        <v>100.0</v>
      </c>
      <c r="BA12" s="79">
        <v>100.0</v>
      </c>
      <c r="BB12" s="79">
        <v>100.0</v>
      </c>
      <c r="BC12" s="79">
        <v>100.0</v>
      </c>
      <c r="BD12" s="79">
        <v>100.0</v>
      </c>
      <c r="BE12" s="79">
        <v>100.0</v>
      </c>
      <c r="BF12" s="79">
        <v>100.0</v>
      </c>
      <c r="BG12" s="79"/>
      <c r="BH12" s="79"/>
      <c r="BI12" s="78">
        <f t="shared" si="17"/>
        <v>100</v>
      </c>
      <c r="BJ12" s="79">
        <v>100.0</v>
      </c>
      <c r="BK12" s="79">
        <v>100.0</v>
      </c>
      <c r="BL12" s="79">
        <v>55.0</v>
      </c>
      <c r="BM12" s="79">
        <v>100.0</v>
      </c>
      <c r="BN12" s="79">
        <v>100.0</v>
      </c>
      <c r="BO12" s="79">
        <v>100.0</v>
      </c>
      <c r="BP12" s="79">
        <v>100.0</v>
      </c>
      <c r="BQ12" s="79">
        <v>100.0</v>
      </c>
      <c r="BR12" s="79">
        <v>100.0</v>
      </c>
      <c r="BS12" s="79">
        <v>100.0</v>
      </c>
      <c r="BT12" s="78">
        <f t="shared" si="18"/>
        <v>95.5</v>
      </c>
      <c r="BU12" s="81">
        <v>100.0</v>
      </c>
      <c r="BV12" s="81">
        <v>100.0</v>
      </c>
      <c r="BW12" s="81">
        <v>100.0</v>
      </c>
      <c r="BX12" s="79">
        <v>100.0</v>
      </c>
      <c r="BY12" s="79">
        <v>100.0</v>
      </c>
      <c r="BZ12" s="79">
        <v>100.0</v>
      </c>
      <c r="CA12" s="79">
        <v>100.0</v>
      </c>
      <c r="CB12" s="79">
        <v>100.0</v>
      </c>
      <c r="CC12" s="79"/>
      <c r="CD12" s="78">
        <f t="shared" si="19"/>
        <v>100</v>
      </c>
    </row>
    <row r="13" ht="15.75" customHeight="1">
      <c r="A13" s="34" t="str">
        <f t="shared" si="2"/>
        <v>202004606-9</v>
      </c>
      <c r="B13" s="23">
        <f t="shared" si="3"/>
        <v>87</v>
      </c>
      <c r="C13" s="34"/>
      <c r="D13" s="84">
        <v>9.0</v>
      </c>
      <c r="E13" s="72" t="s">
        <v>1892</v>
      </c>
      <c r="F13" s="72" t="s">
        <v>100</v>
      </c>
      <c r="G13" s="72" t="s">
        <v>1893</v>
      </c>
      <c r="H13" s="72" t="s">
        <v>59</v>
      </c>
      <c r="I13" s="72" t="s">
        <v>327</v>
      </c>
      <c r="J13" s="72" t="s">
        <v>1894</v>
      </c>
      <c r="K13" s="72" t="s">
        <v>1895</v>
      </c>
      <c r="L13" s="72" t="s">
        <v>65</v>
      </c>
      <c r="M13" s="72" t="s">
        <v>66</v>
      </c>
      <c r="N13" s="72" t="s">
        <v>1896</v>
      </c>
      <c r="O13" s="74">
        <f t="shared" si="4"/>
        <v>95</v>
      </c>
      <c r="P13" s="74">
        <f t="shared" si="5"/>
        <v>70</v>
      </c>
      <c r="Q13" s="74">
        <f t="shared" si="6"/>
        <v>83</v>
      </c>
      <c r="R13" s="74">
        <f t="shared" si="7"/>
        <v>79.7</v>
      </c>
      <c r="S13" s="74">
        <f t="shared" si="8"/>
        <v>100</v>
      </c>
      <c r="T13" s="74">
        <f t="shared" si="9"/>
        <v>99.5</v>
      </c>
      <c r="U13" s="74">
        <f t="shared" si="10"/>
        <v>100</v>
      </c>
      <c r="V13" s="75">
        <f t="shared" si="11"/>
        <v>0</v>
      </c>
      <c r="W13" s="76">
        <f t="shared" si="12"/>
        <v>87</v>
      </c>
      <c r="X13" s="74">
        <v>20.0</v>
      </c>
      <c r="Y13" s="77">
        <v>30.0</v>
      </c>
      <c r="Z13" s="77">
        <v>45.0</v>
      </c>
      <c r="AA13" s="77">
        <v>100.0</v>
      </c>
      <c r="AB13" s="78">
        <f t="shared" si="13"/>
        <v>95</v>
      </c>
      <c r="AC13" s="77">
        <v>25.0</v>
      </c>
      <c r="AD13" s="77">
        <v>50.0</v>
      </c>
      <c r="AE13" s="74">
        <v>90.0</v>
      </c>
      <c r="AF13" s="78">
        <f t="shared" si="14"/>
        <v>70</v>
      </c>
      <c r="AG13" s="77"/>
      <c r="AH13" s="77"/>
      <c r="AI13" s="74"/>
      <c r="AJ13" s="78">
        <f t="shared" si="15"/>
        <v>0</v>
      </c>
      <c r="AK13" s="79">
        <v>100.0</v>
      </c>
      <c r="AL13" s="80">
        <v>0.0</v>
      </c>
      <c r="AM13" s="79">
        <v>30.0</v>
      </c>
      <c r="AN13" s="79">
        <v>100.0</v>
      </c>
      <c r="AO13" s="79">
        <v>100.0</v>
      </c>
      <c r="AP13" s="79">
        <v>100.0</v>
      </c>
      <c r="AQ13" s="79">
        <v>100.0</v>
      </c>
      <c r="AR13" s="79">
        <v>67.0</v>
      </c>
      <c r="AS13" s="79">
        <v>100.0</v>
      </c>
      <c r="AT13" s="79">
        <v>100.0</v>
      </c>
      <c r="AU13" s="79"/>
      <c r="AV13" s="78">
        <f t="shared" si="16"/>
        <v>79.7</v>
      </c>
      <c r="AW13" s="79">
        <v>100.0</v>
      </c>
      <c r="AX13" s="79">
        <v>100.0</v>
      </c>
      <c r="AY13" s="79">
        <v>100.0</v>
      </c>
      <c r="AZ13" s="79">
        <v>100.0</v>
      </c>
      <c r="BA13" s="79">
        <v>100.0</v>
      </c>
      <c r="BB13" s="79">
        <v>100.0</v>
      </c>
      <c r="BC13" s="79">
        <v>100.0</v>
      </c>
      <c r="BD13" s="79">
        <v>100.0</v>
      </c>
      <c r="BE13" s="79">
        <v>100.0</v>
      </c>
      <c r="BF13" s="79">
        <v>100.0</v>
      </c>
      <c r="BG13" s="79"/>
      <c r="BH13" s="79"/>
      <c r="BI13" s="78">
        <f t="shared" si="17"/>
        <v>100</v>
      </c>
      <c r="BJ13" s="79">
        <v>100.0</v>
      </c>
      <c r="BK13" s="79">
        <v>100.0</v>
      </c>
      <c r="BL13" s="79">
        <v>100.0</v>
      </c>
      <c r="BM13" s="79">
        <v>100.0</v>
      </c>
      <c r="BN13" s="79">
        <v>95.0</v>
      </c>
      <c r="BO13" s="79">
        <v>100.0</v>
      </c>
      <c r="BP13" s="79">
        <v>100.0</v>
      </c>
      <c r="BQ13" s="79">
        <v>100.0</v>
      </c>
      <c r="BR13" s="79">
        <v>100.0</v>
      </c>
      <c r="BS13" s="79">
        <v>100.0</v>
      </c>
      <c r="BT13" s="78">
        <f t="shared" si="18"/>
        <v>99.5</v>
      </c>
      <c r="BU13" s="81">
        <v>100.0</v>
      </c>
      <c r="BV13" s="81">
        <v>100.0</v>
      </c>
      <c r="BW13" s="81">
        <v>100.0</v>
      </c>
      <c r="BX13" s="79">
        <v>100.0</v>
      </c>
      <c r="BY13" s="79">
        <v>100.0</v>
      </c>
      <c r="BZ13" s="79">
        <v>100.0</v>
      </c>
      <c r="CA13" s="79">
        <v>100.0</v>
      </c>
      <c r="CB13" s="79">
        <v>100.0</v>
      </c>
      <c r="CC13" s="79"/>
      <c r="CD13" s="78">
        <f t="shared" si="19"/>
        <v>100</v>
      </c>
    </row>
    <row r="14" ht="15.75" customHeight="1">
      <c r="A14" s="34" t="str">
        <f t="shared" si="2"/>
        <v>202004501-1</v>
      </c>
      <c r="B14" s="23">
        <f t="shared" si="3"/>
        <v>74</v>
      </c>
      <c r="C14" s="34"/>
      <c r="D14" s="84">
        <v>10.0</v>
      </c>
      <c r="E14" s="72" t="s">
        <v>1897</v>
      </c>
      <c r="F14" s="72" t="s">
        <v>65</v>
      </c>
      <c r="G14" s="72" t="s">
        <v>1898</v>
      </c>
      <c r="H14" s="72" t="s">
        <v>205</v>
      </c>
      <c r="I14" s="72" t="s">
        <v>1208</v>
      </c>
      <c r="J14" s="72" t="s">
        <v>1899</v>
      </c>
      <c r="K14" s="72" t="s">
        <v>1900</v>
      </c>
      <c r="L14" s="72" t="s">
        <v>65</v>
      </c>
      <c r="M14" s="72" t="s">
        <v>66</v>
      </c>
      <c r="N14" s="72" t="s">
        <v>1901</v>
      </c>
      <c r="O14" s="74">
        <f t="shared" si="4"/>
        <v>90</v>
      </c>
      <c r="P14" s="74">
        <f t="shared" si="5"/>
        <v>49.5</v>
      </c>
      <c r="Q14" s="74">
        <f t="shared" si="6"/>
        <v>70</v>
      </c>
      <c r="R14" s="74">
        <f t="shared" si="7"/>
        <v>67</v>
      </c>
      <c r="S14" s="74">
        <f t="shared" si="8"/>
        <v>79.091</v>
      </c>
      <c r="T14" s="74">
        <f t="shared" si="9"/>
        <v>82</v>
      </c>
      <c r="U14" s="74">
        <f t="shared" si="10"/>
        <v>100</v>
      </c>
      <c r="V14" s="75">
        <f t="shared" si="11"/>
        <v>0</v>
      </c>
      <c r="W14" s="76">
        <f t="shared" si="12"/>
        <v>74</v>
      </c>
      <c r="X14" s="74">
        <v>20.0</v>
      </c>
      <c r="Y14" s="77">
        <v>30.0</v>
      </c>
      <c r="Z14" s="77">
        <v>40.0</v>
      </c>
      <c r="AA14" s="77">
        <v>100.0</v>
      </c>
      <c r="AB14" s="78">
        <f t="shared" si="13"/>
        <v>90</v>
      </c>
      <c r="AC14" s="77">
        <v>0.0</v>
      </c>
      <c r="AD14" s="77">
        <v>55.0</v>
      </c>
      <c r="AE14" s="74">
        <v>90.0</v>
      </c>
      <c r="AF14" s="78">
        <f t="shared" si="14"/>
        <v>49.5</v>
      </c>
      <c r="AG14" s="77"/>
      <c r="AH14" s="77"/>
      <c r="AI14" s="74"/>
      <c r="AJ14" s="78">
        <f t="shared" si="15"/>
        <v>0</v>
      </c>
      <c r="AK14" s="79">
        <v>100.0</v>
      </c>
      <c r="AL14" s="80">
        <v>0.0</v>
      </c>
      <c r="AM14" s="79">
        <v>90.0</v>
      </c>
      <c r="AN14" s="79">
        <v>100.0</v>
      </c>
      <c r="AO14" s="79">
        <v>50.0</v>
      </c>
      <c r="AP14" s="79">
        <v>40.0</v>
      </c>
      <c r="AQ14" s="79">
        <v>80.0</v>
      </c>
      <c r="AR14" s="79">
        <v>83.0</v>
      </c>
      <c r="AS14" s="79">
        <v>60.0</v>
      </c>
      <c r="AT14" s="79">
        <v>67.0</v>
      </c>
      <c r="AU14" s="79"/>
      <c r="AV14" s="78">
        <f t="shared" si="16"/>
        <v>67</v>
      </c>
      <c r="AW14" s="79">
        <v>100.0</v>
      </c>
      <c r="AX14" s="79">
        <v>0.0</v>
      </c>
      <c r="AY14" s="79">
        <v>100.0</v>
      </c>
      <c r="AZ14" s="79">
        <v>100.0</v>
      </c>
      <c r="BA14" s="79">
        <v>100.0</v>
      </c>
      <c r="BB14" s="79">
        <v>100.0</v>
      </c>
      <c r="BC14" s="79">
        <v>100.0</v>
      </c>
      <c r="BD14" s="79">
        <v>90.91</v>
      </c>
      <c r="BE14" s="79">
        <v>100.0</v>
      </c>
      <c r="BF14" s="79">
        <v>0.0</v>
      </c>
      <c r="BG14" s="79"/>
      <c r="BH14" s="79"/>
      <c r="BI14" s="78">
        <f t="shared" si="17"/>
        <v>79.091</v>
      </c>
      <c r="BJ14" s="79">
        <v>100.0</v>
      </c>
      <c r="BK14" s="79">
        <v>100.0</v>
      </c>
      <c r="BL14" s="79">
        <v>100.0</v>
      </c>
      <c r="BM14" s="79">
        <v>95.0</v>
      </c>
      <c r="BN14" s="79">
        <v>90.0</v>
      </c>
      <c r="BO14" s="79">
        <v>0.0</v>
      </c>
      <c r="BP14" s="79">
        <v>70.0</v>
      </c>
      <c r="BQ14" s="79">
        <v>100.0</v>
      </c>
      <c r="BR14" s="79">
        <v>100.0</v>
      </c>
      <c r="BS14" s="79">
        <v>65.0</v>
      </c>
      <c r="BT14" s="78">
        <f t="shared" si="18"/>
        <v>82</v>
      </c>
      <c r="BU14" s="81"/>
      <c r="BV14" s="81">
        <v>100.0</v>
      </c>
      <c r="BW14" s="81">
        <v>100.0</v>
      </c>
      <c r="BX14" s="79">
        <v>100.0</v>
      </c>
      <c r="BY14" s="79">
        <v>100.0</v>
      </c>
      <c r="BZ14" s="79">
        <v>100.0</v>
      </c>
      <c r="CA14" s="79">
        <v>100.0</v>
      </c>
      <c r="CB14" s="79">
        <v>100.0</v>
      </c>
      <c r="CC14" s="79"/>
      <c r="CD14" s="78">
        <f t="shared" si="19"/>
        <v>100</v>
      </c>
    </row>
    <row r="15" ht="15.75" customHeight="1">
      <c r="A15" s="34" t="str">
        <f t="shared" si="2"/>
        <v>202051565-4</v>
      </c>
      <c r="B15" s="23">
        <f t="shared" si="3"/>
        <v>66</v>
      </c>
      <c r="C15" s="34"/>
      <c r="D15" s="84">
        <v>11.0</v>
      </c>
      <c r="E15" s="72" t="s">
        <v>1902</v>
      </c>
      <c r="F15" s="72" t="s">
        <v>59</v>
      </c>
      <c r="G15" s="72" t="s">
        <v>1903</v>
      </c>
      <c r="H15" s="72" t="s">
        <v>155</v>
      </c>
      <c r="I15" s="72" t="s">
        <v>1492</v>
      </c>
      <c r="J15" s="72" t="s">
        <v>150</v>
      </c>
      <c r="K15" s="72" t="s">
        <v>1904</v>
      </c>
      <c r="L15" s="72" t="s">
        <v>65</v>
      </c>
      <c r="M15" s="72" t="s">
        <v>323</v>
      </c>
      <c r="N15" s="72" t="s">
        <v>1905</v>
      </c>
      <c r="O15" s="74">
        <f t="shared" si="4"/>
        <v>95</v>
      </c>
      <c r="P15" s="74">
        <f t="shared" si="5"/>
        <v>25</v>
      </c>
      <c r="Q15" s="74">
        <f t="shared" si="6"/>
        <v>60</v>
      </c>
      <c r="R15" s="74">
        <f t="shared" si="7"/>
        <v>69.2</v>
      </c>
      <c r="S15" s="74">
        <f t="shared" si="8"/>
        <v>88.1</v>
      </c>
      <c r="T15" s="74">
        <f t="shared" si="9"/>
        <v>66</v>
      </c>
      <c r="U15" s="74">
        <f t="shared" si="10"/>
        <v>87.75</v>
      </c>
      <c r="V15" s="75">
        <f t="shared" si="11"/>
        <v>0</v>
      </c>
      <c r="W15" s="76">
        <f t="shared" si="12"/>
        <v>66</v>
      </c>
      <c r="X15" s="74">
        <v>20.0</v>
      </c>
      <c r="Y15" s="77">
        <v>30.0</v>
      </c>
      <c r="Z15" s="77">
        <v>45.0</v>
      </c>
      <c r="AA15" s="77">
        <v>100.0</v>
      </c>
      <c r="AB15" s="78">
        <f t="shared" si="13"/>
        <v>95</v>
      </c>
      <c r="AC15" s="77">
        <v>25.0</v>
      </c>
      <c r="AD15" s="77">
        <v>0.0</v>
      </c>
      <c r="AE15" s="74">
        <v>0.0</v>
      </c>
      <c r="AF15" s="78">
        <f t="shared" si="14"/>
        <v>25</v>
      </c>
      <c r="AG15" s="77"/>
      <c r="AH15" s="77"/>
      <c r="AI15" s="74"/>
      <c r="AJ15" s="78">
        <f t="shared" si="15"/>
        <v>0</v>
      </c>
      <c r="AK15" s="79">
        <v>100.0</v>
      </c>
      <c r="AL15" s="80">
        <v>100.0</v>
      </c>
      <c r="AM15" s="79">
        <v>100.0</v>
      </c>
      <c r="AN15" s="79">
        <v>75.0</v>
      </c>
      <c r="AO15" s="79">
        <v>0.0</v>
      </c>
      <c r="AP15" s="79">
        <v>40.0</v>
      </c>
      <c r="AQ15" s="79">
        <v>80.0</v>
      </c>
      <c r="AR15" s="79">
        <v>17.0</v>
      </c>
      <c r="AS15" s="79">
        <v>80.0</v>
      </c>
      <c r="AT15" s="79">
        <v>100.0</v>
      </c>
      <c r="AU15" s="79"/>
      <c r="AV15" s="78">
        <f t="shared" si="16"/>
        <v>69.2</v>
      </c>
      <c r="AW15" s="79">
        <v>88.0</v>
      </c>
      <c r="AX15" s="79">
        <v>100.0</v>
      </c>
      <c r="AY15" s="79">
        <v>100.0</v>
      </c>
      <c r="AZ15" s="79">
        <v>100.0</v>
      </c>
      <c r="BA15" s="79">
        <v>93.0</v>
      </c>
      <c r="BB15" s="79">
        <v>100.0</v>
      </c>
      <c r="BC15" s="79">
        <v>100.0</v>
      </c>
      <c r="BD15" s="79">
        <v>100.0</v>
      </c>
      <c r="BE15" s="79">
        <v>100.0</v>
      </c>
      <c r="BF15" s="79">
        <v>0.0</v>
      </c>
      <c r="BG15" s="79"/>
      <c r="BH15" s="79"/>
      <c r="BI15" s="78">
        <f t="shared" si="17"/>
        <v>88.1</v>
      </c>
      <c r="BJ15" s="79">
        <v>80.0</v>
      </c>
      <c r="BK15" s="79">
        <v>65.0</v>
      </c>
      <c r="BL15" s="79">
        <v>80.0</v>
      </c>
      <c r="BM15" s="79">
        <v>90.0</v>
      </c>
      <c r="BN15" s="79">
        <v>85.0</v>
      </c>
      <c r="BO15" s="79">
        <v>15.0</v>
      </c>
      <c r="BP15" s="79">
        <v>50.0</v>
      </c>
      <c r="BQ15" s="79">
        <v>95.0</v>
      </c>
      <c r="BR15" s="79">
        <v>100.0</v>
      </c>
      <c r="BS15" s="79">
        <v>0.0</v>
      </c>
      <c r="BT15" s="78">
        <f t="shared" si="18"/>
        <v>66</v>
      </c>
      <c r="BU15" s="81">
        <v>100.0</v>
      </c>
      <c r="BV15" s="81">
        <v>100.0</v>
      </c>
      <c r="BW15" s="81">
        <v>100.0</v>
      </c>
      <c r="BX15" s="79">
        <v>100.0</v>
      </c>
      <c r="BY15" s="79">
        <v>100.0</v>
      </c>
      <c r="BZ15" s="79">
        <v>100.0</v>
      </c>
      <c r="CA15" s="79">
        <v>100.0</v>
      </c>
      <c r="CB15" s="79">
        <v>2.0</v>
      </c>
      <c r="CC15" s="79"/>
      <c r="CD15" s="78">
        <f t="shared" si="19"/>
        <v>87.75</v>
      </c>
    </row>
    <row r="16" ht="15.75" customHeight="1">
      <c r="A16" s="34" t="str">
        <f t="shared" si="2"/>
        <v>202051505-0</v>
      </c>
      <c r="B16" s="23">
        <f t="shared" si="3"/>
        <v>83</v>
      </c>
      <c r="C16" s="34"/>
      <c r="D16" s="84">
        <v>12.0</v>
      </c>
      <c r="E16" s="72" t="s">
        <v>1906</v>
      </c>
      <c r="F16" s="72" t="s">
        <v>155</v>
      </c>
      <c r="G16" s="72" t="s">
        <v>1907</v>
      </c>
      <c r="H16" s="72" t="s">
        <v>71</v>
      </c>
      <c r="I16" s="72" t="s">
        <v>1492</v>
      </c>
      <c r="J16" s="72" t="s">
        <v>127</v>
      </c>
      <c r="K16" s="72" t="s">
        <v>1908</v>
      </c>
      <c r="L16" s="72" t="s">
        <v>65</v>
      </c>
      <c r="M16" s="72" t="s">
        <v>323</v>
      </c>
      <c r="N16" s="72" t="s">
        <v>1909</v>
      </c>
      <c r="O16" s="74">
        <f t="shared" si="4"/>
        <v>100</v>
      </c>
      <c r="P16" s="74">
        <f t="shared" si="5"/>
        <v>70</v>
      </c>
      <c r="Q16" s="74">
        <f t="shared" si="6"/>
        <v>85</v>
      </c>
      <c r="R16" s="74">
        <f t="shared" si="7"/>
        <v>89.5</v>
      </c>
      <c r="S16" s="74">
        <f t="shared" si="8"/>
        <v>77.5</v>
      </c>
      <c r="T16" s="74">
        <f t="shared" si="9"/>
        <v>76</v>
      </c>
      <c r="U16" s="74">
        <f t="shared" si="10"/>
        <v>75</v>
      </c>
      <c r="V16" s="75">
        <f t="shared" si="11"/>
        <v>0</v>
      </c>
      <c r="W16" s="76">
        <f t="shared" si="12"/>
        <v>83</v>
      </c>
      <c r="X16" s="74">
        <v>20.0</v>
      </c>
      <c r="Y16" s="77">
        <v>30.0</v>
      </c>
      <c r="Z16" s="77">
        <v>50.0</v>
      </c>
      <c r="AA16" s="77">
        <v>100.0</v>
      </c>
      <c r="AB16" s="78">
        <f t="shared" si="13"/>
        <v>100</v>
      </c>
      <c r="AC16" s="77">
        <v>25.0</v>
      </c>
      <c r="AD16" s="77">
        <v>50.0</v>
      </c>
      <c r="AE16" s="74">
        <v>90.0</v>
      </c>
      <c r="AF16" s="78">
        <f t="shared" si="14"/>
        <v>70</v>
      </c>
      <c r="AG16" s="77"/>
      <c r="AH16" s="77"/>
      <c r="AI16" s="74"/>
      <c r="AJ16" s="78">
        <f t="shared" si="15"/>
        <v>0</v>
      </c>
      <c r="AK16" s="79">
        <v>100.0</v>
      </c>
      <c r="AL16" s="80">
        <v>100.0</v>
      </c>
      <c r="AM16" s="79">
        <v>100.0</v>
      </c>
      <c r="AN16" s="79">
        <v>100.0</v>
      </c>
      <c r="AO16" s="79">
        <v>75.0</v>
      </c>
      <c r="AP16" s="79">
        <v>80.0</v>
      </c>
      <c r="AQ16" s="79">
        <v>80.0</v>
      </c>
      <c r="AR16" s="79">
        <v>100.0</v>
      </c>
      <c r="AS16" s="79">
        <v>60.0</v>
      </c>
      <c r="AT16" s="79">
        <v>100.0</v>
      </c>
      <c r="AU16" s="79"/>
      <c r="AV16" s="78">
        <f t="shared" si="16"/>
        <v>89.5</v>
      </c>
      <c r="AW16" s="79">
        <v>81.0</v>
      </c>
      <c r="AX16" s="79">
        <v>0.0</v>
      </c>
      <c r="AY16" s="79">
        <v>100.0</v>
      </c>
      <c r="AZ16" s="79">
        <v>100.0</v>
      </c>
      <c r="BA16" s="79">
        <v>100.0</v>
      </c>
      <c r="BB16" s="79">
        <v>100.0</v>
      </c>
      <c r="BC16" s="79">
        <v>100.0</v>
      </c>
      <c r="BD16" s="79">
        <v>100.0</v>
      </c>
      <c r="BE16" s="79">
        <v>94.0</v>
      </c>
      <c r="BF16" s="79">
        <v>0.0</v>
      </c>
      <c r="BG16" s="79"/>
      <c r="BH16" s="79"/>
      <c r="BI16" s="78">
        <f t="shared" si="17"/>
        <v>77.5</v>
      </c>
      <c r="BJ16" s="79">
        <v>100.0</v>
      </c>
      <c r="BK16" s="79">
        <v>100.0</v>
      </c>
      <c r="BL16" s="79">
        <v>100.0</v>
      </c>
      <c r="BM16" s="79">
        <v>75.0</v>
      </c>
      <c r="BN16" s="79">
        <v>100.0</v>
      </c>
      <c r="BO16" s="79">
        <v>0.0</v>
      </c>
      <c r="BP16" s="79">
        <v>85.0</v>
      </c>
      <c r="BQ16" s="79">
        <v>100.0</v>
      </c>
      <c r="BR16" s="79">
        <v>100.0</v>
      </c>
      <c r="BS16" s="79">
        <v>0.0</v>
      </c>
      <c r="BT16" s="78">
        <f t="shared" si="18"/>
        <v>76</v>
      </c>
      <c r="BU16" s="81">
        <v>100.0</v>
      </c>
      <c r="BV16" s="81">
        <v>100.0</v>
      </c>
      <c r="BW16" s="81">
        <v>100.0</v>
      </c>
      <c r="BX16" s="79">
        <v>100.0</v>
      </c>
      <c r="BY16" s="79">
        <v>100.0</v>
      </c>
      <c r="BZ16" s="79">
        <v>0.0</v>
      </c>
      <c r="CA16" s="79">
        <v>100.0</v>
      </c>
      <c r="CB16" s="79">
        <v>0.0</v>
      </c>
      <c r="CC16" s="79"/>
      <c r="CD16" s="78">
        <f t="shared" si="19"/>
        <v>75</v>
      </c>
    </row>
    <row r="17" ht="15.75" customHeight="1">
      <c r="A17" s="34" t="str">
        <f t="shared" si="2"/>
        <v>202004565-8</v>
      </c>
      <c r="B17" s="23">
        <f t="shared" si="3"/>
        <v>85</v>
      </c>
      <c r="C17" s="34"/>
      <c r="D17" s="84">
        <v>13.0</v>
      </c>
      <c r="E17" s="72" t="s">
        <v>1910</v>
      </c>
      <c r="F17" s="72" t="s">
        <v>108</v>
      </c>
      <c r="G17" s="72" t="s">
        <v>1911</v>
      </c>
      <c r="H17" s="72" t="s">
        <v>61</v>
      </c>
      <c r="I17" s="72" t="s">
        <v>236</v>
      </c>
      <c r="J17" s="72" t="s">
        <v>271</v>
      </c>
      <c r="K17" s="72" t="s">
        <v>1912</v>
      </c>
      <c r="L17" s="72" t="s">
        <v>65</v>
      </c>
      <c r="M17" s="72" t="s">
        <v>66</v>
      </c>
      <c r="N17" s="72" t="s">
        <v>1913</v>
      </c>
      <c r="O17" s="74">
        <f t="shared" si="4"/>
        <v>85</v>
      </c>
      <c r="P17" s="74">
        <f t="shared" si="5"/>
        <v>65</v>
      </c>
      <c r="Q17" s="74">
        <f t="shared" si="6"/>
        <v>75</v>
      </c>
      <c r="R17" s="74">
        <f t="shared" si="7"/>
        <v>96</v>
      </c>
      <c r="S17" s="74">
        <f t="shared" si="8"/>
        <v>100</v>
      </c>
      <c r="T17" s="74">
        <f t="shared" si="9"/>
        <v>92</v>
      </c>
      <c r="U17" s="74">
        <f t="shared" si="10"/>
        <v>100</v>
      </c>
      <c r="V17" s="75">
        <f t="shared" si="11"/>
        <v>0</v>
      </c>
      <c r="W17" s="76">
        <f t="shared" si="12"/>
        <v>85</v>
      </c>
      <c r="X17" s="74">
        <v>15.0</v>
      </c>
      <c r="Y17" s="77">
        <v>30.0</v>
      </c>
      <c r="Z17" s="77">
        <v>40.0</v>
      </c>
      <c r="AA17" s="77">
        <v>100.0</v>
      </c>
      <c r="AB17" s="78">
        <f t="shared" si="13"/>
        <v>85</v>
      </c>
      <c r="AC17" s="77">
        <v>25.0</v>
      </c>
      <c r="AD17" s="77">
        <v>50.0</v>
      </c>
      <c r="AE17" s="74">
        <v>80.0</v>
      </c>
      <c r="AF17" s="78">
        <f t="shared" si="14"/>
        <v>65</v>
      </c>
      <c r="AG17" s="77"/>
      <c r="AH17" s="77"/>
      <c r="AI17" s="74"/>
      <c r="AJ17" s="78">
        <f t="shared" si="15"/>
        <v>0</v>
      </c>
      <c r="AK17" s="79">
        <v>100.0</v>
      </c>
      <c r="AL17" s="80">
        <v>100.0</v>
      </c>
      <c r="AM17" s="79">
        <v>100.0</v>
      </c>
      <c r="AN17" s="79">
        <v>100.0</v>
      </c>
      <c r="AO17" s="79">
        <v>100.0</v>
      </c>
      <c r="AP17" s="79">
        <v>60.0</v>
      </c>
      <c r="AQ17" s="79">
        <v>100.0</v>
      </c>
      <c r="AR17" s="79">
        <v>100.0</v>
      </c>
      <c r="AS17" s="79">
        <v>100.0</v>
      </c>
      <c r="AT17" s="79">
        <v>100.0</v>
      </c>
      <c r="AU17" s="79"/>
      <c r="AV17" s="78">
        <f t="shared" si="16"/>
        <v>96</v>
      </c>
      <c r="AW17" s="79">
        <v>100.0</v>
      </c>
      <c r="AX17" s="79">
        <v>100.0</v>
      </c>
      <c r="AY17" s="79">
        <v>100.0</v>
      </c>
      <c r="AZ17" s="79">
        <v>100.0</v>
      </c>
      <c r="BA17" s="79">
        <v>100.0</v>
      </c>
      <c r="BB17" s="79">
        <v>100.0</v>
      </c>
      <c r="BC17" s="79">
        <v>100.0</v>
      </c>
      <c r="BD17" s="79">
        <v>100.0</v>
      </c>
      <c r="BE17" s="79">
        <v>100.0</v>
      </c>
      <c r="BF17" s="79">
        <v>100.0</v>
      </c>
      <c r="BG17" s="79"/>
      <c r="BH17" s="79"/>
      <c r="BI17" s="78">
        <f t="shared" si="17"/>
        <v>100</v>
      </c>
      <c r="BJ17" s="79">
        <v>100.0</v>
      </c>
      <c r="BK17" s="79">
        <v>100.0</v>
      </c>
      <c r="BL17" s="79">
        <v>55.0</v>
      </c>
      <c r="BM17" s="79">
        <v>100.0</v>
      </c>
      <c r="BN17" s="79">
        <v>90.0</v>
      </c>
      <c r="BO17" s="79">
        <v>95.0</v>
      </c>
      <c r="BP17" s="79">
        <v>95.0</v>
      </c>
      <c r="BQ17" s="79">
        <v>100.0</v>
      </c>
      <c r="BR17" s="79">
        <v>100.0</v>
      </c>
      <c r="BS17" s="79">
        <v>85.0</v>
      </c>
      <c r="BT17" s="78">
        <f t="shared" si="18"/>
        <v>92</v>
      </c>
      <c r="BU17" s="81">
        <v>100.0</v>
      </c>
      <c r="BV17" s="81">
        <v>100.0</v>
      </c>
      <c r="BW17" s="81">
        <v>100.0</v>
      </c>
      <c r="BX17" s="79">
        <v>100.0</v>
      </c>
      <c r="BY17" s="79">
        <v>100.0</v>
      </c>
      <c r="BZ17" s="79">
        <v>100.0</v>
      </c>
      <c r="CA17" s="79">
        <v>100.0</v>
      </c>
      <c r="CB17" s="79">
        <v>100.0</v>
      </c>
      <c r="CC17" s="79"/>
      <c r="CD17" s="78">
        <f t="shared" si="19"/>
        <v>100</v>
      </c>
    </row>
    <row r="18" ht="15.75" customHeight="1">
      <c r="A18" s="34" t="str">
        <f t="shared" si="2"/>
        <v>201956546-K</v>
      </c>
      <c r="B18" s="23">
        <f t="shared" si="3"/>
        <v>82</v>
      </c>
      <c r="C18" s="34"/>
      <c r="D18" s="84">
        <v>14.0</v>
      </c>
      <c r="E18" s="72" t="s">
        <v>1914</v>
      </c>
      <c r="F18" s="72" t="s">
        <v>205</v>
      </c>
      <c r="G18" s="72" t="s">
        <v>1915</v>
      </c>
      <c r="H18" s="72" t="s">
        <v>59</v>
      </c>
      <c r="I18" s="72" t="s">
        <v>529</v>
      </c>
      <c r="J18" s="72" t="s">
        <v>1916</v>
      </c>
      <c r="K18" s="72" t="s">
        <v>1917</v>
      </c>
      <c r="L18" s="72" t="s">
        <v>65</v>
      </c>
      <c r="M18" s="72" t="s">
        <v>97</v>
      </c>
      <c r="N18" s="72" t="s">
        <v>1918</v>
      </c>
      <c r="O18" s="74">
        <f t="shared" si="4"/>
        <v>85</v>
      </c>
      <c r="P18" s="74">
        <f t="shared" si="5"/>
        <v>63.25</v>
      </c>
      <c r="Q18" s="74">
        <f t="shared" si="6"/>
        <v>74</v>
      </c>
      <c r="R18" s="74">
        <f t="shared" si="7"/>
        <v>88</v>
      </c>
      <c r="S18" s="74">
        <f t="shared" si="8"/>
        <v>100</v>
      </c>
      <c r="T18" s="74">
        <f t="shared" si="9"/>
        <v>87</v>
      </c>
      <c r="U18" s="74">
        <f t="shared" si="10"/>
        <v>100</v>
      </c>
      <c r="V18" s="75">
        <f t="shared" si="11"/>
        <v>0</v>
      </c>
      <c r="W18" s="76">
        <f t="shared" si="12"/>
        <v>82</v>
      </c>
      <c r="X18" s="74">
        <v>20.0</v>
      </c>
      <c r="Y18" s="77">
        <v>25.0</v>
      </c>
      <c r="Z18" s="77">
        <v>40.0</v>
      </c>
      <c r="AA18" s="77">
        <v>100.0</v>
      </c>
      <c r="AB18" s="78">
        <f t="shared" si="13"/>
        <v>85</v>
      </c>
      <c r="AC18" s="77">
        <v>25.0</v>
      </c>
      <c r="AD18" s="77">
        <v>45.0</v>
      </c>
      <c r="AE18" s="74">
        <v>85.0</v>
      </c>
      <c r="AF18" s="78">
        <f t="shared" si="14"/>
        <v>63.25</v>
      </c>
      <c r="AG18" s="77"/>
      <c r="AH18" s="77"/>
      <c r="AI18" s="74"/>
      <c r="AJ18" s="78">
        <f t="shared" si="15"/>
        <v>0</v>
      </c>
      <c r="AK18" s="79">
        <v>100.0</v>
      </c>
      <c r="AL18" s="80">
        <v>0.0</v>
      </c>
      <c r="AM18" s="79">
        <v>100.0</v>
      </c>
      <c r="AN18" s="79">
        <v>100.0</v>
      </c>
      <c r="AO18" s="79">
        <v>100.0</v>
      </c>
      <c r="AP18" s="79">
        <v>100.0</v>
      </c>
      <c r="AQ18" s="79">
        <v>100.0</v>
      </c>
      <c r="AR18" s="79">
        <v>100.0</v>
      </c>
      <c r="AS18" s="79">
        <v>80.0</v>
      </c>
      <c r="AT18" s="79">
        <v>100.0</v>
      </c>
      <c r="AU18" s="79"/>
      <c r="AV18" s="78">
        <f t="shared" si="16"/>
        <v>88</v>
      </c>
      <c r="AW18" s="79">
        <v>100.0</v>
      </c>
      <c r="AX18" s="79">
        <v>100.0</v>
      </c>
      <c r="AY18" s="79">
        <v>100.0</v>
      </c>
      <c r="AZ18" s="79">
        <v>100.0</v>
      </c>
      <c r="BA18" s="79">
        <v>100.0</v>
      </c>
      <c r="BB18" s="79">
        <v>100.0</v>
      </c>
      <c r="BC18" s="79">
        <v>100.0</v>
      </c>
      <c r="BD18" s="79">
        <v>100.0</v>
      </c>
      <c r="BE18" s="79">
        <v>100.0</v>
      </c>
      <c r="BF18" s="79">
        <v>100.0</v>
      </c>
      <c r="BG18" s="79"/>
      <c r="BH18" s="79"/>
      <c r="BI18" s="78">
        <f t="shared" si="17"/>
        <v>100</v>
      </c>
      <c r="BJ18" s="79">
        <v>90.0</v>
      </c>
      <c r="BK18" s="79">
        <v>100.0</v>
      </c>
      <c r="BL18" s="79">
        <v>100.0</v>
      </c>
      <c r="BM18" s="79">
        <v>100.0</v>
      </c>
      <c r="BN18" s="79">
        <v>90.0</v>
      </c>
      <c r="BO18" s="79">
        <v>90.0</v>
      </c>
      <c r="BP18" s="79">
        <v>0.0</v>
      </c>
      <c r="BQ18" s="79">
        <v>100.0</v>
      </c>
      <c r="BR18" s="79">
        <v>100.0</v>
      </c>
      <c r="BS18" s="79">
        <v>100.0</v>
      </c>
      <c r="BT18" s="78">
        <f t="shared" si="18"/>
        <v>87</v>
      </c>
      <c r="BU18" s="81">
        <v>100.0</v>
      </c>
      <c r="BV18" s="81">
        <v>100.0</v>
      </c>
      <c r="BW18" s="81">
        <v>100.0</v>
      </c>
      <c r="BX18" s="79">
        <v>100.0</v>
      </c>
      <c r="BY18" s="79">
        <v>100.0</v>
      </c>
      <c r="BZ18" s="79">
        <v>100.0</v>
      </c>
      <c r="CA18" s="79">
        <v>100.0</v>
      </c>
      <c r="CB18" s="79">
        <v>100.0</v>
      </c>
      <c r="CC18" s="79"/>
      <c r="CD18" s="78">
        <f t="shared" si="19"/>
        <v>100</v>
      </c>
    </row>
    <row r="19" ht="15.75" customHeight="1">
      <c r="A19" s="34" t="str">
        <f t="shared" si="2"/>
        <v>202051548-4</v>
      </c>
      <c r="B19" s="23">
        <f t="shared" si="3"/>
        <v>83</v>
      </c>
      <c r="C19" s="34"/>
      <c r="D19" s="84">
        <v>15.0</v>
      </c>
      <c r="E19" s="72" t="s">
        <v>1919</v>
      </c>
      <c r="F19" s="72" t="s">
        <v>59</v>
      </c>
      <c r="G19" s="72" t="s">
        <v>1920</v>
      </c>
      <c r="H19" s="72" t="s">
        <v>155</v>
      </c>
      <c r="I19" s="72" t="s">
        <v>1921</v>
      </c>
      <c r="J19" s="72" t="s">
        <v>1922</v>
      </c>
      <c r="K19" s="72" t="s">
        <v>1923</v>
      </c>
      <c r="L19" s="72" t="s">
        <v>65</v>
      </c>
      <c r="M19" s="72" t="s">
        <v>323</v>
      </c>
      <c r="N19" s="72" t="s">
        <v>1924</v>
      </c>
      <c r="O19" s="74">
        <f t="shared" si="4"/>
        <v>80</v>
      </c>
      <c r="P19" s="74">
        <f t="shared" si="5"/>
        <v>73.5</v>
      </c>
      <c r="Q19" s="74">
        <f t="shared" si="6"/>
        <v>77</v>
      </c>
      <c r="R19" s="74">
        <f t="shared" si="7"/>
        <v>82.3</v>
      </c>
      <c r="S19" s="74">
        <f t="shared" si="8"/>
        <v>98.7</v>
      </c>
      <c r="T19" s="74">
        <f t="shared" si="9"/>
        <v>92</v>
      </c>
      <c r="U19" s="74">
        <f t="shared" si="10"/>
        <v>100</v>
      </c>
      <c r="V19" s="75">
        <f t="shared" si="11"/>
        <v>0</v>
      </c>
      <c r="W19" s="76">
        <f t="shared" si="12"/>
        <v>83</v>
      </c>
      <c r="X19" s="74">
        <v>15.0</v>
      </c>
      <c r="Y19" s="77">
        <v>30.0</v>
      </c>
      <c r="Z19" s="77">
        <v>35.0</v>
      </c>
      <c r="AA19" s="77">
        <v>100.0</v>
      </c>
      <c r="AB19" s="78">
        <f t="shared" si="13"/>
        <v>80</v>
      </c>
      <c r="AC19" s="77">
        <v>15.0</v>
      </c>
      <c r="AD19" s="77">
        <v>65.0</v>
      </c>
      <c r="AE19" s="74">
        <v>90.0</v>
      </c>
      <c r="AF19" s="78">
        <f t="shared" si="14"/>
        <v>73.5</v>
      </c>
      <c r="AG19" s="77"/>
      <c r="AH19" s="77"/>
      <c r="AI19" s="74"/>
      <c r="AJ19" s="78">
        <f t="shared" si="15"/>
        <v>0</v>
      </c>
      <c r="AK19" s="79">
        <v>100.0</v>
      </c>
      <c r="AL19" s="80">
        <v>0.0</v>
      </c>
      <c r="AM19" s="79">
        <v>100.0</v>
      </c>
      <c r="AN19" s="79">
        <v>100.0</v>
      </c>
      <c r="AO19" s="79">
        <v>100.0</v>
      </c>
      <c r="AP19" s="79">
        <v>60.0</v>
      </c>
      <c r="AQ19" s="79">
        <v>100.0</v>
      </c>
      <c r="AR19" s="79">
        <v>83.0</v>
      </c>
      <c r="AS19" s="79">
        <v>80.0</v>
      </c>
      <c r="AT19" s="79">
        <v>100.0</v>
      </c>
      <c r="AU19" s="79"/>
      <c r="AV19" s="78">
        <f t="shared" si="16"/>
        <v>82.3</v>
      </c>
      <c r="AW19" s="79">
        <v>100.0</v>
      </c>
      <c r="AX19" s="79">
        <v>100.0</v>
      </c>
      <c r="AY19" s="79">
        <v>100.0</v>
      </c>
      <c r="AZ19" s="79">
        <v>94.0</v>
      </c>
      <c r="BA19" s="79">
        <v>98.0</v>
      </c>
      <c r="BB19" s="79">
        <v>100.0</v>
      </c>
      <c r="BC19" s="79">
        <v>100.0</v>
      </c>
      <c r="BD19" s="79">
        <v>100.0</v>
      </c>
      <c r="BE19" s="79">
        <v>95.0</v>
      </c>
      <c r="BF19" s="79">
        <v>100.0</v>
      </c>
      <c r="BG19" s="79"/>
      <c r="BH19" s="79"/>
      <c r="BI19" s="78">
        <f t="shared" si="17"/>
        <v>98.7</v>
      </c>
      <c r="BJ19" s="79">
        <v>100.0</v>
      </c>
      <c r="BK19" s="79">
        <v>100.0</v>
      </c>
      <c r="BL19" s="79">
        <v>100.0</v>
      </c>
      <c r="BM19" s="79">
        <v>100.0</v>
      </c>
      <c r="BN19" s="79">
        <v>70.0</v>
      </c>
      <c r="BO19" s="79">
        <v>50.0</v>
      </c>
      <c r="BP19" s="79">
        <v>100.0</v>
      </c>
      <c r="BQ19" s="79">
        <v>100.0</v>
      </c>
      <c r="BR19" s="79">
        <v>100.0</v>
      </c>
      <c r="BS19" s="79">
        <v>100.0</v>
      </c>
      <c r="BT19" s="78">
        <f t="shared" si="18"/>
        <v>92</v>
      </c>
      <c r="BU19" s="81">
        <v>100.0</v>
      </c>
      <c r="BV19" s="81">
        <v>100.0</v>
      </c>
      <c r="BW19" s="81">
        <v>100.0</v>
      </c>
      <c r="BX19" s="79">
        <v>100.0</v>
      </c>
      <c r="BY19" s="79">
        <v>100.0</v>
      </c>
      <c r="BZ19" s="79">
        <v>100.0</v>
      </c>
      <c r="CA19" s="79">
        <v>100.0</v>
      </c>
      <c r="CB19" s="79">
        <v>100.0</v>
      </c>
      <c r="CC19" s="79"/>
      <c r="CD19" s="78">
        <f t="shared" si="19"/>
        <v>100</v>
      </c>
    </row>
    <row r="20" ht="15.75" customHeight="1">
      <c r="A20" s="34" t="str">
        <f t="shared" si="2"/>
        <v>202051540-9</v>
      </c>
      <c r="B20" s="23">
        <f t="shared" si="3"/>
        <v>95</v>
      </c>
      <c r="C20" s="34"/>
      <c r="D20" s="84">
        <v>16.0</v>
      </c>
      <c r="E20" s="72" t="s">
        <v>1925</v>
      </c>
      <c r="F20" s="72" t="s">
        <v>100</v>
      </c>
      <c r="G20" s="72" t="s">
        <v>1926</v>
      </c>
      <c r="H20" s="72" t="s">
        <v>155</v>
      </c>
      <c r="I20" s="72" t="s">
        <v>1927</v>
      </c>
      <c r="J20" s="72" t="s">
        <v>803</v>
      </c>
      <c r="K20" s="72" t="s">
        <v>1928</v>
      </c>
      <c r="L20" s="72" t="s">
        <v>65</v>
      </c>
      <c r="M20" s="72" t="s">
        <v>323</v>
      </c>
      <c r="N20" s="72" t="s">
        <v>1929</v>
      </c>
      <c r="O20" s="74">
        <f t="shared" si="4"/>
        <v>95</v>
      </c>
      <c r="P20" s="74">
        <f t="shared" si="5"/>
        <v>90</v>
      </c>
      <c r="Q20" s="74">
        <f t="shared" si="6"/>
        <v>93</v>
      </c>
      <c r="R20" s="74">
        <f t="shared" si="7"/>
        <v>94</v>
      </c>
      <c r="S20" s="74">
        <f t="shared" si="8"/>
        <v>100</v>
      </c>
      <c r="T20" s="74">
        <f t="shared" si="9"/>
        <v>98</v>
      </c>
      <c r="U20" s="74">
        <f t="shared" si="10"/>
        <v>100</v>
      </c>
      <c r="V20" s="75">
        <f t="shared" si="11"/>
        <v>0</v>
      </c>
      <c r="W20" s="76">
        <f t="shared" si="12"/>
        <v>95</v>
      </c>
      <c r="X20" s="74">
        <v>20.0</v>
      </c>
      <c r="Y20" s="77">
        <v>30.0</v>
      </c>
      <c r="Z20" s="77">
        <v>45.0</v>
      </c>
      <c r="AA20" s="77">
        <v>100.0</v>
      </c>
      <c r="AB20" s="78">
        <f t="shared" si="13"/>
        <v>95</v>
      </c>
      <c r="AC20" s="77">
        <v>25.0</v>
      </c>
      <c r="AD20" s="77">
        <v>65.0</v>
      </c>
      <c r="AE20" s="74">
        <v>100.0</v>
      </c>
      <c r="AF20" s="78">
        <f t="shared" si="14"/>
        <v>90</v>
      </c>
      <c r="AG20" s="77"/>
      <c r="AH20" s="77"/>
      <c r="AI20" s="74"/>
      <c r="AJ20" s="78">
        <f t="shared" si="15"/>
        <v>0</v>
      </c>
      <c r="AK20" s="79">
        <v>100.0</v>
      </c>
      <c r="AL20" s="80">
        <v>100.0</v>
      </c>
      <c r="AM20" s="79">
        <v>100.0</v>
      </c>
      <c r="AN20" s="79">
        <v>100.0</v>
      </c>
      <c r="AO20" s="79">
        <v>100.0</v>
      </c>
      <c r="AP20" s="79">
        <v>60.0</v>
      </c>
      <c r="AQ20" s="79">
        <v>100.0</v>
      </c>
      <c r="AR20" s="79">
        <v>100.0</v>
      </c>
      <c r="AS20" s="79">
        <v>80.0</v>
      </c>
      <c r="AT20" s="79">
        <v>100.0</v>
      </c>
      <c r="AU20" s="79"/>
      <c r="AV20" s="78">
        <f t="shared" si="16"/>
        <v>94</v>
      </c>
      <c r="AW20" s="79">
        <v>100.0</v>
      </c>
      <c r="AX20" s="79">
        <v>100.0</v>
      </c>
      <c r="AY20" s="79">
        <v>100.0</v>
      </c>
      <c r="AZ20" s="79">
        <v>100.0</v>
      </c>
      <c r="BA20" s="79">
        <v>100.0</v>
      </c>
      <c r="BB20" s="79">
        <v>100.0</v>
      </c>
      <c r="BC20" s="79">
        <v>100.0</v>
      </c>
      <c r="BD20" s="79">
        <v>100.0</v>
      </c>
      <c r="BE20" s="79">
        <v>100.0</v>
      </c>
      <c r="BF20" s="79">
        <v>100.0</v>
      </c>
      <c r="BG20" s="79"/>
      <c r="BH20" s="79"/>
      <c r="BI20" s="78">
        <f t="shared" si="17"/>
        <v>100</v>
      </c>
      <c r="BJ20" s="79">
        <v>100.0</v>
      </c>
      <c r="BK20" s="79">
        <v>100.0</v>
      </c>
      <c r="BL20" s="79">
        <v>100.0</v>
      </c>
      <c r="BM20" s="79">
        <v>100.0</v>
      </c>
      <c r="BN20" s="79">
        <v>100.0</v>
      </c>
      <c r="BO20" s="79">
        <v>100.0</v>
      </c>
      <c r="BP20" s="79">
        <v>100.0</v>
      </c>
      <c r="BQ20" s="79">
        <v>95.0</v>
      </c>
      <c r="BR20" s="79">
        <v>100.0</v>
      </c>
      <c r="BS20" s="79">
        <v>85.0</v>
      </c>
      <c r="BT20" s="78">
        <f t="shared" si="18"/>
        <v>98</v>
      </c>
      <c r="BU20" s="81">
        <v>100.0</v>
      </c>
      <c r="BV20" s="81">
        <v>100.0</v>
      </c>
      <c r="BW20" s="81">
        <v>100.0</v>
      </c>
      <c r="BX20" s="79">
        <v>100.0</v>
      </c>
      <c r="BY20" s="79">
        <v>100.0</v>
      </c>
      <c r="BZ20" s="79">
        <v>100.0</v>
      </c>
      <c r="CA20" s="79">
        <v>100.0</v>
      </c>
      <c r="CB20" s="79">
        <v>100.0</v>
      </c>
      <c r="CC20" s="79"/>
      <c r="CD20" s="78">
        <f t="shared" si="19"/>
        <v>100</v>
      </c>
    </row>
    <row r="21" ht="15.75" customHeight="1">
      <c r="A21" s="34" t="str">
        <f t="shared" si="2"/>
        <v>201951557-8</v>
      </c>
      <c r="B21" s="23">
        <f t="shared" si="3"/>
        <v>81</v>
      </c>
      <c r="C21" s="34"/>
      <c r="D21" s="84">
        <v>17.0</v>
      </c>
      <c r="E21" s="72" t="s">
        <v>1930</v>
      </c>
      <c r="F21" s="72" t="s">
        <v>108</v>
      </c>
      <c r="G21" s="72" t="s">
        <v>1931</v>
      </c>
      <c r="H21" s="72" t="s">
        <v>79</v>
      </c>
      <c r="I21" s="72" t="s">
        <v>1641</v>
      </c>
      <c r="J21" s="72" t="s">
        <v>1932</v>
      </c>
      <c r="K21" s="72" t="s">
        <v>1933</v>
      </c>
      <c r="L21" s="72" t="s">
        <v>65</v>
      </c>
      <c r="M21" s="72" t="s">
        <v>323</v>
      </c>
      <c r="N21" s="72" t="s">
        <v>1934</v>
      </c>
      <c r="O21" s="74">
        <f t="shared" si="4"/>
        <v>95</v>
      </c>
      <c r="P21" s="74">
        <f t="shared" si="5"/>
        <v>65.5</v>
      </c>
      <c r="Q21" s="74">
        <f t="shared" si="6"/>
        <v>80</v>
      </c>
      <c r="R21" s="74">
        <f t="shared" si="7"/>
        <v>74.7</v>
      </c>
      <c r="S21" s="74">
        <f t="shared" si="8"/>
        <v>98.2</v>
      </c>
      <c r="T21" s="74">
        <f t="shared" si="9"/>
        <v>84</v>
      </c>
      <c r="U21" s="74">
        <f t="shared" si="10"/>
        <v>87.5</v>
      </c>
      <c r="V21" s="75">
        <f t="shared" si="11"/>
        <v>0</v>
      </c>
      <c r="W21" s="76">
        <f t="shared" si="12"/>
        <v>81</v>
      </c>
      <c r="X21" s="74">
        <v>20.0</v>
      </c>
      <c r="Y21" s="77">
        <v>30.0</v>
      </c>
      <c r="Z21" s="77">
        <v>45.0</v>
      </c>
      <c r="AA21" s="77">
        <v>100.0</v>
      </c>
      <c r="AB21" s="78">
        <f t="shared" si="13"/>
        <v>95</v>
      </c>
      <c r="AC21" s="77">
        <v>25.0</v>
      </c>
      <c r="AD21" s="77">
        <v>45.0</v>
      </c>
      <c r="AE21" s="74">
        <v>90.0</v>
      </c>
      <c r="AF21" s="78">
        <f t="shared" si="14"/>
        <v>65.5</v>
      </c>
      <c r="AG21" s="77"/>
      <c r="AH21" s="77"/>
      <c r="AI21" s="74"/>
      <c r="AJ21" s="78">
        <f t="shared" si="15"/>
        <v>0</v>
      </c>
      <c r="AK21" s="79">
        <v>100.0</v>
      </c>
      <c r="AL21" s="80">
        <v>0.0</v>
      </c>
      <c r="AM21" s="79">
        <v>100.0</v>
      </c>
      <c r="AN21" s="79">
        <v>100.0</v>
      </c>
      <c r="AO21" s="79">
        <v>100.0</v>
      </c>
      <c r="AP21" s="79">
        <v>60.0</v>
      </c>
      <c r="AQ21" s="79">
        <v>60.0</v>
      </c>
      <c r="AR21" s="79">
        <v>67.0</v>
      </c>
      <c r="AS21" s="79">
        <v>60.0</v>
      </c>
      <c r="AT21" s="79">
        <v>100.0</v>
      </c>
      <c r="AU21" s="79"/>
      <c r="AV21" s="78">
        <f t="shared" si="16"/>
        <v>74.7</v>
      </c>
      <c r="AW21" s="79">
        <v>100.0</v>
      </c>
      <c r="AX21" s="79">
        <v>100.0</v>
      </c>
      <c r="AY21" s="79">
        <v>100.0</v>
      </c>
      <c r="AZ21" s="79">
        <v>100.0</v>
      </c>
      <c r="BA21" s="79">
        <v>92.0</v>
      </c>
      <c r="BB21" s="79">
        <v>98.0</v>
      </c>
      <c r="BC21" s="79">
        <v>93.0</v>
      </c>
      <c r="BD21" s="79">
        <v>100.0</v>
      </c>
      <c r="BE21" s="79">
        <v>100.0</v>
      </c>
      <c r="BF21" s="79">
        <v>99.0</v>
      </c>
      <c r="BG21" s="79"/>
      <c r="BH21" s="79"/>
      <c r="BI21" s="78">
        <f t="shared" si="17"/>
        <v>98.2</v>
      </c>
      <c r="BJ21" s="79">
        <v>100.0</v>
      </c>
      <c r="BK21" s="79">
        <v>100.0</v>
      </c>
      <c r="BL21" s="79">
        <v>85.0</v>
      </c>
      <c r="BM21" s="79">
        <v>100.0</v>
      </c>
      <c r="BN21" s="79">
        <v>80.0</v>
      </c>
      <c r="BO21" s="79">
        <v>10.0</v>
      </c>
      <c r="BP21" s="79">
        <v>100.0</v>
      </c>
      <c r="BQ21" s="79">
        <v>100.0</v>
      </c>
      <c r="BR21" s="79">
        <v>100.0</v>
      </c>
      <c r="BS21" s="79">
        <v>65.0</v>
      </c>
      <c r="BT21" s="78">
        <f t="shared" si="18"/>
        <v>84</v>
      </c>
      <c r="BU21" s="81">
        <v>100.0</v>
      </c>
      <c r="BV21" s="81">
        <v>100.0</v>
      </c>
      <c r="BW21" s="81">
        <v>100.0</v>
      </c>
      <c r="BX21" s="79">
        <v>100.0</v>
      </c>
      <c r="BY21" s="79">
        <v>100.0</v>
      </c>
      <c r="BZ21" s="79">
        <v>100.0</v>
      </c>
      <c r="CA21" s="79">
        <v>100.0</v>
      </c>
      <c r="CB21" s="79">
        <v>0.0</v>
      </c>
      <c r="CC21" s="79"/>
      <c r="CD21" s="78">
        <f t="shared" si="19"/>
        <v>87.5</v>
      </c>
    </row>
    <row r="22" ht="15.75" customHeight="1">
      <c r="A22" s="34" t="str">
        <f t="shared" si="2"/>
        <v>202073594-8</v>
      </c>
      <c r="B22" s="23">
        <f t="shared" si="3"/>
        <v>0</v>
      </c>
      <c r="C22" s="34"/>
      <c r="D22" s="98">
        <f t="shared" ref="D22:D30" si="20">D21+1</f>
        <v>18</v>
      </c>
      <c r="E22" s="72" t="s">
        <v>1935</v>
      </c>
      <c r="F22" s="72" t="s">
        <v>108</v>
      </c>
      <c r="G22" s="72" t="s">
        <v>1936</v>
      </c>
      <c r="H22" s="72" t="s">
        <v>71</v>
      </c>
      <c r="I22" s="72" t="s">
        <v>1937</v>
      </c>
      <c r="J22" s="72" t="s">
        <v>1753</v>
      </c>
      <c r="K22" s="72" t="s">
        <v>1938</v>
      </c>
      <c r="L22" s="72" t="s">
        <v>65</v>
      </c>
      <c r="M22" s="72" t="s">
        <v>755</v>
      </c>
      <c r="N22" s="72" t="s">
        <v>1939</v>
      </c>
      <c r="O22" s="74">
        <f t="shared" si="4"/>
        <v>0</v>
      </c>
      <c r="P22" s="74">
        <f t="shared" si="5"/>
        <v>0</v>
      </c>
      <c r="Q22" s="74">
        <f t="shared" si="6"/>
        <v>0</v>
      </c>
      <c r="R22" s="74">
        <f t="shared" si="7"/>
        <v>30</v>
      </c>
      <c r="S22" s="74">
        <f t="shared" si="8"/>
        <v>10</v>
      </c>
      <c r="T22" s="74">
        <f t="shared" si="9"/>
        <v>30.5</v>
      </c>
      <c r="U22" s="74">
        <f t="shared" si="10"/>
        <v>0</v>
      </c>
      <c r="V22" s="75">
        <f t="shared" si="11"/>
        <v>0</v>
      </c>
      <c r="W22" s="76">
        <f t="shared" si="12"/>
        <v>0</v>
      </c>
      <c r="X22" s="74">
        <v>0.0</v>
      </c>
      <c r="Y22" s="77">
        <v>0.0</v>
      </c>
      <c r="Z22" s="77">
        <v>0.0</v>
      </c>
      <c r="AA22" s="77">
        <v>0.0</v>
      </c>
      <c r="AB22" s="78">
        <f t="shared" si="13"/>
        <v>0</v>
      </c>
      <c r="AC22" s="77">
        <v>0.0</v>
      </c>
      <c r="AD22" s="77">
        <v>0.0</v>
      </c>
      <c r="AE22" s="74">
        <v>0.0</v>
      </c>
      <c r="AF22" s="78">
        <f t="shared" si="14"/>
        <v>0</v>
      </c>
      <c r="AG22" s="77"/>
      <c r="AH22" s="77"/>
      <c r="AI22" s="74"/>
      <c r="AJ22" s="78">
        <f t="shared" si="15"/>
        <v>0</v>
      </c>
      <c r="AK22" s="79">
        <v>100.0</v>
      </c>
      <c r="AL22" s="80">
        <v>0.0</v>
      </c>
      <c r="AM22" s="79">
        <v>100.0</v>
      </c>
      <c r="AN22" s="79">
        <v>100.0</v>
      </c>
      <c r="AO22" s="79">
        <v>0.0</v>
      </c>
      <c r="AP22" s="79">
        <v>0.0</v>
      </c>
      <c r="AQ22" s="79">
        <v>0.0</v>
      </c>
      <c r="AR22" s="79">
        <v>0.0</v>
      </c>
      <c r="AS22" s="79">
        <v>0.0</v>
      </c>
      <c r="AT22" s="79">
        <v>0.0</v>
      </c>
      <c r="AU22" s="79"/>
      <c r="AV22" s="78">
        <f t="shared" si="16"/>
        <v>30</v>
      </c>
      <c r="AW22" s="79">
        <v>0.0</v>
      </c>
      <c r="AX22" s="79">
        <v>100.0</v>
      </c>
      <c r="AY22" s="79">
        <v>0.0</v>
      </c>
      <c r="AZ22" s="79">
        <v>0.0</v>
      </c>
      <c r="BA22" s="79">
        <v>0.0</v>
      </c>
      <c r="BB22" s="79">
        <v>0.0</v>
      </c>
      <c r="BC22" s="79">
        <v>0.0</v>
      </c>
      <c r="BD22" s="79">
        <v>0.0</v>
      </c>
      <c r="BE22" s="79">
        <v>0.0</v>
      </c>
      <c r="BF22" s="79">
        <v>0.0</v>
      </c>
      <c r="BG22" s="79"/>
      <c r="BH22" s="79"/>
      <c r="BI22" s="78">
        <f t="shared" si="17"/>
        <v>10</v>
      </c>
      <c r="BJ22" s="79">
        <v>100.0</v>
      </c>
      <c r="BK22" s="79">
        <v>100.0</v>
      </c>
      <c r="BL22" s="79">
        <v>100.0</v>
      </c>
      <c r="BM22" s="79">
        <v>5.0</v>
      </c>
      <c r="BN22" s="79">
        <v>0.0</v>
      </c>
      <c r="BO22" s="79">
        <v>0.0</v>
      </c>
      <c r="BP22" s="79">
        <v>0.0</v>
      </c>
      <c r="BQ22" s="79">
        <v>0.0</v>
      </c>
      <c r="BR22" s="79">
        <v>0.0</v>
      </c>
      <c r="BS22" s="79">
        <v>0.0</v>
      </c>
      <c r="BT22" s="78">
        <f t="shared" si="18"/>
        <v>30.5</v>
      </c>
      <c r="BU22" s="81">
        <v>0.0</v>
      </c>
      <c r="BV22" s="81"/>
      <c r="BW22" s="81"/>
      <c r="BX22" s="79"/>
      <c r="BY22" s="79"/>
      <c r="BZ22" s="79">
        <v>0.0</v>
      </c>
      <c r="CA22" s="79">
        <v>0.0</v>
      </c>
      <c r="CB22" s="79">
        <v>0.0</v>
      </c>
      <c r="CC22" s="79"/>
      <c r="CD22" s="78">
        <f t="shared" si="19"/>
        <v>0</v>
      </c>
    </row>
    <row r="23" ht="15.75" customHeight="1">
      <c r="A23" s="34" t="str">
        <f t="shared" si="2"/>
        <v>202004598-4</v>
      </c>
      <c r="B23" s="23">
        <f t="shared" si="3"/>
        <v>76</v>
      </c>
      <c r="C23" s="34"/>
      <c r="D23" s="98">
        <f t="shared" si="20"/>
        <v>19</v>
      </c>
      <c r="E23" s="72" t="s">
        <v>1940</v>
      </c>
      <c r="F23" s="72" t="s">
        <v>59</v>
      </c>
      <c r="G23" s="72" t="s">
        <v>1941</v>
      </c>
      <c r="H23" s="72" t="s">
        <v>65</v>
      </c>
      <c r="I23" s="72" t="s">
        <v>1942</v>
      </c>
      <c r="J23" s="72" t="s">
        <v>1943</v>
      </c>
      <c r="K23" s="72" t="s">
        <v>1146</v>
      </c>
      <c r="L23" s="72" t="s">
        <v>65</v>
      </c>
      <c r="M23" s="72" t="s">
        <v>66</v>
      </c>
      <c r="N23" s="72" t="s">
        <v>1944</v>
      </c>
      <c r="O23" s="74">
        <f t="shared" si="4"/>
        <v>90</v>
      </c>
      <c r="P23" s="74">
        <f t="shared" si="5"/>
        <v>57</v>
      </c>
      <c r="Q23" s="74">
        <f t="shared" si="6"/>
        <v>74</v>
      </c>
      <c r="R23" s="74">
        <f t="shared" si="7"/>
        <v>93</v>
      </c>
      <c r="S23" s="74">
        <f t="shared" si="8"/>
        <v>79.9</v>
      </c>
      <c r="T23" s="74">
        <f t="shared" si="9"/>
        <v>62.5</v>
      </c>
      <c r="U23" s="74">
        <f t="shared" si="10"/>
        <v>87.5</v>
      </c>
      <c r="V23" s="75">
        <f t="shared" si="11"/>
        <v>0</v>
      </c>
      <c r="W23" s="76">
        <f t="shared" si="12"/>
        <v>76</v>
      </c>
      <c r="X23" s="74">
        <v>20.0</v>
      </c>
      <c r="Y23" s="77">
        <v>30.0</v>
      </c>
      <c r="Z23" s="77">
        <v>40.0</v>
      </c>
      <c r="AA23" s="77">
        <v>100.0</v>
      </c>
      <c r="AB23" s="78">
        <f t="shared" si="13"/>
        <v>90</v>
      </c>
      <c r="AC23" s="77">
        <v>25.0</v>
      </c>
      <c r="AD23" s="77">
        <v>40.0</v>
      </c>
      <c r="AE23" s="74">
        <v>80.0</v>
      </c>
      <c r="AF23" s="78">
        <f t="shared" si="14"/>
        <v>57</v>
      </c>
      <c r="AG23" s="77"/>
      <c r="AH23" s="77"/>
      <c r="AI23" s="74"/>
      <c r="AJ23" s="78">
        <f t="shared" si="15"/>
        <v>0</v>
      </c>
      <c r="AK23" s="79">
        <v>100.0</v>
      </c>
      <c r="AL23" s="80">
        <v>100.0</v>
      </c>
      <c r="AM23" s="79">
        <v>100.0</v>
      </c>
      <c r="AN23" s="79">
        <v>100.0</v>
      </c>
      <c r="AO23" s="79">
        <v>100.0</v>
      </c>
      <c r="AP23" s="79">
        <v>80.0</v>
      </c>
      <c r="AQ23" s="79">
        <v>100.0</v>
      </c>
      <c r="AR23" s="79">
        <v>50.0</v>
      </c>
      <c r="AS23" s="79">
        <v>100.0</v>
      </c>
      <c r="AT23" s="79">
        <v>100.0</v>
      </c>
      <c r="AU23" s="79"/>
      <c r="AV23" s="78">
        <f t="shared" si="16"/>
        <v>93</v>
      </c>
      <c r="AW23" s="79">
        <v>100.0</v>
      </c>
      <c r="AX23" s="79">
        <v>0.0</v>
      </c>
      <c r="AY23" s="79">
        <v>100.0</v>
      </c>
      <c r="AZ23" s="79">
        <v>100.0</v>
      </c>
      <c r="BA23" s="79">
        <v>100.0</v>
      </c>
      <c r="BB23" s="79">
        <v>0.0</v>
      </c>
      <c r="BC23" s="79">
        <v>100.0</v>
      </c>
      <c r="BD23" s="79">
        <v>100.0</v>
      </c>
      <c r="BE23" s="79">
        <v>99.0</v>
      </c>
      <c r="BF23" s="79">
        <v>100.0</v>
      </c>
      <c r="BG23" s="79"/>
      <c r="BH23" s="79"/>
      <c r="BI23" s="78">
        <f t="shared" si="17"/>
        <v>79.9</v>
      </c>
      <c r="BJ23" s="79">
        <v>90.0</v>
      </c>
      <c r="BK23" s="79">
        <v>95.0</v>
      </c>
      <c r="BL23" s="79">
        <v>85.0</v>
      </c>
      <c r="BM23" s="79">
        <v>80.0</v>
      </c>
      <c r="BN23" s="79">
        <v>100.0</v>
      </c>
      <c r="BO23" s="79">
        <v>60.0</v>
      </c>
      <c r="BP23" s="79">
        <v>70.0</v>
      </c>
      <c r="BQ23" s="79">
        <v>45.0</v>
      </c>
      <c r="BR23" s="79">
        <v>0.0</v>
      </c>
      <c r="BS23" s="79">
        <v>0.0</v>
      </c>
      <c r="BT23" s="78">
        <f t="shared" si="18"/>
        <v>62.5</v>
      </c>
      <c r="BU23" s="81">
        <v>100.0</v>
      </c>
      <c r="BV23" s="81">
        <v>100.0</v>
      </c>
      <c r="BW23" s="81">
        <v>100.0</v>
      </c>
      <c r="BX23" s="79">
        <v>100.0</v>
      </c>
      <c r="BY23" s="79">
        <v>100.0</v>
      </c>
      <c r="BZ23" s="79">
        <v>100.0</v>
      </c>
      <c r="CA23" s="79">
        <v>100.0</v>
      </c>
      <c r="CB23" s="79">
        <v>0.0</v>
      </c>
      <c r="CC23" s="79"/>
      <c r="CD23" s="78">
        <f t="shared" si="19"/>
        <v>87.5</v>
      </c>
    </row>
    <row r="24" ht="15.75" customHeight="1">
      <c r="A24" s="34" t="str">
        <f t="shared" si="2"/>
        <v>202051571-9</v>
      </c>
      <c r="B24" s="23">
        <f t="shared" si="3"/>
        <v>75</v>
      </c>
      <c r="C24" s="34"/>
      <c r="D24" s="98">
        <f t="shared" si="20"/>
        <v>20</v>
      </c>
      <c r="E24" s="72" t="s">
        <v>1945</v>
      </c>
      <c r="F24" s="72" t="s">
        <v>100</v>
      </c>
      <c r="G24" s="72" t="s">
        <v>1946</v>
      </c>
      <c r="H24" s="72" t="s">
        <v>65</v>
      </c>
      <c r="I24" s="72" t="s">
        <v>207</v>
      </c>
      <c r="J24" s="72" t="s">
        <v>1947</v>
      </c>
      <c r="K24" s="72" t="s">
        <v>1948</v>
      </c>
      <c r="L24" s="72" t="s">
        <v>65</v>
      </c>
      <c r="M24" s="72" t="s">
        <v>323</v>
      </c>
      <c r="N24" s="72" t="s">
        <v>1949</v>
      </c>
      <c r="O24" s="74">
        <f t="shared" si="4"/>
        <v>90</v>
      </c>
      <c r="P24" s="74">
        <f t="shared" si="5"/>
        <v>44</v>
      </c>
      <c r="Q24" s="74">
        <f t="shared" si="6"/>
        <v>67</v>
      </c>
      <c r="R24" s="74">
        <f t="shared" si="7"/>
        <v>80.8</v>
      </c>
      <c r="S24" s="74">
        <f t="shared" si="8"/>
        <v>100</v>
      </c>
      <c r="T24" s="74">
        <f t="shared" si="9"/>
        <v>80</v>
      </c>
      <c r="U24" s="74">
        <f t="shared" si="10"/>
        <v>87.5</v>
      </c>
      <c r="V24" s="75">
        <f t="shared" si="11"/>
        <v>0</v>
      </c>
      <c r="W24" s="76">
        <f t="shared" si="12"/>
        <v>75</v>
      </c>
      <c r="X24" s="74">
        <v>15.0</v>
      </c>
      <c r="Y24" s="77">
        <v>30.0</v>
      </c>
      <c r="Z24" s="77">
        <v>45.0</v>
      </c>
      <c r="AA24" s="77">
        <v>100.0</v>
      </c>
      <c r="AB24" s="78">
        <f t="shared" si="13"/>
        <v>90</v>
      </c>
      <c r="AC24" s="77">
        <v>0.0</v>
      </c>
      <c r="AD24" s="77">
        <v>55.0</v>
      </c>
      <c r="AE24" s="74">
        <v>80.0</v>
      </c>
      <c r="AF24" s="78">
        <f t="shared" si="14"/>
        <v>44</v>
      </c>
      <c r="AG24" s="77"/>
      <c r="AH24" s="77"/>
      <c r="AI24" s="74"/>
      <c r="AJ24" s="78">
        <f t="shared" si="15"/>
        <v>0</v>
      </c>
      <c r="AK24" s="79">
        <v>100.0</v>
      </c>
      <c r="AL24" s="80">
        <v>100.0</v>
      </c>
      <c r="AM24" s="79">
        <v>90.0</v>
      </c>
      <c r="AN24" s="79">
        <v>100.0</v>
      </c>
      <c r="AO24" s="79">
        <v>75.0</v>
      </c>
      <c r="AP24" s="79">
        <v>40.0</v>
      </c>
      <c r="AQ24" s="79">
        <v>60.0</v>
      </c>
      <c r="AR24" s="79">
        <v>83.0</v>
      </c>
      <c r="AS24" s="79">
        <v>60.0</v>
      </c>
      <c r="AT24" s="79">
        <v>100.0</v>
      </c>
      <c r="AU24" s="79"/>
      <c r="AV24" s="78">
        <f t="shared" si="16"/>
        <v>80.8</v>
      </c>
      <c r="AW24" s="79">
        <v>100.0</v>
      </c>
      <c r="AX24" s="79">
        <v>100.0</v>
      </c>
      <c r="AY24" s="79">
        <v>100.0</v>
      </c>
      <c r="AZ24" s="79">
        <v>100.0</v>
      </c>
      <c r="BA24" s="79">
        <v>100.0</v>
      </c>
      <c r="BB24" s="79">
        <v>100.0</v>
      </c>
      <c r="BC24" s="79">
        <v>100.0</v>
      </c>
      <c r="BD24" s="79">
        <v>100.0</v>
      </c>
      <c r="BE24" s="79">
        <v>100.0</v>
      </c>
      <c r="BF24" s="79">
        <v>100.0</v>
      </c>
      <c r="BG24" s="79"/>
      <c r="BH24" s="79"/>
      <c r="BI24" s="78">
        <f t="shared" si="17"/>
        <v>100</v>
      </c>
      <c r="BJ24" s="79">
        <v>90.0</v>
      </c>
      <c r="BK24" s="79">
        <v>70.0</v>
      </c>
      <c r="BL24" s="79">
        <v>70.0</v>
      </c>
      <c r="BM24" s="79">
        <v>30.0</v>
      </c>
      <c r="BN24" s="79">
        <v>95.0</v>
      </c>
      <c r="BO24" s="79">
        <v>65.0</v>
      </c>
      <c r="BP24" s="79">
        <v>85.0</v>
      </c>
      <c r="BQ24" s="79">
        <v>95.0</v>
      </c>
      <c r="BR24" s="79">
        <v>100.0</v>
      </c>
      <c r="BS24" s="79">
        <v>100.0</v>
      </c>
      <c r="BT24" s="78">
        <f t="shared" si="18"/>
        <v>80</v>
      </c>
      <c r="BU24" s="81">
        <v>0.0</v>
      </c>
      <c r="BV24" s="81">
        <v>100.0</v>
      </c>
      <c r="BW24" s="81">
        <v>100.0</v>
      </c>
      <c r="BX24" s="79">
        <v>100.0</v>
      </c>
      <c r="BY24" s="79">
        <v>100.0</v>
      </c>
      <c r="BZ24" s="79">
        <v>100.0</v>
      </c>
      <c r="CA24" s="79">
        <v>100.0</v>
      </c>
      <c r="CB24" s="79">
        <v>100.0</v>
      </c>
      <c r="CC24" s="79"/>
      <c r="CD24" s="78">
        <f t="shared" si="19"/>
        <v>87.5</v>
      </c>
    </row>
    <row r="25" ht="15.75" customHeight="1">
      <c r="A25" s="34" t="str">
        <f t="shared" si="2"/>
        <v>202004625-5</v>
      </c>
      <c r="B25" s="23">
        <f t="shared" si="3"/>
        <v>68</v>
      </c>
      <c r="C25" s="34"/>
      <c r="D25" s="98">
        <f t="shared" si="20"/>
        <v>21</v>
      </c>
      <c r="E25" s="72" t="s">
        <v>1950</v>
      </c>
      <c r="F25" s="72" t="s">
        <v>71</v>
      </c>
      <c r="G25" s="72" t="s">
        <v>1951</v>
      </c>
      <c r="H25" s="72" t="s">
        <v>65</v>
      </c>
      <c r="I25" s="72" t="s">
        <v>207</v>
      </c>
      <c r="J25" s="72" t="s">
        <v>380</v>
      </c>
      <c r="K25" s="72" t="s">
        <v>1952</v>
      </c>
      <c r="L25" s="72" t="s">
        <v>65</v>
      </c>
      <c r="M25" s="72" t="s">
        <v>66</v>
      </c>
      <c r="N25" s="72" t="s">
        <v>1953</v>
      </c>
      <c r="O25" s="74">
        <f t="shared" si="4"/>
        <v>80</v>
      </c>
      <c r="P25" s="74">
        <f t="shared" si="5"/>
        <v>24</v>
      </c>
      <c r="Q25" s="74">
        <f t="shared" si="6"/>
        <v>63</v>
      </c>
      <c r="R25" s="74">
        <f t="shared" si="7"/>
        <v>98.3</v>
      </c>
      <c r="S25" s="74">
        <f t="shared" si="8"/>
        <v>54.5</v>
      </c>
      <c r="T25" s="74">
        <f t="shared" si="9"/>
        <v>54</v>
      </c>
      <c r="U25" s="74">
        <f t="shared" si="10"/>
        <v>58.5</v>
      </c>
      <c r="V25" s="75">
        <f t="shared" si="11"/>
        <v>45</v>
      </c>
      <c r="W25" s="76">
        <f t="shared" si="12"/>
        <v>68</v>
      </c>
      <c r="X25" s="74">
        <v>15.0</v>
      </c>
      <c r="Y25" s="77">
        <v>30.0</v>
      </c>
      <c r="Z25" s="77">
        <v>35.0</v>
      </c>
      <c r="AA25" s="77">
        <v>100.0</v>
      </c>
      <c r="AB25" s="78">
        <f t="shared" si="13"/>
        <v>80</v>
      </c>
      <c r="AC25" s="77">
        <v>20.0</v>
      </c>
      <c r="AD25" s="77">
        <v>5.0</v>
      </c>
      <c r="AE25" s="74">
        <v>80.0</v>
      </c>
      <c r="AF25" s="78">
        <f t="shared" si="14"/>
        <v>24</v>
      </c>
      <c r="AG25" s="77">
        <v>20.0</v>
      </c>
      <c r="AH25" s="77">
        <v>25.0</v>
      </c>
      <c r="AI25" s="74">
        <v>100.0</v>
      </c>
      <c r="AJ25" s="78">
        <f t="shared" si="15"/>
        <v>45</v>
      </c>
      <c r="AK25" s="79">
        <v>100.0</v>
      </c>
      <c r="AL25" s="80">
        <v>100.0</v>
      </c>
      <c r="AM25" s="79">
        <v>100.0</v>
      </c>
      <c r="AN25" s="79">
        <v>100.0</v>
      </c>
      <c r="AO25" s="79">
        <v>100.0</v>
      </c>
      <c r="AP25" s="79">
        <v>100.0</v>
      </c>
      <c r="AQ25" s="79">
        <v>100.0</v>
      </c>
      <c r="AR25" s="79">
        <v>83.0</v>
      </c>
      <c r="AS25" s="79">
        <v>100.0</v>
      </c>
      <c r="AT25" s="79">
        <v>100.0</v>
      </c>
      <c r="AU25" s="79"/>
      <c r="AV25" s="78">
        <f t="shared" si="16"/>
        <v>98.3</v>
      </c>
      <c r="AW25" s="79">
        <v>100.0</v>
      </c>
      <c r="AX25" s="79">
        <v>0.0</v>
      </c>
      <c r="AY25" s="79">
        <v>0.0</v>
      </c>
      <c r="AZ25" s="79">
        <v>83.0</v>
      </c>
      <c r="BA25" s="79">
        <v>62.0</v>
      </c>
      <c r="BB25" s="79">
        <v>100.0</v>
      </c>
      <c r="BC25" s="79">
        <v>100.0</v>
      </c>
      <c r="BD25" s="79">
        <v>100.0</v>
      </c>
      <c r="BE25" s="79">
        <v>0.0</v>
      </c>
      <c r="BF25" s="79">
        <v>0.0</v>
      </c>
      <c r="BG25" s="79"/>
      <c r="BH25" s="79"/>
      <c r="BI25" s="78">
        <f t="shared" si="17"/>
        <v>54.5</v>
      </c>
      <c r="BJ25" s="79">
        <v>90.0</v>
      </c>
      <c r="BK25" s="79">
        <v>95.0</v>
      </c>
      <c r="BL25" s="79">
        <v>100.0</v>
      </c>
      <c r="BM25" s="79">
        <v>55.0</v>
      </c>
      <c r="BN25" s="79">
        <v>80.0</v>
      </c>
      <c r="BO25" s="79">
        <v>0.0</v>
      </c>
      <c r="BP25" s="79">
        <v>0.0</v>
      </c>
      <c r="BQ25" s="79">
        <v>85.0</v>
      </c>
      <c r="BR25" s="79">
        <v>35.0</v>
      </c>
      <c r="BS25" s="79">
        <v>0.0</v>
      </c>
      <c r="BT25" s="78">
        <f t="shared" si="18"/>
        <v>54</v>
      </c>
      <c r="BU25" s="81">
        <v>100.0</v>
      </c>
      <c r="BV25" s="81">
        <v>100.0</v>
      </c>
      <c r="BW25" s="81">
        <v>100.0</v>
      </c>
      <c r="BX25" s="79">
        <v>100.0</v>
      </c>
      <c r="BY25" s="79">
        <v>68.0</v>
      </c>
      <c r="BZ25" s="79">
        <v>0.0</v>
      </c>
      <c r="CA25" s="79">
        <v>0.0</v>
      </c>
      <c r="CB25" s="79">
        <v>0.0</v>
      </c>
      <c r="CC25" s="79"/>
      <c r="CD25" s="78">
        <f t="shared" si="19"/>
        <v>58.5</v>
      </c>
    </row>
    <row r="26" ht="15.75" customHeight="1">
      <c r="A26" s="34" t="str">
        <f t="shared" si="2"/>
        <v>202004624-7</v>
      </c>
      <c r="B26" s="23">
        <f t="shared" si="3"/>
        <v>83</v>
      </c>
      <c r="C26" s="34"/>
      <c r="D26" s="98">
        <f t="shared" si="20"/>
        <v>22</v>
      </c>
      <c r="E26" s="72" t="s">
        <v>1954</v>
      </c>
      <c r="F26" s="72" t="s">
        <v>92</v>
      </c>
      <c r="G26" s="72" t="s">
        <v>1955</v>
      </c>
      <c r="H26" s="72" t="s">
        <v>100</v>
      </c>
      <c r="I26" s="72" t="s">
        <v>1956</v>
      </c>
      <c r="J26" s="72" t="s">
        <v>1351</v>
      </c>
      <c r="K26" s="72" t="s">
        <v>1957</v>
      </c>
      <c r="L26" s="72" t="s">
        <v>65</v>
      </c>
      <c r="M26" s="72" t="s">
        <v>66</v>
      </c>
      <c r="N26" s="72" t="s">
        <v>1958</v>
      </c>
      <c r="O26" s="74">
        <f t="shared" si="4"/>
        <v>90</v>
      </c>
      <c r="P26" s="74">
        <f t="shared" si="5"/>
        <v>74.5</v>
      </c>
      <c r="Q26" s="74">
        <f t="shared" si="6"/>
        <v>82</v>
      </c>
      <c r="R26" s="74">
        <f t="shared" si="7"/>
        <v>93.5</v>
      </c>
      <c r="S26" s="74">
        <f t="shared" si="8"/>
        <v>80</v>
      </c>
      <c r="T26" s="74">
        <f t="shared" si="9"/>
        <v>82</v>
      </c>
      <c r="U26" s="74">
        <f t="shared" si="10"/>
        <v>50</v>
      </c>
      <c r="V26" s="75">
        <f t="shared" si="11"/>
        <v>0</v>
      </c>
      <c r="W26" s="76">
        <f t="shared" si="12"/>
        <v>83</v>
      </c>
      <c r="X26" s="74">
        <v>20.0</v>
      </c>
      <c r="Y26" s="77">
        <v>30.0</v>
      </c>
      <c r="Z26" s="77">
        <v>40.0</v>
      </c>
      <c r="AA26" s="77">
        <v>100.0</v>
      </c>
      <c r="AB26" s="78">
        <f t="shared" si="13"/>
        <v>90</v>
      </c>
      <c r="AC26" s="77">
        <v>25.0</v>
      </c>
      <c r="AD26" s="77">
        <v>55.0</v>
      </c>
      <c r="AE26" s="74">
        <v>90.0</v>
      </c>
      <c r="AF26" s="78">
        <f t="shared" si="14"/>
        <v>74.5</v>
      </c>
      <c r="AG26" s="77"/>
      <c r="AH26" s="77"/>
      <c r="AI26" s="74"/>
      <c r="AJ26" s="78">
        <f t="shared" si="15"/>
        <v>0</v>
      </c>
      <c r="AK26" s="79">
        <v>100.0</v>
      </c>
      <c r="AL26" s="80">
        <v>100.0</v>
      </c>
      <c r="AM26" s="79">
        <v>100.0</v>
      </c>
      <c r="AN26" s="79">
        <v>75.0</v>
      </c>
      <c r="AO26" s="79">
        <v>100.0</v>
      </c>
      <c r="AP26" s="79">
        <v>60.0</v>
      </c>
      <c r="AQ26" s="79">
        <v>100.0</v>
      </c>
      <c r="AR26" s="79">
        <v>100.0</v>
      </c>
      <c r="AS26" s="79">
        <v>100.0</v>
      </c>
      <c r="AT26" s="79">
        <v>100.0</v>
      </c>
      <c r="AU26" s="79"/>
      <c r="AV26" s="78">
        <f t="shared" si="16"/>
        <v>93.5</v>
      </c>
      <c r="AW26" s="79">
        <v>100.0</v>
      </c>
      <c r="AX26" s="79">
        <v>100.0</v>
      </c>
      <c r="AY26" s="79">
        <v>0.0</v>
      </c>
      <c r="AZ26" s="79">
        <v>100.0</v>
      </c>
      <c r="BA26" s="79">
        <v>100.0</v>
      </c>
      <c r="BB26" s="79">
        <v>0.0</v>
      </c>
      <c r="BC26" s="79">
        <v>100.0</v>
      </c>
      <c r="BD26" s="79">
        <v>100.0</v>
      </c>
      <c r="BE26" s="79">
        <v>100.0</v>
      </c>
      <c r="BF26" s="79">
        <v>100.0</v>
      </c>
      <c r="BG26" s="79"/>
      <c r="BH26" s="79"/>
      <c r="BI26" s="78">
        <f t="shared" si="17"/>
        <v>80</v>
      </c>
      <c r="BJ26" s="79">
        <v>90.0</v>
      </c>
      <c r="BK26" s="79">
        <v>100.0</v>
      </c>
      <c r="BL26" s="79">
        <v>55.0</v>
      </c>
      <c r="BM26" s="79">
        <v>100.0</v>
      </c>
      <c r="BN26" s="79">
        <v>95.0</v>
      </c>
      <c r="BO26" s="79">
        <v>50.0</v>
      </c>
      <c r="BP26" s="79">
        <v>75.0</v>
      </c>
      <c r="BQ26" s="79">
        <v>55.0</v>
      </c>
      <c r="BR26" s="79">
        <v>100.0</v>
      </c>
      <c r="BS26" s="79">
        <v>100.0</v>
      </c>
      <c r="BT26" s="78">
        <f t="shared" si="18"/>
        <v>82</v>
      </c>
      <c r="BU26" s="81">
        <v>100.0</v>
      </c>
      <c r="BV26" s="81">
        <v>0.0</v>
      </c>
      <c r="BW26" s="81">
        <v>100.0</v>
      </c>
      <c r="BX26" s="79">
        <v>100.0</v>
      </c>
      <c r="BY26" s="79">
        <v>100.0</v>
      </c>
      <c r="BZ26" s="79">
        <v>0.0</v>
      </c>
      <c r="CA26" s="79">
        <v>0.0</v>
      </c>
      <c r="CB26" s="79">
        <v>0.0</v>
      </c>
      <c r="CC26" s="79"/>
      <c r="CD26" s="78">
        <f t="shared" si="19"/>
        <v>50</v>
      </c>
    </row>
    <row r="27" ht="15.75" customHeight="1">
      <c r="A27" s="34" t="str">
        <f t="shared" si="2"/>
        <v>201956604-0</v>
      </c>
      <c r="B27" s="23">
        <f t="shared" si="3"/>
        <v>71</v>
      </c>
      <c r="C27" s="34"/>
      <c r="D27" s="98">
        <f t="shared" si="20"/>
        <v>23</v>
      </c>
      <c r="E27" s="72" t="s">
        <v>1959</v>
      </c>
      <c r="F27" s="72" t="s">
        <v>155</v>
      </c>
      <c r="G27" s="72" t="s">
        <v>1960</v>
      </c>
      <c r="H27" s="72" t="s">
        <v>61</v>
      </c>
      <c r="I27" s="72" t="s">
        <v>1453</v>
      </c>
      <c r="J27" s="72" t="s">
        <v>402</v>
      </c>
      <c r="K27" s="72" t="s">
        <v>1961</v>
      </c>
      <c r="L27" s="72" t="s">
        <v>65</v>
      </c>
      <c r="M27" s="72" t="s">
        <v>97</v>
      </c>
      <c r="N27" s="72" t="s">
        <v>1962</v>
      </c>
      <c r="O27" s="74">
        <f t="shared" si="4"/>
        <v>90</v>
      </c>
      <c r="P27" s="74">
        <f t="shared" si="5"/>
        <v>70</v>
      </c>
      <c r="Q27" s="74">
        <f t="shared" si="6"/>
        <v>80</v>
      </c>
      <c r="R27" s="74">
        <f t="shared" si="7"/>
        <v>61.3</v>
      </c>
      <c r="S27" s="74">
        <f t="shared" si="8"/>
        <v>47.6</v>
      </c>
      <c r="T27" s="74">
        <f t="shared" si="9"/>
        <v>77</v>
      </c>
      <c r="U27" s="74">
        <f t="shared" si="10"/>
        <v>12.5</v>
      </c>
      <c r="V27" s="75">
        <f t="shared" si="11"/>
        <v>0</v>
      </c>
      <c r="W27" s="76">
        <f t="shared" si="12"/>
        <v>71</v>
      </c>
      <c r="X27" s="74">
        <v>20.0</v>
      </c>
      <c r="Y27" s="77">
        <v>30.0</v>
      </c>
      <c r="Z27" s="77">
        <v>40.0</v>
      </c>
      <c r="AA27" s="77">
        <v>100.0</v>
      </c>
      <c r="AB27" s="78">
        <f t="shared" si="13"/>
        <v>90</v>
      </c>
      <c r="AC27" s="77">
        <v>25.0</v>
      </c>
      <c r="AD27" s="77">
        <v>50.0</v>
      </c>
      <c r="AE27" s="74">
        <v>90.0</v>
      </c>
      <c r="AF27" s="78">
        <f t="shared" si="14"/>
        <v>70</v>
      </c>
      <c r="AG27" s="77"/>
      <c r="AH27" s="77"/>
      <c r="AI27" s="74"/>
      <c r="AJ27" s="78">
        <f t="shared" si="15"/>
        <v>0</v>
      </c>
      <c r="AK27" s="79">
        <v>100.0</v>
      </c>
      <c r="AL27" s="80">
        <v>0.0</v>
      </c>
      <c r="AM27" s="79">
        <v>90.0</v>
      </c>
      <c r="AN27" s="79">
        <v>100.0</v>
      </c>
      <c r="AO27" s="79">
        <v>100.0</v>
      </c>
      <c r="AP27" s="79">
        <v>40.0</v>
      </c>
      <c r="AQ27" s="79">
        <v>100.0</v>
      </c>
      <c r="AR27" s="79">
        <v>83.0</v>
      </c>
      <c r="AS27" s="79">
        <v>0.0</v>
      </c>
      <c r="AT27" s="79">
        <v>0.0</v>
      </c>
      <c r="AU27" s="79"/>
      <c r="AV27" s="78">
        <f t="shared" si="16"/>
        <v>61.3</v>
      </c>
      <c r="AW27" s="79">
        <v>100.0</v>
      </c>
      <c r="AX27" s="79">
        <v>100.0</v>
      </c>
      <c r="AY27" s="79">
        <v>0.0</v>
      </c>
      <c r="AZ27" s="79">
        <v>0.0</v>
      </c>
      <c r="BA27" s="79">
        <v>86.0</v>
      </c>
      <c r="BB27" s="79">
        <v>0.0</v>
      </c>
      <c r="BC27" s="79">
        <v>90.0</v>
      </c>
      <c r="BD27" s="79">
        <v>100.0</v>
      </c>
      <c r="BE27" s="79">
        <v>0.0</v>
      </c>
      <c r="BF27" s="79">
        <v>0.0</v>
      </c>
      <c r="BG27" s="79"/>
      <c r="BH27" s="79"/>
      <c r="BI27" s="78">
        <f t="shared" si="17"/>
        <v>47.6</v>
      </c>
      <c r="BJ27" s="79">
        <v>100.0</v>
      </c>
      <c r="BK27" s="79">
        <v>90.0</v>
      </c>
      <c r="BL27" s="79">
        <v>90.0</v>
      </c>
      <c r="BM27" s="79">
        <v>75.0</v>
      </c>
      <c r="BN27" s="79">
        <v>80.0</v>
      </c>
      <c r="BO27" s="79">
        <v>45.0</v>
      </c>
      <c r="BP27" s="79">
        <v>95.0</v>
      </c>
      <c r="BQ27" s="79">
        <v>95.0</v>
      </c>
      <c r="BR27" s="79">
        <v>100.0</v>
      </c>
      <c r="BS27" s="79">
        <v>0.0</v>
      </c>
      <c r="BT27" s="78">
        <f t="shared" si="18"/>
        <v>77</v>
      </c>
      <c r="BU27" s="81">
        <v>0.0</v>
      </c>
      <c r="BV27" s="81">
        <v>0.0</v>
      </c>
      <c r="BW27" s="81">
        <v>0.0</v>
      </c>
      <c r="BX27" s="79">
        <v>0.0</v>
      </c>
      <c r="BY27" s="79">
        <v>100.0</v>
      </c>
      <c r="BZ27" s="79">
        <v>0.0</v>
      </c>
      <c r="CA27" s="79">
        <v>0.0</v>
      </c>
      <c r="CB27" s="79">
        <v>0.0</v>
      </c>
      <c r="CC27" s="79"/>
      <c r="CD27" s="78">
        <f t="shared" si="19"/>
        <v>12.5</v>
      </c>
    </row>
    <row r="28" ht="15.75" customHeight="1">
      <c r="A28" s="34" t="str">
        <f t="shared" si="2"/>
        <v>202004599-2</v>
      </c>
      <c r="B28" s="23">
        <f t="shared" si="3"/>
        <v>96</v>
      </c>
      <c r="C28" s="34"/>
      <c r="D28" s="98">
        <f t="shared" si="20"/>
        <v>24</v>
      </c>
      <c r="E28" s="72" t="s">
        <v>1963</v>
      </c>
      <c r="F28" s="72" t="s">
        <v>61</v>
      </c>
      <c r="G28" s="72" t="s">
        <v>1964</v>
      </c>
      <c r="H28" s="72" t="s">
        <v>100</v>
      </c>
      <c r="I28" s="72" t="s">
        <v>748</v>
      </c>
      <c r="J28" s="72" t="s">
        <v>1965</v>
      </c>
      <c r="K28" s="72" t="s">
        <v>1966</v>
      </c>
      <c r="L28" s="72" t="s">
        <v>65</v>
      </c>
      <c r="M28" s="72" t="s">
        <v>66</v>
      </c>
      <c r="N28" s="72" t="s">
        <v>1967</v>
      </c>
      <c r="O28" s="74">
        <f t="shared" si="4"/>
        <v>90</v>
      </c>
      <c r="P28" s="74">
        <f t="shared" si="5"/>
        <v>100</v>
      </c>
      <c r="Q28" s="74">
        <f t="shared" si="6"/>
        <v>95</v>
      </c>
      <c r="R28" s="74">
        <f t="shared" si="7"/>
        <v>94</v>
      </c>
      <c r="S28" s="74">
        <f t="shared" si="8"/>
        <v>100</v>
      </c>
      <c r="T28" s="74">
        <f t="shared" si="9"/>
        <v>96</v>
      </c>
      <c r="U28" s="74">
        <f t="shared" si="10"/>
        <v>100</v>
      </c>
      <c r="V28" s="75">
        <f t="shared" si="11"/>
        <v>0</v>
      </c>
      <c r="W28" s="76">
        <f t="shared" si="12"/>
        <v>96</v>
      </c>
      <c r="X28" s="74">
        <v>20.0</v>
      </c>
      <c r="Y28" s="77">
        <v>30.0</v>
      </c>
      <c r="Z28" s="77">
        <v>40.0</v>
      </c>
      <c r="AA28" s="77">
        <v>100.0</v>
      </c>
      <c r="AB28" s="78">
        <f t="shared" si="13"/>
        <v>90</v>
      </c>
      <c r="AC28" s="77">
        <v>30.0</v>
      </c>
      <c r="AD28" s="77">
        <v>70.0</v>
      </c>
      <c r="AE28" s="74">
        <v>100.0</v>
      </c>
      <c r="AF28" s="78">
        <f t="shared" si="14"/>
        <v>100</v>
      </c>
      <c r="AG28" s="77"/>
      <c r="AH28" s="77"/>
      <c r="AI28" s="74"/>
      <c r="AJ28" s="78">
        <f t="shared" si="15"/>
        <v>0</v>
      </c>
      <c r="AK28" s="79">
        <v>100.0</v>
      </c>
      <c r="AL28" s="80">
        <v>100.0</v>
      </c>
      <c r="AM28" s="79">
        <v>100.0</v>
      </c>
      <c r="AN28" s="79">
        <v>100.0</v>
      </c>
      <c r="AO28" s="79">
        <v>100.0</v>
      </c>
      <c r="AP28" s="79">
        <v>40.0</v>
      </c>
      <c r="AQ28" s="79">
        <v>100.0</v>
      </c>
      <c r="AR28" s="79">
        <v>100.0</v>
      </c>
      <c r="AS28" s="79">
        <v>100.0</v>
      </c>
      <c r="AT28" s="79">
        <v>100.0</v>
      </c>
      <c r="AU28" s="79"/>
      <c r="AV28" s="78">
        <f t="shared" si="16"/>
        <v>94</v>
      </c>
      <c r="AW28" s="79">
        <v>100.0</v>
      </c>
      <c r="AX28" s="79">
        <v>100.0</v>
      </c>
      <c r="AY28" s="79">
        <v>100.0</v>
      </c>
      <c r="AZ28" s="79">
        <v>100.0</v>
      </c>
      <c r="BA28" s="79">
        <v>100.0</v>
      </c>
      <c r="BB28" s="79">
        <v>100.0</v>
      </c>
      <c r="BC28" s="79">
        <v>100.0</v>
      </c>
      <c r="BD28" s="79">
        <v>100.0</v>
      </c>
      <c r="BE28" s="79">
        <v>100.0</v>
      </c>
      <c r="BF28" s="79">
        <v>100.0</v>
      </c>
      <c r="BG28" s="79"/>
      <c r="BH28" s="79"/>
      <c r="BI28" s="78">
        <f t="shared" si="17"/>
        <v>100</v>
      </c>
      <c r="BJ28" s="79">
        <v>100.0</v>
      </c>
      <c r="BK28" s="79">
        <v>100.0</v>
      </c>
      <c r="BL28" s="79">
        <v>90.0</v>
      </c>
      <c r="BM28" s="79">
        <v>100.0</v>
      </c>
      <c r="BN28" s="79">
        <v>90.0</v>
      </c>
      <c r="BO28" s="79">
        <v>100.0</v>
      </c>
      <c r="BP28" s="79">
        <v>85.0</v>
      </c>
      <c r="BQ28" s="79">
        <v>100.0</v>
      </c>
      <c r="BR28" s="79">
        <v>100.0</v>
      </c>
      <c r="BS28" s="79">
        <v>95.0</v>
      </c>
      <c r="BT28" s="78">
        <f t="shared" si="18"/>
        <v>96</v>
      </c>
      <c r="BU28" s="81">
        <v>100.0</v>
      </c>
      <c r="BV28" s="81">
        <v>100.0</v>
      </c>
      <c r="BW28" s="81">
        <v>100.0</v>
      </c>
      <c r="BX28" s="79">
        <v>100.0</v>
      </c>
      <c r="BY28" s="79">
        <v>100.0</v>
      </c>
      <c r="BZ28" s="79">
        <v>100.0</v>
      </c>
      <c r="CA28" s="79">
        <v>100.0</v>
      </c>
      <c r="CB28" s="79">
        <v>100.0</v>
      </c>
      <c r="CC28" s="79"/>
      <c r="CD28" s="78">
        <f t="shared" si="19"/>
        <v>100</v>
      </c>
    </row>
    <row r="29" ht="15.75" customHeight="1">
      <c r="A29" s="34" t="str">
        <f t="shared" si="2"/>
        <v>202051566-2</v>
      </c>
      <c r="B29" s="23">
        <f t="shared" si="3"/>
        <v>85</v>
      </c>
      <c r="C29" s="34"/>
      <c r="D29" s="98">
        <f t="shared" si="20"/>
        <v>25</v>
      </c>
      <c r="E29" s="72" t="s">
        <v>1968</v>
      </c>
      <c r="F29" s="72" t="s">
        <v>61</v>
      </c>
      <c r="G29" s="72" t="s">
        <v>1969</v>
      </c>
      <c r="H29" s="72" t="s">
        <v>85</v>
      </c>
      <c r="I29" s="72" t="s">
        <v>1970</v>
      </c>
      <c r="J29" s="72" t="s">
        <v>721</v>
      </c>
      <c r="K29" s="72" t="s">
        <v>255</v>
      </c>
      <c r="L29" s="72" t="s">
        <v>65</v>
      </c>
      <c r="M29" s="72" t="s">
        <v>323</v>
      </c>
      <c r="N29" s="72" t="s">
        <v>1971</v>
      </c>
      <c r="O29" s="74">
        <f t="shared" si="4"/>
        <v>90</v>
      </c>
      <c r="P29" s="74">
        <f t="shared" si="5"/>
        <v>79</v>
      </c>
      <c r="Q29" s="74">
        <f t="shared" si="6"/>
        <v>85</v>
      </c>
      <c r="R29" s="74">
        <f t="shared" si="7"/>
        <v>69.3</v>
      </c>
      <c r="S29" s="74">
        <f t="shared" si="8"/>
        <v>99.1</v>
      </c>
      <c r="T29" s="74">
        <f t="shared" si="9"/>
        <v>94</v>
      </c>
      <c r="U29" s="74">
        <f t="shared" si="10"/>
        <v>100</v>
      </c>
      <c r="V29" s="75">
        <f t="shared" si="11"/>
        <v>0</v>
      </c>
      <c r="W29" s="76">
        <f t="shared" si="12"/>
        <v>85</v>
      </c>
      <c r="X29" s="74">
        <v>20.0</v>
      </c>
      <c r="Y29" s="77">
        <v>30.0</v>
      </c>
      <c r="Z29" s="77">
        <v>40.0</v>
      </c>
      <c r="AA29" s="77">
        <v>100.0</v>
      </c>
      <c r="AB29" s="78">
        <f t="shared" si="13"/>
        <v>90</v>
      </c>
      <c r="AC29" s="77">
        <v>25.0</v>
      </c>
      <c r="AD29" s="77">
        <v>60.0</v>
      </c>
      <c r="AE29" s="74">
        <v>90.0</v>
      </c>
      <c r="AF29" s="78">
        <f t="shared" si="14"/>
        <v>79</v>
      </c>
      <c r="AG29" s="77"/>
      <c r="AH29" s="77"/>
      <c r="AI29" s="74"/>
      <c r="AJ29" s="78">
        <f t="shared" si="15"/>
        <v>0</v>
      </c>
      <c r="AK29" s="79">
        <v>100.0</v>
      </c>
      <c r="AL29" s="80">
        <v>100.0</v>
      </c>
      <c r="AM29" s="79">
        <v>100.0</v>
      </c>
      <c r="AN29" s="79">
        <v>100.0</v>
      </c>
      <c r="AO29" s="79">
        <v>50.0</v>
      </c>
      <c r="AP29" s="79">
        <v>60.0</v>
      </c>
      <c r="AQ29" s="79">
        <v>0.0</v>
      </c>
      <c r="AR29" s="79">
        <v>83.0</v>
      </c>
      <c r="AS29" s="79">
        <v>100.0</v>
      </c>
      <c r="AT29" s="79">
        <v>0.0</v>
      </c>
      <c r="AU29" s="79"/>
      <c r="AV29" s="78">
        <f t="shared" si="16"/>
        <v>69.3</v>
      </c>
      <c r="AW29" s="79">
        <v>91.0</v>
      </c>
      <c r="AX29" s="79">
        <v>100.0</v>
      </c>
      <c r="AY29" s="79">
        <v>100.0</v>
      </c>
      <c r="AZ29" s="79">
        <v>100.0</v>
      </c>
      <c r="BA29" s="79">
        <v>100.0</v>
      </c>
      <c r="BB29" s="79">
        <v>100.0</v>
      </c>
      <c r="BC29" s="79">
        <v>100.0</v>
      </c>
      <c r="BD29" s="79">
        <v>100.0</v>
      </c>
      <c r="BE29" s="79">
        <v>100.0</v>
      </c>
      <c r="BF29" s="79">
        <v>100.0</v>
      </c>
      <c r="BG29" s="79"/>
      <c r="BH29" s="79"/>
      <c r="BI29" s="78">
        <f t="shared" si="17"/>
        <v>99.1</v>
      </c>
      <c r="BJ29" s="79">
        <v>100.0</v>
      </c>
      <c r="BK29" s="79">
        <v>100.0</v>
      </c>
      <c r="BL29" s="79">
        <v>100.0</v>
      </c>
      <c r="BM29" s="79">
        <v>90.0</v>
      </c>
      <c r="BN29" s="79">
        <v>100.0</v>
      </c>
      <c r="BO29" s="79">
        <v>50.0</v>
      </c>
      <c r="BP29" s="79">
        <v>100.0</v>
      </c>
      <c r="BQ29" s="79">
        <v>100.0</v>
      </c>
      <c r="BR29" s="79">
        <v>100.0</v>
      </c>
      <c r="BS29" s="79">
        <v>100.0</v>
      </c>
      <c r="BT29" s="78">
        <f t="shared" si="18"/>
        <v>94</v>
      </c>
      <c r="BU29" s="81">
        <v>100.0</v>
      </c>
      <c r="BV29" s="81">
        <v>100.0</v>
      </c>
      <c r="BW29" s="81">
        <v>100.0</v>
      </c>
      <c r="BX29" s="79">
        <v>100.0</v>
      </c>
      <c r="BY29" s="79">
        <v>100.0</v>
      </c>
      <c r="BZ29" s="79">
        <v>100.0</v>
      </c>
      <c r="CA29" s="79">
        <v>100.0</v>
      </c>
      <c r="CB29" s="79">
        <v>100.0</v>
      </c>
      <c r="CC29" s="79"/>
      <c r="CD29" s="78">
        <f t="shared" si="19"/>
        <v>100</v>
      </c>
    </row>
    <row r="30" ht="15.75" customHeight="1">
      <c r="A30" s="34" t="str">
        <f t="shared" si="2"/>
        <v>202004674-3</v>
      </c>
      <c r="B30" s="23">
        <f t="shared" si="3"/>
        <v>75</v>
      </c>
      <c r="C30" s="34"/>
      <c r="D30" s="98">
        <f t="shared" si="20"/>
        <v>26</v>
      </c>
      <c r="E30" s="72" t="s">
        <v>1972</v>
      </c>
      <c r="F30" s="72" t="s">
        <v>79</v>
      </c>
      <c r="G30" s="72" t="s">
        <v>1973</v>
      </c>
      <c r="H30" s="72" t="s">
        <v>61</v>
      </c>
      <c r="I30" s="72" t="s">
        <v>593</v>
      </c>
      <c r="J30" s="72" t="s">
        <v>1974</v>
      </c>
      <c r="K30" s="72" t="s">
        <v>1975</v>
      </c>
      <c r="L30" s="72" t="s">
        <v>65</v>
      </c>
      <c r="M30" s="72" t="s">
        <v>66</v>
      </c>
      <c r="N30" s="72" t="s">
        <v>1976</v>
      </c>
      <c r="O30" s="74">
        <f t="shared" si="4"/>
        <v>85</v>
      </c>
      <c r="P30" s="74">
        <f t="shared" si="5"/>
        <v>64</v>
      </c>
      <c r="Q30" s="74">
        <f t="shared" si="6"/>
        <v>75</v>
      </c>
      <c r="R30" s="74">
        <f t="shared" si="7"/>
        <v>78</v>
      </c>
      <c r="S30" s="74">
        <f t="shared" si="8"/>
        <v>86.3</v>
      </c>
      <c r="T30" s="74">
        <f t="shared" si="9"/>
        <v>79.5</v>
      </c>
      <c r="U30" s="74">
        <f t="shared" si="10"/>
        <v>37.5</v>
      </c>
      <c r="V30" s="75">
        <f t="shared" si="11"/>
        <v>0</v>
      </c>
      <c r="W30" s="76">
        <f t="shared" si="12"/>
        <v>75</v>
      </c>
      <c r="X30" s="74">
        <v>15.0</v>
      </c>
      <c r="Y30" s="77">
        <v>25.0</v>
      </c>
      <c r="Z30" s="77">
        <v>45.0</v>
      </c>
      <c r="AA30" s="77">
        <v>100.0</v>
      </c>
      <c r="AB30" s="78">
        <f t="shared" si="13"/>
        <v>85</v>
      </c>
      <c r="AC30" s="77">
        <v>20.0</v>
      </c>
      <c r="AD30" s="77">
        <v>55.0</v>
      </c>
      <c r="AE30" s="74">
        <v>80.0</v>
      </c>
      <c r="AF30" s="78">
        <f t="shared" si="14"/>
        <v>64</v>
      </c>
      <c r="AG30" s="77"/>
      <c r="AH30" s="77"/>
      <c r="AI30" s="74"/>
      <c r="AJ30" s="78">
        <f t="shared" si="15"/>
        <v>0</v>
      </c>
      <c r="AK30" s="79">
        <v>100.0</v>
      </c>
      <c r="AL30" s="80">
        <v>100.0</v>
      </c>
      <c r="AM30" s="79">
        <v>90.0</v>
      </c>
      <c r="AN30" s="79">
        <v>100.0</v>
      </c>
      <c r="AO30" s="79">
        <v>0.0</v>
      </c>
      <c r="AP30" s="79">
        <v>40.0</v>
      </c>
      <c r="AQ30" s="79">
        <v>100.0</v>
      </c>
      <c r="AR30" s="79">
        <v>50.0</v>
      </c>
      <c r="AS30" s="79">
        <v>100.0</v>
      </c>
      <c r="AT30" s="79">
        <v>100.0</v>
      </c>
      <c r="AU30" s="79"/>
      <c r="AV30" s="78">
        <f t="shared" si="16"/>
        <v>78</v>
      </c>
      <c r="AW30" s="79">
        <v>100.0</v>
      </c>
      <c r="AX30" s="79">
        <v>100.0</v>
      </c>
      <c r="AY30" s="79">
        <v>100.0</v>
      </c>
      <c r="AZ30" s="79">
        <v>96.0</v>
      </c>
      <c r="BA30" s="79">
        <v>93.0</v>
      </c>
      <c r="BB30" s="79">
        <v>100.0</v>
      </c>
      <c r="BC30" s="79">
        <v>98.0</v>
      </c>
      <c r="BD30" s="79">
        <v>0.0</v>
      </c>
      <c r="BE30" s="79">
        <v>86.0</v>
      </c>
      <c r="BF30" s="79">
        <v>90.0</v>
      </c>
      <c r="BG30" s="79"/>
      <c r="BH30" s="79"/>
      <c r="BI30" s="78">
        <f t="shared" si="17"/>
        <v>86.3</v>
      </c>
      <c r="BJ30" s="79">
        <v>70.0</v>
      </c>
      <c r="BK30" s="79">
        <v>90.0</v>
      </c>
      <c r="BL30" s="79">
        <v>100.0</v>
      </c>
      <c r="BM30" s="79">
        <v>100.0</v>
      </c>
      <c r="BN30" s="79">
        <v>95.0</v>
      </c>
      <c r="BO30" s="79">
        <v>55.0</v>
      </c>
      <c r="BP30" s="79">
        <v>100.0</v>
      </c>
      <c r="BQ30" s="79">
        <v>100.0</v>
      </c>
      <c r="BR30" s="79">
        <v>0.0</v>
      </c>
      <c r="BS30" s="79">
        <v>85.0</v>
      </c>
      <c r="BT30" s="78">
        <f t="shared" si="18"/>
        <v>79.5</v>
      </c>
      <c r="BU30" s="81">
        <v>0.0</v>
      </c>
      <c r="BV30" s="81">
        <v>100.0</v>
      </c>
      <c r="BW30" s="81">
        <v>100.0</v>
      </c>
      <c r="BX30" s="79">
        <v>0.0</v>
      </c>
      <c r="BY30" s="79">
        <v>0.0</v>
      </c>
      <c r="BZ30" s="79">
        <v>100.0</v>
      </c>
      <c r="CA30" s="79">
        <v>0.0</v>
      </c>
      <c r="CB30" s="79">
        <v>0.0</v>
      </c>
      <c r="CC30" s="79"/>
      <c r="CD30" s="78">
        <f t="shared" si="19"/>
        <v>37.5</v>
      </c>
    </row>
    <row r="31" ht="15.75" customHeight="1">
      <c r="A31" s="34" t="str">
        <f t="shared" si="2"/>
        <v>202056596-1</v>
      </c>
      <c r="B31" s="23">
        <f t="shared" si="3"/>
        <v>76</v>
      </c>
      <c r="C31" s="34"/>
      <c r="D31" s="98">
        <v>27.0</v>
      </c>
      <c r="E31" s="72" t="s">
        <v>1977</v>
      </c>
      <c r="F31" s="72" t="s">
        <v>65</v>
      </c>
      <c r="G31" s="72" t="s">
        <v>1978</v>
      </c>
      <c r="H31" s="72" t="s">
        <v>100</v>
      </c>
      <c r="I31" s="72" t="s">
        <v>593</v>
      </c>
      <c r="J31" s="72" t="s">
        <v>616</v>
      </c>
      <c r="K31" s="72" t="s">
        <v>438</v>
      </c>
      <c r="L31" s="72" t="s">
        <v>65</v>
      </c>
      <c r="M31" s="72" t="s">
        <v>323</v>
      </c>
      <c r="N31" s="72" t="s">
        <v>1979</v>
      </c>
      <c r="O31" s="74">
        <f t="shared" si="4"/>
        <v>95</v>
      </c>
      <c r="P31" s="74">
        <f t="shared" si="5"/>
        <v>79.5</v>
      </c>
      <c r="Q31" s="74">
        <f t="shared" si="6"/>
        <v>87</v>
      </c>
      <c r="R31" s="74">
        <f t="shared" si="7"/>
        <v>73.3</v>
      </c>
      <c r="S31" s="74">
        <f t="shared" si="8"/>
        <v>55.7</v>
      </c>
      <c r="T31" s="74">
        <f t="shared" si="9"/>
        <v>73.5</v>
      </c>
      <c r="U31" s="74">
        <f t="shared" si="10"/>
        <v>0</v>
      </c>
      <c r="V31" s="75">
        <f t="shared" si="11"/>
        <v>0</v>
      </c>
      <c r="W31" s="76">
        <f t="shared" si="12"/>
        <v>76</v>
      </c>
      <c r="X31" s="74">
        <v>20.0</v>
      </c>
      <c r="Y31" s="77">
        <v>30.0</v>
      </c>
      <c r="Z31" s="77">
        <v>45.0</v>
      </c>
      <c r="AA31" s="77">
        <v>100.0</v>
      </c>
      <c r="AB31" s="78">
        <f t="shared" si="13"/>
        <v>95</v>
      </c>
      <c r="AC31" s="77">
        <v>30.0</v>
      </c>
      <c r="AD31" s="77">
        <v>55.0</v>
      </c>
      <c r="AE31" s="74">
        <v>90.0</v>
      </c>
      <c r="AF31" s="78">
        <f t="shared" si="14"/>
        <v>79.5</v>
      </c>
      <c r="AG31" s="77"/>
      <c r="AH31" s="77"/>
      <c r="AI31" s="74"/>
      <c r="AJ31" s="78">
        <f t="shared" si="15"/>
        <v>0</v>
      </c>
      <c r="AK31" s="79">
        <v>100.0</v>
      </c>
      <c r="AL31" s="80">
        <v>0.0</v>
      </c>
      <c r="AM31" s="79">
        <v>100.0</v>
      </c>
      <c r="AN31" s="79">
        <v>100.0</v>
      </c>
      <c r="AO31" s="79">
        <v>100.0</v>
      </c>
      <c r="AP31" s="79">
        <v>60.0</v>
      </c>
      <c r="AQ31" s="79">
        <v>80.0</v>
      </c>
      <c r="AR31" s="79">
        <v>33.0</v>
      </c>
      <c r="AS31" s="79">
        <v>60.0</v>
      </c>
      <c r="AT31" s="79">
        <v>100.0</v>
      </c>
      <c r="AU31" s="79"/>
      <c r="AV31" s="78">
        <f t="shared" si="16"/>
        <v>73.3</v>
      </c>
      <c r="AW31" s="79">
        <v>0.0</v>
      </c>
      <c r="AX31" s="79">
        <v>57.0</v>
      </c>
      <c r="AY31" s="79">
        <v>100.0</v>
      </c>
      <c r="AZ31" s="79">
        <v>0.0</v>
      </c>
      <c r="BA31" s="79">
        <v>100.0</v>
      </c>
      <c r="BB31" s="79">
        <v>100.0</v>
      </c>
      <c r="BC31" s="79">
        <v>100.0</v>
      </c>
      <c r="BD31" s="79">
        <v>0.0</v>
      </c>
      <c r="BE31" s="79">
        <v>100.0</v>
      </c>
      <c r="BF31" s="79">
        <v>0.0</v>
      </c>
      <c r="BG31" s="79"/>
      <c r="BH31" s="79"/>
      <c r="BI31" s="78">
        <f t="shared" si="17"/>
        <v>55.7</v>
      </c>
      <c r="BJ31" s="79">
        <v>80.0</v>
      </c>
      <c r="BK31" s="79">
        <v>100.0</v>
      </c>
      <c r="BL31" s="79">
        <v>50.0</v>
      </c>
      <c r="BM31" s="79">
        <v>35.0</v>
      </c>
      <c r="BN31" s="79">
        <v>20.0</v>
      </c>
      <c r="BO31" s="79">
        <v>55.0</v>
      </c>
      <c r="BP31" s="79">
        <v>100.0</v>
      </c>
      <c r="BQ31" s="79">
        <v>95.0</v>
      </c>
      <c r="BR31" s="79">
        <v>100.0</v>
      </c>
      <c r="BS31" s="79">
        <v>100.0</v>
      </c>
      <c r="BT31" s="78">
        <f t="shared" si="18"/>
        <v>73.5</v>
      </c>
      <c r="BU31" s="81"/>
      <c r="BV31" s="81"/>
      <c r="BW31" s="81"/>
      <c r="BX31" s="79"/>
      <c r="BY31" s="79"/>
      <c r="BZ31" s="79">
        <v>0.0</v>
      </c>
      <c r="CA31" s="79">
        <v>0.0</v>
      </c>
      <c r="CB31" s="79">
        <v>0.0</v>
      </c>
      <c r="CC31" s="79"/>
      <c r="CD31" s="78">
        <f t="shared" si="19"/>
        <v>0</v>
      </c>
    </row>
    <row r="32" ht="15.75" customHeight="1">
      <c r="A32" s="34" t="str">
        <f t="shared" si="2"/>
        <v>202004655-7</v>
      </c>
      <c r="B32" s="23">
        <f t="shared" si="3"/>
        <v>83</v>
      </c>
      <c r="C32" s="34"/>
      <c r="D32" s="98">
        <v>28.0</v>
      </c>
      <c r="E32" s="72" t="s">
        <v>1980</v>
      </c>
      <c r="F32" s="72" t="s">
        <v>92</v>
      </c>
      <c r="G32" s="72" t="s">
        <v>1981</v>
      </c>
      <c r="H32" s="72" t="s">
        <v>79</v>
      </c>
      <c r="I32" s="72" t="s">
        <v>253</v>
      </c>
      <c r="J32" s="72" t="s">
        <v>1982</v>
      </c>
      <c r="K32" s="72" t="s">
        <v>1983</v>
      </c>
      <c r="L32" s="72" t="s">
        <v>65</v>
      </c>
      <c r="M32" s="72" t="s">
        <v>66</v>
      </c>
      <c r="N32" s="72" t="s">
        <v>1984</v>
      </c>
      <c r="O32" s="74">
        <f t="shared" si="4"/>
        <v>95</v>
      </c>
      <c r="P32" s="74">
        <f t="shared" si="5"/>
        <v>53</v>
      </c>
      <c r="Q32" s="74">
        <f t="shared" si="6"/>
        <v>74</v>
      </c>
      <c r="R32" s="74">
        <f t="shared" si="7"/>
        <v>95</v>
      </c>
      <c r="S32" s="74">
        <f t="shared" si="8"/>
        <v>100</v>
      </c>
      <c r="T32" s="74">
        <f t="shared" si="9"/>
        <v>86</v>
      </c>
      <c r="U32" s="74">
        <f t="shared" si="10"/>
        <v>100</v>
      </c>
      <c r="V32" s="75">
        <f t="shared" si="11"/>
        <v>0</v>
      </c>
      <c r="W32" s="76">
        <f t="shared" si="12"/>
        <v>83</v>
      </c>
      <c r="X32" s="74">
        <v>20.0</v>
      </c>
      <c r="Y32" s="77">
        <v>30.0</v>
      </c>
      <c r="Z32" s="77">
        <v>45.0</v>
      </c>
      <c r="AA32" s="77">
        <v>100.0</v>
      </c>
      <c r="AB32" s="78">
        <f t="shared" si="13"/>
        <v>95</v>
      </c>
      <c r="AC32" s="77">
        <v>25.0</v>
      </c>
      <c r="AD32" s="77">
        <v>35.0</v>
      </c>
      <c r="AE32" s="74">
        <v>80.0</v>
      </c>
      <c r="AF32" s="78">
        <f t="shared" si="14"/>
        <v>53</v>
      </c>
      <c r="AG32" s="77"/>
      <c r="AH32" s="77"/>
      <c r="AI32" s="74"/>
      <c r="AJ32" s="78">
        <f t="shared" si="15"/>
        <v>0</v>
      </c>
      <c r="AK32" s="79">
        <v>100.0</v>
      </c>
      <c r="AL32" s="80">
        <v>50.0</v>
      </c>
      <c r="AM32" s="79">
        <v>100.0</v>
      </c>
      <c r="AN32" s="79">
        <v>100.0</v>
      </c>
      <c r="AO32" s="79">
        <v>100.0</v>
      </c>
      <c r="AP32" s="79">
        <v>100.0</v>
      </c>
      <c r="AQ32" s="79">
        <v>100.0</v>
      </c>
      <c r="AR32" s="79">
        <v>100.0</v>
      </c>
      <c r="AS32" s="79">
        <v>100.0</v>
      </c>
      <c r="AT32" s="79">
        <v>100.0</v>
      </c>
      <c r="AU32" s="79"/>
      <c r="AV32" s="78">
        <f t="shared" si="16"/>
        <v>95</v>
      </c>
      <c r="AW32" s="79">
        <v>100.0</v>
      </c>
      <c r="AX32" s="79">
        <v>100.0</v>
      </c>
      <c r="AY32" s="79">
        <v>100.0</v>
      </c>
      <c r="AZ32" s="79">
        <v>100.0</v>
      </c>
      <c r="BA32" s="79">
        <v>100.0</v>
      </c>
      <c r="BB32" s="79">
        <v>100.0</v>
      </c>
      <c r="BC32" s="79">
        <v>100.0</v>
      </c>
      <c r="BD32" s="79">
        <v>100.0</v>
      </c>
      <c r="BE32" s="79">
        <v>100.0</v>
      </c>
      <c r="BF32" s="79">
        <v>100.0</v>
      </c>
      <c r="BG32" s="79"/>
      <c r="BH32" s="79"/>
      <c r="BI32" s="78">
        <f t="shared" si="17"/>
        <v>100</v>
      </c>
      <c r="BJ32" s="79">
        <v>100.0</v>
      </c>
      <c r="BK32" s="79">
        <v>80.0</v>
      </c>
      <c r="BL32" s="79">
        <v>55.0</v>
      </c>
      <c r="BM32" s="79">
        <v>55.0</v>
      </c>
      <c r="BN32" s="79">
        <v>95.0</v>
      </c>
      <c r="BO32" s="79">
        <v>90.0</v>
      </c>
      <c r="BP32" s="79">
        <v>100.0</v>
      </c>
      <c r="BQ32" s="79">
        <v>100.0</v>
      </c>
      <c r="BR32" s="79">
        <v>100.0</v>
      </c>
      <c r="BS32" s="79">
        <v>85.0</v>
      </c>
      <c r="BT32" s="78">
        <f t="shared" si="18"/>
        <v>86</v>
      </c>
      <c r="BU32" s="81">
        <v>100.0</v>
      </c>
      <c r="BV32" s="81">
        <v>100.0</v>
      </c>
      <c r="BW32" s="81">
        <v>100.0</v>
      </c>
      <c r="BX32" s="79">
        <v>100.0</v>
      </c>
      <c r="BY32" s="79">
        <v>100.0</v>
      </c>
      <c r="BZ32" s="79">
        <v>100.0</v>
      </c>
      <c r="CA32" s="79">
        <v>100.0</v>
      </c>
      <c r="CB32" s="79">
        <v>100.0</v>
      </c>
      <c r="CC32" s="79"/>
      <c r="CD32" s="78">
        <f t="shared" si="19"/>
        <v>100</v>
      </c>
    </row>
    <row r="33" ht="15.75" customHeight="1">
      <c r="A33" s="34" t="str">
        <f t="shared" si="2"/>
        <v>202051554-9</v>
      </c>
      <c r="B33" s="23">
        <f t="shared" si="3"/>
        <v>79</v>
      </c>
      <c r="C33" s="34"/>
      <c r="D33" s="98">
        <v>29.0</v>
      </c>
      <c r="E33" s="72" t="s">
        <v>1985</v>
      </c>
      <c r="F33" s="72" t="s">
        <v>100</v>
      </c>
      <c r="G33" s="72" t="s">
        <v>1986</v>
      </c>
      <c r="H33" s="72" t="s">
        <v>205</v>
      </c>
      <c r="I33" s="72" t="s">
        <v>1987</v>
      </c>
      <c r="J33" s="72" t="s">
        <v>109</v>
      </c>
      <c r="K33" s="72" t="s">
        <v>1988</v>
      </c>
      <c r="L33" s="72" t="s">
        <v>65</v>
      </c>
      <c r="M33" s="72" t="s">
        <v>323</v>
      </c>
      <c r="N33" s="72" t="s">
        <v>1989</v>
      </c>
      <c r="O33" s="74">
        <f t="shared" si="4"/>
        <v>95</v>
      </c>
      <c r="P33" s="74">
        <f t="shared" si="5"/>
        <v>36</v>
      </c>
      <c r="Q33" s="74">
        <f t="shared" si="6"/>
        <v>66</v>
      </c>
      <c r="R33" s="74">
        <f t="shared" si="7"/>
        <v>88</v>
      </c>
      <c r="S33" s="74">
        <f t="shared" si="8"/>
        <v>100</v>
      </c>
      <c r="T33" s="74">
        <f t="shared" si="9"/>
        <v>95</v>
      </c>
      <c r="U33" s="74">
        <f t="shared" si="10"/>
        <v>82.5</v>
      </c>
      <c r="V33" s="75">
        <f t="shared" si="11"/>
        <v>0</v>
      </c>
      <c r="W33" s="76">
        <f t="shared" si="12"/>
        <v>79</v>
      </c>
      <c r="X33" s="74">
        <v>20.0</v>
      </c>
      <c r="Y33" s="77">
        <v>30.0</v>
      </c>
      <c r="Z33" s="77">
        <v>45.0</v>
      </c>
      <c r="AA33" s="77">
        <v>100.0</v>
      </c>
      <c r="AB33" s="78">
        <f t="shared" si="13"/>
        <v>95</v>
      </c>
      <c r="AC33" s="77">
        <v>0.0</v>
      </c>
      <c r="AD33" s="77">
        <v>45.0</v>
      </c>
      <c r="AE33" s="74">
        <v>80.0</v>
      </c>
      <c r="AF33" s="78">
        <f t="shared" si="14"/>
        <v>36</v>
      </c>
      <c r="AG33" s="77"/>
      <c r="AH33" s="77"/>
      <c r="AI33" s="74"/>
      <c r="AJ33" s="78">
        <f t="shared" si="15"/>
        <v>0</v>
      </c>
      <c r="AK33" s="79">
        <v>100.0</v>
      </c>
      <c r="AL33" s="80">
        <v>100.0</v>
      </c>
      <c r="AM33" s="79">
        <v>100.0</v>
      </c>
      <c r="AN33" s="79">
        <v>75.0</v>
      </c>
      <c r="AO33" s="79">
        <v>75.0</v>
      </c>
      <c r="AP33" s="79">
        <v>80.0</v>
      </c>
      <c r="AQ33" s="79">
        <v>100.0</v>
      </c>
      <c r="AR33" s="79">
        <v>50.0</v>
      </c>
      <c r="AS33" s="79">
        <v>100.0</v>
      </c>
      <c r="AT33" s="79">
        <v>100.0</v>
      </c>
      <c r="AU33" s="79"/>
      <c r="AV33" s="78">
        <f t="shared" si="16"/>
        <v>88</v>
      </c>
      <c r="AW33" s="79">
        <v>100.0</v>
      </c>
      <c r="AX33" s="79">
        <v>100.0</v>
      </c>
      <c r="AY33" s="79">
        <v>100.0</v>
      </c>
      <c r="AZ33" s="79">
        <v>100.0</v>
      </c>
      <c r="BA33" s="79">
        <v>100.0</v>
      </c>
      <c r="BB33" s="79">
        <v>100.0</v>
      </c>
      <c r="BC33" s="79">
        <v>100.0</v>
      </c>
      <c r="BD33" s="79">
        <v>100.0</v>
      </c>
      <c r="BE33" s="79">
        <v>100.0</v>
      </c>
      <c r="BF33" s="79">
        <v>100.0</v>
      </c>
      <c r="BG33" s="79"/>
      <c r="BH33" s="79"/>
      <c r="BI33" s="78">
        <f t="shared" si="17"/>
        <v>100</v>
      </c>
      <c r="BJ33" s="79">
        <v>100.0</v>
      </c>
      <c r="BK33" s="79">
        <v>90.0</v>
      </c>
      <c r="BL33" s="79">
        <v>100.0</v>
      </c>
      <c r="BM33" s="79">
        <v>100.0</v>
      </c>
      <c r="BN33" s="79">
        <v>75.0</v>
      </c>
      <c r="BO33" s="79">
        <v>100.0</v>
      </c>
      <c r="BP33" s="79">
        <v>100.0</v>
      </c>
      <c r="BQ33" s="79">
        <v>100.0</v>
      </c>
      <c r="BR33" s="79">
        <v>100.0</v>
      </c>
      <c r="BS33" s="79">
        <v>85.0</v>
      </c>
      <c r="BT33" s="78">
        <f t="shared" si="18"/>
        <v>95</v>
      </c>
      <c r="BU33" s="81">
        <v>0.0</v>
      </c>
      <c r="BV33" s="81">
        <v>100.0</v>
      </c>
      <c r="BW33" s="81">
        <v>100.0</v>
      </c>
      <c r="BX33" s="79">
        <v>100.0</v>
      </c>
      <c r="BY33" s="79">
        <v>100.0</v>
      </c>
      <c r="BZ33" s="79">
        <v>100.0</v>
      </c>
      <c r="CA33" s="79">
        <v>100.0</v>
      </c>
      <c r="CB33" s="79">
        <v>60.0</v>
      </c>
      <c r="CC33" s="79"/>
      <c r="CD33" s="78">
        <f t="shared" si="19"/>
        <v>82.5</v>
      </c>
    </row>
    <row r="34" ht="15.75" customHeight="1">
      <c r="A34" s="34" t="str">
        <f t="shared" si="2"/>
        <v>202051557-3</v>
      </c>
      <c r="B34" s="23">
        <f t="shared" si="3"/>
        <v>75</v>
      </c>
      <c r="C34" s="34"/>
      <c r="D34" s="98">
        <v>30.0</v>
      </c>
      <c r="E34" s="72" t="s">
        <v>1990</v>
      </c>
      <c r="F34" s="72" t="s">
        <v>79</v>
      </c>
      <c r="G34" s="72" t="s">
        <v>1991</v>
      </c>
      <c r="H34" s="72" t="s">
        <v>108</v>
      </c>
      <c r="I34" s="72" t="s">
        <v>1587</v>
      </c>
      <c r="J34" s="72" t="s">
        <v>1992</v>
      </c>
      <c r="K34" s="72" t="s">
        <v>1993</v>
      </c>
      <c r="L34" s="72" t="s">
        <v>65</v>
      </c>
      <c r="M34" s="72" t="s">
        <v>323</v>
      </c>
      <c r="N34" s="72" t="s">
        <v>1994</v>
      </c>
      <c r="O34" s="74">
        <f t="shared" si="4"/>
        <v>85</v>
      </c>
      <c r="P34" s="74">
        <f t="shared" si="5"/>
        <v>65</v>
      </c>
      <c r="Q34" s="74">
        <f t="shared" si="6"/>
        <v>75</v>
      </c>
      <c r="R34" s="74">
        <f t="shared" si="7"/>
        <v>74.5</v>
      </c>
      <c r="S34" s="74">
        <f t="shared" si="8"/>
        <v>88.8</v>
      </c>
      <c r="T34" s="74">
        <f t="shared" si="9"/>
        <v>73</v>
      </c>
      <c r="U34" s="74">
        <f t="shared" si="10"/>
        <v>75</v>
      </c>
      <c r="V34" s="75">
        <f t="shared" si="11"/>
        <v>0</v>
      </c>
      <c r="W34" s="76">
        <f t="shared" si="12"/>
        <v>75</v>
      </c>
      <c r="X34" s="74">
        <v>15.0</v>
      </c>
      <c r="Y34" s="77">
        <v>30.0</v>
      </c>
      <c r="Z34" s="77">
        <v>40.0</v>
      </c>
      <c r="AA34" s="77">
        <v>100.0</v>
      </c>
      <c r="AB34" s="78">
        <f t="shared" si="13"/>
        <v>85</v>
      </c>
      <c r="AC34" s="77">
        <v>20.0</v>
      </c>
      <c r="AD34" s="77">
        <v>50.0</v>
      </c>
      <c r="AE34" s="74">
        <v>90.0</v>
      </c>
      <c r="AF34" s="78">
        <f t="shared" si="14"/>
        <v>65</v>
      </c>
      <c r="AG34" s="77"/>
      <c r="AH34" s="77"/>
      <c r="AI34" s="74"/>
      <c r="AJ34" s="78">
        <f t="shared" si="15"/>
        <v>0</v>
      </c>
      <c r="AK34" s="79">
        <v>100.0</v>
      </c>
      <c r="AL34" s="80">
        <v>0.0</v>
      </c>
      <c r="AM34" s="79">
        <v>100.0</v>
      </c>
      <c r="AN34" s="79">
        <v>100.0</v>
      </c>
      <c r="AO34" s="79">
        <v>75.0</v>
      </c>
      <c r="AP34" s="79">
        <v>60.0</v>
      </c>
      <c r="AQ34" s="79">
        <v>100.0</v>
      </c>
      <c r="AR34" s="79">
        <v>50.0</v>
      </c>
      <c r="AS34" s="79">
        <v>60.0</v>
      </c>
      <c r="AT34" s="79">
        <v>100.0</v>
      </c>
      <c r="AU34" s="79"/>
      <c r="AV34" s="78">
        <f t="shared" si="16"/>
        <v>74.5</v>
      </c>
      <c r="AW34" s="79">
        <v>95.0</v>
      </c>
      <c r="AX34" s="79">
        <v>100.0</v>
      </c>
      <c r="AY34" s="79">
        <v>100.0</v>
      </c>
      <c r="AZ34" s="79">
        <v>0.0</v>
      </c>
      <c r="BA34" s="79">
        <v>99.0</v>
      </c>
      <c r="BB34" s="79">
        <v>94.0</v>
      </c>
      <c r="BC34" s="79">
        <v>100.0</v>
      </c>
      <c r="BD34" s="79">
        <v>100.0</v>
      </c>
      <c r="BE34" s="79">
        <v>100.0</v>
      </c>
      <c r="BF34" s="79">
        <v>100.0</v>
      </c>
      <c r="BG34" s="79"/>
      <c r="BH34" s="79"/>
      <c r="BI34" s="78">
        <f t="shared" si="17"/>
        <v>88.8</v>
      </c>
      <c r="BJ34" s="79">
        <v>80.0</v>
      </c>
      <c r="BK34" s="79">
        <v>100.0</v>
      </c>
      <c r="BL34" s="79">
        <v>70.0</v>
      </c>
      <c r="BM34" s="79">
        <v>100.0</v>
      </c>
      <c r="BN34" s="79">
        <v>90.0</v>
      </c>
      <c r="BO34" s="79">
        <v>100.0</v>
      </c>
      <c r="BP34" s="79">
        <v>100.0</v>
      </c>
      <c r="BQ34" s="79">
        <v>0.0</v>
      </c>
      <c r="BR34" s="79">
        <v>0.0</v>
      </c>
      <c r="BS34" s="79">
        <v>90.0</v>
      </c>
      <c r="BT34" s="78">
        <f t="shared" si="18"/>
        <v>73</v>
      </c>
      <c r="BU34" s="81">
        <v>0.0</v>
      </c>
      <c r="BV34" s="81">
        <v>100.0</v>
      </c>
      <c r="BW34" s="81">
        <v>100.0</v>
      </c>
      <c r="BX34" s="79">
        <v>100.0</v>
      </c>
      <c r="BY34" s="79">
        <v>100.0</v>
      </c>
      <c r="BZ34" s="79">
        <v>0.0</v>
      </c>
      <c r="CA34" s="79">
        <v>100.0</v>
      </c>
      <c r="CB34" s="79">
        <v>100.0</v>
      </c>
      <c r="CC34" s="79"/>
      <c r="CD34" s="78">
        <f t="shared" si="19"/>
        <v>75</v>
      </c>
    </row>
    <row r="35" ht="15.75" customHeight="1">
      <c r="A35" s="34" t="str">
        <f t="shared" si="2"/>
        <v>202051523-9</v>
      </c>
      <c r="B35" s="23">
        <f t="shared" si="3"/>
        <v>86</v>
      </c>
      <c r="C35" s="34"/>
      <c r="D35" s="98">
        <v>31.0</v>
      </c>
      <c r="E35" s="72" t="s">
        <v>1995</v>
      </c>
      <c r="F35" s="72" t="s">
        <v>100</v>
      </c>
      <c r="G35" s="72" t="s">
        <v>1996</v>
      </c>
      <c r="H35" s="72" t="s">
        <v>79</v>
      </c>
      <c r="I35" s="72" t="s">
        <v>1997</v>
      </c>
      <c r="J35" s="72" t="s">
        <v>1660</v>
      </c>
      <c r="K35" s="72" t="s">
        <v>176</v>
      </c>
      <c r="L35" s="72" t="s">
        <v>65</v>
      </c>
      <c r="M35" s="72" t="s">
        <v>323</v>
      </c>
      <c r="N35" s="72" t="s">
        <v>1998</v>
      </c>
      <c r="O35" s="74">
        <f t="shared" si="4"/>
        <v>90</v>
      </c>
      <c r="P35" s="74">
        <f t="shared" si="5"/>
        <v>74.5</v>
      </c>
      <c r="Q35" s="74">
        <f t="shared" si="6"/>
        <v>82</v>
      </c>
      <c r="R35" s="74">
        <f t="shared" si="7"/>
        <v>78</v>
      </c>
      <c r="S35" s="74">
        <f t="shared" si="8"/>
        <v>99.091</v>
      </c>
      <c r="T35" s="74">
        <f t="shared" si="9"/>
        <v>97</v>
      </c>
      <c r="U35" s="74">
        <f t="shared" si="10"/>
        <v>100</v>
      </c>
      <c r="V35" s="75">
        <f t="shared" si="11"/>
        <v>0</v>
      </c>
      <c r="W35" s="76">
        <f t="shared" si="12"/>
        <v>86</v>
      </c>
      <c r="X35" s="74">
        <v>20.0</v>
      </c>
      <c r="Y35" s="77">
        <v>30.0</v>
      </c>
      <c r="Z35" s="77">
        <v>40.0</v>
      </c>
      <c r="AA35" s="77">
        <v>100.0</v>
      </c>
      <c r="AB35" s="78">
        <f t="shared" si="13"/>
        <v>90</v>
      </c>
      <c r="AC35" s="77">
        <v>25.0</v>
      </c>
      <c r="AD35" s="77">
        <v>55.0</v>
      </c>
      <c r="AE35" s="74">
        <v>90.0</v>
      </c>
      <c r="AF35" s="78">
        <f t="shared" si="14"/>
        <v>74.5</v>
      </c>
      <c r="AG35" s="77"/>
      <c r="AH35" s="77"/>
      <c r="AI35" s="74"/>
      <c r="AJ35" s="78">
        <f t="shared" si="15"/>
        <v>0</v>
      </c>
      <c r="AK35" s="79">
        <v>100.0</v>
      </c>
      <c r="AL35" s="80">
        <v>0.0</v>
      </c>
      <c r="AM35" s="79">
        <v>100.0</v>
      </c>
      <c r="AN35" s="79">
        <v>100.0</v>
      </c>
      <c r="AO35" s="79">
        <v>100.0</v>
      </c>
      <c r="AP35" s="79">
        <v>80.0</v>
      </c>
      <c r="AQ35" s="79">
        <v>100.0</v>
      </c>
      <c r="AR35" s="79">
        <v>0.0</v>
      </c>
      <c r="AS35" s="79">
        <v>100.0</v>
      </c>
      <c r="AT35" s="79">
        <v>100.0</v>
      </c>
      <c r="AU35" s="79"/>
      <c r="AV35" s="78">
        <f t="shared" si="16"/>
        <v>78</v>
      </c>
      <c r="AW35" s="79">
        <v>100.0</v>
      </c>
      <c r="AX35" s="79">
        <v>100.0</v>
      </c>
      <c r="AY35" s="79">
        <v>100.0</v>
      </c>
      <c r="AZ35" s="79">
        <v>100.0</v>
      </c>
      <c r="BA35" s="79">
        <v>100.0</v>
      </c>
      <c r="BB35" s="79">
        <v>100.0</v>
      </c>
      <c r="BC35" s="79">
        <v>100.0</v>
      </c>
      <c r="BD35" s="79">
        <v>90.91</v>
      </c>
      <c r="BE35" s="79">
        <v>100.0</v>
      </c>
      <c r="BF35" s="79">
        <v>100.0</v>
      </c>
      <c r="BG35" s="79"/>
      <c r="BH35" s="79"/>
      <c r="BI35" s="78">
        <f t="shared" si="17"/>
        <v>99.091</v>
      </c>
      <c r="BJ35" s="79">
        <v>80.0</v>
      </c>
      <c r="BK35" s="79">
        <v>100.0</v>
      </c>
      <c r="BL35" s="79">
        <v>100.0</v>
      </c>
      <c r="BM35" s="79">
        <v>100.0</v>
      </c>
      <c r="BN35" s="79">
        <v>90.0</v>
      </c>
      <c r="BO35" s="79">
        <v>100.0</v>
      </c>
      <c r="BP35" s="79">
        <v>100.0</v>
      </c>
      <c r="BQ35" s="79">
        <v>100.0</v>
      </c>
      <c r="BR35" s="79">
        <v>100.0</v>
      </c>
      <c r="BS35" s="79">
        <v>100.0</v>
      </c>
      <c r="BT35" s="78">
        <f t="shared" si="18"/>
        <v>97</v>
      </c>
      <c r="BU35" s="81">
        <v>100.0</v>
      </c>
      <c r="BV35" s="81">
        <v>100.0</v>
      </c>
      <c r="BW35" s="81">
        <v>100.0</v>
      </c>
      <c r="BX35" s="79">
        <v>100.0</v>
      </c>
      <c r="BY35" s="79">
        <v>100.0</v>
      </c>
      <c r="BZ35" s="79">
        <v>100.0</v>
      </c>
      <c r="CA35" s="79">
        <v>100.0</v>
      </c>
      <c r="CB35" s="79">
        <v>100.0</v>
      </c>
      <c r="CC35" s="79"/>
      <c r="CD35" s="78">
        <f t="shared" si="19"/>
        <v>100</v>
      </c>
    </row>
    <row r="36" ht="15.75" customHeight="1">
      <c r="A36" s="34" t="str">
        <f t="shared" si="2"/>
        <v>202051570-0</v>
      </c>
      <c r="B36" s="23">
        <f t="shared" si="3"/>
        <v>86</v>
      </c>
      <c r="C36" s="34"/>
      <c r="D36" s="98">
        <v>32.0</v>
      </c>
      <c r="E36" s="72" t="s">
        <v>1999</v>
      </c>
      <c r="F36" s="72" t="s">
        <v>155</v>
      </c>
      <c r="G36" s="72" t="s">
        <v>2000</v>
      </c>
      <c r="H36" s="72" t="s">
        <v>205</v>
      </c>
      <c r="I36" s="72" t="s">
        <v>1683</v>
      </c>
      <c r="J36" s="72" t="s">
        <v>1165</v>
      </c>
      <c r="K36" s="72" t="s">
        <v>2001</v>
      </c>
      <c r="L36" s="72" t="s">
        <v>65</v>
      </c>
      <c r="M36" s="72" t="s">
        <v>323</v>
      </c>
      <c r="N36" s="72" t="s">
        <v>2002</v>
      </c>
      <c r="O36" s="74">
        <f t="shared" si="4"/>
        <v>90</v>
      </c>
      <c r="P36" s="74">
        <f t="shared" si="5"/>
        <v>79</v>
      </c>
      <c r="Q36" s="74">
        <f t="shared" si="6"/>
        <v>85</v>
      </c>
      <c r="R36" s="74">
        <f t="shared" si="7"/>
        <v>70.5</v>
      </c>
      <c r="S36" s="74">
        <f t="shared" si="8"/>
        <v>100</v>
      </c>
      <c r="T36" s="74">
        <f t="shared" si="9"/>
        <v>95</v>
      </c>
      <c r="U36" s="74">
        <f t="shared" si="10"/>
        <v>100</v>
      </c>
      <c r="V36" s="75">
        <f t="shared" si="11"/>
        <v>0</v>
      </c>
      <c r="W36" s="76">
        <f t="shared" si="12"/>
        <v>86</v>
      </c>
      <c r="X36" s="74">
        <v>20.0</v>
      </c>
      <c r="Y36" s="77">
        <v>30.0</v>
      </c>
      <c r="Z36" s="77">
        <v>40.0</v>
      </c>
      <c r="AA36" s="77">
        <v>100.0</v>
      </c>
      <c r="AB36" s="78">
        <f t="shared" si="13"/>
        <v>90</v>
      </c>
      <c r="AC36" s="77">
        <v>25.0</v>
      </c>
      <c r="AD36" s="77">
        <v>60.0</v>
      </c>
      <c r="AE36" s="74">
        <v>90.0</v>
      </c>
      <c r="AF36" s="78">
        <f t="shared" si="14"/>
        <v>79</v>
      </c>
      <c r="AG36" s="77"/>
      <c r="AH36" s="77"/>
      <c r="AI36" s="74"/>
      <c r="AJ36" s="78">
        <f t="shared" si="15"/>
        <v>0</v>
      </c>
      <c r="AK36" s="79">
        <v>100.0</v>
      </c>
      <c r="AL36" s="80">
        <v>0.0</v>
      </c>
      <c r="AM36" s="79">
        <v>100.0</v>
      </c>
      <c r="AN36" s="79">
        <v>100.0</v>
      </c>
      <c r="AO36" s="79">
        <v>75.0</v>
      </c>
      <c r="AP36" s="79">
        <v>40.0</v>
      </c>
      <c r="AQ36" s="79">
        <v>80.0</v>
      </c>
      <c r="AR36" s="79">
        <v>50.0</v>
      </c>
      <c r="AS36" s="79">
        <v>60.0</v>
      </c>
      <c r="AT36" s="79">
        <v>100.0</v>
      </c>
      <c r="AU36" s="79"/>
      <c r="AV36" s="78">
        <f t="shared" si="16"/>
        <v>70.5</v>
      </c>
      <c r="AW36" s="79">
        <v>100.0</v>
      </c>
      <c r="AX36" s="79">
        <v>100.0</v>
      </c>
      <c r="AY36" s="79">
        <v>100.0</v>
      </c>
      <c r="AZ36" s="79">
        <v>100.0</v>
      </c>
      <c r="BA36" s="79">
        <v>100.0</v>
      </c>
      <c r="BB36" s="79">
        <v>100.0</v>
      </c>
      <c r="BC36" s="79">
        <v>100.0</v>
      </c>
      <c r="BD36" s="79">
        <v>100.0</v>
      </c>
      <c r="BE36" s="79">
        <v>100.0</v>
      </c>
      <c r="BF36" s="79">
        <v>100.0</v>
      </c>
      <c r="BG36" s="79"/>
      <c r="BH36" s="79"/>
      <c r="BI36" s="78">
        <f t="shared" si="17"/>
        <v>100</v>
      </c>
      <c r="BJ36" s="79">
        <v>100.0</v>
      </c>
      <c r="BK36" s="79">
        <v>100.0</v>
      </c>
      <c r="BL36" s="79">
        <v>65.0</v>
      </c>
      <c r="BM36" s="79">
        <v>100.0</v>
      </c>
      <c r="BN36" s="79">
        <v>95.0</v>
      </c>
      <c r="BO36" s="79">
        <v>90.0</v>
      </c>
      <c r="BP36" s="79">
        <v>100.0</v>
      </c>
      <c r="BQ36" s="79">
        <v>100.0</v>
      </c>
      <c r="BR36" s="79">
        <v>100.0</v>
      </c>
      <c r="BS36" s="79">
        <v>100.0</v>
      </c>
      <c r="BT36" s="78">
        <f t="shared" si="18"/>
        <v>95</v>
      </c>
      <c r="BU36" s="81">
        <v>100.0</v>
      </c>
      <c r="BV36" s="81">
        <v>100.0</v>
      </c>
      <c r="BW36" s="81">
        <v>100.0</v>
      </c>
      <c r="BX36" s="79">
        <v>100.0</v>
      </c>
      <c r="BY36" s="79">
        <v>100.0</v>
      </c>
      <c r="BZ36" s="79">
        <v>100.0</v>
      </c>
      <c r="CA36" s="79">
        <v>100.0</v>
      </c>
      <c r="CB36" s="79">
        <v>100.0</v>
      </c>
      <c r="CC36" s="79"/>
      <c r="CD36" s="78">
        <f t="shared" si="19"/>
        <v>100</v>
      </c>
    </row>
    <row r="37" ht="15.75" customHeight="1">
      <c r="A37" s="34" t="str">
        <f t="shared" si="2"/>
        <v>202004679-4</v>
      </c>
      <c r="B37" s="23">
        <f t="shared" si="3"/>
        <v>75</v>
      </c>
      <c r="C37" s="34"/>
      <c r="D37" s="98">
        <v>33.0</v>
      </c>
      <c r="E37" s="72" t="s">
        <v>2003</v>
      </c>
      <c r="F37" s="72" t="s">
        <v>59</v>
      </c>
      <c r="G37" s="72" t="s">
        <v>2004</v>
      </c>
      <c r="H37" s="72" t="s">
        <v>65</v>
      </c>
      <c r="I37" s="72" t="s">
        <v>2005</v>
      </c>
      <c r="J37" s="72" t="s">
        <v>219</v>
      </c>
      <c r="K37" s="72" t="s">
        <v>2006</v>
      </c>
      <c r="L37" s="72" t="s">
        <v>65</v>
      </c>
      <c r="M37" s="72" t="s">
        <v>66</v>
      </c>
      <c r="N37" s="72" t="s">
        <v>2007</v>
      </c>
      <c r="O37" s="74">
        <f t="shared" si="4"/>
        <v>80</v>
      </c>
      <c r="P37" s="74">
        <f t="shared" si="5"/>
        <v>69.5</v>
      </c>
      <c r="Q37" s="74">
        <f t="shared" si="6"/>
        <v>75</v>
      </c>
      <c r="R37" s="74">
        <f t="shared" si="7"/>
        <v>70.3</v>
      </c>
      <c r="S37" s="74">
        <f t="shared" si="8"/>
        <v>70</v>
      </c>
      <c r="T37" s="74">
        <f t="shared" si="9"/>
        <v>73.5</v>
      </c>
      <c r="U37" s="74">
        <f t="shared" si="10"/>
        <v>100</v>
      </c>
      <c r="V37" s="75">
        <f t="shared" si="11"/>
        <v>0</v>
      </c>
      <c r="W37" s="76">
        <f t="shared" si="12"/>
        <v>75</v>
      </c>
      <c r="X37" s="74">
        <v>15.0</v>
      </c>
      <c r="Y37" s="77">
        <v>30.0</v>
      </c>
      <c r="Z37" s="77">
        <v>35.0</v>
      </c>
      <c r="AA37" s="77">
        <v>100.0</v>
      </c>
      <c r="AB37" s="78">
        <f t="shared" si="13"/>
        <v>80</v>
      </c>
      <c r="AC37" s="77">
        <v>20.0</v>
      </c>
      <c r="AD37" s="77">
        <v>55.0</v>
      </c>
      <c r="AE37" s="74">
        <v>90.0</v>
      </c>
      <c r="AF37" s="78">
        <f t="shared" si="14"/>
        <v>69.5</v>
      </c>
      <c r="AG37" s="77"/>
      <c r="AH37" s="77"/>
      <c r="AI37" s="74"/>
      <c r="AJ37" s="78">
        <f t="shared" si="15"/>
        <v>0</v>
      </c>
      <c r="AK37" s="79">
        <v>100.0</v>
      </c>
      <c r="AL37" s="80">
        <v>0.0</v>
      </c>
      <c r="AM37" s="79">
        <v>100.0</v>
      </c>
      <c r="AN37" s="79">
        <v>100.0</v>
      </c>
      <c r="AO37" s="79">
        <v>0.0</v>
      </c>
      <c r="AP37" s="79">
        <v>20.0</v>
      </c>
      <c r="AQ37" s="79">
        <v>100.0</v>
      </c>
      <c r="AR37" s="79">
        <v>83.0</v>
      </c>
      <c r="AS37" s="79">
        <v>100.0</v>
      </c>
      <c r="AT37" s="79">
        <v>100.0</v>
      </c>
      <c r="AU37" s="79"/>
      <c r="AV37" s="78">
        <f t="shared" si="16"/>
        <v>70.3</v>
      </c>
      <c r="AW37" s="79">
        <v>100.0</v>
      </c>
      <c r="AX37" s="79">
        <v>100.0</v>
      </c>
      <c r="AY37" s="79">
        <v>100.0</v>
      </c>
      <c r="AZ37" s="79">
        <v>0.0</v>
      </c>
      <c r="BA37" s="79">
        <v>100.0</v>
      </c>
      <c r="BB37" s="79">
        <v>100.0</v>
      </c>
      <c r="BC37" s="79">
        <v>0.0</v>
      </c>
      <c r="BD37" s="79">
        <v>100.0</v>
      </c>
      <c r="BE37" s="79">
        <v>0.0</v>
      </c>
      <c r="BF37" s="79">
        <v>100.0</v>
      </c>
      <c r="BG37" s="79"/>
      <c r="BH37" s="79"/>
      <c r="BI37" s="78">
        <f t="shared" si="17"/>
        <v>70</v>
      </c>
      <c r="BJ37" s="79">
        <v>100.0</v>
      </c>
      <c r="BK37" s="79">
        <v>95.0</v>
      </c>
      <c r="BL37" s="79">
        <v>85.0</v>
      </c>
      <c r="BM37" s="79">
        <v>90.0</v>
      </c>
      <c r="BN37" s="79">
        <v>0.0</v>
      </c>
      <c r="BO37" s="79">
        <v>0.0</v>
      </c>
      <c r="BP37" s="79">
        <v>100.0</v>
      </c>
      <c r="BQ37" s="79">
        <v>100.0</v>
      </c>
      <c r="BR37" s="79">
        <v>100.0</v>
      </c>
      <c r="BS37" s="79">
        <v>65.0</v>
      </c>
      <c r="BT37" s="78">
        <f t="shared" si="18"/>
        <v>73.5</v>
      </c>
      <c r="BU37" s="81">
        <v>100.0</v>
      </c>
      <c r="BV37" s="81">
        <v>100.0</v>
      </c>
      <c r="BW37" s="81">
        <v>100.0</v>
      </c>
      <c r="BX37" s="79">
        <v>100.0</v>
      </c>
      <c r="BY37" s="79">
        <v>100.0</v>
      </c>
      <c r="BZ37" s="79">
        <v>100.0</v>
      </c>
      <c r="CA37" s="79">
        <v>100.0</v>
      </c>
      <c r="CB37" s="79">
        <v>100.0</v>
      </c>
      <c r="CC37" s="79"/>
      <c r="CD37" s="78">
        <f t="shared" si="19"/>
        <v>100</v>
      </c>
    </row>
    <row r="38" ht="15.75" customHeight="1">
      <c r="A38" s="34" t="str">
        <f t="shared" si="2"/>
        <v>-</v>
      </c>
      <c r="B38" s="23" t="str">
        <f t="shared" si="3"/>
        <v/>
      </c>
      <c r="C38" s="34"/>
      <c r="D38" s="98">
        <v>34.0</v>
      </c>
      <c r="E38" s="72"/>
      <c r="F38" s="72"/>
      <c r="G38" s="72"/>
      <c r="H38" s="72"/>
      <c r="I38" s="72"/>
      <c r="J38" s="72"/>
      <c r="K38" s="72"/>
      <c r="L38" s="34"/>
      <c r="M38" s="34"/>
      <c r="N38" s="34"/>
      <c r="O38" s="74"/>
      <c r="P38" s="74"/>
      <c r="Q38" s="74"/>
      <c r="R38" s="74"/>
      <c r="S38" s="74"/>
      <c r="T38" s="74"/>
      <c r="U38" s="74"/>
      <c r="V38" s="75"/>
      <c r="W38" s="107"/>
      <c r="X38" s="74"/>
      <c r="Y38" s="77"/>
      <c r="Z38" s="77"/>
      <c r="AA38" s="77"/>
      <c r="AB38" s="78"/>
      <c r="AC38" s="77"/>
      <c r="AD38" s="77"/>
      <c r="AE38" s="74"/>
      <c r="AF38" s="78"/>
      <c r="AG38" s="77"/>
      <c r="AH38" s="77"/>
      <c r="AI38" s="77"/>
      <c r="AJ38" s="78"/>
      <c r="AK38" s="79"/>
      <c r="AL38" s="80"/>
      <c r="AM38" s="79"/>
      <c r="AN38" s="79"/>
      <c r="AO38" s="79"/>
      <c r="AP38" s="79"/>
      <c r="AQ38" s="79"/>
      <c r="AR38" s="79"/>
      <c r="AS38" s="79"/>
      <c r="AT38" s="79"/>
      <c r="AU38" s="79"/>
      <c r="AV38" s="78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8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8"/>
      <c r="BU38" s="79"/>
      <c r="BV38" s="79"/>
      <c r="BW38" s="79"/>
      <c r="BX38" s="79"/>
      <c r="BY38" s="79"/>
      <c r="BZ38" s="79"/>
      <c r="CA38" s="79"/>
      <c r="CB38" s="79"/>
      <c r="CC38" s="79"/>
      <c r="CD38" s="78"/>
    </row>
    <row r="39" ht="15.75" customHeight="1">
      <c r="A39" s="34" t="str">
        <f t="shared" si="2"/>
        <v>-</v>
      </c>
      <c r="B39" s="23" t="str">
        <f t="shared" si="3"/>
        <v/>
      </c>
      <c r="C39" s="34"/>
      <c r="D39" s="98">
        <v>35.0</v>
      </c>
      <c r="E39" s="72"/>
      <c r="F39" s="72"/>
      <c r="G39" s="72"/>
      <c r="H39" s="72"/>
      <c r="I39" s="72"/>
      <c r="J39" s="72"/>
      <c r="K39" s="72"/>
      <c r="L39" s="34"/>
      <c r="M39" s="34"/>
      <c r="N39" s="34"/>
      <c r="O39" s="74"/>
      <c r="P39" s="74"/>
      <c r="Q39" s="74"/>
      <c r="R39" s="74"/>
      <c r="S39" s="74"/>
      <c r="T39" s="74"/>
      <c r="U39" s="74"/>
      <c r="V39" s="75"/>
      <c r="W39" s="107"/>
      <c r="X39" s="74"/>
      <c r="Y39" s="77"/>
      <c r="Z39" s="77"/>
      <c r="AA39" s="77"/>
      <c r="AB39" s="78"/>
      <c r="AC39" s="77"/>
      <c r="AD39" s="77"/>
      <c r="AE39" s="74"/>
      <c r="AF39" s="78"/>
      <c r="AG39" s="77"/>
      <c r="AH39" s="77"/>
      <c r="AI39" s="77"/>
      <c r="AJ39" s="78"/>
      <c r="AK39" s="79"/>
      <c r="AL39" s="80"/>
      <c r="AM39" s="79"/>
      <c r="AN39" s="79"/>
      <c r="AO39" s="79"/>
      <c r="AP39" s="79"/>
      <c r="AQ39" s="79"/>
      <c r="AR39" s="79"/>
      <c r="AS39" s="79"/>
      <c r="AT39" s="79"/>
      <c r="AU39" s="79"/>
      <c r="AV39" s="78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8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8"/>
      <c r="BU39" s="79"/>
      <c r="BV39" s="79"/>
      <c r="BW39" s="79"/>
      <c r="BX39" s="79"/>
      <c r="BY39" s="79"/>
      <c r="BZ39" s="79"/>
      <c r="CA39" s="79"/>
      <c r="CB39" s="79"/>
      <c r="CC39" s="79"/>
      <c r="CD39" s="78"/>
    </row>
    <row r="40" ht="15.75" customHeight="1">
      <c r="A40" s="34" t="str">
        <f t="shared" si="2"/>
        <v>-</v>
      </c>
      <c r="B40" s="23" t="str">
        <f t="shared" si="3"/>
        <v/>
      </c>
      <c r="C40" s="34"/>
      <c r="D40" s="98">
        <v>36.0</v>
      </c>
      <c r="E40" s="72"/>
      <c r="F40" s="72"/>
      <c r="G40" s="72"/>
      <c r="H40" s="72"/>
      <c r="I40" s="72"/>
      <c r="J40" s="72"/>
      <c r="K40" s="72"/>
      <c r="L40" s="34"/>
      <c r="M40" s="34"/>
      <c r="N40" s="34"/>
      <c r="O40" s="74"/>
      <c r="P40" s="74"/>
      <c r="Q40" s="74"/>
      <c r="R40" s="74"/>
      <c r="S40" s="74"/>
      <c r="T40" s="74"/>
      <c r="U40" s="74"/>
      <c r="V40" s="75"/>
      <c r="W40" s="107"/>
      <c r="X40" s="74"/>
      <c r="Y40" s="77"/>
      <c r="Z40" s="77"/>
      <c r="AA40" s="77"/>
      <c r="AB40" s="78"/>
      <c r="AC40" s="77"/>
      <c r="AD40" s="77"/>
      <c r="AE40" s="74"/>
      <c r="AF40" s="78"/>
      <c r="AG40" s="77"/>
      <c r="AH40" s="77"/>
      <c r="AI40" s="77"/>
      <c r="AJ40" s="78"/>
      <c r="AK40" s="79"/>
      <c r="AL40" s="80"/>
      <c r="AM40" s="79"/>
      <c r="AN40" s="79"/>
      <c r="AO40" s="79"/>
      <c r="AP40" s="79"/>
      <c r="AQ40" s="79"/>
      <c r="AR40" s="79"/>
      <c r="AS40" s="79"/>
      <c r="AT40" s="79"/>
      <c r="AU40" s="79"/>
      <c r="AV40" s="78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8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8"/>
      <c r="BU40" s="79"/>
      <c r="BV40" s="79"/>
      <c r="BW40" s="79"/>
      <c r="BX40" s="79"/>
      <c r="BY40" s="79"/>
      <c r="BZ40" s="79"/>
      <c r="CA40" s="79"/>
      <c r="CB40" s="79"/>
      <c r="CC40" s="79"/>
      <c r="CD40" s="78"/>
    </row>
    <row r="41" ht="15.75" customHeight="1">
      <c r="A41" s="34" t="str">
        <f t="shared" si="2"/>
        <v>-</v>
      </c>
      <c r="B41" s="23" t="str">
        <f t="shared" si="3"/>
        <v/>
      </c>
      <c r="C41" s="34"/>
      <c r="D41" s="98">
        <v>37.0</v>
      </c>
      <c r="E41" s="72"/>
      <c r="F41" s="72"/>
      <c r="G41" s="72"/>
      <c r="H41" s="72"/>
      <c r="I41" s="72"/>
      <c r="J41" s="72"/>
      <c r="K41" s="72"/>
      <c r="L41" s="34"/>
      <c r="M41" s="34"/>
      <c r="N41" s="34"/>
      <c r="O41" s="74"/>
      <c r="P41" s="74"/>
      <c r="Q41" s="74"/>
      <c r="R41" s="74"/>
      <c r="S41" s="74"/>
      <c r="T41" s="74"/>
      <c r="U41" s="74"/>
      <c r="V41" s="75"/>
      <c r="W41" s="107"/>
      <c r="X41" s="74"/>
      <c r="Y41" s="77"/>
      <c r="Z41" s="77"/>
      <c r="AA41" s="77"/>
      <c r="AB41" s="78"/>
      <c r="AC41" s="77"/>
      <c r="AD41" s="77"/>
      <c r="AE41" s="74"/>
      <c r="AF41" s="78"/>
      <c r="AG41" s="77"/>
      <c r="AH41" s="77"/>
      <c r="AI41" s="77"/>
      <c r="AJ41" s="78"/>
      <c r="AK41" s="79"/>
      <c r="AL41" s="80"/>
      <c r="AM41" s="79"/>
      <c r="AN41" s="79"/>
      <c r="AO41" s="79"/>
      <c r="AP41" s="79"/>
      <c r="AQ41" s="79"/>
      <c r="AR41" s="79"/>
      <c r="AS41" s="79"/>
      <c r="AT41" s="79"/>
      <c r="AU41" s="79"/>
      <c r="AV41" s="78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8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8"/>
      <c r="BU41" s="79"/>
      <c r="BV41" s="79"/>
      <c r="BW41" s="79"/>
      <c r="BX41" s="79"/>
      <c r="BY41" s="79"/>
      <c r="BZ41" s="79"/>
      <c r="CA41" s="79"/>
      <c r="CB41" s="79"/>
      <c r="CC41" s="79"/>
      <c r="CD41" s="78"/>
    </row>
    <row r="42" ht="15.75" customHeight="1">
      <c r="A42" s="34" t="str">
        <f t="shared" si="2"/>
        <v>-</v>
      </c>
      <c r="B42" s="23" t="str">
        <f t="shared" si="3"/>
        <v/>
      </c>
      <c r="C42" s="34"/>
      <c r="D42" s="98">
        <v>38.0</v>
      </c>
      <c r="E42" s="72"/>
      <c r="F42" s="72"/>
      <c r="G42" s="72"/>
      <c r="H42" s="72"/>
      <c r="I42" s="72"/>
      <c r="J42" s="72"/>
      <c r="K42" s="72"/>
      <c r="L42" s="34"/>
      <c r="M42" s="34"/>
      <c r="N42" s="34"/>
      <c r="O42" s="74"/>
      <c r="P42" s="74"/>
      <c r="Q42" s="74"/>
      <c r="R42" s="74"/>
      <c r="S42" s="74"/>
      <c r="T42" s="74"/>
      <c r="U42" s="74"/>
      <c r="V42" s="75"/>
      <c r="W42" s="107"/>
      <c r="X42" s="74"/>
      <c r="Y42" s="77"/>
      <c r="Z42" s="77"/>
      <c r="AA42" s="77"/>
      <c r="AB42" s="78"/>
      <c r="AC42" s="77"/>
      <c r="AD42" s="77"/>
      <c r="AE42" s="74"/>
      <c r="AF42" s="78"/>
      <c r="AG42" s="77"/>
      <c r="AH42" s="77"/>
      <c r="AI42" s="77"/>
      <c r="AJ42" s="78"/>
      <c r="AK42" s="79"/>
      <c r="AL42" s="80"/>
      <c r="AM42" s="79"/>
      <c r="AN42" s="79"/>
      <c r="AO42" s="79"/>
      <c r="AP42" s="79"/>
      <c r="AQ42" s="79"/>
      <c r="AR42" s="79"/>
      <c r="AS42" s="79"/>
      <c r="AT42" s="79"/>
      <c r="AU42" s="79"/>
      <c r="AV42" s="78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8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8"/>
      <c r="BU42" s="79"/>
      <c r="BV42" s="79"/>
      <c r="BW42" s="79"/>
      <c r="BX42" s="79"/>
      <c r="BY42" s="79"/>
      <c r="BZ42" s="79"/>
      <c r="CA42" s="79"/>
      <c r="CB42" s="79"/>
      <c r="CC42" s="79"/>
      <c r="CD42" s="78"/>
    </row>
    <row r="43" ht="15.75" customHeight="1">
      <c r="A43" s="34" t="str">
        <f t="shared" si="2"/>
        <v>-</v>
      </c>
      <c r="B43" s="23" t="str">
        <f t="shared" si="3"/>
        <v/>
      </c>
      <c r="C43" s="34"/>
      <c r="D43" s="98">
        <v>39.0</v>
      </c>
      <c r="E43" s="72"/>
      <c r="F43" s="72"/>
      <c r="G43" s="72"/>
      <c r="H43" s="72"/>
      <c r="I43" s="72"/>
      <c r="J43" s="72"/>
      <c r="K43" s="72"/>
      <c r="L43" s="34"/>
      <c r="M43" s="34"/>
      <c r="N43" s="34"/>
      <c r="O43" s="74"/>
      <c r="P43" s="74"/>
      <c r="Q43" s="74"/>
      <c r="R43" s="74"/>
      <c r="S43" s="74"/>
      <c r="T43" s="74"/>
      <c r="U43" s="74"/>
      <c r="V43" s="75"/>
      <c r="W43" s="107"/>
      <c r="X43" s="74"/>
      <c r="Y43" s="77"/>
      <c r="Z43" s="77"/>
      <c r="AA43" s="77"/>
      <c r="AB43" s="78"/>
      <c r="AC43" s="77"/>
      <c r="AD43" s="77"/>
      <c r="AE43" s="74"/>
      <c r="AF43" s="78"/>
      <c r="AG43" s="77"/>
      <c r="AH43" s="77"/>
      <c r="AI43" s="77"/>
      <c r="AJ43" s="78"/>
      <c r="AK43" s="79"/>
      <c r="AL43" s="80"/>
      <c r="AM43" s="79"/>
      <c r="AN43" s="79"/>
      <c r="AO43" s="79"/>
      <c r="AP43" s="79"/>
      <c r="AQ43" s="79"/>
      <c r="AR43" s="79"/>
      <c r="AS43" s="79"/>
      <c r="AT43" s="79"/>
      <c r="AU43" s="79"/>
      <c r="AV43" s="78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8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8"/>
      <c r="BU43" s="79"/>
      <c r="BV43" s="79"/>
      <c r="BW43" s="79"/>
      <c r="BX43" s="79"/>
      <c r="BY43" s="79"/>
      <c r="BZ43" s="79"/>
      <c r="CA43" s="79"/>
      <c r="CB43" s="79"/>
      <c r="CC43" s="79"/>
      <c r="CD43" s="78"/>
    </row>
    <row r="44" ht="15.75" customHeight="1">
      <c r="A44" s="34" t="str">
        <f t="shared" si="2"/>
        <v>-</v>
      </c>
      <c r="B44" s="23" t="str">
        <f t="shared" si="3"/>
        <v/>
      </c>
      <c r="C44" s="34"/>
      <c r="D44" s="98">
        <v>40.0</v>
      </c>
      <c r="E44" s="72"/>
      <c r="F44" s="72"/>
      <c r="G44" s="72"/>
      <c r="H44" s="72"/>
      <c r="I44" s="72"/>
      <c r="J44" s="72"/>
      <c r="K44" s="72"/>
      <c r="L44" s="34"/>
      <c r="M44" s="34"/>
      <c r="N44" s="34"/>
      <c r="O44" s="74"/>
      <c r="P44" s="74"/>
      <c r="Q44" s="74"/>
      <c r="R44" s="74"/>
      <c r="S44" s="74"/>
      <c r="T44" s="74"/>
      <c r="U44" s="74"/>
      <c r="V44" s="75"/>
      <c r="W44" s="107"/>
      <c r="X44" s="74"/>
      <c r="Y44" s="77"/>
      <c r="Z44" s="77"/>
      <c r="AA44" s="77"/>
      <c r="AB44" s="78"/>
      <c r="AC44" s="77"/>
      <c r="AD44" s="77"/>
      <c r="AE44" s="74"/>
      <c r="AF44" s="78"/>
      <c r="AG44" s="77"/>
      <c r="AH44" s="77"/>
      <c r="AI44" s="77"/>
      <c r="AJ44" s="78"/>
      <c r="AK44" s="79"/>
      <c r="AL44" s="80"/>
      <c r="AM44" s="79"/>
      <c r="AN44" s="79"/>
      <c r="AO44" s="79"/>
      <c r="AP44" s="79"/>
      <c r="AQ44" s="79"/>
      <c r="AR44" s="79"/>
      <c r="AS44" s="79"/>
      <c r="AT44" s="79"/>
      <c r="AU44" s="79"/>
      <c r="AV44" s="78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8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8"/>
      <c r="BU44" s="79"/>
      <c r="BV44" s="79"/>
      <c r="BW44" s="79"/>
      <c r="BX44" s="79"/>
      <c r="BY44" s="79"/>
      <c r="BZ44" s="79"/>
      <c r="CA44" s="79"/>
      <c r="CB44" s="79"/>
      <c r="CC44" s="79"/>
      <c r="CD44" s="78"/>
    </row>
    <row r="45" ht="15.75" customHeight="1">
      <c r="A45" s="34" t="str">
        <f t="shared" si="2"/>
        <v>-</v>
      </c>
      <c r="B45" s="23" t="str">
        <f t="shared" si="3"/>
        <v/>
      </c>
      <c r="C45" s="34"/>
      <c r="D45" s="98">
        <v>41.0</v>
      </c>
      <c r="E45" s="72"/>
      <c r="F45" s="72"/>
      <c r="G45" s="72"/>
      <c r="H45" s="72"/>
      <c r="I45" s="72"/>
      <c r="J45" s="72"/>
      <c r="K45" s="72"/>
      <c r="L45" s="34"/>
      <c r="M45" s="34"/>
      <c r="N45" s="34"/>
      <c r="O45" s="74"/>
      <c r="P45" s="74"/>
      <c r="Q45" s="74"/>
      <c r="R45" s="74"/>
      <c r="S45" s="74"/>
      <c r="T45" s="74"/>
      <c r="U45" s="74"/>
      <c r="V45" s="75"/>
      <c r="W45" s="107"/>
      <c r="X45" s="74"/>
      <c r="Y45" s="77"/>
      <c r="Z45" s="77"/>
      <c r="AA45" s="77"/>
      <c r="AB45" s="78"/>
      <c r="AC45" s="77"/>
      <c r="AD45" s="77"/>
      <c r="AE45" s="74"/>
      <c r="AF45" s="78"/>
      <c r="AG45" s="77"/>
      <c r="AH45" s="77"/>
      <c r="AI45" s="77"/>
      <c r="AJ45" s="78"/>
      <c r="AK45" s="79"/>
      <c r="AL45" s="80"/>
      <c r="AM45" s="79"/>
      <c r="AN45" s="79"/>
      <c r="AO45" s="79"/>
      <c r="AP45" s="79"/>
      <c r="AQ45" s="79"/>
      <c r="AR45" s="79"/>
      <c r="AS45" s="79"/>
      <c r="AT45" s="79"/>
      <c r="AU45" s="79"/>
      <c r="AV45" s="78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8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8"/>
      <c r="BU45" s="79"/>
      <c r="BV45" s="79"/>
      <c r="BW45" s="79"/>
      <c r="BX45" s="79"/>
      <c r="BY45" s="79"/>
      <c r="BZ45" s="79"/>
      <c r="CA45" s="79"/>
      <c r="CB45" s="79"/>
      <c r="CC45" s="79"/>
      <c r="CD45" s="78"/>
    </row>
    <row r="46" ht="15.75" customHeight="1">
      <c r="A46" s="34" t="str">
        <f t="shared" si="2"/>
        <v>-</v>
      </c>
      <c r="B46" s="23" t="str">
        <f t="shared" si="3"/>
        <v/>
      </c>
      <c r="C46" s="34"/>
      <c r="D46" s="98">
        <f t="shared" ref="D46:D47" si="21">D45+1</f>
        <v>42</v>
      </c>
      <c r="E46" s="72"/>
      <c r="F46" s="72"/>
      <c r="G46" s="72"/>
      <c r="H46" s="72"/>
      <c r="I46" s="72"/>
      <c r="J46" s="72"/>
      <c r="K46" s="72"/>
      <c r="L46" s="34"/>
      <c r="M46" s="34"/>
      <c r="N46" s="34"/>
      <c r="O46" s="74"/>
      <c r="P46" s="74"/>
      <c r="Q46" s="74"/>
      <c r="R46" s="74"/>
      <c r="S46" s="74"/>
      <c r="T46" s="74"/>
      <c r="U46" s="74"/>
      <c r="V46" s="75"/>
      <c r="W46" s="107"/>
      <c r="X46" s="74"/>
      <c r="Y46" s="77"/>
      <c r="Z46" s="77"/>
      <c r="AA46" s="77"/>
      <c r="AB46" s="78"/>
      <c r="AC46" s="77"/>
      <c r="AD46" s="77"/>
      <c r="AE46" s="74"/>
      <c r="AF46" s="78"/>
      <c r="AG46" s="77"/>
      <c r="AH46" s="77"/>
      <c r="AI46" s="77"/>
      <c r="AJ46" s="78"/>
      <c r="AK46" s="79"/>
      <c r="AL46" s="80"/>
      <c r="AM46" s="79"/>
      <c r="AN46" s="79"/>
      <c r="AO46" s="79"/>
      <c r="AP46" s="79"/>
      <c r="AQ46" s="79"/>
      <c r="AR46" s="79"/>
      <c r="AS46" s="79"/>
      <c r="AT46" s="79"/>
      <c r="AU46" s="79"/>
      <c r="AV46" s="78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8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8"/>
      <c r="BU46" s="79"/>
      <c r="BV46" s="79"/>
      <c r="BW46" s="79"/>
      <c r="BX46" s="79"/>
      <c r="BY46" s="79"/>
      <c r="BZ46" s="79"/>
      <c r="CA46" s="79"/>
      <c r="CB46" s="79"/>
      <c r="CC46" s="79"/>
      <c r="CD46" s="78"/>
    </row>
    <row r="47" ht="15.75" customHeight="1">
      <c r="A47" s="34" t="str">
        <f t="shared" si="2"/>
        <v>-</v>
      </c>
      <c r="B47" s="23" t="str">
        <f t="shared" si="3"/>
        <v/>
      </c>
      <c r="C47" s="34"/>
      <c r="D47" s="98">
        <f t="shared" si="21"/>
        <v>43</v>
      </c>
      <c r="E47" s="72"/>
      <c r="F47" s="72"/>
      <c r="G47" s="72"/>
      <c r="H47" s="72"/>
      <c r="I47" s="72"/>
      <c r="J47" s="72"/>
      <c r="K47" s="72"/>
      <c r="L47" s="34"/>
      <c r="M47" s="34"/>
      <c r="N47" s="34"/>
      <c r="O47" s="74"/>
      <c r="P47" s="74"/>
      <c r="Q47" s="74"/>
      <c r="R47" s="74"/>
      <c r="S47" s="74"/>
      <c r="T47" s="74"/>
      <c r="U47" s="74"/>
      <c r="V47" s="75"/>
      <c r="W47" s="107"/>
      <c r="X47" s="74"/>
      <c r="Y47" s="77"/>
      <c r="Z47" s="77"/>
      <c r="AA47" s="77"/>
      <c r="AB47" s="78"/>
      <c r="AC47" s="77"/>
      <c r="AD47" s="77"/>
      <c r="AE47" s="74"/>
      <c r="AF47" s="78"/>
      <c r="AG47" s="77"/>
      <c r="AH47" s="77"/>
      <c r="AI47" s="77"/>
      <c r="AJ47" s="78"/>
      <c r="AK47" s="79"/>
      <c r="AL47" s="80"/>
      <c r="AM47" s="79"/>
      <c r="AN47" s="79"/>
      <c r="AO47" s="79"/>
      <c r="AP47" s="79"/>
      <c r="AQ47" s="79"/>
      <c r="AR47" s="79"/>
      <c r="AS47" s="79"/>
      <c r="AT47" s="79"/>
      <c r="AU47" s="79"/>
      <c r="AV47" s="78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8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8"/>
      <c r="BU47" s="79"/>
      <c r="BV47" s="79"/>
      <c r="BW47" s="79"/>
      <c r="BX47" s="79"/>
      <c r="BY47" s="79"/>
      <c r="BZ47" s="79"/>
      <c r="CA47" s="79"/>
      <c r="CB47" s="79"/>
      <c r="CC47" s="79"/>
      <c r="CD47" s="78"/>
    </row>
    <row r="48" ht="15.75" customHeight="1">
      <c r="A48" s="34"/>
      <c r="B48" s="34"/>
      <c r="C48" s="34"/>
      <c r="D48" s="34"/>
      <c r="K48" s="2" t="s">
        <v>1</v>
      </c>
      <c r="L48" s="127"/>
      <c r="M48" s="127"/>
      <c r="N48" s="127"/>
      <c r="O48" s="108">
        <f t="shared" ref="O48:R48" si="22">IF(COUNT(O5:O47)&gt;0,ROUND(SUM(O5:O47)/COUNTIF(O5:O47,"&lt;&gt;"),0),0)</f>
        <v>85</v>
      </c>
      <c r="P48" s="108">
        <f t="shared" si="22"/>
        <v>61</v>
      </c>
      <c r="Q48" s="108">
        <f t="shared" si="22"/>
        <v>73</v>
      </c>
      <c r="R48" s="108">
        <f t="shared" si="22"/>
        <v>79</v>
      </c>
      <c r="S48" s="108"/>
      <c r="T48" s="108">
        <f>IF(COUNT(T5:T47)&gt;0,ROUND(SUM(T5:T47)/COUNTIF(T5:T47,"&lt;&gt;"),0),0)</f>
        <v>80</v>
      </c>
      <c r="U48" s="108"/>
      <c r="V48" s="108">
        <f t="shared" ref="V48:Z48" si="23">IF(COUNT(V5:V47)&gt;0,ROUND(SUM(V5:V47)/COUNTIF(V5:V47,"&lt;&gt;"),0),0)</f>
        <v>1</v>
      </c>
      <c r="W48" s="108">
        <f t="shared" si="23"/>
        <v>75</v>
      </c>
      <c r="X48" s="99">
        <f t="shared" si="23"/>
        <v>17</v>
      </c>
      <c r="Y48" s="99">
        <f t="shared" si="23"/>
        <v>28</v>
      </c>
      <c r="Z48" s="99">
        <f t="shared" si="23"/>
        <v>40</v>
      </c>
      <c r="AA48" s="99"/>
      <c r="AB48" s="99">
        <f t="shared" ref="AB48:AN48" si="24">IF(COUNT(AB5:AB47)&gt;0,ROUND(SUM(AB5:AB47)/COUNTIF(AB5:AB47,"&lt;&gt;"),0),0)</f>
        <v>85</v>
      </c>
      <c r="AC48" s="99">
        <f t="shared" si="24"/>
        <v>19</v>
      </c>
      <c r="AD48" s="99">
        <f t="shared" si="24"/>
        <v>47</v>
      </c>
      <c r="AE48" s="99">
        <f t="shared" si="24"/>
        <v>80</v>
      </c>
      <c r="AF48" s="99">
        <f t="shared" si="24"/>
        <v>61</v>
      </c>
      <c r="AG48" s="99">
        <f t="shared" si="24"/>
        <v>20</v>
      </c>
      <c r="AH48" s="99">
        <f t="shared" si="24"/>
        <v>25</v>
      </c>
      <c r="AI48" s="99">
        <f t="shared" si="24"/>
        <v>100</v>
      </c>
      <c r="AJ48" s="99">
        <f t="shared" si="24"/>
        <v>1</v>
      </c>
      <c r="AK48" s="99">
        <f t="shared" si="24"/>
        <v>98</v>
      </c>
      <c r="AL48" s="99">
        <f t="shared" si="24"/>
        <v>47</v>
      </c>
      <c r="AM48" s="99">
        <f t="shared" si="24"/>
        <v>94</v>
      </c>
      <c r="AN48" s="99">
        <f t="shared" si="24"/>
        <v>94</v>
      </c>
      <c r="AO48" s="99"/>
      <c r="AP48" s="99"/>
      <c r="AQ48" s="99"/>
      <c r="AR48" s="99"/>
      <c r="AS48" s="99"/>
      <c r="AT48" s="99"/>
      <c r="AU48" s="99"/>
      <c r="AV48" s="99">
        <f t="shared" ref="AV48:AX48" si="25">IF(COUNT(AV5:AV47)&gt;0,ROUND(SUM(AV5:AV47)/COUNTIF(AV5:AV47,"&lt;&gt;"),0),0)</f>
        <v>79</v>
      </c>
      <c r="AW48" s="99">
        <f t="shared" si="25"/>
        <v>86</v>
      </c>
      <c r="AX48" s="99">
        <f t="shared" si="25"/>
        <v>86</v>
      </c>
      <c r="AY48" s="99"/>
      <c r="AZ48" s="99"/>
      <c r="BA48" s="99"/>
      <c r="BB48" s="99"/>
      <c r="BC48" s="99">
        <f>IF(COUNT(BC5:BC47)&gt;0,ROUND(SUM(BC5:BC47)/COUNTIF(BC5:BC47,"&lt;&gt;"),0),0)</f>
        <v>89</v>
      </c>
      <c r="BD48" s="99"/>
      <c r="BE48" s="99"/>
      <c r="BF48" s="99">
        <f>IF(COUNT(BF5:BF47)&gt;0,ROUND(SUM(BF5:BF47)/COUNTIF(BF5:BF47,"&lt;&gt;"),0),0)</f>
        <v>72</v>
      </c>
      <c r="BG48" s="99"/>
      <c r="BH48" s="99"/>
      <c r="BI48" s="99">
        <f t="shared" ref="BI48:BK48" si="26">IF(COUNT(BI5:BI47)&gt;0,ROUND(SUM(BI5:BI47)/COUNTIF(BI5:BI47,"&lt;&gt;"),0),0)</f>
        <v>84</v>
      </c>
      <c r="BJ48" s="99">
        <f t="shared" si="26"/>
        <v>95</v>
      </c>
      <c r="BK48" s="99">
        <f t="shared" si="26"/>
        <v>95</v>
      </c>
      <c r="BL48" s="99"/>
      <c r="BM48" s="99"/>
      <c r="BN48" s="99"/>
      <c r="BO48" s="99"/>
      <c r="BP48" s="99">
        <f>IF(COUNT(BP5:BP47)&gt;0,ROUND(SUM(BP5:BP47)/COUNTIF(BP5:BP47,"&lt;&gt;"),0),0)</f>
        <v>81</v>
      </c>
      <c r="BQ48" s="99"/>
      <c r="BR48" s="99"/>
      <c r="BS48" s="99">
        <f t="shared" ref="BS48:BW48" si="27">IF(COUNT(BS5:BS47)&gt;0,ROUND(SUM(BS5:BS47)/COUNTIF(BS5:BS47,"&lt;&gt;"),0),0)</f>
        <v>60</v>
      </c>
      <c r="BT48" s="99">
        <f t="shared" si="27"/>
        <v>80</v>
      </c>
      <c r="BU48" s="99">
        <f t="shared" si="27"/>
        <v>74</v>
      </c>
      <c r="BV48" s="99">
        <f t="shared" si="27"/>
        <v>94</v>
      </c>
      <c r="BW48" s="99">
        <f t="shared" si="27"/>
        <v>97</v>
      </c>
      <c r="BX48" s="99"/>
      <c r="BY48" s="99"/>
      <c r="BZ48" s="99"/>
      <c r="CA48" s="99"/>
      <c r="CB48" s="99"/>
      <c r="CC48" s="99"/>
      <c r="CD48" s="99">
        <f>IF(COUNT(CD5:CD47)&gt;0,ROUND(SUM(CD5:CD47)/COUNTIF(CD5:CD47,"&lt;&gt;"),0),0)</f>
        <v>79</v>
      </c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2" t="s">
        <v>2</v>
      </c>
      <c r="L49" s="34"/>
      <c r="M49" s="34"/>
      <c r="N49" s="34"/>
      <c r="O49" s="99">
        <f t="shared" ref="O49:R49" si="28">MAX(O5:O47)</f>
        <v>100</v>
      </c>
      <c r="P49" s="99">
        <f t="shared" si="28"/>
        <v>100</v>
      </c>
      <c r="Q49" s="99">
        <f t="shared" si="28"/>
        <v>95</v>
      </c>
      <c r="R49" s="99">
        <f t="shared" si="28"/>
        <v>98.3</v>
      </c>
      <c r="S49" s="99"/>
      <c r="T49" s="99">
        <f>MAX(T5:T47)</f>
        <v>99.5</v>
      </c>
      <c r="U49" s="99"/>
      <c r="V49" s="99">
        <f t="shared" ref="V49:Z49" si="29">MAX(V5:V47)</f>
        <v>45</v>
      </c>
      <c r="W49" s="99">
        <f t="shared" si="29"/>
        <v>96</v>
      </c>
      <c r="X49" s="99">
        <f t="shared" si="29"/>
        <v>20</v>
      </c>
      <c r="Y49" s="99">
        <f t="shared" si="29"/>
        <v>30</v>
      </c>
      <c r="Z49" s="99">
        <f t="shared" si="29"/>
        <v>50</v>
      </c>
      <c r="AA49" s="99"/>
      <c r="AB49" s="99">
        <f t="shared" ref="AB49:AN49" si="30">MAX(AB5:AB47)</f>
        <v>100</v>
      </c>
      <c r="AC49" s="99">
        <f t="shared" si="30"/>
        <v>30</v>
      </c>
      <c r="AD49" s="99">
        <f t="shared" si="30"/>
        <v>70</v>
      </c>
      <c r="AE49" s="99">
        <f t="shared" si="30"/>
        <v>100</v>
      </c>
      <c r="AF49" s="99">
        <f t="shared" si="30"/>
        <v>100</v>
      </c>
      <c r="AG49" s="99">
        <f t="shared" si="30"/>
        <v>20</v>
      </c>
      <c r="AH49" s="99">
        <f t="shared" si="30"/>
        <v>25</v>
      </c>
      <c r="AI49" s="99">
        <f t="shared" si="30"/>
        <v>100</v>
      </c>
      <c r="AJ49" s="99">
        <f t="shared" si="30"/>
        <v>45</v>
      </c>
      <c r="AK49" s="99">
        <f t="shared" si="30"/>
        <v>100</v>
      </c>
      <c r="AL49" s="99">
        <f t="shared" si="30"/>
        <v>100</v>
      </c>
      <c r="AM49" s="99">
        <f t="shared" si="30"/>
        <v>100</v>
      </c>
      <c r="AN49" s="99">
        <f t="shared" si="30"/>
        <v>100</v>
      </c>
      <c r="AO49" s="99"/>
      <c r="AP49" s="99"/>
      <c r="AQ49" s="99"/>
      <c r="AR49" s="99"/>
      <c r="AS49" s="99"/>
      <c r="AT49" s="99"/>
      <c r="AU49" s="99"/>
      <c r="AV49" s="99">
        <f t="shared" ref="AV49:AX49" si="31">MAX(AV5:AV47)</f>
        <v>98.3</v>
      </c>
      <c r="AW49" s="99">
        <f t="shared" si="31"/>
        <v>100</v>
      </c>
      <c r="AX49" s="99">
        <f t="shared" si="31"/>
        <v>100</v>
      </c>
      <c r="AY49" s="99"/>
      <c r="AZ49" s="99"/>
      <c r="BA49" s="99"/>
      <c r="BB49" s="99"/>
      <c r="BC49" s="99">
        <f>MAX(BC5:BC47)</f>
        <v>100</v>
      </c>
      <c r="BD49" s="99"/>
      <c r="BE49" s="99"/>
      <c r="BF49" s="99">
        <f>MAX(BF5:BF47)</f>
        <v>100</v>
      </c>
      <c r="BG49" s="99"/>
      <c r="BH49" s="99"/>
      <c r="BI49" s="101">
        <f t="shared" ref="BI49:BK49" si="32">MAX(BI5:BI47)</f>
        <v>100</v>
      </c>
      <c r="BJ49" s="99">
        <f t="shared" si="32"/>
        <v>100</v>
      </c>
      <c r="BK49" s="99">
        <f t="shared" si="32"/>
        <v>100</v>
      </c>
      <c r="BL49" s="99"/>
      <c r="BM49" s="99"/>
      <c r="BN49" s="99"/>
      <c r="BO49" s="99"/>
      <c r="BP49" s="99">
        <f>MAX(BP5:BP47)</f>
        <v>100</v>
      </c>
      <c r="BQ49" s="99"/>
      <c r="BR49" s="99"/>
      <c r="BS49" s="99">
        <f t="shared" ref="BS49:BW49" si="33">MAX(BS5:BS47)</f>
        <v>100</v>
      </c>
      <c r="BT49" s="101">
        <f t="shared" si="33"/>
        <v>99.5</v>
      </c>
      <c r="BU49" s="99">
        <f t="shared" si="33"/>
        <v>100</v>
      </c>
      <c r="BV49" s="99">
        <f t="shared" si="33"/>
        <v>100</v>
      </c>
      <c r="BW49" s="99">
        <f t="shared" si="33"/>
        <v>100</v>
      </c>
      <c r="BX49" s="99"/>
      <c r="BY49" s="99"/>
      <c r="BZ49" s="99"/>
      <c r="CA49" s="99"/>
      <c r="CB49" s="99"/>
      <c r="CC49" s="99"/>
      <c r="CD49" s="101">
        <f>MAX(CD5:CD47)</f>
        <v>100</v>
      </c>
    </row>
    <row r="50" ht="15.75" customHeight="1">
      <c r="A50" s="34"/>
      <c r="B50" s="34"/>
      <c r="C50" s="34"/>
      <c r="D50" s="34">
        <v>1.0</v>
      </c>
      <c r="E50" s="34"/>
      <c r="F50" s="34"/>
      <c r="G50" s="34"/>
      <c r="H50" s="34"/>
      <c r="I50" s="34"/>
      <c r="J50" s="34"/>
      <c r="K50" s="2" t="s">
        <v>3</v>
      </c>
      <c r="L50" s="34"/>
      <c r="M50" s="34"/>
      <c r="N50" s="34"/>
      <c r="O50" s="99">
        <f t="shared" ref="O50:R50" si="34">MIN(O5:O47)</f>
        <v>0</v>
      </c>
      <c r="P50" s="99">
        <f t="shared" si="34"/>
        <v>0</v>
      </c>
      <c r="Q50" s="99">
        <f t="shared" si="34"/>
        <v>0</v>
      </c>
      <c r="R50" s="99">
        <f t="shared" si="34"/>
        <v>30</v>
      </c>
      <c r="S50" s="99"/>
      <c r="T50" s="99">
        <f>MIN(T5:T47)</f>
        <v>30.5</v>
      </c>
      <c r="U50" s="99"/>
      <c r="V50" s="99">
        <f t="shared" ref="V50:Z50" si="35">MIN(V5:V47)</f>
        <v>0</v>
      </c>
      <c r="W50" s="99">
        <f t="shared" si="35"/>
        <v>0</v>
      </c>
      <c r="X50" s="99">
        <f t="shared" si="35"/>
        <v>0</v>
      </c>
      <c r="Y50" s="99">
        <f t="shared" si="35"/>
        <v>0</v>
      </c>
      <c r="Z50" s="99">
        <f t="shared" si="35"/>
        <v>0</v>
      </c>
      <c r="AA50" s="99"/>
      <c r="AB50" s="99">
        <f t="shared" ref="AB50:AN50" si="36">MIN(AB5:AB47)</f>
        <v>0</v>
      </c>
      <c r="AC50" s="99">
        <f t="shared" si="36"/>
        <v>0</v>
      </c>
      <c r="AD50" s="99">
        <f t="shared" si="36"/>
        <v>0</v>
      </c>
      <c r="AE50" s="99">
        <f t="shared" si="36"/>
        <v>0</v>
      </c>
      <c r="AF50" s="99">
        <f t="shared" si="36"/>
        <v>0</v>
      </c>
      <c r="AG50" s="99">
        <f t="shared" si="36"/>
        <v>20</v>
      </c>
      <c r="AH50" s="99">
        <f t="shared" si="36"/>
        <v>25</v>
      </c>
      <c r="AI50" s="99">
        <f t="shared" si="36"/>
        <v>100</v>
      </c>
      <c r="AJ50" s="99">
        <f t="shared" si="36"/>
        <v>0</v>
      </c>
      <c r="AK50" s="99">
        <f t="shared" si="36"/>
        <v>20</v>
      </c>
      <c r="AL50" s="99">
        <f t="shared" si="36"/>
        <v>0</v>
      </c>
      <c r="AM50" s="99">
        <f t="shared" si="36"/>
        <v>30</v>
      </c>
      <c r="AN50" s="99">
        <f t="shared" si="36"/>
        <v>50</v>
      </c>
      <c r="AO50" s="99"/>
      <c r="AP50" s="99"/>
      <c r="AQ50" s="99"/>
      <c r="AR50" s="99"/>
      <c r="AS50" s="99"/>
      <c r="AT50" s="99"/>
      <c r="AU50" s="99"/>
      <c r="AV50" s="99">
        <f t="shared" ref="AV50:AX50" si="37">MIN(AV5:AV47)</f>
        <v>30</v>
      </c>
      <c r="AW50" s="99">
        <f t="shared" si="37"/>
        <v>0</v>
      </c>
      <c r="AX50" s="99">
        <f t="shared" si="37"/>
        <v>0</v>
      </c>
      <c r="AY50" s="99"/>
      <c r="AZ50" s="99"/>
      <c r="BA50" s="99"/>
      <c r="BB50" s="99"/>
      <c r="BC50" s="99">
        <f>MIN(BC5:BC47)</f>
        <v>0</v>
      </c>
      <c r="BD50" s="99"/>
      <c r="BE50" s="99"/>
      <c r="BF50" s="99">
        <f>MIN(BF5:BF47)</f>
        <v>0</v>
      </c>
      <c r="BG50" s="99"/>
      <c r="BH50" s="99"/>
      <c r="BI50" s="101">
        <f t="shared" ref="BI50:BK50" si="38">MIN(BI5:BI47)</f>
        <v>10</v>
      </c>
      <c r="BJ50" s="99">
        <f t="shared" si="38"/>
        <v>70</v>
      </c>
      <c r="BK50" s="99">
        <f t="shared" si="38"/>
        <v>60</v>
      </c>
      <c r="BL50" s="99"/>
      <c r="BM50" s="99"/>
      <c r="BN50" s="99"/>
      <c r="BO50" s="99"/>
      <c r="BP50" s="99">
        <f>MIN(BP5:BP47)</f>
        <v>0</v>
      </c>
      <c r="BQ50" s="99"/>
      <c r="BR50" s="99"/>
      <c r="BS50" s="99">
        <f t="shared" ref="BS50:BW50" si="39">MIN(BS5:BS47)</f>
        <v>0</v>
      </c>
      <c r="BT50" s="101">
        <f t="shared" si="39"/>
        <v>30.5</v>
      </c>
      <c r="BU50" s="99">
        <f t="shared" si="39"/>
        <v>0</v>
      </c>
      <c r="BV50" s="99">
        <f t="shared" si="39"/>
        <v>0</v>
      </c>
      <c r="BW50" s="99">
        <f t="shared" si="39"/>
        <v>0</v>
      </c>
      <c r="BX50" s="99"/>
      <c r="BY50" s="99"/>
      <c r="BZ50" s="99"/>
      <c r="CA50" s="99"/>
      <c r="CB50" s="99"/>
      <c r="CC50" s="99"/>
      <c r="CD50" s="101">
        <f>MIN(CD5:CD47)</f>
        <v>0</v>
      </c>
    </row>
    <row r="51" ht="15.75" customHeight="1">
      <c r="A51" s="34"/>
      <c r="B51" s="34"/>
      <c r="C51" s="34"/>
      <c r="D51" s="34">
        <v>0.7</v>
      </c>
      <c r="E51" s="34"/>
      <c r="F51" s="34"/>
      <c r="G51" s="34"/>
      <c r="H51" s="34"/>
      <c r="I51" s="34"/>
      <c r="J51" s="34"/>
      <c r="K51" s="2" t="s">
        <v>4</v>
      </c>
      <c r="L51" s="34"/>
      <c r="M51" s="34"/>
      <c r="N51" s="34"/>
      <c r="O51" s="102">
        <f t="shared" ref="O51:R51" si="40">COUNTIF(O5:O47,"&gt;=55")</f>
        <v>31</v>
      </c>
      <c r="P51" s="102">
        <f t="shared" si="40"/>
        <v>24</v>
      </c>
      <c r="Q51" s="102">
        <f t="shared" si="40"/>
        <v>31</v>
      </c>
      <c r="R51" s="102">
        <f t="shared" si="40"/>
        <v>32</v>
      </c>
      <c r="S51" s="102"/>
      <c r="T51" s="102">
        <f>COUNTIF(T5:T47,"&gt;=55")</f>
        <v>30</v>
      </c>
      <c r="U51" s="102"/>
      <c r="V51" s="102">
        <f t="shared" ref="V51:Z51" si="41">COUNTIF(V5:V47,"&gt;=55")</f>
        <v>0</v>
      </c>
      <c r="W51" s="102">
        <f t="shared" si="41"/>
        <v>31</v>
      </c>
      <c r="X51" s="102">
        <f t="shared" si="41"/>
        <v>0</v>
      </c>
      <c r="Y51" s="102">
        <f t="shared" si="41"/>
        <v>0</v>
      </c>
      <c r="Z51" s="102">
        <f t="shared" si="41"/>
        <v>0</v>
      </c>
      <c r="AA51" s="102"/>
      <c r="AB51" s="102">
        <f t="shared" ref="AB51:AN51" si="42">COUNTIF(AB5:AB47,"&gt;=55")</f>
        <v>31</v>
      </c>
      <c r="AC51" s="102">
        <f t="shared" si="42"/>
        <v>0</v>
      </c>
      <c r="AD51" s="102">
        <f t="shared" si="42"/>
        <v>18</v>
      </c>
      <c r="AE51" s="102">
        <f t="shared" si="42"/>
        <v>30</v>
      </c>
      <c r="AF51" s="102">
        <f t="shared" si="42"/>
        <v>24</v>
      </c>
      <c r="AG51" s="102">
        <f t="shared" si="42"/>
        <v>0</v>
      </c>
      <c r="AH51" s="102">
        <f t="shared" si="42"/>
        <v>0</v>
      </c>
      <c r="AI51" s="102">
        <f t="shared" si="42"/>
        <v>1</v>
      </c>
      <c r="AJ51" s="102">
        <f t="shared" si="42"/>
        <v>0</v>
      </c>
      <c r="AK51" s="102">
        <f t="shared" si="42"/>
        <v>32</v>
      </c>
      <c r="AL51" s="102">
        <f t="shared" si="42"/>
        <v>15</v>
      </c>
      <c r="AM51" s="102">
        <f t="shared" si="42"/>
        <v>31</v>
      </c>
      <c r="AN51" s="102">
        <f t="shared" si="42"/>
        <v>32</v>
      </c>
      <c r="AO51" s="102"/>
      <c r="AP51" s="102"/>
      <c r="AQ51" s="102"/>
      <c r="AR51" s="102"/>
      <c r="AS51" s="102"/>
      <c r="AT51" s="102"/>
      <c r="AU51" s="102"/>
      <c r="AV51" s="99">
        <f t="shared" ref="AV51:AX51" si="43">COUNTIF(AV5:AV47,"&gt;=55")</f>
        <v>32</v>
      </c>
      <c r="AW51" s="102">
        <f t="shared" si="43"/>
        <v>29</v>
      </c>
      <c r="AX51" s="102">
        <f t="shared" si="43"/>
        <v>29</v>
      </c>
      <c r="AY51" s="102"/>
      <c r="AZ51" s="102"/>
      <c r="BA51" s="102"/>
      <c r="BB51" s="102"/>
      <c r="BC51" s="102">
        <f>COUNTIF(BC5:BC47,"&gt;=55")</f>
        <v>30</v>
      </c>
      <c r="BD51" s="102"/>
      <c r="BE51" s="102"/>
      <c r="BF51" s="102">
        <f>COUNTIF(BF5:BF47,"&gt;=55")</f>
        <v>24</v>
      </c>
      <c r="BG51" s="102"/>
      <c r="BH51" s="102"/>
      <c r="BI51" s="101">
        <f t="shared" ref="BI51:BK51" si="44">COUNTIF(BI5:BI47,"&gt;=55")</f>
        <v>29</v>
      </c>
      <c r="BJ51" s="102">
        <f t="shared" si="44"/>
        <v>33</v>
      </c>
      <c r="BK51" s="102">
        <f t="shared" si="44"/>
        <v>33</v>
      </c>
      <c r="BL51" s="102"/>
      <c r="BM51" s="102"/>
      <c r="BN51" s="102"/>
      <c r="BO51" s="102"/>
      <c r="BP51" s="102">
        <f>COUNTIF(BP5:BP47,"&gt;=55")</f>
        <v>28</v>
      </c>
      <c r="BQ51" s="102"/>
      <c r="BR51" s="102"/>
      <c r="BS51" s="102">
        <f t="shared" ref="BS51:BW51" si="45">COUNTIF(BS5:BS47,"&gt;=55")</f>
        <v>22</v>
      </c>
      <c r="BT51" s="101">
        <f t="shared" si="45"/>
        <v>30</v>
      </c>
      <c r="BU51" s="102">
        <f t="shared" si="45"/>
        <v>23</v>
      </c>
      <c r="BV51" s="102">
        <f t="shared" si="45"/>
        <v>29</v>
      </c>
      <c r="BW51" s="102">
        <f t="shared" si="45"/>
        <v>30</v>
      </c>
      <c r="BX51" s="102"/>
      <c r="BY51" s="102"/>
      <c r="BZ51" s="102"/>
      <c r="CA51" s="102"/>
      <c r="CB51" s="102"/>
      <c r="CC51" s="102"/>
      <c r="CD51" s="101">
        <f>COUNTIF(CD5:CD47,"&gt;=55")</f>
        <v>27</v>
      </c>
    </row>
    <row r="52" ht="15.75" customHeight="1">
      <c r="A52" s="34"/>
      <c r="B52" s="34"/>
      <c r="C52" s="34"/>
      <c r="D52" s="34">
        <v>0.3</v>
      </c>
      <c r="E52" s="34"/>
      <c r="F52" s="34"/>
      <c r="G52" s="34"/>
      <c r="H52" s="34"/>
      <c r="I52" s="34"/>
      <c r="J52" s="34"/>
      <c r="K52" s="2" t="s">
        <v>5</v>
      </c>
      <c r="L52" s="34"/>
      <c r="M52" s="34"/>
      <c r="N52" s="34"/>
      <c r="O52" s="102">
        <f t="shared" ref="O52:R52" si="46">+$K$53-O51</f>
        <v>2</v>
      </c>
      <c r="P52" s="102">
        <f t="shared" si="46"/>
        <v>9</v>
      </c>
      <c r="Q52" s="102">
        <f t="shared" si="46"/>
        <v>2</v>
      </c>
      <c r="R52" s="102">
        <f t="shared" si="46"/>
        <v>1</v>
      </c>
      <c r="S52" s="102"/>
      <c r="T52" s="102">
        <f>+$K$53-T51</f>
        <v>3</v>
      </c>
      <c r="U52" s="102"/>
      <c r="V52" s="102">
        <f t="shared" ref="V52:Z52" si="47">+$K$53-V51</f>
        <v>33</v>
      </c>
      <c r="W52" s="102">
        <f t="shared" si="47"/>
        <v>2</v>
      </c>
      <c r="X52" s="102">
        <f t="shared" si="47"/>
        <v>33</v>
      </c>
      <c r="Y52" s="102">
        <f t="shared" si="47"/>
        <v>33</v>
      </c>
      <c r="Z52" s="102">
        <f t="shared" si="47"/>
        <v>33</v>
      </c>
      <c r="AA52" s="102"/>
      <c r="AB52" s="102">
        <f t="shared" ref="AB52:AN52" si="48">+$K$53-AB51</f>
        <v>2</v>
      </c>
      <c r="AC52" s="102">
        <f t="shared" si="48"/>
        <v>33</v>
      </c>
      <c r="AD52" s="102">
        <f t="shared" si="48"/>
        <v>15</v>
      </c>
      <c r="AE52" s="102">
        <f t="shared" si="48"/>
        <v>3</v>
      </c>
      <c r="AF52" s="102">
        <f t="shared" si="48"/>
        <v>9</v>
      </c>
      <c r="AG52" s="102">
        <f t="shared" si="48"/>
        <v>33</v>
      </c>
      <c r="AH52" s="102">
        <f t="shared" si="48"/>
        <v>33</v>
      </c>
      <c r="AI52" s="102">
        <f t="shared" si="48"/>
        <v>32</v>
      </c>
      <c r="AJ52" s="102">
        <f t="shared" si="48"/>
        <v>33</v>
      </c>
      <c r="AK52" s="102">
        <f t="shared" si="48"/>
        <v>1</v>
      </c>
      <c r="AL52" s="102">
        <f t="shared" si="48"/>
        <v>18</v>
      </c>
      <c r="AM52" s="102">
        <f t="shared" si="48"/>
        <v>2</v>
      </c>
      <c r="AN52" s="102">
        <f t="shared" si="48"/>
        <v>1</v>
      </c>
      <c r="AO52" s="102"/>
      <c r="AP52" s="102"/>
      <c r="AQ52" s="102"/>
      <c r="AR52" s="102"/>
      <c r="AS52" s="102"/>
      <c r="AT52" s="102"/>
      <c r="AU52" s="102"/>
      <c r="AV52" s="99">
        <f t="shared" ref="AV52:AX52" si="49">+$K$53-AV51</f>
        <v>1</v>
      </c>
      <c r="AW52" s="102">
        <f t="shared" si="49"/>
        <v>4</v>
      </c>
      <c r="AX52" s="102">
        <f t="shared" si="49"/>
        <v>4</v>
      </c>
      <c r="AY52" s="102"/>
      <c r="AZ52" s="102"/>
      <c r="BA52" s="102"/>
      <c r="BB52" s="102"/>
      <c r="BC52" s="102">
        <f>+$K$53-BC51</f>
        <v>3</v>
      </c>
      <c r="BD52" s="102"/>
      <c r="BE52" s="102"/>
      <c r="BF52" s="102">
        <f>+$K$53-BF51</f>
        <v>9</v>
      </c>
      <c r="BG52" s="102"/>
      <c r="BH52" s="102"/>
      <c r="BI52" s="101">
        <f t="shared" ref="BI52:BK52" si="50">+$K$53-BI51</f>
        <v>4</v>
      </c>
      <c r="BJ52" s="102">
        <f t="shared" si="50"/>
        <v>0</v>
      </c>
      <c r="BK52" s="102">
        <f t="shared" si="50"/>
        <v>0</v>
      </c>
      <c r="BL52" s="102"/>
      <c r="BM52" s="102"/>
      <c r="BN52" s="102"/>
      <c r="BO52" s="102"/>
      <c r="BP52" s="102">
        <f>+$K$53-BP51</f>
        <v>5</v>
      </c>
      <c r="BQ52" s="102"/>
      <c r="BR52" s="102"/>
      <c r="BS52" s="102">
        <f t="shared" ref="BS52:BW52" si="51">+$K$53-BS51</f>
        <v>11</v>
      </c>
      <c r="BT52" s="101">
        <f t="shared" si="51"/>
        <v>3</v>
      </c>
      <c r="BU52" s="102">
        <f t="shared" si="51"/>
        <v>10</v>
      </c>
      <c r="BV52" s="102">
        <f t="shared" si="51"/>
        <v>4</v>
      </c>
      <c r="BW52" s="102">
        <f t="shared" si="51"/>
        <v>3</v>
      </c>
      <c r="BX52" s="102"/>
      <c r="BY52" s="102"/>
      <c r="BZ52" s="102"/>
      <c r="CA52" s="102"/>
      <c r="CB52" s="102"/>
      <c r="CC52" s="102"/>
      <c r="CD52" s="101">
        <f>+$K$53-CD51</f>
        <v>6</v>
      </c>
    </row>
    <row r="53" ht="15.75" customHeight="1">
      <c r="D53" s="34">
        <v>0.0</v>
      </c>
      <c r="J53" s="34" t="s">
        <v>6</v>
      </c>
      <c r="K53" s="34">
        <f>COUNTA(K5:K47)</f>
        <v>33</v>
      </c>
      <c r="AA53" s="18"/>
    </row>
    <row r="54" ht="15.75" customHeight="1">
      <c r="AA54" s="18"/>
    </row>
    <row r="55" ht="15.75" customHeight="1">
      <c r="AA55" s="18"/>
    </row>
    <row r="56" ht="15.75" customHeight="1">
      <c r="AA56" s="18"/>
    </row>
    <row r="57" ht="15.75" customHeight="1">
      <c r="AA57" s="18"/>
    </row>
    <row r="58" ht="15.75" customHeight="1">
      <c r="AA58" s="18"/>
    </row>
    <row r="59" ht="15.75" customHeight="1">
      <c r="AA59" s="18"/>
    </row>
    <row r="60" ht="15.75" customHeight="1">
      <c r="AA60" s="18"/>
    </row>
    <row r="61" ht="15.75" customHeight="1">
      <c r="AA61" s="18"/>
    </row>
    <row r="62" ht="15.75" customHeight="1">
      <c r="AA62" s="18"/>
    </row>
    <row r="63" ht="15.75" customHeight="1">
      <c r="AA63" s="18"/>
    </row>
    <row r="64" ht="15.75" customHeight="1">
      <c r="AA64" s="18"/>
    </row>
    <row r="65" ht="15.75" customHeight="1">
      <c r="AA65" s="18"/>
    </row>
    <row r="66" ht="15.75" customHeight="1">
      <c r="AA66" s="18"/>
    </row>
    <row r="67" ht="15.75" customHeight="1">
      <c r="AA67" s="18"/>
    </row>
    <row r="68" ht="15.75" customHeight="1">
      <c r="AA68" s="18"/>
    </row>
    <row r="69" ht="15.75" customHeight="1">
      <c r="AA69" s="18"/>
    </row>
    <row r="70" ht="15.75" customHeight="1">
      <c r="AA70" s="18"/>
    </row>
    <row r="71" ht="15.75" customHeight="1">
      <c r="AA71" s="18"/>
    </row>
    <row r="72" ht="15.75" customHeight="1">
      <c r="AA72" s="18"/>
    </row>
    <row r="73" ht="15.75" customHeight="1">
      <c r="AA73" s="18"/>
    </row>
    <row r="74" ht="15.75" customHeight="1">
      <c r="AA74" s="18"/>
    </row>
    <row r="75" ht="15.75" customHeight="1">
      <c r="AA75" s="18"/>
    </row>
    <row r="76" ht="15.75" customHeight="1">
      <c r="AA76" s="18"/>
    </row>
    <row r="77" ht="15.75" customHeight="1">
      <c r="AA77" s="18"/>
    </row>
    <row r="78" ht="15.75" customHeight="1">
      <c r="AA78" s="18"/>
    </row>
    <row r="79" ht="15.75" customHeight="1">
      <c r="AA79" s="18"/>
    </row>
    <row r="80" ht="15.75" customHeight="1">
      <c r="AA80" s="18"/>
    </row>
    <row r="81" ht="15.75" customHeight="1">
      <c r="AA81" s="18"/>
    </row>
    <row r="82" ht="15.75" customHeight="1">
      <c r="AA82" s="18"/>
    </row>
    <row r="83" ht="15.75" customHeight="1">
      <c r="AA83" s="18"/>
    </row>
    <row r="84" ht="15.75" customHeight="1">
      <c r="AA84" s="18"/>
    </row>
    <row r="85" ht="15.75" customHeight="1">
      <c r="AA85" s="18"/>
    </row>
    <row r="86" ht="15.75" customHeight="1">
      <c r="AA86" s="18"/>
    </row>
    <row r="87" ht="15.75" customHeight="1">
      <c r="AA87" s="18"/>
    </row>
    <row r="88" ht="15.75" customHeight="1">
      <c r="AA88" s="18"/>
    </row>
    <row r="89" ht="15.75" customHeight="1">
      <c r="AA89" s="18"/>
    </row>
    <row r="90" ht="15.75" customHeight="1">
      <c r="AA90" s="18"/>
    </row>
    <row r="91" ht="15.75" customHeight="1">
      <c r="AA91" s="18"/>
    </row>
    <row r="92" ht="15.75" customHeight="1">
      <c r="AA92" s="18"/>
    </row>
    <row r="93" ht="15.75" customHeight="1">
      <c r="AA93" s="18"/>
    </row>
    <row r="94" ht="15.75" customHeight="1">
      <c r="AA94" s="18"/>
    </row>
    <row r="95" ht="15.75" customHeight="1">
      <c r="AA95" s="18"/>
    </row>
    <row r="96" ht="15.75" customHeight="1">
      <c r="AA96" s="18"/>
    </row>
    <row r="97" ht="15.75" customHeight="1">
      <c r="AA97" s="18"/>
    </row>
    <row r="98" ht="15.75" customHeight="1">
      <c r="AA98" s="18"/>
    </row>
    <row r="99" ht="15.75" customHeight="1">
      <c r="AA99" s="18"/>
    </row>
    <row r="100" ht="15.75" customHeight="1">
      <c r="AA100" s="18"/>
    </row>
    <row r="101" ht="15.75" customHeight="1">
      <c r="AA101" s="18"/>
    </row>
    <row r="102" ht="15.75" customHeight="1">
      <c r="AA102" s="18"/>
    </row>
    <row r="103" ht="15.75" customHeight="1">
      <c r="AA103" s="18"/>
    </row>
    <row r="104" ht="15.75" customHeight="1">
      <c r="AA104" s="18"/>
    </row>
    <row r="105" ht="15.75" customHeight="1">
      <c r="AA105" s="18"/>
    </row>
    <row r="106" ht="15.75" customHeight="1">
      <c r="AA106" s="18"/>
    </row>
    <row r="107" ht="15.75" customHeight="1">
      <c r="AA107" s="18"/>
    </row>
    <row r="108" ht="15.75" customHeight="1">
      <c r="AA108" s="18"/>
    </row>
    <row r="109" ht="15.75" customHeight="1">
      <c r="AA109" s="18"/>
    </row>
    <row r="110" ht="15.75" customHeight="1">
      <c r="AA110" s="18"/>
    </row>
    <row r="111" ht="15.75" customHeight="1">
      <c r="AA111" s="18"/>
    </row>
    <row r="112" ht="15.75" customHeight="1">
      <c r="AA112" s="18"/>
    </row>
    <row r="113" ht="15.75" customHeight="1">
      <c r="AA113" s="18"/>
    </row>
    <row r="114" ht="15.75" customHeight="1">
      <c r="AA114" s="18"/>
    </row>
    <row r="115" ht="15.75" customHeight="1">
      <c r="AA115" s="18"/>
    </row>
    <row r="116" ht="15.75" customHeight="1">
      <c r="AA116" s="18"/>
    </row>
    <row r="117" ht="15.75" customHeight="1">
      <c r="AA117" s="18"/>
    </row>
    <row r="118" ht="15.75" customHeight="1">
      <c r="AA118" s="18"/>
    </row>
    <row r="119" ht="15.75" customHeight="1">
      <c r="AA119" s="18"/>
    </row>
    <row r="120" ht="15.75" customHeight="1">
      <c r="AA120" s="18"/>
    </row>
    <row r="121" ht="15.75" customHeight="1">
      <c r="AA121" s="18"/>
    </row>
    <row r="122" ht="15.75" customHeight="1">
      <c r="AA122" s="18"/>
    </row>
    <row r="123" ht="15.75" customHeight="1">
      <c r="AA123" s="18"/>
    </row>
    <row r="124" ht="15.75" customHeight="1">
      <c r="AA124" s="18"/>
    </row>
    <row r="125" ht="15.75" customHeight="1">
      <c r="AA125" s="18"/>
    </row>
    <row r="126" ht="15.75" customHeight="1">
      <c r="AA126" s="18"/>
    </row>
    <row r="127" ht="15.75" customHeight="1">
      <c r="AA127" s="18"/>
    </row>
    <row r="128" ht="15.75" customHeight="1">
      <c r="AA128" s="18"/>
    </row>
    <row r="129" ht="15.75" customHeight="1">
      <c r="AA129" s="18"/>
    </row>
    <row r="130" ht="15.75" customHeight="1">
      <c r="AA130" s="18"/>
    </row>
    <row r="131" ht="15.75" customHeight="1">
      <c r="AA131" s="18"/>
    </row>
    <row r="132" ht="15.75" customHeight="1">
      <c r="AA132" s="18"/>
    </row>
    <row r="133" ht="15.75" customHeight="1">
      <c r="AA133" s="18"/>
    </row>
    <row r="134" ht="15.75" customHeight="1">
      <c r="AA134" s="18"/>
    </row>
    <row r="135" ht="15.75" customHeight="1">
      <c r="AA135" s="18"/>
    </row>
    <row r="136" ht="15.75" customHeight="1">
      <c r="AA136" s="18"/>
    </row>
    <row r="137" ht="15.75" customHeight="1">
      <c r="AA137" s="18"/>
    </row>
    <row r="138" ht="15.75" customHeight="1">
      <c r="AA138" s="18"/>
    </row>
    <row r="139" ht="15.75" customHeight="1">
      <c r="AA139" s="18"/>
    </row>
    <row r="140" ht="15.75" customHeight="1">
      <c r="AA140" s="18"/>
    </row>
    <row r="141" ht="15.75" customHeight="1">
      <c r="AA141" s="18"/>
    </row>
    <row r="142" ht="15.75" customHeight="1">
      <c r="AA142" s="18"/>
    </row>
    <row r="143" ht="15.75" customHeight="1">
      <c r="AA143" s="18"/>
    </row>
    <row r="144" ht="15.75" customHeight="1">
      <c r="AA144" s="18"/>
    </row>
    <row r="145" ht="15.75" customHeight="1">
      <c r="AA145" s="18"/>
    </row>
    <row r="146" ht="15.75" customHeight="1">
      <c r="AA146" s="18"/>
    </row>
    <row r="147" ht="15.75" customHeight="1">
      <c r="AA147" s="18"/>
    </row>
    <row r="148" ht="15.75" customHeight="1">
      <c r="AA148" s="18"/>
    </row>
    <row r="149" ht="15.75" customHeight="1">
      <c r="AA149" s="18"/>
    </row>
    <row r="150" ht="15.75" customHeight="1">
      <c r="AA150" s="18"/>
    </row>
    <row r="151" ht="15.75" customHeight="1">
      <c r="AA151" s="18"/>
    </row>
    <row r="152" ht="15.75" customHeight="1">
      <c r="AA152" s="18"/>
    </row>
    <row r="153" ht="15.75" customHeight="1">
      <c r="AA153" s="18"/>
    </row>
    <row r="154" ht="15.75" customHeight="1">
      <c r="AA154" s="18"/>
    </row>
    <row r="155" ht="15.75" customHeight="1">
      <c r="AA155" s="18"/>
    </row>
    <row r="156" ht="15.75" customHeight="1">
      <c r="AA156" s="18"/>
    </row>
    <row r="157" ht="15.75" customHeight="1">
      <c r="AA157" s="18"/>
    </row>
    <row r="158" ht="15.75" customHeight="1">
      <c r="AA158" s="18"/>
    </row>
    <row r="159" ht="15.75" customHeight="1">
      <c r="AA159" s="18"/>
    </row>
    <row r="160" ht="15.75" customHeight="1">
      <c r="AA160" s="18"/>
    </row>
    <row r="161" ht="15.75" customHeight="1">
      <c r="AA161" s="18"/>
    </row>
    <row r="162" ht="15.75" customHeight="1">
      <c r="AA162" s="18"/>
    </row>
    <row r="163" ht="15.75" customHeight="1">
      <c r="AA163" s="18"/>
    </row>
    <row r="164" ht="15.75" customHeight="1">
      <c r="AA164" s="18"/>
    </row>
    <row r="165" ht="15.75" customHeight="1">
      <c r="AA165" s="18"/>
    </row>
    <row r="166" ht="15.75" customHeight="1">
      <c r="AA166" s="18"/>
    </row>
    <row r="167" ht="15.75" customHeight="1">
      <c r="AA167" s="18"/>
    </row>
    <row r="168" ht="15.75" customHeight="1">
      <c r="AA168" s="18"/>
    </row>
    <row r="169" ht="15.75" customHeight="1">
      <c r="AA169" s="18"/>
    </row>
    <row r="170" ht="15.75" customHeight="1">
      <c r="AA170" s="18"/>
    </row>
    <row r="171" ht="15.75" customHeight="1">
      <c r="AA171" s="18"/>
    </row>
    <row r="172" ht="15.75" customHeight="1">
      <c r="AA172" s="18"/>
    </row>
    <row r="173" ht="15.75" customHeight="1">
      <c r="AA173" s="18"/>
    </row>
    <row r="174" ht="15.75" customHeight="1">
      <c r="AA174" s="18"/>
    </row>
    <row r="175" ht="15.75" customHeight="1">
      <c r="AA175" s="18"/>
    </row>
    <row r="176" ht="15.75" customHeight="1">
      <c r="AA176" s="18"/>
    </row>
    <row r="177" ht="15.75" customHeight="1">
      <c r="AA177" s="18"/>
    </row>
    <row r="178" ht="15.75" customHeight="1">
      <c r="AA178" s="18"/>
    </row>
    <row r="179" ht="15.75" customHeight="1">
      <c r="AA179" s="18"/>
    </row>
    <row r="180" ht="15.75" customHeight="1">
      <c r="AA180" s="18"/>
    </row>
    <row r="181" ht="15.75" customHeight="1">
      <c r="AA181" s="18"/>
    </row>
    <row r="182" ht="15.75" customHeight="1">
      <c r="AA182" s="18"/>
    </row>
    <row r="183" ht="15.75" customHeight="1">
      <c r="AA183" s="18"/>
    </row>
    <row r="184" ht="15.75" customHeight="1">
      <c r="AA184" s="18"/>
    </row>
    <row r="185" ht="15.75" customHeight="1">
      <c r="AA185" s="18"/>
    </row>
    <row r="186" ht="15.75" customHeight="1">
      <c r="AA186" s="18"/>
    </row>
    <row r="187" ht="15.75" customHeight="1">
      <c r="AA187" s="18"/>
    </row>
    <row r="188" ht="15.75" customHeight="1">
      <c r="AA188" s="18"/>
    </row>
    <row r="189" ht="15.75" customHeight="1">
      <c r="AA189" s="18"/>
    </row>
    <row r="190" ht="15.75" customHeight="1">
      <c r="AA190" s="18"/>
    </row>
    <row r="191" ht="15.75" customHeight="1">
      <c r="AA191" s="18"/>
    </row>
    <row r="192" ht="15.75" customHeight="1">
      <c r="AA192" s="18"/>
    </row>
    <row r="193" ht="15.75" customHeight="1">
      <c r="AA193" s="18"/>
    </row>
    <row r="194" ht="15.75" customHeight="1">
      <c r="AA194" s="18"/>
    </row>
    <row r="195" ht="15.75" customHeight="1">
      <c r="AA195" s="18"/>
    </row>
    <row r="196" ht="15.75" customHeight="1">
      <c r="AA196" s="18"/>
    </row>
    <row r="197" ht="15.75" customHeight="1">
      <c r="AA197" s="18"/>
    </row>
    <row r="198" ht="15.75" customHeight="1">
      <c r="AA198" s="18"/>
    </row>
    <row r="199" ht="15.75" customHeight="1">
      <c r="AA199" s="18"/>
    </row>
    <row r="200" ht="15.75" customHeight="1">
      <c r="AA200" s="18"/>
    </row>
    <row r="201" ht="15.75" customHeight="1">
      <c r="AA201" s="18"/>
    </row>
    <row r="202" ht="15.75" customHeight="1">
      <c r="AA202" s="18"/>
    </row>
    <row r="203" ht="15.75" customHeight="1">
      <c r="AA203" s="18"/>
    </row>
    <row r="204" ht="15.75" customHeight="1">
      <c r="AA204" s="18"/>
    </row>
    <row r="205" ht="15.75" customHeight="1">
      <c r="AA205" s="18"/>
    </row>
    <row r="206" ht="15.75" customHeight="1">
      <c r="AA206" s="18"/>
    </row>
    <row r="207" ht="15.75" customHeight="1">
      <c r="AA207" s="18"/>
    </row>
    <row r="208" ht="15.75" customHeight="1">
      <c r="AA208" s="18"/>
    </row>
    <row r="209" ht="15.75" customHeight="1">
      <c r="AA209" s="18"/>
    </row>
    <row r="210" ht="15.75" customHeight="1">
      <c r="AA210" s="18"/>
    </row>
    <row r="211" ht="15.75" customHeight="1">
      <c r="AA211" s="18"/>
    </row>
    <row r="212" ht="15.75" customHeight="1">
      <c r="AA212" s="18"/>
    </row>
    <row r="213" ht="15.75" customHeight="1">
      <c r="AA213" s="18"/>
    </row>
    <row r="214" ht="15.75" customHeight="1">
      <c r="AA214" s="18"/>
    </row>
    <row r="215" ht="15.75" customHeight="1">
      <c r="AA215" s="18"/>
    </row>
    <row r="216" ht="15.75" customHeight="1">
      <c r="AA216" s="18"/>
    </row>
    <row r="217" ht="15.75" customHeight="1">
      <c r="AA217" s="18"/>
    </row>
    <row r="218" ht="15.75" customHeight="1">
      <c r="AA218" s="18"/>
    </row>
    <row r="219" ht="15.75" customHeight="1">
      <c r="AA219" s="18"/>
    </row>
    <row r="220" ht="15.75" customHeight="1">
      <c r="AA220" s="18"/>
    </row>
    <row r="221" ht="15.75" customHeight="1">
      <c r="AA221" s="18"/>
    </row>
    <row r="222" ht="15.75" customHeight="1">
      <c r="AA222" s="18"/>
    </row>
    <row r="223" ht="15.75" customHeight="1">
      <c r="AA223" s="18"/>
    </row>
    <row r="224" ht="15.75" customHeight="1">
      <c r="AA224" s="18"/>
    </row>
    <row r="225" ht="15.75" customHeight="1">
      <c r="AA225" s="18"/>
    </row>
    <row r="226" ht="15.75" customHeight="1">
      <c r="AA226" s="18"/>
    </row>
    <row r="227" ht="15.75" customHeight="1">
      <c r="AA227" s="18"/>
    </row>
    <row r="228" ht="15.75" customHeight="1">
      <c r="AA228" s="18"/>
    </row>
    <row r="229" ht="15.75" customHeight="1">
      <c r="AA229" s="18"/>
    </row>
    <row r="230" ht="15.75" customHeight="1">
      <c r="AA230" s="18"/>
    </row>
    <row r="231" ht="15.75" customHeight="1">
      <c r="AA231" s="18"/>
    </row>
    <row r="232" ht="15.75" customHeight="1">
      <c r="AA232" s="18"/>
    </row>
    <row r="233" ht="15.75" customHeight="1">
      <c r="AA233" s="18"/>
    </row>
    <row r="234" ht="15.75" customHeight="1">
      <c r="AA234" s="18"/>
    </row>
    <row r="235" ht="15.75" customHeight="1">
      <c r="AA235" s="18"/>
    </row>
    <row r="236" ht="15.75" customHeight="1">
      <c r="AA236" s="18"/>
    </row>
    <row r="237" ht="15.75" customHeight="1">
      <c r="AA237" s="18"/>
    </row>
    <row r="238" ht="15.75" customHeight="1">
      <c r="AA238" s="18"/>
    </row>
    <row r="239" ht="15.75" customHeight="1">
      <c r="AA239" s="18"/>
    </row>
    <row r="240" ht="15.75" customHeight="1">
      <c r="AA240" s="18"/>
    </row>
    <row r="241" ht="15.75" customHeight="1">
      <c r="AA241" s="18"/>
    </row>
    <row r="242" ht="15.75" customHeight="1">
      <c r="AA242" s="18"/>
    </row>
    <row r="243" ht="15.75" customHeight="1">
      <c r="AA243" s="18"/>
    </row>
    <row r="244" ht="15.75" customHeight="1">
      <c r="AA244" s="18"/>
    </row>
    <row r="245" ht="15.75" customHeight="1">
      <c r="AA245" s="18"/>
    </row>
    <row r="246" ht="15.75" customHeight="1">
      <c r="AA246" s="18"/>
    </row>
    <row r="247" ht="15.75" customHeight="1">
      <c r="AA247" s="18"/>
    </row>
    <row r="248" ht="15.75" customHeight="1">
      <c r="AA248" s="18"/>
    </row>
    <row r="249" ht="15.75" customHeight="1">
      <c r="AA249" s="18"/>
    </row>
    <row r="250" ht="15.75" customHeight="1">
      <c r="AA250" s="18"/>
    </row>
    <row r="251" ht="15.75" customHeight="1">
      <c r="AA251" s="18"/>
    </row>
    <row r="252" ht="15.75" customHeight="1">
      <c r="AA252" s="18"/>
    </row>
    <row r="253" ht="15.75" customHeight="1">
      <c r="AA253" s="1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X40:AA40 AC40:AE40 AG40:AI40 AK40:AU40 BJ40:BS40 BI52 O38:W40 AB38:AB40 AF38:AF40 AJ38:AJ40 AV38:BI40 BT52:CD52 BT38:CD44">
    <cfRule type="cellIs" dxfId="1" priority="1" operator="lessThan">
      <formula>54.5</formula>
    </cfRule>
  </conditionalFormatting>
  <conditionalFormatting sqref="AB38:AB47 AF38:AF47 AJ38:BS47 BU38:CC47">
    <cfRule type="containsText" dxfId="2" priority="2" operator="containsText" text="A">
      <formula>NOT(ISERROR(SEARCH(("A"),(AB38))))</formula>
    </cfRule>
  </conditionalFormatting>
  <conditionalFormatting sqref="BI41:BI44">
    <cfRule type="cellIs" dxfId="1" priority="3" operator="lessThan">
      <formula>54.5</formula>
    </cfRule>
  </conditionalFormatting>
  <conditionalFormatting sqref="BI42">
    <cfRule type="cellIs" dxfId="1" priority="4" operator="lessThan">
      <formula>54.5</formula>
    </cfRule>
  </conditionalFormatting>
  <conditionalFormatting sqref="BI43">
    <cfRule type="cellIs" dxfId="1" priority="5" operator="lessThan">
      <formula>54.5</formula>
    </cfRule>
  </conditionalFormatting>
  <conditionalFormatting sqref="BI44">
    <cfRule type="cellIs" dxfId="1" priority="6" operator="lessThan">
      <formula>54.5</formula>
    </cfRule>
  </conditionalFormatting>
  <conditionalFormatting sqref="O5:V37 AB5:AB37 AJ5:AJ37 AV5:BH37 BT5:CD37">
    <cfRule type="cellIs" dxfId="1" priority="7" operator="lessThan">
      <formula>54.5</formula>
    </cfRule>
  </conditionalFormatting>
  <conditionalFormatting sqref="AB5:AB37 AJ5:BH37 BJ5:BS37 BU5:CC37">
    <cfRule type="containsText" dxfId="2" priority="8" operator="containsText" text="A">
      <formula>NOT(ISERROR(SEARCH(("A"),(AB5))))</formula>
    </cfRule>
  </conditionalFormatting>
  <conditionalFormatting sqref="BI5:BI37">
    <cfRule type="cellIs" dxfId="1" priority="9" operator="lessThan">
      <formula>54.5</formula>
    </cfRule>
  </conditionalFormatting>
  <conditionalFormatting sqref="BI5:BI37">
    <cfRule type="containsText" dxfId="2" priority="10" operator="containsText" text="A">
      <formula>NOT(ISERROR(SEARCH(("A"),(BI5))))</formula>
    </cfRule>
  </conditionalFormatting>
  <conditionalFormatting sqref="AF5:AF37 AJ5:AJ37">
    <cfRule type="cellIs" dxfId="1" priority="11" operator="lessThan">
      <formula>54.5</formula>
    </cfRule>
  </conditionalFormatting>
  <conditionalFormatting sqref="AF5:AF37 AJ5:AJ37">
    <cfRule type="containsText" dxfId="2" priority="12" operator="containsText" text="A">
      <formula>NOT(ISERROR(SEARCH(("A"),(AF5))))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2.29"/>
    <col customWidth="1" min="2" max="2" width="3.57"/>
    <col customWidth="1" min="3" max="4" width="3.0"/>
    <col customWidth="1" min="5" max="5" width="11.71"/>
    <col customWidth="1" min="6" max="6" width="3.57"/>
    <col customWidth="1" min="7" max="7" width="9.0"/>
    <col customWidth="1" min="8" max="8" width="3.57"/>
    <col customWidth="1" min="9" max="9" width="12.71"/>
    <col customWidth="1" min="10" max="10" width="9.71"/>
    <col customWidth="1" min="11" max="11" width="25.29"/>
    <col customWidth="1" hidden="1" min="12" max="12" width="4.71"/>
    <col customWidth="1" hidden="1" min="13" max="13" width="23.14"/>
    <col customWidth="1" hidden="1" min="14" max="14" width="34.14"/>
    <col customWidth="1" min="15" max="22" width="4.14"/>
    <col customWidth="1" min="23" max="23" width="5.71"/>
    <col customWidth="1" min="24" max="27" width="6.0"/>
    <col customWidth="1" min="28" max="28" width="4.14"/>
    <col customWidth="1" min="29" max="31" width="6.0"/>
    <col customWidth="1" min="32" max="32" width="4.14"/>
    <col customWidth="1" min="33" max="35" width="6.71"/>
    <col customWidth="1" min="36" max="36" width="4.14"/>
    <col customWidth="1" min="37" max="47" width="6.71"/>
    <col customWidth="1" min="48" max="48" width="7.43"/>
    <col customWidth="1" min="49" max="60" width="6.71"/>
    <col customWidth="1" min="61" max="61" width="4.71"/>
    <col customWidth="1" min="62" max="71" width="6.71"/>
    <col customWidth="1" min="72" max="72" width="4.71"/>
    <col customWidth="1" min="73" max="81" width="6.71"/>
    <col customWidth="1" min="82" max="82" width="4.71"/>
  </cols>
  <sheetData>
    <row r="1" ht="15.75" customHeight="1">
      <c r="A1" s="34"/>
      <c r="B1" s="34"/>
      <c r="C1" s="34"/>
      <c r="D1" s="34"/>
      <c r="E1" s="35"/>
      <c r="F1" s="35"/>
      <c r="G1" s="35"/>
      <c r="H1" s="35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 t="s">
        <v>12</v>
      </c>
      <c r="Y1" s="38"/>
      <c r="Z1" s="38"/>
      <c r="AA1" s="38"/>
      <c r="AB1" s="38"/>
      <c r="AC1" s="37" t="s">
        <v>13</v>
      </c>
      <c r="AD1" s="38"/>
      <c r="AE1" s="38"/>
      <c r="AF1" s="38"/>
      <c r="AG1" s="39" t="s">
        <v>14</v>
      </c>
      <c r="AH1" s="38"/>
      <c r="AI1" s="38"/>
      <c r="AJ1" s="38"/>
      <c r="AK1" s="40" t="s">
        <v>15</v>
      </c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41" t="s">
        <v>16</v>
      </c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42" t="s">
        <v>17</v>
      </c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43" t="s">
        <v>18</v>
      </c>
      <c r="BV1" s="38"/>
      <c r="BW1" s="38"/>
      <c r="BX1" s="38"/>
      <c r="BY1" s="38"/>
      <c r="BZ1" s="38"/>
      <c r="CA1" s="38"/>
      <c r="CB1" s="38"/>
      <c r="CC1" s="38"/>
      <c r="CD1" s="38"/>
    </row>
    <row r="2" ht="15.75" customHeight="1">
      <c r="A2" s="35"/>
      <c r="B2" s="35"/>
      <c r="C2" s="35"/>
      <c r="D2" s="35"/>
      <c r="G2" s="35"/>
      <c r="H2" s="35"/>
      <c r="I2" s="35"/>
      <c r="J2" s="36"/>
      <c r="K2" s="36"/>
      <c r="L2" s="36"/>
      <c r="M2" s="36"/>
      <c r="N2" s="36"/>
      <c r="O2" s="44" t="s">
        <v>19</v>
      </c>
      <c r="P2" s="45"/>
      <c r="Q2" s="45"/>
      <c r="R2" s="45"/>
      <c r="S2" s="45"/>
      <c r="T2" s="45"/>
      <c r="U2" s="45"/>
      <c r="V2" s="45"/>
      <c r="W2" s="46"/>
      <c r="X2" s="47">
        <v>20.0</v>
      </c>
      <c r="Y2" s="47">
        <v>30.0</v>
      </c>
      <c r="Z2" s="47">
        <v>50.0</v>
      </c>
      <c r="AA2" s="47"/>
      <c r="AB2" s="48"/>
      <c r="AC2" s="47">
        <v>30.0</v>
      </c>
      <c r="AD2" s="47">
        <v>70.0</v>
      </c>
      <c r="AE2" s="47"/>
      <c r="AF2" s="48"/>
      <c r="AG2" s="50">
        <v>30.0</v>
      </c>
      <c r="AH2" s="50">
        <v>70.0</v>
      </c>
      <c r="AI2" s="47"/>
      <c r="AJ2" s="51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52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53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54"/>
      <c r="BU2" s="36"/>
      <c r="BV2" s="36"/>
      <c r="BW2" s="36"/>
      <c r="BX2" s="36"/>
      <c r="BY2" s="36"/>
      <c r="BZ2" s="36"/>
      <c r="CA2" s="36"/>
      <c r="CB2" s="36"/>
      <c r="CC2" s="36"/>
      <c r="CD2" s="55"/>
    </row>
    <row r="3" ht="15.75" customHeight="1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L3" s="36"/>
      <c r="M3" s="36"/>
      <c r="N3" s="36"/>
      <c r="O3" s="56"/>
      <c r="P3" s="56"/>
      <c r="Q3" s="57">
        <v>0.5</v>
      </c>
      <c r="R3" s="57">
        <v>0.2</v>
      </c>
      <c r="S3" s="57">
        <v>0.05</v>
      </c>
      <c r="T3" s="57">
        <v>0.2</v>
      </c>
      <c r="U3" s="57">
        <v>0.05</v>
      </c>
      <c r="V3" s="57"/>
      <c r="W3" s="57"/>
      <c r="X3" s="58">
        <v>0.2</v>
      </c>
      <c r="Y3" s="58">
        <v>0.3</v>
      </c>
      <c r="Z3" s="58">
        <f>Z2/100</f>
        <v>0.5</v>
      </c>
      <c r="AA3" s="58"/>
      <c r="AB3" s="48"/>
      <c r="AC3" s="58">
        <v>0.3</v>
      </c>
      <c r="AD3" s="58">
        <v>0.7</v>
      </c>
      <c r="AE3" s="58"/>
      <c r="AF3" s="48"/>
      <c r="AG3" s="58">
        <f t="shared" ref="AG3:AH3" si="1">AG2/100</f>
        <v>0.3</v>
      </c>
      <c r="AH3" s="58">
        <f t="shared" si="1"/>
        <v>0.7</v>
      </c>
      <c r="AI3" s="58"/>
      <c r="AJ3" s="51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2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3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4"/>
      <c r="BU3" s="59"/>
      <c r="BV3" s="59"/>
      <c r="BW3" s="59"/>
      <c r="BX3" s="59"/>
      <c r="BY3" s="59"/>
      <c r="BZ3" s="59"/>
      <c r="CA3" s="59"/>
      <c r="CB3" s="59"/>
      <c r="CC3" s="59"/>
      <c r="CD3" s="55" t="s">
        <v>20</v>
      </c>
    </row>
    <row r="4" ht="15.75" customHeight="1">
      <c r="A4" s="60" t="s">
        <v>21</v>
      </c>
      <c r="B4" s="60" t="s">
        <v>22</v>
      </c>
      <c r="C4" s="60"/>
      <c r="D4" s="61" t="s">
        <v>23</v>
      </c>
      <c r="E4" s="61" t="s">
        <v>21</v>
      </c>
      <c r="F4" s="61" t="s">
        <v>24</v>
      </c>
      <c r="G4" s="61" t="s">
        <v>25</v>
      </c>
      <c r="H4" s="61" t="s">
        <v>24</v>
      </c>
      <c r="I4" s="61" t="s">
        <v>26</v>
      </c>
      <c r="J4" s="6" t="s">
        <v>27</v>
      </c>
      <c r="K4" s="6" t="s">
        <v>28</v>
      </c>
      <c r="L4" s="62" t="s">
        <v>29</v>
      </c>
      <c r="M4" s="62" t="s">
        <v>30</v>
      </c>
      <c r="N4" s="62" t="s">
        <v>31</v>
      </c>
      <c r="O4" s="56" t="s">
        <v>32</v>
      </c>
      <c r="P4" s="56" t="s">
        <v>33</v>
      </c>
      <c r="Q4" s="63" t="s">
        <v>34</v>
      </c>
      <c r="R4" s="63" t="s">
        <v>35</v>
      </c>
      <c r="S4" s="63" t="s">
        <v>36</v>
      </c>
      <c r="T4" s="63" t="s">
        <v>37</v>
      </c>
      <c r="U4" s="63" t="s">
        <v>38</v>
      </c>
      <c r="V4" s="63" t="s">
        <v>39</v>
      </c>
      <c r="W4" s="63" t="s">
        <v>22</v>
      </c>
      <c r="X4" s="36" t="s">
        <v>40</v>
      </c>
      <c r="Y4" s="36" t="s">
        <v>41</v>
      </c>
      <c r="Z4" s="36" t="s">
        <v>42</v>
      </c>
      <c r="AA4" s="36" t="s">
        <v>43</v>
      </c>
      <c r="AB4" s="48" t="s">
        <v>32</v>
      </c>
      <c r="AC4" s="36" t="s">
        <v>40</v>
      </c>
      <c r="AD4" s="36" t="s">
        <v>41</v>
      </c>
      <c r="AE4" s="36" t="s">
        <v>43</v>
      </c>
      <c r="AF4" s="48" t="s">
        <v>33</v>
      </c>
      <c r="AG4" s="36" t="s">
        <v>40</v>
      </c>
      <c r="AH4" s="36" t="s">
        <v>41</v>
      </c>
      <c r="AI4" s="36" t="s">
        <v>43</v>
      </c>
      <c r="AJ4" s="64" t="s">
        <v>39</v>
      </c>
      <c r="AK4" s="65" t="s">
        <v>44</v>
      </c>
      <c r="AL4" s="65" t="s">
        <v>45</v>
      </c>
      <c r="AM4" s="65" t="s">
        <v>46</v>
      </c>
      <c r="AN4" s="65" t="s">
        <v>47</v>
      </c>
      <c r="AO4" s="65" t="s">
        <v>48</v>
      </c>
      <c r="AP4" s="65" t="s">
        <v>49</v>
      </c>
      <c r="AQ4" s="65" t="s">
        <v>50</v>
      </c>
      <c r="AR4" s="65" t="s">
        <v>51</v>
      </c>
      <c r="AS4" s="65" t="s">
        <v>52</v>
      </c>
      <c r="AT4" s="65" t="s">
        <v>53</v>
      </c>
      <c r="AU4" s="65" t="s">
        <v>54</v>
      </c>
      <c r="AV4" s="66" t="s">
        <v>35</v>
      </c>
      <c r="AW4" s="65" t="s">
        <v>44</v>
      </c>
      <c r="AX4" s="65" t="s">
        <v>45</v>
      </c>
      <c r="AY4" s="65" t="s">
        <v>46</v>
      </c>
      <c r="AZ4" s="65" t="s">
        <v>47</v>
      </c>
      <c r="BA4" s="65" t="s">
        <v>48</v>
      </c>
      <c r="BB4" s="65" t="s">
        <v>49</v>
      </c>
      <c r="BC4" s="65" t="s">
        <v>50</v>
      </c>
      <c r="BD4" s="65" t="s">
        <v>51</v>
      </c>
      <c r="BE4" s="65" t="s">
        <v>52</v>
      </c>
      <c r="BF4" s="65" t="s">
        <v>53</v>
      </c>
      <c r="BG4" s="65" t="s">
        <v>55</v>
      </c>
      <c r="BH4" s="65" t="s">
        <v>56</v>
      </c>
      <c r="BI4" s="67" t="s">
        <v>36</v>
      </c>
      <c r="BJ4" s="65" t="s">
        <v>44</v>
      </c>
      <c r="BK4" s="65" t="s">
        <v>45</v>
      </c>
      <c r="BL4" s="65" t="s">
        <v>46</v>
      </c>
      <c r="BM4" s="65" t="s">
        <v>47</v>
      </c>
      <c r="BN4" s="65" t="s">
        <v>48</v>
      </c>
      <c r="BO4" s="65" t="s">
        <v>49</v>
      </c>
      <c r="BP4" s="65" t="s">
        <v>50</v>
      </c>
      <c r="BQ4" s="65" t="s">
        <v>51</v>
      </c>
      <c r="BR4" s="65" t="s">
        <v>52</v>
      </c>
      <c r="BS4" s="65" t="s">
        <v>53</v>
      </c>
      <c r="BT4" s="68" t="s">
        <v>37</v>
      </c>
      <c r="BU4" s="65" t="s">
        <v>45</v>
      </c>
      <c r="BV4" s="65" t="s">
        <v>46</v>
      </c>
      <c r="BW4" s="65" t="s">
        <v>47</v>
      </c>
      <c r="BX4" s="65" t="s">
        <v>48</v>
      </c>
      <c r="BY4" s="65" t="s">
        <v>49</v>
      </c>
      <c r="BZ4" s="65" t="s">
        <v>50</v>
      </c>
      <c r="CA4" s="65" t="s">
        <v>51</v>
      </c>
      <c r="CB4" s="69" t="s">
        <v>52</v>
      </c>
      <c r="CC4" s="70"/>
      <c r="CD4" s="71" t="s">
        <v>57</v>
      </c>
    </row>
    <row r="5" ht="15.75" customHeight="1">
      <c r="A5" s="34" t="str">
        <f t="shared" ref="A5:A47" si="2">$E5&amp;"-"&amp;$F5</f>
        <v>202004622-0</v>
      </c>
      <c r="B5" s="23">
        <f t="shared" ref="B5:B47" si="3">$W5</f>
        <v>68</v>
      </c>
      <c r="C5" s="34"/>
      <c r="D5" s="72">
        <v>1.0</v>
      </c>
      <c r="E5" s="72" t="s">
        <v>2008</v>
      </c>
      <c r="F5" s="72" t="s">
        <v>155</v>
      </c>
      <c r="G5" s="72" t="s">
        <v>2009</v>
      </c>
      <c r="H5" s="72" t="s">
        <v>65</v>
      </c>
      <c r="I5" s="72" t="s">
        <v>150</v>
      </c>
      <c r="J5" s="72" t="s">
        <v>2010</v>
      </c>
      <c r="K5" s="72" t="s">
        <v>2011</v>
      </c>
      <c r="L5" s="72" t="s">
        <v>65</v>
      </c>
      <c r="M5" s="72" t="s">
        <v>66</v>
      </c>
      <c r="N5" s="72" t="s">
        <v>2012</v>
      </c>
      <c r="O5" s="74">
        <f t="shared" ref="O5:O37" si="4">$AB5</f>
        <v>90</v>
      </c>
      <c r="P5" s="74">
        <f t="shared" ref="P5:P37" si="5">$AF5</f>
        <v>0</v>
      </c>
      <c r="Q5" s="74">
        <f t="shared" ref="Q5:Q10" si="6">IFERROR(IF($V5&lt;&gt;0,ROUND((MAX(O5:P5)*0.5+$V5*0.5),0),ROUND(($O5*0.5+$P5*0.5),0)),)</f>
        <v>57</v>
      </c>
      <c r="R5" s="74">
        <f t="shared" ref="R5:R37" si="7">$AV5</f>
        <v>94</v>
      </c>
      <c r="S5" s="74">
        <f t="shared" ref="S5:S37" si="8">$BI5</f>
        <v>90</v>
      </c>
      <c r="T5" s="74">
        <f t="shared" ref="T5:T37" si="9">$BT5</f>
        <v>61</v>
      </c>
      <c r="U5" s="74">
        <f t="shared" ref="U5:U37" si="10">$CD5</f>
        <v>87.5</v>
      </c>
      <c r="V5" s="75">
        <f t="shared" ref="V5:V37" si="11">$AJ5</f>
        <v>24.5</v>
      </c>
      <c r="W5" s="76">
        <f t="shared" ref="W5:W37" si="12">IF($Q5&gt;=55,ROUND($Q5*$Q$3+$R5*$R$3+$S5*$S$3+$T5*$T$3+$U5*$U$3,0),$Q5)</f>
        <v>68</v>
      </c>
      <c r="X5" s="74">
        <v>20.0</v>
      </c>
      <c r="Y5" s="77">
        <v>30.0</v>
      </c>
      <c r="Z5" s="77">
        <v>40.0</v>
      </c>
      <c r="AA5" s="77">
        <v>100.0</v>
      </c>
      <c r="AB5" s="78">
        <f t="shared" ref="AB5:AB37" si="13">IFERROR(X5+Y5+Z5*AA5/100,0)</f>
        <v>90</v>
      </c>
      <c r="AC5" s="77">
        <v>0.0</v>
      </c>
      <c r="AD5" s="77">
        <v>0.0</v>
      </c>
      <c r="AE5" s="74">
        <v>0.0</v>
      </c>
      <c r="AF5" s="78">
        <f t="shared" ref="AF5:AF37" si="14">IFERROR(AC5+AD5*AE5/100,0)</f>
        <v>0</v>
      </c>
      <c r="AG5" s="77">
        <v>7.0</v>
      </c>
      <c r="AH5" s="77">
        <v>25.0</v>
      </c>
      <c r="AI5" s="74">
        <v>70.0</v>
      </c>
      <c r="AJ5" s="78">
        <f t="shared" ref="AJ5:AJ37" si="15">IFERROR(AG5+AH5*AI5/100,0)</f>
        <v>24.5</v>
      </c>
      <c r="AK5" s="79">
        <v>100.0</v>
      </c>
      <c r="AL5" s="80">
        <v>100.0</v>
      </c>
      <c r="AM5" s="79">
        <v>100.0</v>
      </c>
      <c r="AN5" s="79">
        <v>100.0</v>
      </c>
      <c r="AO5" s="79">
        <v>100.0</v>
      </c>
      <c r="AP5" s="79">
        <v>100.0</v>
      </c>
      <c r="AQ5" s="79">
        <v>100.0</v>
      </c>
      <c r="AR5" s="79">
        <v>100.0</v>
      </c>
      <c r="AS5" s="79">
        <v>40.0</v>
      </c>
      <c r="AT5" s="79">
        <v>100.0</v>
      </c>
      <c r="AU5" s="79"/>
      <c r="AV5" s="78">
        <f t="shared" ref="AV5:AV35" si="16">IFERROR(AVERAGE(AK5:AU5),0)</f>
        <v>94</v>
      </c>
      <c r="AW5" s="79">
        <v>100.0</v>
      </c>
      <c r="AX5" s="79">
        <v>100.0</v>
      </c>
      <c r="AY5" s="79">
        <v>100.0</v>
      </c>
      <c r="AZ5" s="79">
        <v>100.0</v>
      </c>
      <c r="BA5" s="79">
        <v>0.0</v>
      </c>
      <c r="BB5" s="79">
        <v>100.0</v>
      </c>
      <c r="BC5" s="79">
        <v>100.0</v>
      </c>
      <c r="BD5" s="79">
        <v>100.0</v>
      </c>
      <c r="BE5" s="79">
        <v>100.0</v>
      </c>
      <c r="BF5" s="79">
        <v>100.0</v>
      </c>
      <c r="BG5" s="79"/>
      <c r="BH5" s="79"/>
      <c r="BI5" s="78">
        <f t="shared" ref="BI5:BI37" si="17">IFERROR(AVERAGE(AW5:BH5),0)</f>
        <v>90</v>
      </c>
      <c r="BJ5" s="79">
        <v>100.0</v>
      </c>
      <c r="BK5" s="79">
        <v>95.0</v>
      </c>
      <c r="BL5" s="79">
        <v>100.0</v>
      </c>
      <c r="BM5" s="79">
        <v>100.0</v>
      </c>
      <c r="BN5" s="79">
        <v>100.0</v>
      </c>
      <c r="BO5" s="79">
        <v>0.0</v>
      </c>
      <c r="BP5" s="79">
        <v>85.0</v>
      </c>
      <c r="BQ5" s="79">
        <v>30.0</v>
      </c>
      <c r="BR5" s="79">
        <v>0.0</v>
      </c>
      <c r="BS5" s="79">
        <v>0.0</v>
      </c>
      <c r="BT5" s="78">
        <f t="shared" ref="BT5:BT37" si="18">IFERROR(AVERAGE(BJ5:BS5),0)</f>
        <v>61</v>
      </c>
      <c r="BU5" s="81">
        <v>100.0</v>
      </c>
      <c r="BV5" s="81">
        <v>100.0</v>
      </c>
      <c r="BW5" s="81">
        <v>100.0</v>
      </c>
      <c r="BX5" s="79">
        <v>100.0</v>
      </c>
      <c r="BY5" s="79">
        <v>0.0</v>
      </c>
      <c r="BZ5" s="79">
        <v>100.0</v>
      </c>
      <c r="CA5" s="79">
        <v>100.0</v>
      </c>
      <c r="CB5" s="79">
        <v>100.0</v>
      </c>
      <c r="CC5" s="83"/>
      <c r="CD5" s="78">
        <f t="shared" ref="CD5:CD37" si="19">IFERROR(AVERAGE(BU5:CC5),0)</f>
        <v>87.5</v>
      </c>
    </row>
    <row r="6" ht="15.75" customHeight="1">
      <c r="A6" s="34" t="str">
        <f t="shared" si="2"/>
        <v>202004532-1</v>
      </c>
      <c r="B6" s="23">
        <f t="shared" si="3"/>
        <v>87</v>
      </c>
      <c r="C6" s="34"/>
      <c r="D6" s="84">
        <v>2.0</v>
      </c>
      <c r="E6" s="72" t="s">
        <v>2013</v>
      </c>
      <c r="F6" s="72" t="s">
        <v>65</v>
      </c>
      <c r="G6" s="72" t="s">
        <v>2014</v>
      </c>
      <c r="H6" s="72" t="s">
        <v>100</v>
      </c>
      <c r="I6" s="72" t="s">
        <v>2015</v>
      </c>
      <c r="J6" s="72" t="s">
        <v>1927</v>
      </c>
      <c r="K6" s="72" t="s">
        <v>2016</v>
      </c>
      <c r="L6" s="72" t="s">
        <v>65</v>
      </c>
      <c r="M6" s="72" t="s">
        <v>66</v>
      </c>
      <c r="N6" s="72" t="s">
        <v>2017</v>
      </c>
      <c r="O6" s="74">
        <f t="shared" si="4"/>
        <v>90</v>
      </c>
      <c r="P6" s="74">
        <f t="shared" si="5"/>
        <v>75</v>
      </c>
      <c r="Q6" s="74">
        <f t="shared" si="6"/>
        <v>83</v>
      </c>
      <c r="R6" s="74">
        <f t="shared" si="7"/>
        <v>90</v>
      </c>
      <c r="S6" s="74">
        <f t="shared" si="8"/>
        <v>80</v>
      </c>
      <c r="T6" s="74">
        <f t="shared" si="9"/>
        <v>90</v>
      </c>
      <c r="U6" s="74">
        <f t="shared" si="10"/>
        <v>100</v>
      </c>
      <c r="V6" s="75">
        <f t="shared" si="11"/>
        <v>0</v>
      </c>
      <c r="W6" s="76">
        <f t="shared" si="12"/>
        <v>87</v>
      </c>
      <c r="X6" s="74">
        <v>20.0</v>
      </c>
      <c r="Y6" s="77">
        <v>20.0</v>
      </c>
      <c r="Z6" s="77">
        <v>50.0</v>
      </c>
      <c r="AA6" s="77">
        <v>100.0</v>
      </c>
      <c r="AB6" s="78">
        <f t="shared" si="13"/>
        <v>90</v>
      </c>
      <c r="AC6" s="77">
        <v>30.0</v>
      </c>
      <c r="AD6" s="77">
        <v>45.0</v>
      </c>
      <c r="AE6" s="74">
        <v>100.0</v>
      </c>
      <c r="AF6" s="78">
        <f t="shared" si="14"/>
        <v>75</v>
      </c>
      <c r="AG6" s="77"/>
      <c r="AH6" s="77"/>
      <c r="AI6" s="74"/>
      <c r="AJ6" s="78">
        <f t="shared" si="15"/>
        <v>0</v>
      </c>
      <c r="AK6" s="79">
        <v>100.0</v>
      </c>
      <c r="AL6" s="80">
        <v>100.0</v>
      </c>
      <c r="AM6" s="79">
        <v>100.0</v>
      </c>
      <c r="AN6" s="79">
        <v>100.0</v>
      </c>
      <c r="AO6" s="79">
        <v>100.0</v>
      </c>
      <c r="AP6" s="79">
        <v>80.0</v>
      </c>
      <c r="AQ6" s="79">
        <v>100.0</v>
      </c>
      <c r="AR6" s="79">
        <v>100.0</v>
      </c>
      <c r="AS6" s="79">
        <v>20.0</v>
      </c>
      <c r="AT6" s="79">
        <v>100.0</v>
      </c>
      <c r="AU6" s="79"/>
      <c r="AV6" s="78">
        <f t="shared" si="16"/>
        <v>90</v>
      </c>
      <c r="AW6" s="79">
        <v>100.0</v>
      </c>
      <c r="AX6" s="79">
        <v>100.0</v>
      </c>
      <c r="AY6" s="79">
        <v>100.0</v>
      </c>
      <c r="AZ6" s="79">
        <v>0.0</v>
      </c>
      <c r="BA6" s="79">
        <v>100.0</v>
      </c>
      <c r="BB6" s="79">
        <v>0.0</v>
      </c>
      <c r="BC6" s="79">
        <v>100.0</v>
      </c>
      <c r="BD6" s="79">
        <v>100.0</v>
      </c>
      <c r="BE6" s="79">
        <v>100.0</v>
      </c>
      <c r="BF6" s="79">
        <v>100.0</v>
      </c>
      <c r="BG6" s="79"/>
      <c r="BH6" s="79"/>
      <c r="BI6" s="78">
        <f t="shared" si="17"/>
        <v>80</v>
      </c>
      <c r="BJ6" s="79">
        <v>100.0</v>
      </c>
      <c r="BK6" s="79">
        <v>100.0</v>
      </c>
      <c r="BL6" s="79">
        <v>100.0</v>
      </c>
      <c r="BM6" s="79">
        <v>100.0</v>
      </c>
      <c r="BN6" s="79">
        <v>0.0</v>
      </c>
      <c r="BO6" s="79">
        <v>100.0</v>
      </c>
      <c r="BP6" s="79">
        <v>100.0</v>
      </c>
      <c r="BQ6" s="79">
        <v>100.0</v>
      </c>
      <c r="BR6" s="79">
        <v>100.0</v>
      </c>
      <c r="BS6" s="79">
        <v>100.0</v>
      </c>
      <c r="BT6" s="78">
        <f t="shared" si="18"/>
        <v>90</v>
      </c>
      <c r="BU6" s="81">
        <v>100.0</v>
      </c>
      <c r="BV6" s="81">
        <v>100.0</v>
      </c>
      <c r="BW6" s="81">
        <v>100.0</v>
      </c>
      <c r="BX6" s="79">
        <v>100.0</v>
      </c>
      <c r="BY6" s="79">
        <v>100.0</v>
      </c>
      <c r="BZ6" s="79">
        <v>100.0</v>
      </c>
      <c r="CA6" s="79">
        <v>100.0</v>
      </c>
      <c r="CB6" s="79">
        <v>100.0</v>
      </c>
      <c r="CC6" s="79"/>
      <c r="CD6" s="78">
        <f t="shared" si="19"/>
        <v>100</v>
      </c>
    </row>
    <row r="7" ht="15.75" customHeight="1">
      <c r="A7" s="34" t="str">
        <f t="shared" si="2"/>
        <v>201951564-0</v>
      </c>
      <c r="B7" s="23">
        <f t="shared" si="3"/>
        <v>79</v>
      </c>
      <c r="C7" s="34"/>
      <c r="D7" s="84">
        <v>3.0</v>
      </c>
      <c r="E7" s="72" t="s">
        <v>2018</v>
      </c>
      <c r="F7" s="72" t="s">
        <v>155</v>
      </c>
      <c r="G7" s="72" t="s">
        <v>2019</v>
      </c>
      <c r="H7" s="72" t="s">
        <v>205</v>
      </c>
      <c r="I7" s="72" t="s">
        <v>2020</v>
      </c>
      <c r="J7" s="72" t="s">
        <v>2021</v>
      </c>
      <c r="K7" s="72" t="s">
        <v>74</v>
      </c>
      <c r="L7" s="72" t="s">
        <v>65</v>
      </c>
      <c r="M7" s="72" t="s">
        <v>323</v>
      </c>
      <c r="N7" s="72" t="s">
        <v>2022</v>
      </c>
      <c r="O7" s="74">
        <f t="shared" si="4"/>
        <v>75</v>
      </c>
      <c r="P7" s="74">
        <f t="shared" si="5"/>
        <v>90</v>
      </c>
      <c r="Q7" s="74">
        <f t="shared" si="6"/>
        <v>83</v>
      </c>
      <c r="R7" s="74">
        <f t="shared" si="7"/>
        <v>78.3</v>
      </c>
      <c r="S7" s="74">
        <f t="shared" si="8"/>
        <v>70</v>
      </c>
      <c r="T7" s="74">
        <f t="shared" si="9"/>
        <v>77.5</v>
      </c>
      <c r="U7" s="74">
        <f t="shared" si="10"/>
        <v>66.25</v>
      </c>
      <c r="V7" s="75">
        <f t="shared" si="11"/>
        <v>0</v>
      </c>
      <c r="W7" s="76">
        <f t="shared" si="12"/>
        <v>79</v>
      </c>
      <c r="X7" s="74">
        <v>15.0</v>
      </c>
      <c r="Y7" s="77">
        <v>25.0</v>
      </c>
      <c r="Z7" s="77">
        <v>35.0</v>
      </c>
      <c r="AA7" s="77">
        <v>100.0</v>
      </c>
      <c r="AB7" s="78">
        <f t="shared" si="13"/>
        <v>75</v>
      </c>
      <c r="AC7" s="77">
        <v>30.0</v>
      </c>
      <c r="AD7" s="77">
        <v>60.0</v>
      </c>
      <c r="AE7" s="74">
        <v>100.0</v>
      </c>
      <c r="AF7" s="78">
        <f t="shared" si="14"/>
        <v>90</v>
      </c>
      <c r="AG7" s="77"/>
      <c r="AH7" s="77"/>
      <c r="AI7" s="74"/>
      <c r="AJ7" s="78">
        <f t="shared" si="15"/>
        <v>0</v>
      </c>
      <c r="AK7" s="79">
        <v>100.0</v>
      </c>
      <c r="AL7" s="80">
        <v>100.0</v>
      </c>
      <c r="AM7" s="79">
        <v>100.0</v>
      </c>
      <c r="AN7" s="79">
        <v>0.0</v>
      </c>
      <c r="AO7" s="79">
        <v>100.0</v>
      </c>
      <c r="AP7" s="79">
        <v>100.0</v>
      </c>
      <c r="AQ7" s="79">
        <v>100.0</v>
      </c>
      <c r="AR7" s="79">
        <v>83.0</v>
      </c>
      <c r="AS7" s="79">
        <v>0.0</v>
      </c>
      <c r="AT7" s="79">
        <v>100.0</v>
      </c>
      <c r="AU7" s="79"/>
      <c r="AV7" s="78">
        <f t="shared" si="16"/>
        <v>78.3</v>
      </c>
      <c r="AW7" s="79">
        <v>100.0</v>
      </c>
      <c r="AX7" s="79">
        <v>100.0</v>
      </c>
      <c r="AY7" s="79">
        <v>100.0</v>
      </c>
      <c r="AZ7" s="79">
        <v>0.0</v>
      </c>
      <c r="BA7" s="79">
        <v>0.0</v>
      </c>
      <c r="BB7" s="79">
        <v>100.0</v>
      </c>
      <c r="BC7" s="79">
        <v>0.0</v>
      </c>
      <c r="BD7" s="79">
        <v>100.0</v>
      </c>
      <c r="BE7" s="79">
        <v>100.0</v>
      </c>
      <c r="BF7" s="79">
        <v>100.0</v>
      </c>
      <c r="BG7" s="79"/>
      <c r="BH7" s="79"/>
      <c r="BI7" s="78">
        <f t="shared" si="17"/>
        <v>70</v>
      </c>
      <c r="BJ7" s="79">
        <v>100.0</v>
      </c>
      <c r="BK7" s="79">
        <v>100.0</v>
      </c>
      <c r="BL7" s="79">
        <v>90.0</v>
      </c>
      <c r="BM7" s="79">
        <v>60.0</v>
      </c>
      <c r="BN7" s="79">
        <v>100.0</v>
      </c>
      <c r="BO7" s="79">
        <v>0.0</v>
      </c>
      <c r="BP7" s="79">
        <v>60.0</v>
      </c>
      <c r="BQ7" s="79">
        <v>100.0</v>
      </c>
      <c r="BR7" s="79">
        <v>100.0</v>
      </c>
      <c r="BS7" s="79">
        <v>65.0</v>
      </c>
      <c r="BT7" s="78">
        <f t="shared" si="18"/>
        <v>77.5</v>
      </c>
      <c r="BU7" s="81">
        <v>0.0</v>
      </c>
      <c r="BV7" s="81">
        <v>100.0</v>
      </c>
      <c r="BW7" s="81">
        <v>100.0</v>
      </c>
      <c r="BX7" s="79">
        <v>100.0</v>
      </c>
      <c r="BY7" s="79">
        <v>100.0</v>
      </c>
      <c r="BZ7" s="79">
        <v>100.0</v>
      </c>
      <c r="CA7" s="79">
        <v>30.0</v>
      </c>
      <c r="CB7" s="79">
        <v>0.0</v>
      </c>
      <c r="CC7" s="79"/>
      <c r="CD7" s="78">
        <f t="shared" si="19"/>
        <v>66.25</v>
      </c>
    </row>
    <row r="8" ht="15.75" customHeight="1">
      <c r="A8" s="34" t="str">
        <f t="shared" si="2"/>
        <v>202004521-6</v>
      </c>
      <c r="B8" s="23">
        <f t="shared" si="3"/>
        <v>94</v>
      </c>
      <c r="C8" s="34"/>
      <c r="D8" s="84">
        <v>4.0</v>
      </c>
      <c r="E8" s="72" t="s">
        <v>2023</v>
      </c>
      <c r="F8" s="72" t="s">
        <v>85</v>
      </c>
      <c r="G8" s="72" t="s">
        <v>2024</v>
      </c>
      <c r="H8" s="72" t="s">
        <v>205</v>
      </c>
      <c r="I8" s="72" t="s">
        <v>2025</v>
      </c>
      <c r="J8" s="72" t="s">
        <v>1406</v>
      </c>
      <c r="K8" s="72" t="s">
        <v>2026</v>
      </c>
      <c r="L8" s="72" t="s">
        <v>65</v>
      </c>
      <c r="M8" s="72" t="s">
        <v>66</v>
      </c>
      <c r="N8" s="72" t="s">
        <v>2027</v>
      </c>
      <c r="O8" s="74">
        <f t="shared" si="4"/>
        <v>100</v>
      </c>
      <c r="P8" s="74">
        <f t="shared" si="5"/>
        <v>90</v>
      </c>
      <c r="Q8" s="74">
        <f t="shared" si="6"/>
        <v>95</v>
      </c>
      <c r="R8" s="74">
        <f t="shared" si="7"/>
        <v>85</v>
      </c>
      <c r="S8" s="74">
        <f t="shared" si="8"/>
        <v>99.091</v>
      </c>
      <c r="T8" s="74">
        <f t="shared" si="9"/>
        <v>100</v>
      </c>
      <c r="U8" s="74">
        <f t="shared" si="10"/>
        <v>100</v>
      </c>
      <c r="V8" s="75">
        <f t="shared" si="11"/>
        <v>0</v>
      </c>
      <c r="W8" s="76">
        <f t="shared" si="12"/>
        <v>94</v>
      </c>
      <c r="X8" s="74">
        <v>20.0</v>
      </c>
      <c r="Y8" s="77">
        <v>30.0</v>
      </c>
      <c r="Z8" s="77">
        <v>50.0</v>
      </c>
      <c r="AA8" s="77">
        <v>100.0</v>
      </c>
      <c r="AB8" s="78">
        <f t="shared" si="13"/>
        <v>100</v>
      </c>
      <c r="AC8" s="77">
        <v>30.0</v>
      </c>
      <c r="AD8" s="77">
        <v>60.0</v>
      </c>
      <c r="AE8" s="74">
        <v>100.0</v>
      </c>
      <c r="AF8" s="78">
        <f t="shared" si="14"/>
        <v>90</v>
      </c>
      <c r="AG8" s="77"/>
      <c r="AH8" s="77"/>
      <c r="AI8" s="74"/>
      <c r="AJ8" s="78">
        <f t="shared" si="15"/>
        <v>0</v>
      </c>
      <c r="AK8" s="79">
        <v>100.0</v>
      </c>
      <c r="AL8" s="80">
        <v>100.0</v>
      </c>
      <c r="AM8" s="79">
        <v>100.0</v>
      </c>
      <c r="AN8" s="79">
        <v>100.0</v>
      </c>
      <c r="AO8" s="79">
        <v>50.0</v>
      </c>
      <c r="AP8" s="79">
        <v>100.0</v>
      </c>
      <c r="AQ8" s="79">
        <v>100.0</v>
      </c>
      <c r="AR8" s="79">
        <v>0.0</v>
      </c>
      <c r="AS8" s="79">
        <v>100.0</v>
      </c>
      <c r="AT8" s="79">
        <v>100.0</v>
      </c>
      <c r="AU8" s="79"/>
      <c r="AV8" s="78">
        <f t="shared" si="16"/>
        <v>85</v>
      </c>
      <c r="AW8" s="79">
        <v>100.0</v>
      </c>
      <c r="AX8" s="79">
        <v>100.0</v>
      </c>
      <c r="AY8" s="79">
        <v>100.0</v>
      </c>
      <c r="AZ8" s="79">
        <v>100.0</v>
      </c>
      <c r="BA8" s="79">
        <v>100.0</v>
      </c>
      <c r="BB8" s="79">
        <v>100.0</v>
      </c>
      <c r="BC8" s="79">
        <v>100.0</v>
      </c>
      <c r="BD8" s="79">
        <v>90.91</v>
      </c>
      <c r="BE8" s="79">
        <v>100.0</v>
      </c>
      <c r="BF8" s="79">
        <v>100.0</v>
      </c>
      <c r="BG8" s="79"/>
      <c r="BH8" s="79"/>
      <c r="BI8" s="78">
        <f t="shared" si="17"/>
        <v>99.091</v>
      </c>
      <c r="BJ8" s="79">
        <v>100.0</v>
      </c>
      <c r="BK8" s="79">
        <v>100.0</v>
      </c>
      <c r="BL8" s="79">
        <v>100.0</v>
      </c>
      <c r="BM8" s="79">
        <v>100.0</v>
      </c>
      <c r="BN8" s="79">
        <v>100.0</v>
      </c>
      <c r="BO8" s="79">
        <v>100.0</v>
      </c>
      <c r="BP8" s="79">
        <v>100.0</v>
      </c>
      <c r="BQ8" s="79">
        <v>100.0</v>
      </c>
      <c r="BR8" s="79">
        <v>100.0</v>
      </c>
      <c r="BS8" s="79">
        <v>100.0</v>
      </c>
      <c r="BT8" s="78">
        <f t="shared" si="18"/>
        <v>100</v>
      </c>
      <c r="BU8" s="81">
        <v>100.0</v>
      </c>
      <c r="BV8" s="81">
        <v>100.0</v>
      </c>
      <c r="BW8" s="81">
        <v>100.0</v>
      </c>
      <c r="BX8" s="79">
        <v>100.0</v>
      </c>
      <c r="BY8" s="79">
        <v>100.0</v>
      </c>
      <c r="BZ8" s="79">
        <v>100.0</v>
      </c>
      <c r="CA8" s="79">
        <v>100.0</v>
      </c>
      <c r="CB8" s="79">
        <v>100.0</v>
      </c>
      <c r="CC8" s="79"/>
      <c r="CD8" s="78">
        <f t="shared" si="19"/>
        <v>100</v>
      </c>
    </row>
    <row r="9" ht="15.75" customHeight="1">
      <c r="A9" s="34" t="str">
        <f t="shared" si="2"/>
        <v>201951501-2</v>
      </c>
      <c r="B9" s="23">
        <f t="shared" si="3"/>
        <v>99</v>
      </c>
      <c r="C9" s="34"/>
      <c r="D9" s="84">
        <v>5.0</v>
      </c>
      <c r="E9" s="72" t="s">
        <v>2028</v>
      </c>
      <c r="F9" s="72" t="s">
        <v>61</v>
      </c>
      <c r="G9" s="72" t="s">
        <v>2029</v>
      </c>
      <c r="H9" s="72" t="s">
        <v>92</v>
      </c>
      <c r="I9" s="72" t="s">
        <v>2030</v>
      </c>
      <c r="J9" s="72" t="s">
        <v>1024</v>
      </c>
      <c r="K9" s="72" t="s">
        <v>2031</v>
      </c>
      <c r="L9" s="72" t="s">
        <v>65</v>
      </c>
      <c r="M9" s="72" t="s">
        <v>323</v>
      </c>
      <c r="N9" s="72" t="s">
        <v>2032</v>
      </c>
      <c r="O9" s="74">
        <f t="shared" si="4"/>
        <v>95</v>
      </c>
      <c r="P9" s="74">
        <f t="shared" si="5"/>
        <v>100</v>
      </c>
      <c r="Q9" s="74">
        <f t="shared" si="6"/>
        <v>98</v>
      </c>
      <c r="R9" s="74">
        <f t="shared" si="7"/>
        <v>100</v>
      </c>
      <c r="S9" s="74">
        <f t="shared" si="8"/>
        <v>100</v>
      </c>
      <c r="T9" s="74">
        <f t="shared" si="9"/>
        <v>100</v>
      </c>
      <c r="U9" s="74">
        <f t="shared" si="10"/>
        <v>100</v>
      </c>
      <c r="V9" s="75">
        <f t="shared" si="11"/>
        <v>0</v>
      </c>
      <c r="W9" s="76">
        <f t="shared" si="12"/>
        <v>99</v>
      </c>
      <c r="X9" s="74">
        <v>20.0</v>
      </c>
      <c r="Y9" s="77">
        <v>25.0</v>
      </c>
      <c r="Z9" s="77">
        <v>50.0</v>
      </c>
      <c r="AA9" s="77">
        <v>100.0</v>
      </c>
      <c r="AB9" s="78">
        <f t="shared" si="13"/>
        <v>95</v>
      </c>
      <c r="AC9" s="77">
        <v>30.0</v>
      </c>
      <c r="AD9" s="77">
        <v>70.0</v>
      </c>
      <c r="AE9" s="74">
        <v>100.0</v>
      </c>
      <c r="AF9" s="78">
        <f t="shared" si="14"/>
        <v>100</v>
      </c>
      <c r="AG9" s="77"/>
      <c r="AH9" s="77"/>
      <c r="AI9" s="74"/>
      <c r="AJ9" s="78">
        <f t="shared" si="15"/>
        <v>0</v>
      </c>
      <c r="AK9" s="79">
        <v>100.0</v>
      </c>
      <c r="AL9" s="80">
        <v>100.0</v>
      </c>
      <c r="AM9" s="79">
        <v>100.0</v>
      </c>
      <c r="AN9" s="79">
        <v>100.0</v>
      </c>
      <c r="AO9" s="79">
        <v>100.0</v>
      </c>
      <c r="AP9" s="79">
        <v>100.0</v>
      </c>
      <c r="AQ9" s="79">
        <v>100.0</v>
      </c>
      <c r="AR9" s="79">
        <v>100.0</v>
      </c>
      <c r="AS9" s="79">
        <v>100.0</v>
      </c>
      <c r="AT9" s="79">
        <v>100.0</v>
      </c>
      <c r="AU9" s="79"/>
      <c r="AV9" s="78">
        <f t="shared" si="16"/>
        <v>100</v>
      </c>
      <c r="AW9" s="79">
        <v>100.0</v>
      </c>
      <c r="AX9" s="79">
        <v>100.0</v>
      </c>
      <c r="AY9" s="79">
        <v>100.0</v>
      </c>
      <c r="AZ9" s="79">
        <v>100.0</v>
      </c>
      <c r="BA9" s="79">
        <v>100.0</v>
      </c>
      <c r="BB9" s="79">
        <v>100.0</v>
      </c>
      <c r="BC9" s="79">
        <v>100.0</v>
      </c>
      <c r="BD9" s="79">
        <v>100.0</v>
      </c>
      <c r="BE9" s="79">
        <v>100.0</v>
      </c>
      <c r="BF9" s="79">
        <v>100.0</v>
      </c>
      <c r="BG9" s="79"/>
      <c r="BH9" s="79"/>
      <c r="BI9" s="78">
        <f t="shared" si="17"/>
        <v>100</v>
      </c>
      <c r="BJ9" s="79">
        <v>100.0</v>
      </c>
      <c r="BK9" s="79">
        <v>100.0</v>
      </c>
      <c r="BL9" s="79">
        <v>100.0</v>
      </c>
      <c r="BM9" s="79">
        <v>100.0</v>
      </c>
      <c r="BN9" s="79">
        <v>100.0</v>
      </c>
      <c r="BO9" s="79">
        <v>100.0</v>
      </c>
      <c r="BP9" s="79">
        <v>100.0</v>
      </c>
      <c r="BQ9" s="79">
        <v>100.0</v>
      </c>
      <c r="BR9" s="79">
        <v>100.0</v>
      </c>
      <c r="BS9" s="79">
        <v>100.0</v>
      </c>
      <c r="BT9" s="78">
        <f t="shared" si="18"/>
        <v>100</v>
      </c>
      <c r="BU9" s="81">
        <v>100.0</v>
      </c>
      <c r="BV9" s="81">
        <v>100.0</v>
      </c>
      <c r="BW9" s="81">
        <v>100.0</v>
      </c>
      <c r="BX9" s="79">
        <v>100.0</v>
      </c>
      <c r="BY9" s="79">
        <v>100.0</v>
      </c>
      <c r="BZ9" s="79">
        <v>100.0</v>
      </c>
      <c r="CA9" s="79">
        <v>100.0</v>
      </c>
      <c r="CB9" s="79">
        <v>100.0</v>
      </c>
      <c r="CC9" s="79"/>
      <c r="CD9" s="78">
        <f t="shared" si="19"/>
        <v>100</v>
      </c>
    </row>
    <row r="10" ht="15.75" customHeight="1">
      <c r="A10" s="34" t="str">
        <f t="shared" si="2"/>
        <v>202004618-2</v>
      </c>
      <c r="B10" s="23">
        <f t="shared" si="3"/>
        <v>92</v>
      </c>
      <c r="C10" s="34"/>
      <c r="D10" s="84">
        <v>6.0</v>
      </c>
      <c r="E10" s="72" t="s">
        <v>2033</v>
      </c>
      <c r="F10" s="72" t="s">
        <v>61</v>
      </c>
      <c r="G10" s="72" t="s">
        <v>2034</v>
      </c>
      <c r="H10" s="72" t="s">
        <v>92</v>
      </c>
      <c r="I10" s="72" t="s">
        <v>2035</v>
      </c>
      <c r="J10" s="72" t="s">
        <v>289</v>
      </c>
      <c r="K10" s="72" t="s">
        <v>2036</v>
      </c>
      <c r="L10" s="72" t="s">
        <v>65</v>
      </c>
      <c r="M10" s="72" t="s">
        <v>66</v>
      </c>
      <c r="N10" s="72" t="s">
        <v>2037</v>
      </c>
      <c r="O10" s="74">
        <f t="shared" si="4"/>
        <v>100</v>
      </c>
      <c r="P10" s="74">
        <f t="shared" si="5"/>
        <v>80</v>
      </c>
      <c r="Q10" s="74">
        <f t="shared" si="6"/>
        <v>90</v>
      </c>
      <c r="R10" s="74">
        <f t="shared" si="7"/>
        <v>87.8</v>
      </c>
      <c r="S10" s="74">
        <f t="shared" si="8"/>
        <v>100</v>
      </c>
      <c r="T10" s="74">
        <f t="shared" si="9"/>
        <v>98</v>
      </c>
      <c r="U10" s="74">
        <f t="shared" si="10"/>
        <v>100</v>
      </c>
      <c r="V10" s="75">
        <f t="shared" si="11"/>
        <v>0</v>
      </c>
      <c r="W10" s="76">
        <f t="shared" si="12"/>
        <v>92</v>
      </c>
      <c r="X10" s="74">
        <v>20.0</v>
      </c>
      <c r="Y10" s="77">
        <v>30.0</v>
      </c>
      <c r="Z10" s="77">
        <v>50.0</v>
      </c>
      <c r="AA10" s="77">
        <v>100.0</v>
      </c>
      <c r="AB10" s="78">
        <f t="shared" si="13"/>
        <v>100</v>
      </c>
      <c r="AC10" s="77">
        <v>25.0</v>
      </c>
      <c r="AD10" s="77">
        <v>55.0</v>
      </c>
      <c r="AE10" s="74">
        <v>100.0</v>
      </c>
      <c r="AF10" s="78">
        <f t="shared" si="14"/>
        <v>80</v>
      </c>
      <c r="AG10" s="77"/>
      <c r="AH10" s="77"/>
      <c r="AI10" s="74"/>
      <c r="AJ10" s="78">
        <f t="shared" si="15"/>
        <v>0</v>
      </c>
      <c r="AK10" s="79">
        <v>100.0</v>
      </c>
      <c r="AL10" s="80">
        <v>90.0</v>
      </c>
      <c r="AM10" s="79">
        <v>100.0</v>
      </c>
      <c r="AN10" s="79">
        <v>75.0</v>
      </c>
      <c r="AO10" s="79">
        <v>100.0</v>
      </c>
      <c r="AP10" s="79">
        <v>80.0</v>
      </c>
      <c r="AQ10" s="79">
        <v>100.0</v>
      </c>
      <c r="AR10" s="79">
        <v>33.0</v>
      </c>
      <c r="AS10" s="79">
        <v>100.0</v>
      </c>
      <c r="AT10" s="79">
        <v>100.0</v>
      </c>
      <c r="AU10" s="79"/>
      <c r="AV10" s="78">
        <f t="shared" si="16"/>
        <v>87.8</v>
      </c>
      <c r="AW10" s="79">
        <v>100.0</v>
      </c>
      <c r="AX10" s="79">
        <v>100.0</v>
      </c>
      <c r="AY10" s="79">
        <v>100.0</v>
      </c>
      <c r="AZ10" s="79">
        <v>100.0</v>
      </c>
      <c r="BA10" s="79">
        <v>100.0</v>
      </c>
      <c r="BB10" s="79">
        <v>100.0</v>
      </c>
      <c r="BC10" s="79">
        <v>100.0</v>
      </c>
      <c r="BD10" s="79">
        <v>100.0</v>
      </c>
      <c r="BE10" s="79">
        <v>100.0</v>
      </c>
      <c r="BF10" s="79">
        <v>100.0</v>
      </c>
      <c r="BG10" s="79"/>
      <c r="BH10" s="79"/>
      <c r="BI10" s="78">
        <f t="shared" si="17"/>
        <v>100</v>
      </c>
      <c r="BJ10" s="79">
        <v>100.0</v>
      </c>
      <c r="BK10" s="79">
        <v>100.0</v>
      </c>
      <c r="BL10" s="79">
        <v>100.0</v>
      </c>
      <c r="BM10" s="79">
        <v>90.0</v>
      </c>
      <c r="BN10" s="79">
        <v>90.0</v>
      </c>
      <c r="BO10" s="79">
        <v>100.0</v>
      </c>
      <c r="BP10" s="79">
        <v>100.0</v>
      </c>
      <c r="BQ10" s="79">
        <v>100.0</v>
      </c>
      <c r="BR10" s="79">
        <v>100.0</v>
      </c>
      <c r="BS10" s="79">
        <v>100.0</v>
      </c>
      <c r="BT10" s="78">
        <f t="shared" si="18"/>
        <v>98</v>
      </c>
      <c r="BU10" s="81">
        <v>100.0</v>
      </c>
      <c r="BV10" s="81">
        <v>100.0</v>
      </c>
      <c r="BW10" s="81">
        <v>100.0</v>
      </c>
      <c r="BX10" s="79">
        <v>100.0</v>
      </c>
      <c r="BY10" s="79">
        <v>100.0</v>
      </c>
      <c r="BZ10" s="79">
        <v>100.0</v>
      </c>
      <c r="CA10" s="79">
        <v>100.0</v>
      </c>
      <c r="CB10" s="79">
        <v>100.0</v>
      </c>
      <c r="CC10" s="79"/>
      <c r="CD10" s="78">
        <f t="shared" si="19"/>
        <v>100</v>
      </c>
    </row>
    <row r="11" ht="15.75" customHeight="1">
      <c r="A11" s="34" t="str">
        <f t="shared" si="2"/>
        <v>202004615-8</v>
      </c>
      <c r="B11" s="23">
        <f t="shared" si="3"/>
        <v>28</v>
      </c>
      <c r="C11" s="34"/>
      <c r="D11" s="84">
        <v>7.0</v>
      </c>
      <c r="E11" s="72" t="s">
        <v>2038</v>
      </c>
      <c r="F11" s="72" t="s">
        <v>108</v>
      </c>
      <c r="G11" s="72" t="s">
        <v>2039</v>
      </c>
      <c r="H11" s="72" t="s">
        <v>100</v>
      </c>
      <c r="I11" s="72" t="s">
        <v>127</v>
      </c>
      <c r="J11" s="72" t="s">
        <v>915</v>
      </c>
      <c r="K11" s="72" t="s">
        <v>2040</v>
      </c>
      <c r="L11" s="72" t="s">
        <v>65</v>
      </c>
      <c r="M11" s="72" t="s">
        <v>66</v>
      </c>
      <c r="N11" s="72" t="s">
        <v>2041</v>
      </c>
      <c r="O11" s="74">
        <f t="shared" si="4"/>
        <v>70</v>
      </c>
      <c r="P11" s="74">
        <f t="shared" si="5"/>
        <v>15</v>
      </c>
      <c r="Q11" s="74">
        <f>IFERROR(ROUND((O11+P11+V11)/3,0))</f>
        <v>28</v>
      </c>
      <c r="R11" s="74">
        <f t="shared" si="7"/>
        <v>74</v>
      </c>
      <c r="S11" s="74">
        <f t="shared" si="8"/>
        <v>99.6</v>
      </c>
      <c r="T11" s="74">
        <f t="shared" si="9"/>
        <v>69.5</v>
      </c>
      <c r="U11" s="74">
        <f t="shared" si="10"/>
        <v>70</v>
      </c>
      <c r="V11" s="75">
        <f t="shared" si="11"/>
        <v>0</v>
      </c>
      <c r="W11" s="76">
        <f t="shared" si="12"/>
        <v>28</v>
      </c>
      <c r="X11" s="74">
        <v>20.0</v>
      </c>
      <c r="Y11" s="77">
        <v>25.0</v>
      </c>
      <c r="Z11" s="77">
        <v>25.0</v>
      </c>
      <c r="AA11" s="77">
        <v>100.0</v>
      </c>
      <c r="AB11" s="78">
        <f t="shared" si="13"/>
        <v>70</v>
      </c>
      <c r="AC11" s="77">
        <v>15.0</v>
      </c>
      <c r="AD11" s="77">
        <v>0.0</v>
      </c>
      <c r="AE11" s="74">
        <v>70.0</v>
      </c>
      <c r="AF11" s="78">
        <f t="shared" si="14"/>
        <v>15</v>
      </c>
      <c r="AG11" s="77">
        <v>0.0</v>
      </c>
      <c r="AH11" s="77">
        <v>0.0</v>
      </c>
      <c r="AI11" s="74">
        <v>0.0</v>
      </c>
      <c r="AJ11" s="78">
        <f t="shared" si="15"/>
        <v>0</v>
      </c>
      <c r="AK11" s="79">
        <v>100.0</v>
      </c>
      <c r="AL11" s="80">
        <v>100.0</v>
      </c>
      <c r="AM11" s="79">
        <v>100.0</v>
      </c>
      <c r="AN11" s="79">
        <v>100.0</v>
      </c>
      <c r="AO11" s="79">
        <v>100.0</v>
      </c>
      <c r="AP11" s="79">
        <v>60.0</v>
      </c>
      <c r="AQ11" s="79">
        <v>40.0</v>
      </c>
      <c r="AR11" s="79">
        <v>0.0</v>
      </c>
      <c r="AS11" s="79">
        <v>40.0</v>
      </c>
      <c r="AT11" s="79">
        <v>100.0</v>
      </c>
      <c r="AU11" s="79"/>
      <c r="AV11" s="78">
        <f t="shared" si="16"/>
        <v>74</v>
      </c>
      <c r="AW11" s="79">
        <v>100.0</v>
      </c>
      <c r="AX11" s="79">
        <v>100.0</v>
      </c>
      <c r="AY11" s="79">
        <v>100.0</v>
      </c>
      <c r="AZ11" s="79">
        <v>100.0</v>
      </c>
      <c r="BA11" s="79">
        <v>100.0</v>
      </c>
      <c r="BB11" s="79">
        <v>100.0</v>
      </c>
      <c r="BC11" s="79">
        <v>96.0</v>
      </c>
      <c r="BD11" s="79">
        <v>100.0</v>
      </c>
      <c r="BE11" s="79">
        <v>100.0</v>
      </c>
      <c r="BF11" s="79">
        <v>100.0</v>
      </c>
      <c r="BG11" s="79"/>
      <c r="BH11" s="79"/>
      <c r="BI11" s="78">
        <f t="shared" si="17"/>
        <v>99.6</v>
      </c>
      <c r="BJ11" s="79">
        <v>100.0</v>
      </c>
      <c r="BK11" s="79">
        <v>100.0</v>
      </c>
      <c r="BL11" s="79">
        <v>90.0</v>
      </c>
      <c r="BM11" s="79">
        <v>95.0</v>
      </c>
      <c r="BN11" s="79">
        <v>0.0</v>
      </c>
      <c r="BO11" s="79">
        <v>100.0</v>
      </c>
      <c r="BP11" s="79">
        <v>10.0</v>
      </c>
      <c r="BQ11" s="79">
        <v>0.0</v>
      </c>
      <c r="BR11" s="79">
        <v>100.0</v>
      </c>
      <c r="BS11" s="79">
        <v>100.0</v>
      </c>
      <c r="BT11" s="78">
        <f t="shared" si="18"/>
        <v>69.5</v>
      </c>
      <c r="BU11" s="81">
        <v>100.0</v>
      </c>
      <c r="BV11" s="81">
        <v>100.0</v>
      </c>
      <c r="BW11" s="81">
        <v>100.0</v>
      </c>
      <c r="BX11" s="79">
        <v>0.0</v>
      </c>
      <c r="BY11" s="79">
        <v>100.0</v>
      </c>
      <c r="BZ11" s="79">
        <v>100.0</v>
      </c>
      <c r="CA11" s="79">
        <v>0.0</v>
      </c>
      <c r="CB11" s="79">
        <v>60.0</v>
      </c>
      <c r="CC11" s="79"/>
      <c r="CD11" s="78">
        <f t="shared" si="19"/>
        <v>70</v>
      </c>
    </row>
    <row r="12" ht="15.75" customHeight="1">
      <c r="A12" s="34" t="str">
        <f t="shared" si="2"/>
        <v>202004586-0</v>
      </c>
      <c r="B12" s="23">
        <f t="shared" si="3"/>
        <v>81</v>
      </c>
      <c r="C12" s="34"/>
      <c r="D12" s="84">
        <v>8.0</v>
      </c>
      <c r="E12" s="72" t="s">
        <v>2042</v>
      </c>
      <c r="F12" s="72" t="s">
        <v>155</v>
      </c>
      <c r="G12" s="72" t="s">
        <v>2043</v>
      </c>
      <c r="H12" s="72" t="s">
        <v>65</v>
      </c>
      <c r="I12" s="72" t="s">
        <v>1018</v>
      </c>
      <c r="J12" s="72" t="s">
        <v>2044</v>
      </c>
      <c r="K12" s="72" t="s">
        <v>2045</v>
      </c>
      <c r="L12" s="72" t="s">
        <v>65</v>
      </c>
      <c r="M12" s="72" t="s">
        <v>66</v>
      </c>
      <c r="N12" s="72" t="s">
        <v>2046</v>
      </c>
      <c r="O12" s="74">
        <f t="shared" si="4"/>
        <v>75</v>
      </c>
      <c r="P12" s="74">
        <f t="shared" si="5"/>
        <v>79</v>
      </c>
      <c r="Q12" s="74">
        <f t="shared" ref="Q12:Q17" si="20">IFERROR(IF($V12&lt;&gt;0,ROUND((MAX(O12:P12)*0.5+$V12*0.5),0),ROUND(($O12*0.5+$P12*0.5),0)),)</f>
        <v>77</v>
      </c>
      <c r="R12" s="74">
        <f t="shared" si="7"/>
        <v>90</v>
      </c>
      <c r="S12" s="74">
        <f t="shared" si="8"/>
        <v>36.6</v>
      </c>
      <c r="T12" s="74">
        <f t="shared" si="9"/>
        <v>98.5</v>
      </c>
      <c r="U12" s="74">
        <f t="shared" si="10"/>
        <v>50</v>
      </c>
      <c r="V12" s="75">
        <f t="shared" si="11"/>
        <v>0</v>
      </c>
      <c r="W12" s="76">
        <f t="shared" si="12"/>
        <v>81</v>
      </c>
      <c r="X12" s="74">
        <v>20.0</v>
      </c>
      <c r="Y12" s="77">
        <v>30.0</v>
      </c>
      <c r="Z12" s="77">
        <v>25.0</v>
      </c>
      <c r="AA12" s="77">
        <v>100.0</v>
      </c>
      <c r="AB12" s="78">
        <f t="shared" si="13"/>
        <v>75</v>
      </c>
      <c r="AC12" s="77">
        <v>30.0</v>
      </c>
      <c r="AD12" s="77">
        <v>70.0</v>
      </c>
      <c r="AE12" s="74">
        <v>70.0</v>
      </c>
      <c r="AF12" s="78">
        <f t="shared" si="14"/>
        <v>79</v>
      </c>
      <c r="AG12" s="77"/>
      <c r="AH12" s="77"/>
      <c r="AI12" s="74"/>
      <c r="AJ12" s="78">
        <f t="shared" si="15"/>
        <v>0</v>
      </c>
      <c r="AK12" s="79">
        <v>100.0</v>
      </c>
      <c r="AL12" s="80">
        <v>100.0</v>
      </c>
      <c r="AM12" s="79">
        <v>100.0</v>
      </c>
      <c r="AN12" s="79">
        <v>100.0</v>
      </c>
      <c r="AO12" s="79">
        <v>100.0</v>
      </c>
      <c r="AP12" s="79">
        <v>80.0</v>
      </c>
      <c r="AQ12" s="79">
        <v>80.0</v>
      </c>
      <c r="AR12" s="79">
        <v>100.0</v>
      </c>
      <c r="AS12" s="79">
        <v>40.0</v>
      </c>
      <c r="AT12" s="79">
        <v>100.0</v>
      </c>
      <c r="AU12" s="79"/>
      <c r="AV12" s="78">
        <f t="shared" si="16"/>
        <v>90</v>
      </c>
      <c r="AW12" s="79">
        <v>74.0</v>
      </c>
      <c r="AX12" s="79">
        <v>88.0</v>
      </c>
      <c r="AY12" s="79">
        <v>100.0</v>
      </c>
      <c r="AZ12" s="79">
        <v>0.0</v>
      </c>
      <c r="BA12" s="79">
        <v>38.0</v>
      </c>
      <c r="BB12" s="79">
        <v>66.0</v>
      </c>
      <c r="BC12" s="79">
        <v>0.0</v>
      </c>
      <c r="BD12" s="79">
        <v>0.0</v>
      </c>
      <c r="BE12" s="79">
        <v>0.0</v>
      </c>
      <c r="BF12" s="79">
        <v>0.0</v>
      </c>
      <c r="BG12" s="79"/>
      <c r="BH12" s="79"/>
      <c r="BI12" s="78">
        <f t="shared" si="17"/>
        <v>36.6</v>
      </c>
      <c r="BJ12" s="79">
        <v>100.0</v>
      </c>
      <c r="BK12" s="79">
        <v>100.0</v>
      </c>
      <c r="BL12" s="79">
        <v>100.0</v>
      </c>
      <c r="BM12" s="79">
        <v>100.0</v>
      </c>
      <c r="BN12" s="79">
        <v>95.0</v>
      </c>
      <c r="BO12" s="79">
        <v>100.0</v>
      </c>
      <c r="BP12" s="79">
        <v>90.0</v>
      </c>
      <c r="BQ12" s="79">
        <v>100.0</v>
      </c>
      <c r="BR12" s="79">
        <v>100.0</v>
      </c>
      <c r="BS12" s="79">
        <v>100.0</v>
      </c>
      <c r="BT12" s="78">
        <f t="shared" si="18"/>
        <v>98.5</v>
      </c>
      <c r="BU12" s="81">
        <v>0.0</v>
      </c>
      <c r="BV12" s="81">
        <v>100.0</v>
      </c>
      <c r="BW12" s="81">
        <v>100.0</v>
      </c>
      <c r="BX12" s="79">
        <v>100.0</v>
      </c>
      <c r="BY12" s="79">
        <v>0.0</v>
      </c>
      <c r="BZ12" s="79">
        <v>0.0</v>
      </c>
      <c r="CA12" s="79">
        <v>0.0</v>
      </c>
      <c r="CB12" s="79">
        <v>100.0</v>
      </c>
      <c r="CC12" s="79"/>
      <c r="CD12" s="78">
        <f t="shared" si="19"/>
        <v>50</v>
      </c>
    </row>
    <row r="13" ht="15.75" customHeight="1">
      <c r="A13" s="34" t="str">
        <f t="shared" si="2"/>
        <v>202004529-1</v>
      </c>
      <c r="B13" s="23">
        <f t="shared" si="3"/>
        <v>91</v>
      </c>
      <c r="C13" s="34"/>
      <c r="D13" s="84">
        <v>9.0</v>
      </c>
      <c r="E13" s="72" t="s">
        <v>2047</v>
      </c>
      <c r="F13" s="72" t="s">
        <v>65</v>
      </c>
      <c r="G13" s="72" t="s">
        <v>2048</v>
      </c>
      <c r="H13" s="72" t="s">
        <v>108</v>
      </c>
      <c r="I13" s="72" t="s">
        <v>1002</v>
      </c>
      <c r="J13" s="72" t="s">
        <v>380</v>
      </c>
      <c r="K13" s="72" t="s">
        <v>2049</v>
      </c>
      <c r="L13" s="72" t="s">
        <v>65</v>
      </c>
      <c r="M13" s="72" t="s">
        <v>66</v>
      </c>
      <c r="N13" s="72" t="s">
        <v>2050</v>
      </c>
      <c r="O13" s="74">
        <f t="shared" si="4"/>
        <v>70</v>
      </c>
      <c r="P13" s="74">
        <f t="shared" si="5"/>
        <v>95</v>
      </c>
      <c r="Q13" s="74">
        <f t="shared" si="20"/>
        <v>83</v>
      </c>
      <c r="R13" s="74">
        <f t="shared" si="7"/>
        <v>98.3</v>
      </c>
      <c r="S13" s="74">
        <f t="shared" si="8"/>
        <v>100</v>
      </c>
      <c r="T13" s="74">
        <f t="shared" si="9"/>
        <v>100</v>
      </c>
      <c r="U13" s="74">
        <f t="shared" si="10"/>
        <v>100</v>
      </c>
      <c r="V13" s="75">
        <f t="shared" si="11"/>
        <v>0</v>
      </c>
      <c r="W13" s="76">
        <f t="shared" si="12"/>
        <v>91</v>
      </c>
      <c r="X13" s="74">
        <v>20.0</v>
      </c>
      <c r="Y13" s="77">
        <v>0.0</v>
      </c>
      <c r="Z13" s="77">
        <v>50.0</v>
      </c>
      <c r="AA13" s="77">
        <v>100.0</v>
      </c>
      <c r="AB13" s="78">
        <f t="shared" si="13"/>
        <v>70</v>
      </c>
      <c r="AC13" s="77">
        <v>30.0</v>
      </c>
      <c r="AD13" s="77">
        <v>65.0</v>
      </c>
      <c r="AE13" s="74">
        <v>100.0</v>
      </c>
      <c r="AF13" s="78">
        <f t="shared" si="14"/>
        <v>95</v>
      </c>
      <c r="AG13" s="77"/>
      <c r="AH13" s="77"/>
      <c r="AI13" s="74"/>
      <c r="AJ13" s="78">
        <f t="shared" si="15"/>
        <v>0</v>
      </c>
      <c r="AK13" s="79">
        <v>100.0</v>
      </c>
      <c r="AL13" s="80">
        <v>100.0</v>
      </c>
      <c r="AM13" s="79">
        <v>100.0</v>
      </c>
      <c r="AN13" s="79">
        <v>100.0</v>
      </c>
      <c r="AO13" s="79">
        <v>100.0</v>
      </c>
      <c r="AP13" s="79">
        <v>100.0</v>
      </c>
      <c r="AQ13" s="79">
        <v>100.0</v>
      </c>
      <c r="AR13" s="79">
        <v>83.0</v>
      </c>
      <c r="AS13" s="79">
        <v>100.0</v>
      </c>
      <c r="AT13" s="79">
        <v>100.0</v>
      </c>
      <c r="AU13" s="79"/>
      <c r="AV13" s="78">
        <f t="shared" si="16"/>
        <v>98.3</v>
      </c>
      <c r="AW13" s="79">
        <v>100.0</v>
      </c>
      <c r="AX13" s="79">
        <v>100.0</v>
      </c>
      <c r="AY13" s="79">
        <v>100.0</v>
      </c>
      <c r="AZ13" s="79">
        <v>100.0</v>
      </c>
      <c r="BA13" s="79">
        <v>100.0</v>
      </c>
      <c r="BB13" s="79">
        <v>100.0</v>
      </c>
      <c r="BC13" s="79">
        <v>100.0</v>
      </c>
      <c r="BD13" s="79">
        <v>100.0</v>
      </c>
      <c r="BE13" s="79">
        <v>100.0</v>
      </c>
      <c r="BF13" s="79">
        <v>100.0</v>
      </c>
      <c r="BG13" s="79"/>
      <c r="BH13" s="79"/>
      <c r="BI13" s="78">
        <f t="shared" si="17"/>
        <v>100</v>
      </c>
      <c r="BJ13" s="79">
        <v>100.0</v>
      </c>
      <c r="BK13" s="79">
        <v>100.0</v>
      </c>
      <c r="BL13" s="79">
        <v>100.0</v>
      </c>
      <c r="BM13" s="79">
        <v>100.0</v>
      </c>
      <c r="BN13" s="79">
        <v>100.0</v>
      </c>
      <c r="BO13" s="79">
        <v>100.0</v>
      </c>
      <c r="BP13" s="79">
        <v>100.0</v>
      </c>
      <c r="BQ13" s="79">
        <v>100.0</v>
      </c>
      <c r="BR13" s="79">
        <v>100.0</v>
      </c>
      <c r="BS13" s="79">
        <v>100.0</v>
      </c>
      <c r="BT13" s="78">
        <f t="shared" si="18"/>
        <v>100</v>
      </c>
      <c r="BU13" s="81">
        <v>100.0</v>
      </c>
      <c r="BV13" s="81">
        <v>100.0</v>
      </c>
      <c r="BW13" s="81">
        <v>100.0</v>
      </c>
      <c r="BX13" s="79">
        <v>100.0</v>
      </c>
      <c r="BY13" s="79">
        <v>100.0</v>
      </c>
      <c r="BZ13" s="79">
        <v>100.0</v>
      </c>
      <c r="CA13" s="79">
        <v>100.0</v>
      </c>
      <c r="CB13" s="79">
        <v>100.0</v>
      </c>
      <c r="CC13" s="79"/>
      <c r="CD13" s="78">
        <f t="shared" si="19"/>
        <v>100</v>
      </c>
    </row>
    <row r="14" ht="15.75" customHeight="1">
      <c r="A14" s="34" t="str">
        <f t="shared" si="2"/>
        <v>202004553-4</v>
      </c>
      <c r="B14" s="23">
        <f t="shared" si="3"/>
        <v>76</v>
      </c>
      <c r="C14" s="34"/>
      <c r="D14" s="84">
        <v>10.0</v>
      </c>
      <c r="E14" s="72" t="s">
        <v>2051</v>
      </c>
      <c r="F14" s="72" t="s">
        <v>59</v>
      </c>
      <c r="G14" s="72" t="s">
        <v>2052</v>
      </c>
      <c r="H14" s="72" t="s">
        <v>92</v>
      </c>
      <c r="I14" s="72" t="s">
        <v>2053</v>
      </c>
      <c r="J14" s="72" t="s">
        <v>2054</v>
      </c>
      <c r="K14" s="72" t="s">
        <v>2055</v>
      </c>
      <c r="L14" s="72" t="s">
        <v>65</v>
      </c>
      <c r="M14" s="72" t="s">
        <v>66</v>
      </c>
      <c r="N14" s="72" t="s">
        <v>2056</v>
      </c>
      <c r="O14" s="74">
        <f t="shared" si="4"/>
        <v>80</v>
      </c>
      <c r="P14" s="74">
        <f t="shared" si="5"/>
        <v>70</v>
      </c>
      <c r="Q14" s="74">
        <f t="shared" si="20"/>
        <v>75</v>
      </c>
      <c r="R14" s="74">
        <f t="shared" si="7"/>
        <v>65</v>
      </c>
      <c r="S14" s="74">
        <f t="shared" si="8"/>
        <v>66.1</v>
      </c>
      <c r="T14" s="74">
        <f t="shared" si="9"/>
        <v>88.5</v>
      </c>
      <c r="U14" s="74">
        <f t="shared" si="10"/>
        <v>87.5</v>
      </c>
      <c r="V14" s="75">
        <f t="shared" si="11"/>
        <v>0</v>
      </c>
      <c r="W14" s="76">
        <f t="shared" si="12"/>
        <v>76</v>
      </c>
      <c r="X14" s="74">
        <v>20.0</v>
      </c>
      <c r="Y14" s="77">
        <v>20.0</v>
      </c>
      <c r="Z14" s="77">
        <v>40.0</v>
      </c>
      <c r="AA14" s="77">
        <v>100.0</v>
      </c>
      <c r="AB14" s="78">
        <f t="shared" si="13"/>
        <v>80</v>
      </c>
      <c r="AC14" s="77">
        <v>25.0</v>
      </c>
      <c r="AD14" s="77">
        <v>45.0</v>
      </c>
      <c r="AE14" s="74">
        <v>100.0</v>
      </c>
      <c r="AF14" s="78">
        <f t="shared" si="14"/>
        <v>70</v>
      </c>
      <c r="AG14" s="77"/>
      <c r="AH14" s="77"/>
      <c r="AI14" s="74"/>
      <c r="AJ14" s="78">
        <f t="shared" si="15"/>
        <v>0</v>
      </c>
      <c r="AK14" s="79">
        <v>100.0</v>
      </c>
      <c r="AL14" s="80">
        <v>90.0</v>
      </c>
      <c r="AM14" s="79">
        <v>100.0</v>
      </c>
      <c r="AN14" s="79">
        <v>100.0</v>
      </c>
      <c r="AO14" s="79">
        <v>100.0</v>
      </c>
      <c r="AP14" s="79">
        <v>60.0</v>
      </c>
      <c r="AQ14" s="79">
        <v>0.0</v>
      </c>
      <c r="AR14" s="79">
        <v>100.0</v>
      </c>
      <c r="AS14" s="79">
        <v>0.0</v>
      </c>
      <c r="AT14" s="79">
        <v>0.0</v>
      </c>
      <c r="AU14" s="79"/>
      <c r="AV14" s="78">
        <f t="shared" si="16"/>
        <v>65</v>
      </c>
      <c r="AW14" s="79">
        <v>91.0</v>
      </c>
      <c r="AX14" s="79">
        <v>100.0</v>
      </c>
      <c r="AY14" s="79">
        <v>100.0</v>
      </c>
      <c r="AZ14" s="79">
        <v>100.0</v>
      </c>
      <c r="BA14" s="79">
        <v>99.0</v>
      </c>
      <c r="BB14" s="79">
        <v>0.0</v>
      </c>
      <c r="BC14" s="79">
        <v>71.0</v>
      </c>
      <c r="BD14" s="79">
        <v>0.0</v>
      </c>
      <c r="BE14" s="79">
        <v>100.0</v>
      </c>
      <c r="BF14" s="79">
        <v>0.0</v>
      </c>
      <c r="BG14" s="79"/>
      <c r="BH14" s="79"/>
      <c r="BI14" s="78">
        <f t="shared" si="17"/>
        <v>66.1</v>
      </c>
      <c r="BJ14" s="79">
        <v>100.0</v>
      </c>
      <c r="BK14" s="79">
        <v>90.0</v>
      </c>
      <c r="BL14" s="79">
        <v>100.0</v>
      </c>
      <c r="BM14" s="79">
        <v>100.0</v>
      </c>
      <c r="BN14" s="79">
        <v>100.0</v>
      </c>
      <c r="BO14" s="79">
        <v>100.0</v>
      </c>
      <c r="BP14" s="79">
        <v>100.0</v>
      </c>
      <c r="BQ14" s="79">
        <v>100.0</v>
      </c>
      <c r="BR14" s="79">
        <v>95.0</v>
      </c>
      <c r="BS14" s="79">
        <v>0.0</v>
      </c>
      <c r="BT14" s="78">
        <f t="shared" si="18"/>
        <v>88.5</v>
      </c>
      <c r="BU14" s="81">
        <v>100.0</v>
      </c>
      <c r="BV14" s="81">
        <v>100.0</v>
      </c>
      <c r="BW14" s="81">
        <v>100.0</v>
      </c>
      <c r="BX14" s="79">
        <v>100.0</v>
      </c>
      <c r="BY14" s="79">
        <v>100.0</v>
      </c>
      <c r="BZ14" s="79">
        <v>100.0</v>
      </c>
      <c r="CA14" s="79">
        <v>100.0</v>
      </c>
      <c r="CB14" s="79">
        <v>0.0</v>
      </c>
      <c r="CC14" s="79"/>
      <c r="CD14" s="78">
        <f t="shared" si="19"/>
        <v>87.5</v>
      </c>
    </row>
    <row r="15" ht="15.75" customHeight="1">
      <c r="A15" s="34" t="str">
        <f t="shared" si="2"/>
        <v>202004514-3</v>
      </c>
      <c r="B15" s="23">
        <f t="shared" si="3"/>
        <v>91</v>
      </c>
      <c r="C15" s="34"/>
      <c r="D15" s="84">
        <v>11.0</v>
      </c>
      <c r="E15" s="72" t="s">
        <v>2057</v>
      </c>
      <c r="F15" s="72" t="s">
        <v>79</v>
      </c>
      <c r="G15" s="72" t="s">
        <v>2058</v>
      </c>
      <c r="H15" s="72" t="s">
        <v>71</v>
      </c>
      <c r="I15" s="72" t="s">
        <v>2059</v>
      </c>
      <c r="J15" s="72" t="s">
        <v>904</v>
      </c>
      <c r="K15" s="72" t="s">
        <v>2060</v>
      </c>
      <c r="L15" s="72" t="s">
        <v>65</v>
      </c>
      <c r="M15" s="72" t="s">
        <v>66</v>
      </c>
      <c r="N15" s="72" t="s">
        <v>2061</v>
      </c>
      <c r="O15" s="74">
        <f t="shared" si="4"/>
        <v>95</v>
      </c>
      <c r="P15" s="74">
        <f t="shared" si="5"/>
        <v>70</v>
      </c>
      <c r="Q15" s="74">
        <f t="shared" si="20"/>
        <v>83</v>
      </c>
      <c r="R15" s="74">
        <f t="shared" si="7"/>
        <v>97</v>
      </c>
      <c r="S15" s="74">
        <f t="shared" si="8"/>
        <v>100</v>
      </c>
      <c r="T15" s="74">
        <f t="shared" si="9"/>
        <v>99</v>
      </c>
      <c r="U15" s="74">
        <f t="shared" si="10"/>
        <v>100</v>
      </c>
      <c r="V15" s="75">
        <f t="shared" si="11"/>
        <v>0</v>
      </c>
      <c r="W15" s="76">
        <f t="shared" si="12"/>
        <v>91</v>
      </c>
      <c r="X15" s="74">
        <v>20.0</v>
      </c>
      <c r="Y15" s="77">
        <v>30.0</v>
      </c>
      <c r="Z15" s="77">
        <v>45.0</v>
      </c>
      <c r="AA15" s="77">
        <v>100.0</v>
      </c>
      <c r="AB15" s="78">
        <f t="shared" si="13"/>
        <v>95</v>
      </c>
      <c r="AC15" s="77">
        <v>30.0</v>
      </c>
      <c r="AD15" s="77">
        <v>40.0</v>
      </c>
      <c r="AE15" s="74">
        <v>100.0</v>
      </c>
      <c r="AF15" s="78">
        <f t="shared" si="14"/>
        <v>70</v>
      </c>
      <c r="AG15" s="77"/>
      <c r="AH15" s="77"/>
      <c r="AI15" s="74"/>
      <c r="AJ15" s="78">
        <f t="shared" si="15"/>
        <v>0</v>
      </c>
      <c r="AK15" s="79">
        <v>100.0</v>
      </c>
      <c r="AL15" s="80">
        <v>70.0</v>
      </c>
      <c r="AM15" s="79">
        <v>100.0</v>
      </c>
      <c r="AN15" s="79">
        <v>100.0</v>
      </c>
      <c r="AO15" s="79">
        <v>100.0</v>
      </c>
      <c r="AP15" s="79">
        <v>100.0</v>
      </c>
      <c r="AQ15" s="79">
        <v>100.0</v>
      </c>
      <c r="AR15" s="79">
        <v>100.0</v>
      </c>
      <c r="AS15" s="79">
        <v>100.0</v>
      </c>
      <c r="AT15" s="79">
        <v>100.0</v>
      </c>
      <c r="AU15" s="79"/>
      <c r="AV15" s="78">
        <f t="shared" si="16"/>
        <v>97</v>
      </c>
      <c r="AW15" s="79">
        <v>100.0</v>
      </c>
      <c r="AX15" s="79">
        <v>100.0</v>
      </c>
      <c r="AY15" s="79">
        <v>100.0</v>
      </c>
      <c r="AZ15" s="79">
        <v>100.0</v>
      </c>
      <c r="BA15" s="79">
        <v>100.0</v>
      </c>
      <c r="BB15" s="79">
        <v>100.0</v>
      </c>
      <c r="BC15" s="79">
        <v>100.0</v>
      </c>
      <c r="BD15" s="79">
        <v>100.0</v>
      </c>
      <c r="BE15" s="79">
        <v>100.0</v>
      </c>
      <c r="BF15" s="79">
        <v>100.0</v>
      </c>
      <c r="BG15" s="79"/>
      <c r="BH15" s="79"/>
      <c r="BI15" s="78">
        <f t="shared" si="17"/>
        <v>100</v>
      </c>
      <c r="BJ15" s="79">
        <v>100.0</v>
      </c>
      <c r="BK15" s="79">
        <v>100.0</v>
      </c>
      <c r="BL15" s="79">
        <v>100.0</v>
      </c>
      <c r="BM15" s="79">
        <v>90.0</v>
      </c>
      <c r="BN15" s="79">
        <v>100.0</v>
      </c>
      <c r="BO15" s="79">
        <v>100.0</v>
      </c>
      <c r="BP15" s="79">
        <v>100.0</v>
      </c>
      <c r="BQ15" s="79">
        <v>100.0</v>
      </c>
      <c r="BR15" s="79">
        <v>100.0</v>
      </c>
      <c r="BS15" s="79">
        <v>100.0</v>
      </c>
      <c r="BT15" s="78">
        <f t="shared" si="18"/>
        <v>99</v>
      </c>
      <c r="BU15" s="81">
        <v>100.0</v>
      </c>
      <c r="BV15" s="81">
        <v>100.0</v>
      </c>
      <c r="BW15" s="81">
        <v>100.0</v>
      </c>
      <c r="BX15" s="79">
        <v>100.0</v>
      </c>
      <c r="BY15" s="79">
        <v>100.0</v>
      </c>
      <c r="BZ15" s="79">
        <v>100.0</v>
      </c>
      <c r="CA15" s="79">
        <v>100.0</v>
      </c>
      <c r="CB15" s="79">
        <v>100.0</v>
      </c>
      <c r="CC15" s="79"/>
      <c r="CD15" s="78">
        <f t="shared" si="19"/>
        <v>100</v>
      </c>
    </row>
    <row r="16" ht="15.75" customHeight="1">
      <c r="A16" s="34" t="str">
        <f t="shared" si="2"/>
        <v>202004651-4</v>
      </c>
      <c r="B16" s="23">
        <f t="shared" si="3"/>
        <v>75</v>
      </c>
      <c r="C16" s="34"/>
      <c r="D16" s="84">
        <v>12.0</v>
      </c>
      <c r="E16" s="72" t="s">
        <v>2062</v>
      </c>
      <c r="F16" s="72" t="s">
        <v>59</v>
      </c>
      <c r="G16" s="72" t="s">
        <v>2063</v>
      </c>
      <c r="H16" s="72" t="s">
        <v>71</v>
      </c>
      <c r="I16" s="72" t="s">
        <v>2064</v>
      </c>
      <c r="J16" s="72" t="s">
        <v>437</v>
      </c>
      <c r="K16" s="72" t="s">
        <v>2065</v>
      </c>
      <c r="L16" s="72" t="s">
        <v>65</v>
      </c>
      <c r="M16" s="72" t="s">
        <v>66</v>
      </c>
      <c r="N16" s="72" t="s">
        <v>2066</v>
      </c>
      <c r="O16" s="74">
        <f t="shared" si="4"/>
        <v>60</v>
      </c>
      <c r="P16" s="74">
        <f t="shared" si="5"/>
        <v>60</v>
      </c>
      <c r="Q16" s="74">
        <f t="shared" si="20"/>
        <v>60</v>
      </c>
      <c r="R16" s="74">
        <f t="shared" si="7"/>
        <v>86</v>
      </c>
      <c r="S16" s="74">
        <f t="shared" si="8"/>
        <v>99.4</v>
      </c>
      <c r="T16" s="74">
        <f t="shared" si="9"/>
        <v>90.5</v>
      </c>
      <c r="U16" s="74">
        <f t="shared" si="10"/>
        <v>100</v>
      </c>
      <c r="V16" s="75">
        <f t="shared" si="11"/>
        <v>0</v>
      </c>
      <c r="W16" s="76">
        <f t="shared" si="12"/>
        <v>75</v>
      </c>
      <c r="X16" s="74">
        <v>15.0</v>
      </c>
      <c r="Y16" s="77">
        <v>30.0</v>
      </c>
      <c r="Z16" s="77">
        <v>15.0</v>
      </c>
      <c r="AA16" s="77">
        <v>100.0</v>
      </c>
      <c r="AB16" s="78">
        <f t="shared" si="13"/>
        <v>60</v>
      </c>
      <c r="AC16" s="77">
        <v>30.0</v>
      </c>
      <c r="AD16" s="77">
        <v>30.0</v>
      </c>
      <c r="AE16" s="74">
        <v>100.0</v>
      </c>
      <c r="AF16" s="78">
        <f t="shared" si="14"/>
        <v>60</v>
      </c>
      <c r="AG16" s="77"/>
      <c r="AH16" s="77"/>
      <c r="AI16" s="74"/>
      <c r="AJ16" s="78">
        <f t="shared" si="15"/>
        <v>0</v>
      </c>
      <c r="AK16" s="79">
        <v>100.0</v>
      </c>
      <c r="AL16" s="80">
        <v>50.0</v>
      </c>
      <c r="AM16" s="79">
        <v>90.0</v>
      </c>
      <c r="AN16" s="79">
        <v>100.0</v>
      </c>
      <c r="AO16" s="79">
        <v>100.0</v>
      </c>
      <c r="AP16" s="79">
        <v>60.0</v>
      </c>
      <c r="AQ16" s="79">
        <v>80.0</v>
      </c>
      <c r="AR16" s="79">
        <v>100.0</v>
      </c>
      <c r="AS16" s="79">
        <v>80.0</v>
      </c>
      <c r="AT16" s="79">
        <v>100.0</v>
      </c>
      <c r="AU16" s="79"/>
      <c r="AV16" s="78">
        <f t="shared" si="16"/>
        <v>86</v>
      </c>
      <c r="AW16" s="79">
        <v>100.0</v>
      </c>
      <c r="AX16" s="79">
        <v>100.0</v>
      </c>
      <c r="AY16" s="79">
        <v>100.0</v>
      </c>
      <c r="AZ16" s="79">
        <v>100.0</v>
      </c>
      <c r="BA16" s="79">
        <v>100.0</v>
      </c>
      <c r="BB16" s="79">
        <v>94.0</v>
      </c>
      <c r="BC16" s="79">
        <v>100.0</v>
      </c>
      <c r="BD16" s="79">
        <v>100.0</v>
      </c>
      <c r="BE16" s="79">
        <v>100.0</v>
      </c>
      <c r="BF16" s="79">
        <v>100.0</v>
      </c>
      <c r="BG16" s="79"/>
      <c r="BH16" s="79"/>
      <c r="BI16" s="78">
        <f t="shared" si="17"/>
        <v>99.4</v>
      </c>
      <c r="BJ16" s="79">
        <v>100.0</v>
      </c>
      <c r="BK16" s="79">
        <v>95.0</v>
      </c>
      <c r="BL16" s="79">
        <v>100.0</v>
      </c>
      <c r="BM16" s="79">
        <v>70.0</v>
      </c>
      <c r="BN16" s="79">
        <v>95.0</v>
      </c>
      <c r="BO16" s="79">
        <v>45.0</v>
      </c>
      <c r="BP16" s="79">
        <v>100.0</v>
      </c>
      <c r="BQ16" s="79">
        <v>100.0</v>
      </c>
      <c r="BR16" s="79">
        <v>100.0</v>
      </c>
      <c r="BS16" s="79">
        <v>100.0</v>
      </c>
      <c r="BT16" s="78">
        <f t="shared" si="18"/>
        <v>90.5</v>
      </c>
      <c r="BU16" s="81">
        <v>100.0</v>
      </c>
      <c r="BV16" s="81">
        <v>100.0</v>
      </c>
      <c r="BW16" s="81">
        <v>100.0</v>
      </c>
      <c r="BX16" s="79">
        <v>100.0</v>
      </c>
      <c r="BY16" s="79">
        <v>100.0</v>
      </c>
      <c r="BZ16" s="79">
        <v>100.0</v>
      </c>
      <c r="CA16" s="79">
        <v>100.0</v>
      </c>
      <c r="CB16" s="79">
        <v>100.0</v>
      </c>
      <c r="CC16" s="79"/>
      <c r="CD16" s="78">
        <f t="shared" si="19"/>
        <v>100</v>
      </c>
    </row>
    <row r="17" ht="15.75" customHeight="1">
      <c r="A17" s="34" t="str">
        <f t="shared" si="2"/>
        <v>201923564-8</v>
      </c>
      <c r="B17" s="23">
        <f t="shared" si="3"/>
        <v>55</v>
      </c>
      <c r="C17" s="34"/>
      <c r="D17" s="84">
        <v>13.0</v>
      </c>
      <c r="E17" s="72" t="s">
        <v>2067</v>
      </c>
      <c r="F17" s="72" t="s">
        <v>108</v>
      </c>
      <c r="G17" s="72" t="s">
        <v>2068</v>
      </c>
      <c r="H17" s="72" t="s">
        <v>61</v>
      </c>
      <c r="I17" s="72" t="s">
        <v>1492</v>
      </c>
      <c r="J17" s="72" t="s">
        <v>2069</v>
      </c>
      <c r="K17" s="72" t="s">
        <v>2070</v>
      </c>
      <c r="L17" s="72" t="s">
        <v>65</v>
      </c>
      <c r="M17" s="72" t="s">
        <v>164</v>
      </c>
      <c r="N17" s="72" t="s">
        <v>2071</v>
      </c>
      <c r="O17" s="74">
        <f t="shared" si="4"/>
        <v>85</v>
      </c>
      <c r="P17" s="74">
        <f t="shared" si="5"/>
        <v>0</v>
      </c>
      <c r="Q17" s="74">
        <f t="shared" si="20"/>
        <v>68</v>
      </c>
      <c r="R17" s="74">
        <f t="shared" si="7"/>
        <v>37.5</v>
      </c>
      <c r="S17" s="74">
        <f t="shared" si="8"/>
        <v>24.2</v>
      </c>
      <c r="T17" s="74">
        <f t="shared" si="9"/>
        <v>50</v>
      </c>
      <c r="U17" s="74">
        <f t="shared" si="10"/>
        <v>37.5</v>
      </c>
      <c r="V17" s="75">
        <f t="shared" si="11"/>
        <v>51.75</v>
      </c>
      <c r="W17" s="76">
        <f t="shared" si="12"/>
        <v>55</v>
      </c>
      <c r="X17" s="74">
        <v>15.0</v>
      </c>
      <c r="Y17" s="77">
        <v>20.0</v>
      </c>
      <c r="Z17" s="77">
        <v>50.0</v>
      </c>
      <c r="AA17" s="77">
        <v>100.0</v>
      </c>
      <c r="AB17" s="78">
        <f t="shared" si="13"/>
        <v>85</v>
      </c>
      <c r="AC17" s="77">
        <v>0.0</v>
      </c>
      <c r="AD17" s="77">
        <v>0.0</v>
      </c>
      <c r="AE17" s="74">
        <v>0.0</v>
      </c>
      <c r="AF17" s="78">
        <f t="shared" si="14"/>
        <v>0</v>
      </c>
      <c r="AG17" s="77">
        <v>27.0</v>
      </c>
      <c r="AH17" s="77">
        <v>45.0</v>
      </c>
      <c r="AI17" s="74">
        <v>55.0</v>
      </c>
      <c r="AJ17" s="78">
        <f t="shared" si="15"/>
        <v>51.75</v>
      </c>
      <c r="AK17" s="79">
        <v>100.0</v>
      </c>
      <c r="AL17" s="80">
        <v>0.0</v>
      </c>
      <c r="AM17" s="79">
        <v>100.0</v>
      </c>
      <c r="AN17" s="79">
        <v>0.0</v>
      </c>
      <c r="AO17" s="79">
        <v>75.0</v>
      </c>
      <c r="AP17" s="79">
        <v>0.0</v>
      </c>
      <c r="AQ17" s="79">
        <v>100.0</v>
      </c>
      <c r="AR17" s="79">
        <v>0.0</v>
      </c>
      <c r="AS17" s="79">
        <v>0.0</v>
      </c>
      <c r="AT17" s="79">
        <v>0.0</v>
      </c>
      <c r="AU17" s="79"/>
      <c r="AV17" s="78">
        <f t="shared" si="16"/>
        <v>37.5</v>
      </c>
      <c r="AW17" s="79">
        <v>0.0</v>
      </c>
      <c r="AX17" s="79">
        <v>58.0</v>
      </c>
      <c r="AY17" s="79">
        <v>95.0</v>
      </c>
      <c r="AZ17" s="79">
        <v>0.0</v>
      </c>
      <c r="BA17" s="79">
        <v>0.0</v>
      </c>
      <c r="BB17" s="79">
        <v>89.0</v>
      </c>
      <c r="BC17" s="79">
        <v>0.0</v>
      </c>
      <c r="BD17" s="79">
        <v>0.0</v>
      </c>
      <c r="BE17" s="79">
        <v>0.0</v>
      </c>
      <c r="BF17" s="79">
        <v>0.0</v>
      </c>
      <c r="BG17" s="79"/>
      <c r="BH17" s="79"/>
      <c r="BI17" s="78">
        <f t="shared" si="17"/>
        <v>24.2</v>
      </c>
      <c r="BJ17" s="79">
        <v>100.0</v>
      </c>
      <c r="BK17" s="79">
        <v>100.0</v>
      </c>
      <c r="BL17" s="79">
        <v>100.0</v>
      </c>
      <c r="BM17" s="79">
        <v>100.0</v>
      </c>
      <c r="BN17" s="79">
        <v>100.0</v>
      </c>
      <c r="BO17" s="79">
        <v>0.0</v>
      </c>
      <c r="BP17" s="79">
        <v>0.0</v>
      </c>
      <c r="BQ17" s="79">
        <v>0.0</v>
      </c>
      <c r="BR17" s="79">
        <v>0.0</v>
      </c>
      <c r="BS17" s="79">
        <v>0.0</v>
      </c>
      <c r="BT17" s="78">
        <f t="shared" si="18"/>
        <v>50</v>
      </c>
      <c r="BU17" s="81">
        <v>0.0</v>
      </c>
      <c r="BV17" s="81">
        <v>100.0</v>
      </c>
      <c r="BW17" s="81">
        <v>100.0</v>
      </c>
      <c r="BX17" s="79">
        <v>100.0</v>
      </c>
      <c r="BY17" s="79">
        <v>0.0</v>
      </c>
      <c r="BZ17" s="79">
        <v>0.0</v>
      </c>
      <c r="CA17" s="79">
        <v>0.0</v>
      </c>
      <c r="CB17" s="79">
        <v>0.0</v>
      </c>
      <c r="CC17" s="79"/>
      <c r="CD17" s="78">
        <f t="shared" si="19"/>
        <v>37.5</v>
      </c>
    </row>
    <row r="18" ht="15.75" customHeight="1">
      <c r="A18" s="34" t="str">
        <f t="shared" si="2"/>
        <v>202004506-2</v>
      </c>
      <c r="B18" s="23">
        <f t="shared" si="3"/>
        <v>76</v>
      </c>
      <c r="C18" s="34"/>
      <c r="D18" s="84">
        <v>14.0</v>
      </c>
      <c r="E18" s="72" t="s">
        <v>2072</v>
      </c>
      <c r="F18" s="72" t="s">
        <v>61</v>
      </c>
      <c r="G18" s="72" t="s">
        <v>2073</v>
      </c>
      <c r="H18" s="72" t="s">
        <v>85</v>
      </c>
      <c r="I18" s="72" t="s">
        <v>2074</v>
      </c>
      <c r="J18" s="72" t="s">
        <v>854</v>
      </c>
      <c r="K18" s="72" t="s">
        <v>2075</v>
      </c>
      <c r="L18" s="72" t="s">
        <v>65</v>
      </c>
      <c r="M18" s="72" t="s">
        <v>66</v>
      </c>
      <c r="N18" s="72" t="s">
        <v>2076</v>
      </c>
      <c r="O18" s="74">
        <f t="shared" si="4"/>
        <v>80</v>
      </c>
      <c r="P18" s="74">
        <f t="shared" si="5"/>
        <v>0</v>
      </c>
      <c r="Q18" s="74">
        <f>IFERROR(IF($V18&lt;&gt;0,ROUND((O18+P18+V18)/3,0),ROUND(($O18*0.5+$P18*0.5),0)),)</f>
        <v>58</v>
      </c>
      <c r="R18" s="74">
        <f t="shared" si="7"/>
        <v>87</v>
      </c>
      <c r="S18" s="74">
        <f t="shared" si="8"/>
        <v>100</v>
      </c>
      <c r="T18" s="74">
        <f t="shared" si="9"/>
        <v>99.5</v>
      </c>
      <c r="U18" s="74">
        <f t="shared" si="10"/>
        <v>87.5</v>
      </c>
      <c r="V18" s="75">
        <f t="shared" si="11"/>
        <v>95</v>
      </c>
      <c r="W18" s="76">
        <f t="shared" si="12"/>
        <v>76</v>
      </c>
      <c r="X18" s="74">
        <v>20.0</v>
      </c>
      <c r="Y18" s="77">
        <v>25.0</v>
      </c>
      <c r="Z18" s="77">
        <v>35.0</v>
      </c>
      <c r="AA18" s="77">
        <v>100.0</v>
      </c>
      <c r="AB18" s="78">
        <f t="shared" si="13"/>
        <v>80</v>
      </c>
      <c r="AC18" s="77">
        <v>0.0</v>
      </c>
      <c r="AD18" s="77">
        <v>0.0</v>
      </c>
      <c r="AE18" s="74">
        <v>0.0</v>
      </c>
      <c r="AF18" s="78">
        <f t="shared" si="14"/>
        <v>0</v>
      </c>
      <c r="AG18" s="77">
        <v>30.0</v>
      </c>
      <c r="AH18" s="77">
        <v>65.0</v>
      </c>
      <c r="AI18" s="74">
        <v>100.0</v>
      </c>
      <c r="AJ18" s="78">
        <f t="shared" si="15"/>
        <v>95</v>
      </c>
      <c r="AK18" s="79">
        <v>100.0</v>
      </c>
      <c r="AL18" s="80">
        <v>80.0</v>
      </c>
      <c r="AM18" s="79">
        <v>100.0</v>
      </c>
      <c r="AN18" s="79">
        <v>100.0</v>
      </c>
      <c r="AO18" s="79">
        <v>100.0</v>
      </c>
      <c r="AP18" s="79">
        <v>100.0</v>
      </c>
      <c r="AQ18" s="79">
        <v>80.0</v>
      </c>
      <c r="AR18" s="79">
        <v>50.0</v>
      </c>
      <c r="AS18" s="79">
        <v>60.0</v>
      </c>
      <c r="AT18" s="79">
        <v>100.0</v>
      </c>
      <c r="AU18" s="79"/>
      <c r="AV18" s="78">
        <f t="shared" si="16"/>
        <v>87</v>
      </c>
      <c r="AW18" s="79">
        <v>100.0</v>
      </c>
      <c r="AX18" s="79">
        <v>100.0</v>
      </c>
      <c r="AY18" s="79">
        <v>100.0</v>
      </c>
      <c r="AZ18" s="79">
        <v>100.0</v>
      </c>
      <c r="BA18" s="79">
        <v>100.0</v>
      </c>
      <c r="BB18" s="79">
        <v>100.0</v>
      </c>
      <c r="BC18" s="79">
        <v>100.0</v>
      </c>
      <c r="BD18" s="79">
        <v>100.0</v>
      </c>
      <c r="BE18" s="79">
        <v>100.0</v>
      </c>
      <c r="BF18" s="79">
        <v>100.0</v>
      </c>
      <c r="BG18" s="79"/>
      <c r="BH18" s="79"/>
      <c r="BI18" s="78">
        <f t="shared" si="17"/>
        <v>100</v>
      </c>
      <c r="BJ18" s="79">
        <v>100.0</v>
      </c>
      <c r="BK18" s="79">
        <v>100.0</v>
      </c>
      <c r="BL18" s="79">
        <v>100.0</v>
      </c>
      <c r="BM18" s="79">
        <v>100.0</v>
      </c>
      <c r="BN18" s="79">
        <v>95.0</v>
      </c>
      <c r="BO18" s="79">
        <v>100.0</v>
      </c>
      <c r="BP18" s="79">
        <v>100.0</v>
      </c>
      <c r="BQ18" s="79">
        <v>100.0</v>
      </c>
      <c r="BR18" s="79">
        <v>100.0</v>
      </c>
      <c r="BS18" s="79">
        <v>100.0</v>
      </c>
      <c r="BT18" s="78">
        <f t="shared" si="18"/>
        <v>99.5</v>
      </c>
      <c r="BU18" s="81">
        <v>100.0</v>
      </c>
      <c r="BV18" s="81">
        <v>100.0</v>
      </c>
      <c r="BW18" s="81">
        <v>100.0</v>
      </c>
      <c r="BX18" s="79">
        <v>100.0</v>
      </c>
      <c r="BY18" s="79">
        <v>100.0</v>
      </c>
      <c r="BZ18" s="79">
        <v>0.0</v>
      </c>
      <c r="CA18" s="79">
        <v>100.0</v>
      </c>
      <c r="CB18" s="79">
        <v>100.0</v>
      </c>
      <c r="CC18" s="79"/>
      <c r="CD18" s="78">
        <f t="shared" si="19"/>
        <v>87.5</v>
      </c>
    </row>
    <row r="19" ht="15.75" customHeight="1">
      <c r="A19" s="34" t="str">
        <f t="shared" si="2"/>
        <v>202004546-1</v>
      </c>
      <c r="B19" s="23">
        <f t="shared" si="3"/>
        <v>85</v>
      </c>
      <c r="C19" s="34"/>
      <c r="D19" s="84">
        <v>15.0</v>
      </c>
      <c r="E19" s="72" t="s">
        <v>2077</v>
      </c>
      <c r="F19" s="72" t="s">
        <v>65</v>
      </c>
      <c r="G19" s="72" t="s">
        <v>2078</v>
      </c>
      <c r="H19" s="72" t="s">
        <v>61</v>
      </c>
      <c r="I19" s="72" t="s">
        <v>328</v>
      </c>
      <c r="J19" s="72" t="s">
        <v>175</v>
      </c>
      <c r="K19" s="72" t="s">
        <v>2079</v>
      </c>
      <c r="L19" s="72" t="s">
        <v>65</v>
      </c>
      <c r="M19" s="72" t="s">
        <v>66</v>
      </c>
      <c r="N19" s="72" t="s">
        <v>2080</v>
      </c>
      <c r="O19" s="74">
        <f t="shared" si="4"/>
        <v>95</v>
      </c>
      <c r="P19" s="74">
        <f t="shared" si="5"/>
        <v>55</v>
      </c>
      <c r="Q19" s="74">
        <f t="shared" ref="Q19:Q23" si="21">IFERROR(IF($V19&lt;&gt;0,ROUND((MAX(O19:P19)*0.5+$V19*0.5),0),ROUND(($O19*0.5+$P19*0.5),0)),)</f>
        <v>75</v>
      </c>
      <c r="R19" s="74">
        <f t="shared" si="7"/>
        <v>91</v>
      </c>
      <c r="S19" s="74">
        <f t="shared" si="8"/>
        <v>100</v>
      </c>
      <c r="T19" s="74">
        <f t="shared" si="9"/>
        <v>98.5</v>
      </c>
      <c r="U19" s="74">
        <f t="shared" si="10"/>
        <v>100</v>
      </c>
      <c r="V19" s="75">
        <f t="shared" si="11"/>
        <v>0</v>
      </c>
      <c r="W19" s="76">
        <f t="shared" si="12"/>
        <v>85</v>
      </c>
      <c r="X19" s="74">
        <v>20.0</v>
      </c>
      <c r="Y19" s="77">
        <v>30.0</v>
      </c>
      <c r="Z19" s="77">
        <v>45.0</v>
      </c>
      <c r="AA19" s="77">
        <v>100.0</v>
      </c>
      <c r="AB19" s="78">
        <f t="shared" si="13"/>
        <v>95</v>
      </c>
      <c r="AC19" s="77">
        <v>25.0</v>
      </c>
      <c r="AD19" s="77">
        <v>30.0</v>
      </c>
      <c r="AE19" s="74">
        <v>100.0</v>
      </c>
      <c r="AF19" s="78">
        <f t="shared" si="14"/>
        <v>55</v>
      </c>
      <c r="AG19" s="77"/>
      <c r="AH19" s="77"/>
      <c r="AI19" s="74"/>
      <c r="AJ19" s="78">
        <f t="shared" si="15"/>
        <v>0</v>
      </c>
      <c r="AK19" s="79">
        <v>100.0</v>
      </c>
      <c r="AL19" s="80">
        <v>100.0</v>
      </c>
      <c r="AM19" s="79">
        <v>100.0</v>
      </c>
      <c r="AN19" s="79">
        <v>100.0</v>
      </c>
      <c r="AO19" s="79">
        <v>50.0</v>
      </c>
      <c r="AP19" s="79">
        <v>60.0</v>
      </c>
      <c r="AQ19" s="79">
        <v>100.0</v>
      </c>
      <c r="AR19" s="79">
        <v>100.0</v>
      </c>
      <c r="AS19" s="79">
        <v>100.0</v>
      </c>
      <c r="AT19" s="79">
        <v>100.0</v>
      </c>
      <c r="AU19" s="79"/>
      <c r="AV19" s="78">
        <f t="shared" si="16"/>
        <v>91</v>
      </c>
      <c r="AW19" s="79">
        <v>100.0</v>
      </c>
      <c r="AX19" s="79">
        <v>100.0</v>
      </c>
      <c r="AY19" s="79">
        <v>100.0</v>
      </c>
      <c r="AZ19" s="79">
        <v>100.0</v>
      </c>
      <c r="BA19" s="79">
        <v>100.0</v>
      </c>
      <c r="BB19" s="79">
        <v>100.0</v>
      </c>
      <c r="BC19" s="79">
        <v>100.0</v>
      </c>
      <c r="BD19" s="79">
        <v>100.0</v>
      </c>
      <c r="BE19" s="79">
        <v>100.0</v>
      </c>
      <c r="BF19" s="79">
        <v>100.0</v>
      </c>
      <c r="BG19" s="79"/>
      <c r="BH19" s="79"/>
      <c r="BI19" s="78">
        <f t="shared" si="17"/>
        <v>100</v>
      </c>
      <c r="BJ19" s="79">
        <v>100.0</v>
      </c>
      <c r="BK19" s="79">
        <v>100.0</v>
      </c>
      <c r="BL19" s="79">
        <v>90.0</v>
      </c>
      <c r="BM19" s="79">
        <v>100.0</v>
      </c>
      <c r="BN19" s="79">
        <v>95.0</v>
      </c>
      <c r="BO19" s="79">
        <v>100.0</v>
      </c>
      <c r="BP19" s="79">
        <v>100.0</v>
      </c>
      <c r="BQ19" s="79">
        <v>100.0</v>
      </c>
      <c r="BR19" s="79">
        <v>100.0</v>
      </c>
      <c r="BS19" s="79">
        <v>100.0</v>
      </c>
      <c r="BT19" s="78">
        <f t="shared" si="18"/>
        <v>98.5</v>
      </c>
      <c r="BU19" s="81">
        <v>100.0</v>
      </c>
      <c r="BV19" s="81">
        <v>100.0</v>
      </c>
      <c r="BW19" s="81">
        <v>100.0</v>
      </c>
      <c r="BX19" s="79">
        <v>100.0</v>
      </c>
      <c r="BY19" s="79">
        <v>100.0</v>
      </c>
      <c r="BZ19" s="79">
        <v>100.0</v>
      </c>
      <c r="CA19" s="79">
        <v>100.0</v>
      </c>
      <c r="CB19" s="79">
        <v>100.0</v>
      </c>
      <c r="CC19" s="79"/>
      <c r="CD19" s="78">
        <f t="shared" si="19"/>
        <v>100</v>
      </c>
    </row>
    <row r="20" ht="15.75" customHeight="1">
      <c r="A20" s="34" t="str">
        <f t="shared" si="2"/>
        <v>202004505-4</v>
      </c>
      <c r="B20" s="23">
        <f t="shared" si="3"/>
        <v>79</v>
      </c>
      <c r="C20" s="34"/>
      <c r="D20" s="84">
        <v>16.0</v>
      </c>
      <c r="E20" s="72" t="s">
        <v>2081</v>
      </c>
      <c r="F20" s="72" t="s">
        <v>59</v>
      </c>
      <c r="G20" s="72" t="s">
        <v>2082</v>
      </c>
      <c r="H20" s="72" t="s">
        <v>61</v>
      </c>
      <c r="I20" s="72" t="s">
        <v>2083</v>
      </c>
      <c r="J20" s="72" t="s">
        <v>186</v>
      </c>
      <c r="K20" s="72" t="s">
        <v>2084</v>
      </c>
      <c r="L20" s="72" t="s">
        <v>65</v>
      </c>
      <c r="M20" s="72" t="s">
        <v>66</v>
      </c>
      <c r="N20" s="72" t="s">
        <v>2085</v>
      </c>
      <c r="O20" s="74">
        <f t="shared" si="4"/>
        <v>90</v>
      </c>
      <c r="P20" s="74">
        <f t="shared" si="5"/>
        <v>51.5</v>
      </c>
      <c r="Q20" s="74">
        <f t="shared" si="21"/>
        <v>71</v>
      </c>
      <c r="R20" s="74">
        <f t="shared" si="7"/>
        <v>90.5</v>
      </c>
      <c r="S20" s="74">
        <f t="shared" si="8"/>
        <v>99.091</v>
      </c>
      <c r="T20" s="74">
        <f t="shared" si="9"/>
        <v>79.5</v>
      </c>
      <c r="U20" s="74">
        <f t="shared" si="10"/>
        <v>100</v>
      </c>
      <c r="V20" s="75">
        <f t="shared" si="11"/>
        <v>0</v>
      </c>
      <c r="W20" s="76">
        <f t="shared" si="12"/>
        <v>79</v>
      </c>
      <c r="X20" s="74">
        <v>20.0</v>
      </c>
      <c r="Y20" s="77">
        <v>30.0</v>
      </c>
      <c r="Z20" s="77">
        <v>40.0</v>
      </c>
      <c r="AA20" s="77">
        <v>100.0</v>
      </c>
      <c r="AB20" s="78">
        <f t="shared" si="13"/>
        <v>90</v>
      </c>
      <c r="AC20" s="77">
        <v>20.0</v>
      </c>
      <c r="AD20" s="77">
        <v>45.0</v>
      </c>
      <c r="AE20" s="74">
        <v>70.0</v>
      </c>
      <c r="AF20" s="78">
        <f t="shared" si="14"/>
        <v>51.5</v>
      </c>
      <c r="AG20" s="77"/>
      <c r="AH20" s="77"/>
      <c r="AI20" s="74"/>
      <c r="AJ20" s="78">
        <f t="shared" si="15"/>
        <v>0</v>
      </c>
      <c r="AK20" s="79">
        <v>100.0</v>
      </c>
      <c r="AL20" s="80">
        <v>100.0</v>
      </c>
      <c r="AM20" s="79">
        <v>100.0</v>
      </c>
      <c r="AN20" s="79">
        <v>100.0</v>
      </c>
      <c r="AO20" s="79">
        <v>75.0</v>
      </c>
      <c r="AP20" s="79">
        <v>100.0</v>
      </c>
      <c r="AQ20" s="79">
        <v>100.0</v>
      </c>
      <c r="AR20" s="79">
        <v>50.0</v>
      </c>
      <c r="AS20" s="79">
        <v>80.0</v>
      </c>
      <c r="AT20" s="79">
        <v>100.0</v>
      </c>
      <c r="AU20" s="79"/>
      <c r="AV20" s="78">
        <f t="shared" si="16"/>
        <v>90.5</v>
      </c>
      <c r="AW20" s="79">
        <v>100.0</v>
      </c>
      <c r="AX20" s="79">
        <v>100.0</v>
      </c>
      <c r="AY20" s="79">
        <v>100.0</v>
      </c>
      <c r="AZ20" s="79">
        <v>100.0</v>
      </c>
      <c r="BA20" s="79">
        <v>100.0</v>
      </c>
      <c r="BB20" s="79">
        <v>100.0</v>
      </c>
      <c r="BC20" s="79">
        <v>100.0</v>
      </c>
      <c r="BD20" s="79">
        <v>90.91</v>
      </c>
      <c r="BE20" s="79">
        <v>100.0</v>
      </c>
      <c r="BF20" s="79">
        <v>100.0</v>
      </c>
      <c r="BG20" s="79"/>
      <c r="BH20" s="79"/>
      <c r="BI20" s="78">
        <f t="shared" si="17"/>
        <v>99.091</v>
      </c>
      <c r="BJ20" s="79">
        <v>100.0</v>
      </c>
      <c r="BK20" s="79">
        <v>100.0</v>
      </c>
      <c r="BL20" s="79">
        <v>100.0</v>
      </c>
      <c r="BM20" s="79">
        <v>0.0</v>
      </c>
      <c r="BN20" s="79">
        <v>100.0</v>
      </c>
      <c r="BO20" s="79">
        <v>25.0</v>
      </c>
      <c r="BP20" s="79">
        <v>70.0</v>
      </c>
      <c r="BQ20" s="79">
        <v>100.0</v>
      </c>
      <c r="BR20" s="79">
        <v>100.0</v>
      </c>
      <c r="BS20" s="79">
        <v>100.0</v>
      </c>
      <c r="BT20" s="78">
        <f t="shared" si="18"/>
        <v>79.5</v>
      </c>
      <c r="BU20" s="81">
        <v>100.0</v>
      </c>
      <c r="BV20" s="81">
        <v>100.0</v>
      </c>
      <c r="BW20" s="81">
        <v>100.0</v>
      </c>
      <c r="BX20" s="79">
        <v>100.0</v>
      </c>
      <c r="BY20" s="79">
        <v>100.0</v>
      </c>
      <c r="BZ20" s="79">
        <v>100.0</v>
      </c>
      <c r="CA20" s="79">
        <v>100.0</v>
      </c>
      <c r="CB20" s="79">
        <v>100.0</v>
      </c>
      <c r="CC20" s="79"/>
      <c r="CD20" s="78">
        <f t="shared" si="19"/>
        <v>100</v>
      </c>
    </row>
    <row r="21" ht="15.75" customHeight="1">
      <c r="A21" s="34" t="str">
        <f t="shared" si="2"/>
        <v>202004635-2</v>
      </c>
      <c r="B21" s="23">
        <f t="shared" si="3"/>
        <v>71</v>
      </c>
      <c r="C21" s="34"/>
      <c r="D21" s="84">
        <v>17.0</v>
      </c>
      <c r="E21" s="72" t="s">
        <v>2086</v>
      </c>
      <c r="F21" s="72" t="s">
        <v>61</v>
      </c>
      <c r="G21" s="72" t="s">
        <v>2087</v>
      </c>
      <c r="H21" s="72" t="s">
        <v>100</v>
      </c>
      <c r="I21" s="72" t="s">
        <v>2088</v>
      </c>
      <c r="J21" s="72" t="s">
        <v>2089</v>
      </c>
      <c r="K21" s="72" t="s">
        <v>2090</v>
      </c>
      <c r="L21" s="72" t="s">
        <v>65</v>
      </c>
      <c r="M21" s="72" t="s">
        <v>66</v>
      </c>
      <c r="N21" s="72" t="s">
        <v>2091</v>
      </c>
      <c r="O21" s="74">
        <f t="shared" si="4"/>
        <v>70</v>
      </c>
      <c r="P21" s="74">
        <f t="shared" si="5"/>
        <v>45</v>
      </c>
      <c r="Q21" s="74">
        <f t="shared" si="21"/>
        <v>58</v>
      </c>
      <c r="R21" s="74">
        <f t="shared" si="7"/>
        <v>79.5</v>
      </c>
      <c r="S21" s="74">
        <f t="shared" si="8"/>
        <v>96.5</v>
      </c>
      <c r="T21" s="74">
        <f t="shared" si="9"/>
        <v>88.5</v>
      </c>
      <c r="U21" s="74">
        <f t="shared" si="10"/>
        <v>73.125</v>
      </c>
      <c r="V21" s="75">
        <f t="shared" si="11"/>
        <v>0</v>
      </c>
      <c r="W21" s="76">
        <f t="shared" si="12"/>
        <v>71</v>
      </c>
      <c r="X21" s="74">
        <v>15.0</v>
      </c>
      <c r="Y21" s="77">
        <v>20.0</v>
      </c>
      <c r="Z21" s="77">
        <v>35.0</v>
      </c>
      <c r="AA21" s="77">
        <v>100.0</v>
      </c>
      <c r="AB21" s="78">
        <f t="shared" si="13"/>
        <v>70</v>
      </c>
      <c r="AC21" s="77">
        <v>30.0</v>
      </c>
      <c r="AD21" s="77">
        <v>15.0</v>
      </c>
      <c r="AE21" s="74">
        <v>100.0</v>
      </c>
      <c r="AF21" s="78">
        <f t="shared" si="14"/>
        <v>45</v>
      </c>
      <c r="AG21" s="77"/>
      <c r="AH21" s="77"/>
      <c r="AI21" s="74"/>
      <c r="AJ21" s="78">
        <f t="shared" si="15"/>
        <v>0</v>
      </c>
      <c r="AK21" s="79">
        <v>100.0</v>
      </c>
      <c r="AL21" s="80">
        <v>100.0</v>
      </c>
      <c r="AM21" s="79">
        <v>100.0</v>
      </c>
      <c r="AN21" s="79">
        <v>100.0</v>
      </c>
      <c r="AO21" s="79">
        <v>25.0</v>
      </c>
      <c r="AP21" s="79">
        <v>100.0</v>
      </c>
      <c r="AQ21" s="79">
        <v>60.0</v>
      </c>
      <c r="AR21" s="79">
        <v>50.0</v>
      </c>
      <c r="AS21" s="79">
        <v>60.0</v>
      </c>
      <c r="AT21" s="79">
        <v>100.0</v>
      </c>
      <c r="AU21" s="79"/>
      <c r="AV21" s="78">
        <f t="shared" si="16"/>
        <v>79.5</v>
      </c>
      <c r="AW21" s="79">
        <v>100.0</v>
      </c>
      <c r="AX21" s="79">
        <v>100.0</v>
      </c>
      <c r="AY21" s="79">
        <v>100.0</v>
      </c>
      <c r="AZ21" s="79">
        <v>67.0</v>
      </c>
      <c r="BA21" s="79">
        <v>100.0</v>
      </c>
      <c r="BB21" s="79">
        <v>100.0</v>
      </c>
      <c r="BC21" s="79">
        <v>98.0</v>
      </c>
      <c r="BD21" s="79">
        <v>100.0</v>
      </c>
      <c r="BE21" s="79">
        <v>100.0</v>
      </c>
      <c r="BF21" s="79">
        <v>100.0</v>
      </c>
      <c r="BG21" s="79"/>
      <c r="BH21" s="79"/>
      <c r="BI21" s="78">
        <f t="shared" si="17"/>
        <v>96.5</v>
      </c>
      <c r="BJ21" s="79">
        <v>100.0</v>
      </c>
      <c r="BK21" s="79">
        <v>100.0</v>
      </c>
      <c r="BL21" s="79">
        <v>90.0</v>
      </c>
      <c r="BM21" s="79">
        <v>100.0</v>
      </c>
      <c r="BN21" s="79">
        <v>95.0</v>
      </c>
      <c r="BO21" s="79">
        <v>0.0</v>
      </c>
      <c r="BP21" s="79">
        <v>100.0</v>
      </c>
      <c r="BQ21" s="79">
        <v>100.0</v>
      </c>
      <c r="BR21" s="79">
        <v>100.0</v>
      </c>
      <c r="BS21" s="79">
        <v>100.0</v>
      </c>
      <c r="BT21" s="78">
        <f t="shared" si="18"/>
        <v>88.5</v>
      </c>
      <c r="BU21" s="81">
        <v>0.0</v>
      </c>
      <c r="BV21" s="81">
        <v>85.0</v>
      </c>
      <c r="BW21" s="81">
        <v>100.0</v>
      </c>
      <c r="BX21" s="79">
        <v>100.0</v>
      </c>
      <c r="BY21" s="79">
        <v>100.0</v>
      </c>
      <c r="BZ21" s="79">
        <v>0.0</v>
      </c>
      <c r="CA21" s="79">
        <v>100.0</v>
      </c>
      <c r="CB21" s="79">
        <v>100.0</v>
      </c>
      <c r="CC21" s="79"/>
      <c r="CD21" s="78">
        <f t="shared" si="19"/>
        <v>73.125</v>
      </c>
    </row>
    <row r="22" ht="15.75" customHeight="1">
      <c r="A22" s="34" t="str">
        <f t="shared" si="2"/>
        <v>201923535-4</v>
      </c>
      <c r="B22" s="23">
        <f t="shared" si="3"/>
        <v>82</v>
      </c>
      <c r="C22" s="34"/>
      <c r="D22" s="98">
        <f t="shared" ref="D22:D30" si="22">D21+1</f>
        <v>18</v>
      </c>
      <c r="E22" s="72" t="s">
        <v>2092</v>
      </c>
      <c r="F22" s="72" t="s">
        <v>59</v>
      </c>
      <c r="G22" s="72" t="s">
        <v>2093</v>
      </c>
      <c r="H22" s="72" t="s">
        <v>61</v>
      </c>
      <c r="I22" s="72" t="s">
        <v>502</v>
      </c>
      <c r="J22" s="72" t="s">
        <v>2094</v>
      </c>
      <c r="K22" s="72" t="s">
        <v>1608</v>
      </c>
      <c r="L22" s="72" t="s">
        <v>65</v>
      </c>
      <c r="M22" s="72" t="s">
        <v>164</v>
      </c>
      <c r="N22" s="72" t="s">
        <v>2095</v>
      </c>
      <c r="O22" s="74">
        <f t="shared" si="4"/>
        <v>80</v>
      </c>
      <c r="P22" s="74">
        <f t="shared" si="5"/>
        <v>25</v>
      </c>
      <c r="Q22" s="74">
        <f t="shared" si="21"/>
        <v>89</v>
      </c>
      <c r="R22" s="74">
        <f t="shared" si="7"/>
        <v>72.8</v>
      </c>
      <c r="S22" s="74">
        <f t="shared" si="8"/>
        <v>100</v>
      </c>
      <c r="T22" s="74">
        <f t="shared" si="9"/>
        <v>71.5</v>
      </c>
      <c r="U22" s="74">
        <f t="shared" si="10"/>
        <v>75</v>
      </c>
      <c r="V22" s="75">
        <f t="shared" si="11"/>
        <v>97</v>
      </c>
      <c r="W22" s="76">
        <f t="shared" si="12"/>
        <v>82</v>
      </c>
      <c r="X22" s="74">
        <v>10.0</v>
      </c>
      <c r="Y22" s="77">
        <v>20.0</v>
      </c>
      <c r="Z22" s="77">
        <v>50.0</v>
      </c>
      <c r="AA22" s="77">
        <v>100.0</v>
      </c>
      <c r="AB22" s="78">
        <f t="shared" si="13"/>
        <v>80</v>
      </c>
      <c r="AC22" s="77">
        <v>0.0</v>
      </c>
      <c r="AD22" s="77">
        <v>25.0</v>
      </c>
      <c r="AE22" s="74">
        <v>100.0</v>
      </c>
      <c r="AF22" s="78">
        <f t="shared" si="14"/>
        <v>25</v>
      </c>
      <c r="AG22" s="77">
        <v>27.0</v>
      </c>
      <c r="AH22" s="77">
        <v>70.0</v>
      </c>
      <c r="AI22" s="74">
        <v>100.0</v>
      </c>
      <c r="AJ22" s="78">
        <f t="shared" si="15"/>
        <v>97</v>
      </c>
      <c r="AK22" s="79">
        <v>33.0</v>
      </c>
      <c r="AL22" s="80">
        <v>100.0</v>
      </c>
      <c r="AM22" s="79">
        <v>100.0</v>
      </c>
      <c r="AN22" s="79">
        <v>100.0</v>
      </c>
      <c r="AO22" s="79">
        <v>25.0</v>
      </c>
      <c r="AP22" s="79">
        <v>80.0</v>
      </c>
      <c r="AQ22" s="79">
        <v>80.0</v>
      </c>
      <c r="AR22" s="79">
        <v>50.0</v>
      </c>
      <c r="AS22" s="79">
        <v>60.0</v>
      </c>
      <c r="AT22" s="79">
        <v>100.0</v>
      </c>
      <c r="AU22" s="79"/>
      <c r="AV22" s="78">
        <f t="shared" si="16"/>
        <v>72.8</v>
      </c>
      <c r="AW22" s="79">
        <v>100.0</v>
      </c>
      <c r="AX22" s="79">
        <v>100.0</v>
      </c>
      <c r="AY22" s="79">
        <v>100.0</v>
      </c>
      <c r="AZ22" s="79">
        <v>100.0</v>
      </c>
      <c r="BA22" s="79">
        <v>100.0</v>
      </c>
      <c r="BB22" s="79">
        <v>100.0</v>
      </c>
      <c r="BC22" s="79">
        <v>100.0</v>
      </c>
      <c r="BD22" s="79">
        <v>100.0</v>
      </c>
      <c r="BE22" s="79">
        <v>100.0</v>
      </c>
      <c r="BF22" s="79">
        <v>100.0</v>
      </c>
      <c r="BG22" s="79"/>
      <c r="BH22" s="79"/>
      <c r="BI22" s="78">
        <f t="shared" si="17"/>
        <v>100</v>
      </c>
      <c r="BJ22" s="79">
        <v>100.0</v>
      </c>
      <c r="BK22" s="79">
        <v>100.0</v>
      </c>
      <c r="BL22" s="79">
        <v>100.0</v>
      </c>
      <c r="BM22" s="79">
        <v>100.0</v>
      </c>
      <c r="BN22" s="79">
        <v>100.0</v>
      </c>
      <c r="BO22" s="79">
        <v>0.0</v>
      </c>
      <c r="BP22" s="79">
        <v>10.0</v>
      </c>
      <c r="BQ22" s="79">
        <v>20.0</v>
      </c>
      <c r="BR22" s="79">
        <v>100.0</v>
      </c>
      <c r="BS22" s="79">
        <v>85.0</v>
      </c>
      <c r="BT22" s="78">
        <f t="shared" si="18"/>
        <v>71.5</v>
      </c>
      <c r="BU22" s="81">
        <v>100.0</v>
      </c>
      <c r="BV22" s="81">
        <v>100.0</v>
      </c>
      <c r="BW22" s="81">
        <v>100.0</v>
      </c>
      <c r="BX22" s="79">
        <v>100.0</v>
      </c>
      <c r="BY22" s="79">
        <v>100.0</v>
      </c>
      <c r="BZ22" s="79">
        <v>0.0</v>
      </c>
      <c r="CA22" s="79">
        <v>0.0</v>
      </c>
      <c r="CB22" s="79">
        <v>100.0</v>
      </c>
      <c r="CC22" s="79"/>
      <c r="CD22" s="78">
        <f t="shared" si="19"/>
        <v>75</v>
      </c>
    </row>
    <row r="23" ht="15.75" customHeight="1">
      <c r="A23" s="34" t="str">
        <f t="shared" si="2"/>
        <v>202004528-3</v>
      </c>
      <c r="B23" s="23">
        <f t="shared" si="3"/>
        <v>98</v>
      </c>
      <c r="C23" s="34"/>
      <c r="D23" s="98">
        <f t="shared" si="22"/>
        <v>19</v>
      </c>
      <c r="E23" s="72" t="s">
        <v>2096</v>
      </c>
      <c r="F23" s="72" t="s">
        <v>79</v>
      </c>
      <c r="G23" s="72" t="s">
        <v>2097</v>
      </c>
      <c r="H23" s="72" t="s">
        <v>108</v>
      </c>
      <c r="I23" s="72" t="s">
        <v>2098</v>
      </c>
      <c r="J23" s="72" t="s">
        <v>694</v>
      </c>
      <c r="K23" s="72" t="s">
        <v>2099</v>
      </c>
      <c r="L23" s="72" t="s">
        <v>65</v>
      </c>
      <c r="M23" s="72" t="s">
        <v>66</v>
      </c>
      <c r="N23" s="72" t="s">
        <v>2100</v>
      </c>
      <c r="O23" s="74">
        <f t="shared" si="4"/>
        <v>100</v>
      </c>
      <c r="P23" s="74">
        <f t="shared" si="5"/>
        <v>95</v>
      </c>
      <c r="Q23" s="74">
        <f t="shared" si="21"/>
        <v>98</v>
      </c>
      <c r="R23" s="74">
        <f t="shared" si="7"/>
        <v>96.3</v>
      </c>
      <c r="S23" s="74">
        <f t="shared" si="8"/>
        <v>100</v>
      </c>
      <c r="T23" s="74">
        <f t="shared" si="9"/>
        <v>97</v>
      </c>
      <c r="U23" s="74">
        <f t="shared" si="10"/>
        <v>100</v>
      </c>
      <c r="V23" s="75">
        <f t="shared" si="11"/>
        <v>0</v>
      </c>
      <c r="W23" s="76">
        <f t="shared" si="12"/>
        <v>98</v>
      </c>
      <c r="X23" s="74">
        <v>20.0</v>
      </c>
      <c r="Y23" s="77">
        <v>30.0</v>
      </c>
      <c r="Z23" s="77">
        <v>50.0</v>
      </c>
      <c r="AA23" s="77">
        <v>100.0</v>
      </c>
      <c r="AB23" s="78">
        <f t="shared" si="13"/>
        <v>100</v>
      </c>
      <c r="AC23" s="77">
        <v>30.0</v>
      </c>
      <c r="AD23" s="77">
        <v>65.0</v>
      </c>
      <c r="AE23" s="74">
        <v>100.0</v>
      </c>
      <c r="AF23" s="78">
        <f t="shared" si="14"/>
        <v>95</v>
      </c>
      <c r="AG23" s="77"/>
      <c r="AH23" s="77"/>
      <c r="AI23" s="74"/>
      <c r="AJ23" s="78">
        <f t="shared" si="15"/>
        <v>0</v>
      </c>
      <c r="AK23" s="79">
        <v>100.0</v>
      </c>
      <c r="AL23" s="80">
        <v>100.0</v>
      </c>
      <c r="AM23" s="79">
        <v>100.0</v>
      </c>
      <c r="AN23" s="79">
        <v>100.0</v>
      </c>
      <c r="AO23" s="79">
        <v>100.0</v>
      </c>
      <c r="AP23" s="79">
        <v>80.0</v>
      </c>
      <c r="AQ23" s="79">
        <v>100.0</v>
      </c>
      <c r="AR23" s="79">
        <v>83.0</v>
      </c>
      <c r="AS23" s="79">
        <v>100.0</v>
      </c>
      <c r="AT23" s="79">
        <v>100.0</v>
      </c>
      <c r="AU23" s="79"/>
      <c r="AV23" s="78">
        <f t="shared" si="16"/>
        <v>96.3</v>
      </c>
      <c r="AW23" s="79">
        <v>100.0</v>
      </c>
      <c r="AX23" s="79">
        <v>100.0</v>
      </c>
      <c r="AY23" s="79">
        <v>100.0</v>
      </c>
      <c r="AZ23" s="79">
        <v>100.0</v>
      </c>
      <c r="BA23" s="79">
        <v>100.0</v>
      </c>
      <c r="BB23" s="79">
        <v>100.0</v>
      </c>
      <c r="BC23" s="79">
        <v>100.0</v>
      </c>
      <c r="BD23" s="79">
        <v>100.0</v>
      </c>
      <c r="BE23" s="79">
        <v>100.0</v>
      </c>
      <c r="BF23" s="79">
        <v>100.0</v>
      </c>
      <c r="BG23" s="79"/>
      <c r="BH23" s="79"/>
      <c r="BI23" s="78">
        <f t="shared" si="17"/>
        <v>100</v>
      </c>
      <c r="BJ23" s="79">
        <v>100.0</v>
      </c>
      <c r="BK23" s="79">
        <v>100.0</v>
      </c>
      <c r="BL23" s="79">
        <v>100.0</v>
      </c>
      <c r="BM23" s="79">
        <v>100.0</v>
      </c>
      <c r="BN23" s="79">
        <v>100.0</v>
      </c>
      <c r="BO23" s="79">
        <v>70.0</v>
      </c>
      <c r="BP23" s="79">
        <v>100.0</v>
      </c>
      <c r="BQ23" s="79">
        <v>100.0</v>
      </c>
      <c r="BR23" s="79">
        <v>100.0</v>
      </c>
      <c r="BS23" s="79">
        <v>100.0</v>
      </c>
      <c r="BT23" s="78">
        <f t="shared" si="18"/>
        <v>97</v>
      </c>
      <c r="BU23" s="81">
        <v>100.0</v>
      </c>
      <c r="BV23" s="81">
        <v>100.0</v>
      </c>
      <c r="BW23" s="81">
        <v>100.0</v>
      </c>
      <c r="BX23" s="79">
        <v>100.0</v>
      </c>
      <c r="BY23" s="79">
        <v>100.0</v>
      </c>
      <c r="BZ23" s="79">
        <v>100.0</v>
      </c>
      <c r="CA23" s="79">
        <v>100.0</v>
      </c>
      <c r="CB23" s="79">
        <v>100.0</v>
      </c>
      <c r="CC23" s="79"/>
      <c r="CD23" s="78">
        <f t="shared" si="19"/>
        <v>100</v>
      </c>
    </row>
    <row r="24" ht="15.75" customHeight="1">
      <c r="A24" s="34" t="str">
        <f t="shared" si="2"/>
        <v>202004571-2</v>
      </c>
      <c r="B24" s="23">
        <f t="shared" si="3"/>
        <v>68</v>
      </c>
      <c r="C24" s="34"/>
      <c r="D24" s="98">
        <f t="shared" si="22"/>
        <v>20</v>
      </c>
      <c r="E24" s="72" t="s">
        <v>2101</v>
      </c>
      <c r="F24" s="72" t="s">
        <v>61</v>
      </c>
      <c r="G24" s="72" t="s">
        <v>2102</v>
      </c>
      <c r="H24" s="72" t="s">
        <v>85</v>
      </c>
      <c r="I24" s="72" t="s">
        <v>353</v>
      </c>
      <c r="J24" s="72" t="s">
        <v>2103</v>
      </c>
      <c r="K24" s="72" t="s">
        <v>2104</v>
      </c>
      <c r="L24" s="72" t="s">
        <v>65</v>
      </c>
      <c r="M24" s="72" t="s">
        <v>66</v>
      </c>
      <c r="N24" s="72" t="s">
        <v>2105</v>
      </c>
      <c r="O24" s="74">
        <f t="shared" si="4"/>
        <v>0</v>
      </c>
      <c r="P24" s="74">
        <f t="shared" si="5"/>
        <v>95</v>
      </c>
      <c r="Q24" s="74">
        <f>IFERROR(IF($V24&lt;&gt;0,ROUND((O24+P24+V24)/3,0),ROUND(($O24*0.5+$P24*0.5),0)),)</f>
        <v>65</v>
      </c>
      <c r="R24" s="74">
        <f t="shared" si="7"/>
        <v>73.7</v>
      </c>
      <c r="S24" s="74">
        <f t="shared" si="8"/>
        <v>52.5</v>
      </c>
      <c r="T24" s="74">
        <f t="shared" si="9"/>
        <v>74</v>
      </c>
      <c r="U24" s="74">
        <f t="shared" si="10"/>
        <v>75</v>
      </c>
      <c r="V24" s="75">
        <f t="shared" si="11"/>
        <v>100</v>
      </c>
      <c r="W24" s="76">
        <f t="shared" si="12"/>
        <v>68</v>
      </c>
      <c r="X24" s="74">
        <v>0.0</v>
      </c>
      <c r="Y24" s="77">
        <v>0.0</v>
      </c>
      <c r="Z24" s="77">
        <v>0.0</v>
      </c>
      <c r="AA24" s="77">
        <v>0.0</v>
      </c>
      <c r="AB24" s="78">
        <f t="shared" si="13"/>
        <v>0</v>
      </c>
      <c r="AC24" s="77">
        <v>30.0</v>
      </c>
      <c r="AD24" s="77">
        <v>65.0</v>
      </c>
      <c r="AE24" s="74">
        <v>100.0</v>
      </c>
      <c r="AF24" s="78">
        <f t="shared" si="14"/>
        <v>95</v>
      </c>
      <c r="AG24" s="77">
        <v>30.0</v>
      </c>
      <c r="AH24" s="77">
        <v>70.0</v>
      </c>
      <c r="AI24" s="74">
        <v>100.0</v>
      </c>
      <c r="AJ24" s="78">
        <f t="shared" si="15"/>
        <v>100</v>
      </c>
      <c r="AK24" s="79">
        <v>60.0</v>
      </c>
      <c r="AL24" s="80">
        <v>100.0</v>
      </c>
      <c r="AM24" s="79">
        <v>100.0</v>
      </c>
      <c r="AN24" s="79">
        <v>100.0</v>
      </c>
      <c r="AO24" s="79">
        <v>50.0</v>
      </c>
      <c r="AP24" s="79">
        <v>80.0</v>
      </c>
      <c r="AQ24" s="79">
        <v>0.0</v>
      </c>
      <c r="AR24" s="79">
        <v>100.0</v>
      </c>
      <c r="AS24" s="79">
        <v>80.0</v>
      </c>
      <c r="AT24" s="79">
        <v>67.0</v>
      </c>
      <c r="AU24" s="79"/>
      <c r="AV24" s="78">
        <f t="shared" si="16"/>
        <v>73.7</v>
      </c>
      <c r="AW24" s="79">
        <v>0.0</v>
      </c>
      <c r="AX24" s="79">
        <v>76.0</v>
      </c>
      <c r="AY24" s="79">
        <v>91.0</v>
      </c>
      <c r="AZ24" s="79">
        <v>74.0</v>
      </c>
      <c r="BA24" s="79">
        <v>0.0</v>
      </c>
      <c r="BB24" s="79">
        <v>0.0</v>
      </c>
      <c r="BC24" s="79">
        <v>100.0</v>
      </c>
      <c r="BD24" s="79">
        <v>0.0</v>
      </c>
      <c r="BE24" s="79">
        <v>99.0</v>
      </c>
      <c r="BF24" s="79">
        <v>85.0</v>
      </c>
      <c r="BG24" s="79"/>
      <c r="BH24" s="79"/>
      <c r="BI24" s="78">
        <f t="shared" si="17"/>
        <v>52.5</v>
      </c>
      <c r="BJ24" s="79">
        <v>100.0</v>
      </c>
      <c r="BK24" s="79">
        <v>100.0</v>
      </c>
      <c r="BL24" s="79">
        <v>90.0</v>
      </c>
      <c r="BM24" s="79">
        <v>65.0</v>
      </c>
      <c r="BN24" s="79">
        <v>100.0</v>
      </c>
      <c r="BO24" s="79">
        <v>100.0</v>
      </c>
      <c r="BP24" s="79">
        <v>60.0</v>
      </c>
      <c r="BQ24" s="79">
        <v>25.0</v>
      </c>
      <c r="BR24" s="79">
        <v>100.0</v>
      </c>
      <c r="BS24" s="79">
        <v>0.0</v>
      </c>
      <c r="BT24" s="78">
        <f t="shared" si="18"/>
        <v>74</v>
      </c>
      <c r="BU24" s="81">
        <v>100.0</v>
      </c>
      <c r="BV24" s="81">
        <v>100.0</v>
      </c>
      <c r="BW24" s="81">
        <v>100.0</v>
      </c>
      <c r="BX24" s="79">
        <v>100.0</v>
      </c>
      <c r="BY24" s="79">
        <v>100.0</v>
      </c>
      <c r="BZ24" s="79">
        <v>0.0</v>
      </c>
      <c r="CA24" s="79">
        <v>0.0</v>
      </c>
      <c r="CB24" s="79">
        <v>100.0</v>
      </c>
      <c r="CC24" s="79"/>
      <c r="CD24" s="78">
        <f t="shared" si="19"/>
        <v>75</v>
      </c>
    </row>
    <row r="25" ht="15.75" customHeight="1">
      <c r="A25" s="34" t="str">
        <f t="shared" si="2"/>
        <v>201951558-6</v>
      </c>
      <c r="B25" s="23">
        <f t="shared" si="3"/>
        <v>66</v>
      </c>
      <c r="C25" s="34"/>
      <c r="D25" s="98">
        <f t="shared" si="22"/>
        <v>21</v>
      </c>
      <c r="E25" s="72" t="s">
        <v>2106</v>
      </c>
      <c r="F25" s="72" t="s">
        <v>85</v>
      </c>
      <c r="G25" s="72" t="s">
        <v>2107</v>
      </c>
      <c r="H25" s="72" t="s">
        <v>79</v>
      </c>
      <c r="I25" s="72" t="s">
        <v>2108</v>
      </c>
      <c r="J25" s="72" t="s">
        <v>2109</v>
      </c>
      <c r="K25" s="72" t="s">
        <v>2110</v>
      </c>
      <c r="L25" s="72" t="s">
        <v>65</v>
      </c>
      <c r="M25" s="72" t="s">
        <v>323</v>
      </c>
      <c r="N25" s="72" t="s">
        <v>2111</v>
      </c>
      <c r="O25" s="74">
        <f t="shared" si="4"/>
        <v>60</v>
      </c>
      <c r="P25" s="74">
        <f t="shared" si="5"/>
        <v>30</v>
      </c>
      <c r="Q25" s="74">
        <f t="shared" ref="Q25:Q26" si="23">IFERROR(IF($V25&lt;&gt;0,ROUND((MAX(O25:P25)*0.5+$V25*0.5),0),ROUND(($O25*0.5+$P25*0.5),0)),)</f>
        <v>73</v>
      </c>
      <c r="R25" s="74">
        <f t="shared" si="7"/>
        <v>58</v>
      </c>
      <c r="S25" s="74">
        <f t="shared" si="8"/>
        <v>90</v>
      </c>
      <c r="T25" s="74">
        <f t="shared" si="9"/>
        <v>58.5</v>
      </c>
      <c r="U25" s="74">
        <f t="shared" si="10"/>
        <v>28.57142857</v>
      </c>
      <c r="V25" s="75">
        <f t="shared" si="11"/>
        <v>85</v>
      </c>
      <c r="W25" s="76">
        <f t="shared" si="12"/>
        <v>66</v>
      </c>
      <c r="X25" s="74">
        <v>15.0</v>
      </c>
      <c r="Y25" s="77">
        <v>5.0</v>
      </c>
      <c r="Z25" s="77">
        <v>40.0</v>
      </c>
      <c r="AA25" s="77">
        <v>100.0</v>
      </c>
      <c r="AB25" s="78">
        <f t="shared" si="13"/>
        <v>60</v>
      </c>
      <c r="AC25" s="77">
        <v>0.0</v>
      </c>
      <c r="AD25" s="77">
        <v>30.0</v>
      </c>
      <c r="AE25" s="74">
        <v>100.0</v>
      </c>
      <c r="AF25" s="78">
        <f t="shared" si="14"/>
        <v>30</v>
      </c>
      <c r="AG25" s="77">
        <v>25.0</v>
      </c>
      <c r="AH25" s="77">
        <v>60.0</v>
      </c>
      <c r="AI25" s="74">
        <v>100.0</v>
      </c>
      <c r="AJ25" s="78">
        <f t="shared" si="15"/>
        <v>85</v>
      </c>
      <c r="AK25" s="79">
        <v>60.0</v>
      </c>
      <c r="AL25" s="80">
        <v>100.0</v>
      </c>
      <c r="AM25" s="79">
        <v>100.0</v>
      </c>
      <c r="AN25" s="79">
        <v>0.0</v>
      </c>
      <c r="AO25" s="79">
        <v>50.0</v>
      </c>
      <c r="AP25" s="79">
        <v>40.0</v>
      </c>
      <c r="AQ25" s="79">
        <v>0.0</v>
      </c>
      <c r="AR25" s="79">
        <v>50.0</v>
      </c>
      <c r="AS25" s="79">
        <v>80.0</v>
      </c>
      <c r="AT25" s="79">
        <v>100.0</v>
      </c>
      <c r="AU25" s="79"/>
      <c r="AV25" s="78">
        <f t="shared" si="16"/>
        <v>58</v>
      </c>
      <c r="AW25" s="79">
        <v>100.0</v>
      </c>
      <c r="AX25" s="79">
        <v>100.0</v>
      </c>
      <c r="AY25" s="79">
        <v>100.0</v>
      </c>
      <c r="AZ25" s="79">
        <v>100.0</v>
      </c>
      <c r="BA25" s="79">
        <v>100.0</v>
      </c>
      <c r="BB25" s="79">
        <v>0.0</v>
      </c>
      <c r="BC25" s="79">
        <v>100.0</v>
      </c>
      <c r="BD25" s="79">
        <v>100.0</v>
      </c>
      <c r="BE25" s="79">
        <v>100.0</v>
      </c>
      <c r="BF25" s="79">
        <v>100.0</v>
      </c>
      <c r="BG25" s="79"/>
      <c r="BH25" s="79"/>
      <c r="BI25" s="78">
        <f t="shared" si="17"/>
        <v>90</v>
      </c>
      <c r="BJ25" s="79">
        <v>80.0</v>
      </c>
      <c r="BK25" s="79">
        <v>100.0</v>
      </c>
      <c r="BL25" s="79">
        <v>100.0</v>
      </c>
      <c r="BM25" s="79">
        <v>55.0</v>
      </c>
      <c r="BN25" s="79">
        <v>0.0</v>
      </c>
      <c r="BO25" s="79">
        <v>0.0</v>
      </c>
      <c r="BP25" s="79">
        <v>0.0</v>
      </c>
      <c r="BQ25" s="79">
        <v>100.0</v>
      </c>
      <c r="BR25" s="79">
        <v>95.0</v>
      </c>
      <c r="BS25" s="79">
        <v>55.0</v>
      </c>
      <c r="BT25" s="78">
        <f t="shared" si="18"/>
        <v>58.5</v>
      </c>
      <c r="BU25" s="81">
        <v>100.0</v>
      </c>
      <c r="BV25" s="81">
        <v>100.0</v>
      </c>
      <c r="BW25" s="81">
        <v>0.0</v>
      </c>
      <c r="BX25" s="79"/>
      <c r="BY25" s="79">
        <v>0.0</v>
      </c>
      <c r="BZ25" s="79">
        <v>0.0</v>
      </c>
      <c r="CA25" s="79">
        <v>0.0</v>
      </c>
      <c r="CB25" s="79">
        <v>0.0</v>
      </c>
      <c r="CC25" s="79"/>
      <c r="CD25" s="78">
        <f t="shared" si="19"/>
        <v>28.57142857</v>
      </c>
    </row>
    <row r="26" ht="15.75" customHeight="1">
      <c r="A26" s="34" t="str">
        <f t="shared" si="2"/>
        <v>202004595-k</v>
      </c>
      <c r="B26" s="23">
        <f t="shared" si="3"/>
        <v>85</v>
      </c>
      <c r="C26" s="34"/>
      <c r="D26" s="98">
        <f t="shared" si="22"/>
        <v>22</v>
      </c>
      <c r="E26" s="72" t="s">
        <v>2112</v>
      </c>
      <c r="F26" s="72" t="s">
        <v>77</v>
      </c>
      <c r="G26" s="72" t="s">
        <v>2113</v>
      </c>
      <c r="H26" s="72" t="s">
        <v>79</v>
      </c>
      <c r="I26" s="72" t="s">
        <v>1373</v>
      </c>
      <c r="J26" s="72" t="s">
        <v>1166</v>
      </c>
      <c r="K26" s="72" t="s">
        <v>2114</v>
      </c>
      <c r="L26" s="72" t="s">
        <v>65</v>
      </c>
      <c r="M26" s="72" t="s">
        <v>66</v>
      </c>
      <c r="N26" s="72" t="s">
        <v>2115</v>
      </c>
      <c r="O26" s="74">
        <f t="shared" si="4"/>
        <v>85</v>
      </c>
      <c r="P26" s="74">
        <f t="shared" si="5"/>
        <v>70</v>
      </c>
      <c r="Q26" s="74">
        <f t="shared" si="23"/>
        <v>78</v>
      </c>
      <c r="R26" s="74">
        <f t="shared" si="7"/>
        <v>93.5</v>
      </c>
      <c r="S26" s="74">
        <f t="shared" si="8"/>
        <v>100</v>
      </c>
      <c r="T26" s="74">
        <f t="shared" si="9"/>
        <v>85</v>
      </c>
      <c r="U26" s="74">
        <f t="shared" si="10"/>
        <v>98.125</v>
      </c>
      <c r="V26" s="75">
        <f t="shared" si="11"/>
        <v>0</v>
      </c>
      <c r="W26" s="76">
        <f t="shared" si="12"/>
        <v>85</v>
      </c>
      <c r="X26" s="74">
        <v>15.0</v>
      </c>
      <c r="Y26" s="77">
        <v>30.0</v>
      </c>
      <c r="Z26" s="77">
        <v>40.0</v>
      </c>
      <c r="AA26" s="77">
        <v>100.0</v>
      </c>
      <c r="AB26" s="78">
        <f t="shared" si="13"/>
        <v>85</v>
      </c>
      <c r="AC26" s="77">
        <v>25.0</v>
      </c>
      <c r="AD26" s="77">
        <v>45.0</v>
      </c>
      <c r="AE26" s="74">
        <v>100.0</v>
      </c>
      <c r="AF26" s="78">
        <f t="shared" si="14"/>
        <v>70</v>
      </c>
      <c r="AG26" s="77"/>
      <c r="AH26" s="77"/>
      <c r="AI26" s="74"/>
      <c r="AJ26" s="78">
        <f t="shared" si="15"/>
        <v>0</v>
      </c>
      <c r="AK26" s="79">
        <v>100.0</v>
      </c>
      <c r="AL26" s="80">
        <v>100.0</v>
      </c>
      <c r="AM26" s="79">
        <v>100.0</v>
      </c>
      <c r="AN26" s="79">
        <v>100.0</v>
      </c>
      <c r="AO26" s="79">
        <v>75.0</v>
      </c>
      <c r="AP26" s="79">
        <v>60.0</v>
      </c>
      <c r="AQ26" s="79">
        <v>100.0</v>
      </c>
      <c r="AR26" s="79">
        <v>100.0</v>
      </c>
      <c r="AS26" s="79">
        <v>100.0</v>
      </c>
      <c r="AT26" s="79">
        <v>100.0</v>
      </c>
      <c r="AU26" s="79"/>
      <c r="AV26" s="78">
        <f t="shared" si="16"/>
        <v>93.5</v>
      </c>
      <c r="AW26" s="79">
        <v>100.0</v>
      </c>
      <c r="AX26" s="79">
        <v>100.0</v>
      </c>
      <c r="AY26" s="79">
        <v>100.0</v>
      </c>
      <c r="AZ26" s="79">
        <v>100.0</v>
      </c>
      <c r="BA26" s="79">
        <v>100.0</v>
      </c>
      <c r="BB26" s="79">
        <v>100.0</v>
      </c>
      <c r="BC26" s="79">
        <v>100.0</v>
      </c>
      <c r="BD26" s="79">
        <v>100.0</v>
      </c>
      <c r="BE26" s="79">
        <v>100.0</v>
      </c>
      <c r="BF26" s="79">
        <v>100.0</v>
      </c>
      <c r="BG26" s="79"/>
      <c r="BH26" s="79"/>
      <c r="BI26" s="78">
        <f t="shared" si="17"/>
        <v>100</v>
      </c>
      <c r="BJ26" s="79">
        <v>100.0</v>
      </c>
      <c r="BK26" s="79">
        <v>90.0</v>
      </c>
      <c r="BL26" s="79">
        <v>100.0</v>
      </c>
      <c r="BM26" s="79">
        <v>0.0</v>
      </c>
      <c r="BN26" s="79">
        <v>60.0</v>
      </c>
      <c r="BO26" s="79">
        <v>100.0</v>
      </c>
      <c r="BP26" s="79">
        <v>100.0</v>
      </c>
      <c r="BQ26" s="79">
        <v>100.0</v>
      </c>
      <c r="BR26" s="79">
        <v>100.0</v>
      </c>
      <c r="BS26" s="79">
        <v>100.0</v>
      </c>
      <c r="BT26" s="78">
        <f t="shared" si="18"/>
        <v>85</v>
      </c>
      <c r="BU26" s="81">
        <v>100.0</v>
      </c>
      <c r="BV26" s="81">
        <v>85.0</v>
      </c>
      <c r="BW26" s="81">
        <v>100.0</v>
      </c>
      <c r="BX26" s="79">
        <v>100.0</v>
      </c>
      <c r="BY26" s="79">
        <v>100.0</v>
      </c>
      <c r="BZ26" s="79">
        <v>100.0</v>
      </c>
      <c r="CA26" s="79">
        <v>100.0</v>
      </c>
      <c r="CB26" s="79">
        <v>100.0</v>
      </c>
      <c r="CC26" s="79"/>
      <c r="CD26" s="78">
        <f t="shared" si="19"/>
        <v>98.125</v>
      </c>
    </row>
    <row r="27" ht="15.75" customHeight="1">
      <c r="A27" s="34" t="str">
        <f t="shared" si="2"/>
        <v>202004671-9</v>
      </c>
      <c r="B27" s="23">
        <f t="shared" si="3"/>
        <v>52</v>
      </c>
      <c r="C27" s="34"/>
      <c r="D27" s="98">
        <f t="shared" si="22"/>
        <v>23</v>
      </c>
      <c r="E27" s="72" t="s">
        <v>2116</v>
      </c>
      <c r="F27" s="72" t="s">
        <v>100</v>
      </c>
      <c r="G27" s="72" t="s">
        <v>2117</v>
      </c>
      <c r="H27" s="72" t="s">
        <v>205</v>
      </c>
      <c r="I27" s="72" t="s">
        <v>2118</v>
      </c>
      <c r="J27" s="72" t="s">
        <v>2119</v>
      </c>
      <c r="K27" s="72" t="s">
        <v>2120</v>
      </c>
      <c r="L27" s="72" t="s">
        <v>65</v>
      </c>
      <c r="M27" s="72" t="s">
        <v>66</v>
      </c>
      <c r="N27" s="72" t="s">
        <v>2121</v>
      </c>
      <c r="O27" s="74">
        <f t="shared" si="4"/>
        <v>75</v>
      </c>
      <c r="P27" s="74">
        <f t="shared" si="5"/>
        <v>0</v>
      </c>
      <c r="Q27" s="74">
        <f>IFERROR(IF($V27&lt;&gt;0,ROUND((O27+P27+V27)/3,0),ROUND(($O27*0.5+$P27*0.5),0)),)</f>
        <v>52</v>
      </c>
      <c r="R27" s="74">
        <f t="shared" si="7"/>
        <v>89</v>
      </c>
      <c r="S27" s="74">
        <f t="shared" si="8"/>
        <v>66.091</v>
      </c>
      <c r="T27" s="74">
        <f t="shared" si="9"/>
        <v>79.5</v>
      </c>
      <c r="U27" s="74">
        <f t="shared" si="10"/>
        <v>90.625</v>
      </c>
      <c r="V27" s="75">
        <f t="shared" si="11"/>
        <v>80</v>
      </c>
      <c r="W27" s="76">
        <f t="shared" si="12"/>
        <v>52</v>
      </c>
      <c r="X27" s="74">
        <v>20.0</v>
      </c>
      <c r="Y27" s="77">
        <v>30.0</v>
      </c>
      <c r="Z27" s="77">
        <v>25.0</v>
      </c>
      <c r="AA27" s="77">
        <v>100.0</v>
      </c>
      <c r="AB27" s="78">
        <f t="shared" si="13"/>
        <v>75</v>
      </c>
      <c r="AC27" s="77">
        <v>0.0</v>
      </c>
      <c r="AD27" s="77">
        <v>0.0</v>
      </c>
      <c r="AE27" s="74">
        <v>0.0</v>
      </c>
      <c r="AF27" s="78">
        <f t="shared" si="14"/>
        <v>0</v>
      </c>
      <c r="AG27" s="77">
        <v>25.0</v>
      </c>
      <c r="AH27" s="77">
        <v>55.0</v>
      </c>
      <c r="AI27" s="74">
        <v>100.0</v>
      </c>
      <c r="AJ27" s="78">
        <f t="shared" si="15"/>
        <v>80</v>
      </c>
      <c r="AK27" s="79">
        <v>100.0</v>
      </c>
      <c r="AL27" s="80">
        <v>100.0</v>
      </c>
      <c r="AM27" s="79">
        <v>100.0</v>
      </c>
      <c r="AN27" s="79">
        <v>100.0</v>
      </c>
      <c r="AO27" s="79">
        <v>50.0</v>
      </c>
      <c r="AP27" s="79">
        <v>80.0</v>
      </c>
      <c r="AQ27" s="79">
        <v>100.0</v>
      </c>
      <c r="AR27" s="79">
        <v>100.0</v>
      </c>
      <c r="AS27" s="79">
        <v>60.0</v>
      </c>
      <c r="AT27" s="79">
        <v>100.0</v>
      </c>
      <c r="AU27" s="79"/>
      <c r="AV27" s="78">
        <f t="shared" si="16"/>
        <v>89</v>
      </c>
      <c r="AW27" s="79">
        <v>81.0</v>
      </c>
      <c r="AX27" s="79">
        <v>80.0</v>
      </c>
      <c r="AY27" s="79">
        <v>75.0</v>
      </c>
      <c r="AZ27" s="79">
        <v>38.0</v>
      </c>
      <c r="BA27" s="79">
        <v>80.0</v>
      </c>
      <c r="BB27" s="79">
        <v>0.0</v>
      </c>
      <c r="BC27" s="79">
        <v>50.0</v>
      </c>
      <c r="BD27" s="79">
        <v>90.91</v>
      </c>
      <c r="BE27" s="79">
        <v>85.0</v>
      </c>
      <c r="BF27" s="79">
        <v>81.0</v>
      </c>
      <c r="BG27" s="79"/>
      <c r="BH27" s="79"/>
      <c r="BI27" s="78">
        <f t="shared" si="17"/>
        <v>66.091</v>
      </c>
      <c r="BJ27" s="79">
        <v>100.0</v>
      </c>
      <c r="BK27" s="79">
        <v>100.0</v>
      </c>
      <c r="BL27" s="79">
        <v>100.0</v>
      </c>
      <c r="BM27" s="79">
        <v>100.0</v>
      </c>
      <c r="BN27" s="79">
        <v>95.0</v>
      </c>
      <c r="BO27" s="79">
        <v>0.0</v>
      </c>
      <c r="BP27" s="79">
        <v>100.0</v>
      </c>
      <c r="BQ27" s="79">
        <v>100.0</v>
      </c>
      <c r="BR27" s="79">
        <v>100.0</v>
      </c>
      <c r="BS27" s="79">
        <v>0.0</v>
      </c>
      <c r="BT27" s="78">
        <f t="shared" si="18"/>
        <v>79.5</v>
      </c>
      <c r="BU27" s="81">
        <v>25.0</v>
      </c>
      <c r="BV27" s="81">
        <v>100.0</v>
      </c>
      <c r="BW27" s="81">
        <v>100.0</v>
      </c>
      <c r="BX27" s="79">
        <v>100.0</v>
      </c>
      <c r="BY27" s="79">
        <v>100.0</v>
      </c>
      <c r="BZ27" s="79">
        <v>100.0</v>
      </c>
      <c r="CA27" s="79">
        <v>100.0</v>
      </c>
      <c r="CB27" s="79">
        <v>100.0</v>
      </c>
      <c r="CC27" s="79"/>
      <c r="CD27" s="78">
        <f t="shared" si="19"/>
        <v>90.625</v>
      </c>
    </row>
    <row r="28" ht="15.75" customHeight="1">
      <c r="A28" s="34" t="str">
        <f t="shared" si="2"/>
        <v>202004502-k</v>
      </c>
      <c r="B28" s="23">
        <f t="shared" si="3"/>
        <v>94</v>
      </c>
      <c r="C28" s="34"/>
      <c r="D28" s="98">
        <f t="shared" si="22"/>
        <v>24</v>
      </c>
      <c r="E28" s="72" t="s">
        <v>2122</v>
      </c>
      <c r="F28" s="72" t="s">
        <v>77</v>
      </c>
      <c r="G28" s="72" t="s">
        <v>2123</v>
      </c>
      <c r="H28" s="72" t="s">
        <v>65</v>
      </c>
      <c r="I28" s="72" t="s">
        <v>2124</v>
      </c>
      <c r="J28" s="72" t="s">
        <v>1810</v>
      </c>
      <c r="K28" s="72" t="s">
        <v>285</v>
      </c>
      <c r="L28" s="72" t="s">
        <v>65</v>
      </c>
      <c r="M28" s="72" t="s">
        <v>66</v>
      </c>
      <c r="N28" s="72" t="s">
        <v>2125</v>
      </c>
      <c r="O28" s="74">
        <f t="shared" si="4"/>
        <v>100</v>
      </c>
      <c r="P28" s="74">
        <f t="shared" si="5"/>
        <v>85</v>
      </c>
      <c r="Q28" s="74">
        <f t="shared" ref="Q28:Q33" si="24">IFERROR(IF($V28&lt;&gt;0,ROUND((MAX(O28:P28)*0.5+$V28*0.5),0),ROUND(($O28*0.5+$P28*0.5),0)),)</f>
        <v>93</v>
      </c>
      <c r="R28" s="74">
        <f t="shared" si="7"/>
        <v>96</v>
      </c>
      <c r="S28" s="74">
        <f t="shared" si="8"/>
        <v>69.8</v>
      </c>
      <c r="T28" s="74">
        <f t="shared" si="9"/>
        <v>100</v>
      </c>
      <c r="U28" s="74">
        <f t="shared" si="10"/>
        <v>100</v>
      </c>
      <c r="V28" s="75">
        <f t="shared" si="11"/>
        <v>0</v>
      </c>
      <c r="W28" s="76">
        <f t="shared" si="12"/>
        <v>94</v>
      </c>
      <c r="X28" s="74">
        <v>20.0</v>
      </c>
      <c r="Y28" s="77">
        <v>30.0</v>
      </c>
      <c r="Z28" s="77">
        <v>50.0</v>
      </c>
      <c r="AA28" s="77">
        <v>100.0</v>
      </c>
      <c r="AB28" s="78">
        <f t="shared" si="13"/>
        <v>100</v>
      </c>
      <c r="AC28" s="77">
        <v>25.0</v>
      </c>
      <c r="AD28" s="77">
        <v>60.0</v>
      </c>
      <c r="AE28" s="74">
        <v>100.0</v>
      </c>
      <c r="AF28" s="78">
        <f t="shared" si="14"/>
        <v>85</v>
      </c>
      <c r="AG28" s="77"/>
      <c r="AH28" s="77"/>
      <c r="AI28" s="74"/>
      <c r="AJ28" s="78">
        <f t="shared" si="15"/>
        <v>0</v>
      </c>
      <c r="AK28" s="79">
        <v>100.0</v>
      </c>
      <c r="AL28" s="80">
        <v>100.0</v>
      </c>
      <c r="AM28" s="79">
        <v>100.0</v>
      </c>
      <c r="AN28" s="79">
        <v>100.0</v>
      </c>
      <c r="AO28" s="79">
        <v>100.0</v>
      </c>
      <c r="AP28" s="79">
        <v>60.0</v>
      </c>
      <c r="AQ28" s="79">
        <v>100.0</v>
      </c>
      <c r="AR28" s="79">
        <v>100.0</v>
      </c>
      <c r="AS28" s="79">
        <v>100.0</v>
      </c>
      <c r="AT28" s="79">
        <v>100.0</v>
      </c>
      <c r="AU28" s="79"/>
      <c r="AV28" s="78">
        <f t="shared" si="16"/>
        <v>96</v>
      </c>
      <c r="AW28" s="79">
        <v>100.0</v>
      </c>
      <c r="AX28" s="79">
        <v>100.0</v>
      </c>
      <c r="AY28" s="79">
        <v>100.0</v>
      </c>
      <c r="AZ28" s="79">
        <v>0.0</v>
      </c>
      <c r="BA28" s="79">
        <v>98.0</v>
      </c>
      <c r="BB28" s="79">
        <v>100.0</v>
      </c>
      <c r="BC28" s="79">
        <v>100.0</v>
      </c>
      <c r="BD28" s="79">
        <v>100.0</v>
      </c>
      <c r="BE28" s="79">
        <v>0.0</v>
      </c>
      <c r="BF28" s="79">
        <v>0.0</v>
      </c>
      <c r="BG28" s="79"/>
      <c r="BH28" s="79"/>
      <c r="BI28" s="78">
        <f t="shared" si="17"/>
        <v>69.8</v>
      </c>
      <c r="BJ28" s="79">
        <v>100.0</v>
      </c>
      <c r="BK28" s="79">
        <v>100.0</v>
      </c>
      <c r="BL28" s="79">
        <v>100.0</v>
      </c>
      <c r="BM28" s="79">
        <v>100.0</v>
      </c>
      <c r="BN28" s="79">
        <v>100.0</v>
      </c>
      <c r="BO28" s="79">
        <v>100.0</v>
      </c>
      <c r="BP28" s="79">
        <v>100.0</v>
      </c>
      <c r="BQ28" s="79">
        <v>100.0</v>
      </c>
      <c r="BR28" s="79">
        <v>100.0</v>
      </c>
      <c r="BS28" s="79">
        <v>100.0</v>
      </c>
      <c r="BT28" s="78">
        <f t="shared" si="18"/>
        <v>100</v>
      </c>
      <c r="BU28" s="81">
        <v>100.0</v>
      </c>
      <c r="BV28" s="81">
        <v>100.0</v>
      </c>
      <c r="BW28" s="81">
        <v>100.0</v>
      </c>
      <c r="BX28" s="79">
        <v>100.0</v>
      </c>
      <c r="BY28" s="79">
        <v>100.0</v>
      </c>
      <c r="BZ28" s="79">
        <v>100.0</v>
      </c>
      <c r="CA28" s="79">
        <v>100.0</v>
      </c>
      <c r="CB28" s="79">
        <v>100.0</v>
      </c>
      <c r="CC28" s="79"/>
      <c r="CD28" s="78">
        <f t="shared" si="19"/>
        <v>100</v>
      </c>
    </row>
    <row r="29" ht="15.75" customHeight="1">
      <c r="A29" s="34" t="str">
        <f t="shared" si="2"/>
        <v>202004600-k</v>
      </c>
      <c r="B29" s="23">
        <f t="shared" si="3"/>
        <v>83</v>
      </c>
      <c r="C29" s="34"/>
      <c r="D29" s="98">
        <f t="shared" si="22"/>
        <v>25</v>
      </c>
      <c r="E29" s="72" t="s">
        <v>2126</v>
      </c>
      <c r="F29" s="72" t="s">
        <v>77</v>
      </c>
      <c r="G29" s="72" t="s">
        <v>2127</v>
      </c>
      <c r="H29" s="72" t="s">
        <v>205</v>
      </c>
      <c r="I29" s="72" t="s">
        <v>792</v>
      </c>
      <c r="J29" s="72" t="s">
        <v>2128</v>
      </c>
      <c r="K29" s="72" t="s">
        <v>2129</v>
      </c>
      <c r="L29" s="72" t="s">
        <v>65</v>
      </c>
      <c r="M29" s="72" t="s">
        <v>66</v>
      </c>
      <c r="N29" s="72" t="s">
        <v>2130</v>
      </c>
      <c r="O29" s="74">
        <f t="shared" si="4"/>
        <v>90</v>
      </c>
      <c r="P29" s="74">
        <f t="shared" si="5"/>
        <v>65</v>
      </c>
      <c r="Q29" s="74">
        <f t="shared" si="24"/>
        <v>78</v>
      </c>
      <c r="R29" s="74">
        <f t="shared" si="7"/>
        <v>84.8</v>
      </c>
      <c r="S29" s="74">
        <f t="shared" si="8"/>
        <v>99.091</v>
      </c>
      <c r="T29" s="74">
        <f t="shared" si="9"/>
        <v>87.9</v>
      </c>
      <c r="U29" s="74">
        <f t="shared" si="10"/>
        <v>100</v>
      </c>
      <c r="V29" s="75">
        <f t="shared" si="11"/>
        <v>0</v>
      </c>
      <c r="W29" s="76">
        <f t="shared" si="12"/>
        <v>83</v>
      </c>
      <c r="X29" s="74">
        <v>15.0</v>
      </c>
      <c r="Y29" s="77">
        <v>30.0</v>
      </c>
      <c r="Z29" s="77">
        <v>45.0</v>
      </c>
      <c r="AA29" s="77">
        <v>100.0</v>
      </c>
      <c r="AB29" s="78">
        <f t="shared" si="13"/>
        <v>90</v>
      </c>
      <c r="AC29" s="77">
        <v>20.0</v>
      </c>
      <c r="AD29" s="77">
        <v>45.0</v>
      </c>
      <c r="AE29" s="74">
        <v>100.0</v>
      </c>
      <c r="AF29" s="78">
        <f t="shared" si="14"/>
        <v>65</v>
      </c>
      <c r="AG29" s="77"/>
      <c r="AH29" s="77"/>
      <c r="AI29" s="74"/>
      <c r="AJ29" s="78">
        <f t="shared" si="15"/>
        <v>0</v>
      </c>
      <c r="AK29" s="79">
        <v>100.0</v>
      </c>
      <c r="AL29" s="80">
        <v>100.0</v>
      </c>
      <c r="AM29" s="79">
        <v>100.0</v>
      </c>
      <c r="AN29" s="79">
        <v>75.0</v>
      </c>
      <c r="AO29" s="79">
        <v>100.0</v>
      </c>
      <c r="AP29" s="79">
        <v>60.0</v>
      </c>
      <c r="AQ29" s="79">
        <v>100.0</v>
      </c>
      <c r="AR29" s="79">
        <v>33.0</v>
      </c>
      <c r="AS29" s="79">
        <v>80.0</v>
      </c>
      <c r="AT29" s="79">
        <v>100.0</v>
      </c>
      <c r="AU29" s="79"/>
      <c r="AV29" s="78">
        <f t="shared" si="16"/>
        <v>84.8</v>
      </c>
      <c r="AW29" s="79">
        <v>100.0</v>
      </c>
      <c r="AX29" s="79">
        <v>100.0</v>
      </c>
      <c r="AY29" s="79">
        <v>100.0</v>
      </c>
      <c r="AZ29" s="79">
        <v>100.0</v>
      </c>
      <c r="BA29" s="79">
        <v>100.0</v>
      </c>
      <c r="BB29" s="79">
        <v>100.0</v>
      </c>
      <c r="BC29" s="79">
        <v>100.0</v>
      </c>
      <c r="BD29" s="79">
        <v>90.91</v>
      </c>
      <c r="BE29" s="79">
        <v>100.0</v>
      </c>
      <c r="BF29" s="79">
        <v>100.0</v>
      </c>
      <c r="BG29" s="79"/>
      <c r="BH29" s="79"/>
      <c r="BI29" s="78">
        <f t="shared" si="17"/>
        <v>99.091</v>
      </c>
      <c r="BJ29" s="79">
        <v>94.0</v>
      </c>
      <c r="BK29" s="79">
        <v>100.0</v>
      </c>
      <c r="BL29" s="79">
        <v>100.0</v>
      </c>
      <c r="BM29" s="79">
        <v>65.0</v>
      </c>
      <c r="BN29" s="79">
        <v>95.0</v>
      </c>
      <c r="BO29" s="79">
        <v>40.0</v>
      </c>
      <c r="BP29" s="79">
        <v>90.0</v>
      </c>
      <c r="BQ29" s="79">
        <v>100.0</v>
      </c>
      <c r="BR29" s="79">
        <v>100.0</v>
      </c>
      <c r="BS29" s="79">
        <v>95.0</v>
      </c>
      <c r="BT29" s="78">
        <f t="shared" si="18"/>
        <v>87.9</v>
      </c>
      <c r="BU29" s="81">
        <v>100.0</v>
      </c>
      <c r="BV29" s="81">
        <v>100.0</v>
      </c>
      <c r="BW29" s="81">
        <v>100.0</v>
      </c>
      <c r="BX29" s="79">
        <v>100.0</v>
      </c>
      <c r="BY29" s="79">
        <v>100.0</v>
      </c>
      <c r="BZ29" s="79">
        <v>100.0</v>
      </c>
      <c r="CA29" s="79">
        <v>100.0</v>
      </c>
      <c r="CB29" s="79">
        <v>100.0</v>
      </c>
      <c r="CC29" s="79"/>
      <c r="CD29" s="78">
        <f t="shared" si="19"/>
        <v>100</v>
      </c>
    </row>
    <row r="30" ht="15.75" customHeight="1">
      <c r="A30" s="34" t="str">
        <f t="shared" si="2"/>
        <v>202004682-4</v>
      </c>
      <c r="B30" s="23">
        <f t="shared" si="3"/>
        <v>91</v>
      </c>
      <c r="C30" s="34"/>
      <c r="D30" s="98">
        <f t="shared" si="22"/>
        <v>26</v>
      </c>
      <c r="E30" s="72" t="s">
        <v>2131</v>
      </c>
      <c r="F30" s="72" t="s">
        <v>59</v>
      </c>
      <c r="G30" s="72" t="s">
        <v>2132</v>
      </c>
      <c r="H30" s="72" t="s">
        <v>108</v>
      </c>
      <c r="I30" s="72" t="s">
        <v>1693</v>
      </c>
      <c r="J30" s="72" t="s">
        <v>2133</v>
      </c>
      <c r="K30" s="72" t="s">
        <v>2134</v>
      </c>
      <c r="L30" s="72" t="s">
        <v>65</v>
      </c>
      <c r="M30" s="72" t="s">
        <v>66</v>
      </c>
      <c r="N30" s="72" t="s">
        <v>2135</v>
      </c>
      <c r="O30" s="74">
        <f t="shared" si="4"/>
        <v>100</v>
      </c>
      <c r="P30" s="74">
        <f t="shared" si="5"/>
        <v>80</v>
      </c>
      <c r="Q30" s="74">
        <f t="shared" si="24"/>
        <v>90</v>
      </c>
      <c r="R30" s="74">
        <f t="shared" si="7"/>
        <v>96</v>
      </c>
      <c r="S30" s="74">
        <f t="shared" si="8"/>
        <v>87.6</v>
      </c>
      <c r="T30" s="74">
        <f t="shared" si="9"/>
        <v>86.5</v>
      </c>
      <c r="U30" s="74">
        <f t="shared" si="10"/>
        <v>100</v>
      </c>
      <c r="V30" s="75">
        <f t="shared" si="11"/>
        <v>0</v>
      </c>
      <c r="W30" s="76">
        <f t="shared" si="12"/>
        <v>91</v>
      </c>
      <c r="X30" s="74">
        <v>20.0</v>
      </c>
      <c r="Y30" s="77">
        <v>30.0</v>
      </c>
      <c r="Z30" s="77">
        <v>50.0</v>
      </c>
      <c r="AA30" s="77">
        <v>100.0</v>
      </c>
      <c r="AB30" s="78">
        <f t="shared" si="13"/>
        <v>100</v>
      </c>
      <c r="AC30" s="77">
        <v>25.0</v>
      </c>
      <c r="AD30" s="77">
        <v>55.0</v>
      </c>
      <c r="AE30" s="74">
        <v>100.0</v>
      </c>
      <c r="AF30" s="78">
        <f t="shared" si="14"/>
        <v>80</v>
      </c>
      <c r="AG30" s="77"/>
      <c r="AH30" s="77"/>
      <c r="AI30" s="74"/>
      <c r="AJ30" s="78">
        <f t="shared" si="15"/>
        <v>0</v>
      </c>
      <c r="AK30" s="79">
        <v>80.0</v>
      </c>
      <c r="AL30" s="80">
        <v>100.0</v>
      </c>
      <c r="AM30" s="79">
        <v>100.0</v>
      </c>
      <c r="AN30" s="79">
        <v>100.0</v>
      </c>
      <c r="AO30" s="79">
        <v>100.0</v>
      </c>
      <c r="AP30" s="79">
        <v>80.0</v>
      </c>
      <c r="AQ30" s="79">
        <v>100.0</v>
      </c>
      <c r="AR30" s="79">
        <v>100.0</v>
      </c>
      <c r="AS30" s="79">
        <v>100.0</v>
      </c>
      <c r="AT30" s="79">
        <v>100.0</v>
      </c>
      <c r="AU30" s="79"/>
      <c r="AV30" s="78">
        <f t="shared" si="16"/>
        <v>96</v>
      </c>
      <c r="AW30" s="79">
        <v>100.0</v>
      </c>
      <c r="AX30" s="79">
        <v>100.0</v>
      </c>
      <c r="AY30" s="79">
        <v>100.0</v>
      </c>
      <c r="AZ30" s="79">
        <v>100.0</v>
      </c>
      <c r="BA30" s="79">
        <v>100.0</v>
      </c>
      <c r="BB30" s="79">
        <v>100.0</v>
      </c>
      <c r="BC30" s="79">
        <v>96.0</v>
      </c>
      <c r="BD30" s="79">
        <v>0.0</v>
      </c>
      <c r="BE30" s="79">
        <v>81.0</v>
      </c>
      <c r="BF30" s="79">
        <v>99.0</v>
      </c>
      <c r="BG30" s="79"/>
      <c r="BH30" s="79"/>
      <c r="BI30" s="78">
        <f t="shared" si="17"/>
        <v>87.6</v>
      </c>
      <c r="BJ30" s="79">
        <v>100.0</v>
      </c>
      <c r="BK30" s="79">
        <v>100.0</v>
      </c>
      <c r="BL30" s="79">
        <v>0.0</v>
      </c>
      <c r="BM30" s="79">
        <v>100.0</v>
      </c>
      <c r="BN30" s="79">
        <v>90.0</v>
      </c>
      <c r="BO30" s="79">
        <v>100.0</v>
      </c>
      <c r="BP30" s="79">
        <v>75.0</v>
      </c>
      <c r="BQ30" s="79">
        <v>100.0</v>
      </c>
      <c r="BR30" s="79">
        <v>100.0</v>
      </c>
      <c r="BS30" s="79">
        <v>100.0</v>
      </c>
      <c r="BT30" s="78">
        <f t="shared" si="18"/>
        <v>86.5</v>
      </c>
      <c r="BU30" s="81">
        <v>100.0</v>
      </c>
      <c r="BV30" s="81">
        <v>100.0</v>
      </c>
      <c r="BW30" s="81">
        <v>100.0</v>
      </c>
      <c r="BX30" s="79">
        <v>100.0</v>
      </c>
      <c r="BY30" s="79">
        <v>100.0</v>
      </c>
      <c r="BZ30" s="79">
        <v>100.0</v>
      </c>
      <c r="CA30" s="79">
        <v>100.0</v>
      </c>
      <c r="CB30" s="79">
        <v>100.0</v>
      </c>
      <c r="CC30" s="79"/>
      <c r="CD30" s="78">
        <f t="shared" si="19"/>
        <v>100</v>
      </c>
    </row>
    <row r="31" ht="15.75" customHeight="1">
      <c r="A31" s="34" t="str">
        <f t="shared" si="2"/>
        <v>202004511-9</v>
      </c>
      <c r="B31" s="23">
        <f t="shared" si="3"/>
        <v>89</v>
      </c>
      <c r="C31" s="34"/>
      <c r="D31" s="98">
        <v>27.0</v>
      </c>
      <c r="E31" s="72" t="s">
        <v>2136</v>
      </c>
      <c r="F31" s="72" t="s">
        <v>100</v>
      </c>
      <c r="G31" s="72" t="s">
        <v>2137</v>
      </c>
      <c r="H31" s="72" t="s">
        <v>85</v>
      </c>
      <c r="I31" s="72" t="s">
        <v>430</v>
      </c>
      <c r="J31" s="72" t="s">
        <v>157</v>
      </c>
      <c r="K31" s="72" t="s">
        <v>2138</v>
      </c>
      <c r="L31" s="72" t="s">
        <v>65</v>
      </c>
      <c r="M31" s="72" t="s">
        <v>66</v>
      </c>
      <c r="N31" s="72" t="s">
        <v>2139</v>
      </c>
      <c r="O31" s="74">
        <f t="shared" si="4"/>
        <v>90</v>
      </c>
      <c r="P31" s="74">
        <f t="shared" si="5"/>
        <v>90</v>
      </c>
      <c r="Q31" s="74">
        <f t="shared" si="24"/>
        <v>90</v>
      </c>
      <c r="R31" s="74">
        <f t="shared" si="7"/>
        <v>87.8</v>
      </c>
      <c r="S31" s="74">
        <f t="shared" si="8"/>
        <v>100</v>
      </c>
      <c r="T31" s="74">
        <f t="shared" si="9"/>
        <v>83.5</v>
      </c>
      <c r="U31" s="74">
        <f t="shared" si="10"/>
        <v>100</v>
      </c>
      <c r="V31" s="75">
        <f t="shared" si="11"/>
        <v>0</v>
      </c>
      <c r="W31" s="76">
        <f t="shared" si="12"/>
        <v>89</v>
      </c>
      <c r="X31" s="74">
        <v>20.0</v>
      </c>
      <c r="Y31" s="77">
        <v>30.0</v>
      </c>
      <c r="Z31" s="77">
        <v>40.0</v>
      </c>
      <c r="AA31" s="77">
        <v>100.0</v>
      </c>
      <c r="AB31" s="78">
        <f t="shared" si="13"/>
        <v>90</v>
      </c>
      <c r="AC31" s="77">
        <v>30.0</v>
      </c>
      <c r="AD31" s="77">
        <v>60.0</v>
      </c>
      <c r="AE31" s="74">
        <v>100.0</v>
      </c>
      <c r="AF31" s="78">
        <f t="shared" si="14"/>
        <v>90</v>
      </c>
      <c r="AG31" s="77"/>
      <c r="AH31" s="77"/>
      <c r="AI31" s="74"/>
      <c r="AJ31" s="78">
        <f t="shared" si="15"/>
        <v>0</v>
      </c>
      <c r="AK31" s="79">
        <v>100.0</v>
      </c>
      <c r="AL31" s="80">
        <v>100.0</v>
      </c>
      <c r="AM31" s="79">
        <v>100.0</v>
      </c>
      <c r="AN31" s="79">
        <v>100.0</v>
      </c>
      <c r="AO31" s="79">
        <v>75.0</v>
      </c>
      <c r="AP31" s="79">
        <v>40.0</v>
      </c>
      <c r="AQ31" s="79">
        <v>100.0</v>
      </c>
      <c r="AR31" s="79">
        <v>83.0</v>
      </c>
      <c r="AS31" s="79">
        <v>80.0</v>
      </c>
      <c r="AT31" s="79">
        <v>100.0</v>
      </c>
      <c r="AU31" s="79"/>
      <c r="AV31" s="78">
        <f t="shared" si="16"/>
        <v>87.8</v>
      </c>
      <c r="AW31" s="79">
        <v>100.0</v>
      </c>
      <c r="AX31" s="79">
        <v>100.0</v>
      </c>
      <c r="AY31" s="79">
        <v>100.0</v>
      </c>
      <c r="AZ31" s="79">
        <v>100.0</v>
      </c>
      <c r="BA31" s="79">
        <v>100.0</v>
      </c>
      <c r="BB31" s="79">
        <v>100.0</v>
      </c>
      <c r="BC31" s="79">
        <v>100.0</v>
      </c>
      <c r="BD31" s="79">
        <v>100.0</v>
      </c>
      <c r="BE31" s="79">
        <v>100.0</v>
      </c>
      <c r="BF31" s="79">
        <v>100.0</v>
      </c>
      <c r="BG31" s="79"/>
      <c r="BH31" s="79"/>
      <c r="BI31" s="78">
        <f t="shared" si="17"/>
        <v>100</v>
      </c>
      <c r="BJ31" s="79">
        <v>100.0</v>
      </c>
      <c r="BK31" s="79">
        <v>100.0</v>
      </c>
      <c r="BL31" s="79">
        <v>100.0</v>
      </c>
      <c r="BM31" s="79">
        <v>0.0</v>
      </c>
      <c r="BN31" s="79">
        <v>95.0</v>
      </c>
      <c r="BO31" s="79">
        <v>40.0</v>
      </c>
      <c r="BP31" s="79">
        <v>100.0</v>
      </c>
      <c r="BQ31" s="79">
        <v>100.0</v>
      </c>
      <c r="BR31" s="79">
        <v>100.0</v>
      </c>
      <c r="BS31" s="79">
        <v>100.0</v>
      </c>
      <c r="BT31" s="78">
        <f t="shared" si="18"/>
        <v>83.5</v>
      </c>
      <c r="BU31" s="81">
        <v>100.0</v>
      </c>
      <c r="BV31" s="81">
        <v>100.0</v>
      </c>
      <c r="BW31" s="81">
        <v>100.0</v>
      </c>
      <c r="BX31" s="79">
        <v>100.0</v>
      </c>
      <c r="BY31" s="79">
        <v>100.0</v>
      </c>
      <c r="BZ31" s="79">
        <v>100.0</v>
      </c>
      <c r="CA31" s="79">
        <v>100.0</v>
      </c>
      <c r="CB31" s="79">
        <v>100.0</v>
      </c>
      <c r="CC31" s="79"/>
      <c r="CD31" s="78">
        <f t="shared" si="19"/>
        <v>100</v>
      </c>
    </row>
    <row r="32" ht="15.75" customHeight="1">
      <c r="A32" s="34" t="str">
        <f t="shared" si="2"/>
        <v>202004515-1</v>
      </c>
      <c r="B32" s="23">
        <f t="shared" si="3"/>
        <v>0</v>
      </c>
      <c r="C32" s="34"/>
      <c r="D32" s="98">
        <v>28.0</v>
      </c>
      <c r="E32" s="72" t="s">
        <v>2140</v>
      </c>
      <c r="F32" s="72" t="s">
        <v>65</v>
      </c>
      <c r="G32" s="72" t="s">
        <v>2141</v>
      </c>
      <c r="H32" s="72" t="s">
        <v>79</v>
      </c>
      <c r="I32" s="72" t="s">
        <v>2142</v>
      </c>
      <c r="J32" s="72" t="s">
        <v>2143</v>
      </c>
      <c r="K32" s="72" t="s">
        <v>2144</v>
      </c>
      <c r="L32" s="72" t="s">
        <v>65</v>
      </c>
      <c r="M32" s="72" t="s">
        <v>66</v>
      </c>
      <c r="N32" s="72" t="s">
        <v>2145</v>
      </c>
      <c r="O32" s="74">
        <f t="shared" si="4"/>
        <v>0</v>
      </c>
      <c r="P32" s="74">
        <f t="shared" si="5"/>
        <v>0</v>
      </c>
      <c r="Q32" s="74">
        <f t="shared" si="24"/>
        <v>0</v>
      </c>
      <c r="R32" s="74">
        <f t="shared" si="7"/>
        <v>4</v>
      </c>
      <c r="S32" s="74">
        <f t="shared" si="8"/>
        <v>0</v>
      </c>
      <c r="T32" s="74">
        <f t="shared" si="9"/>
        <v>2.5</v>
      </c>
      <c r="U32" s="74">
        <f t="shared" si="10"/>
        <v>0</v>
      </c>
      <c r="V32" s="75">
        <f t="shared" si="11"/>
        <v>0</v>
      </c>
      <c r="W32" s="76">
        <f t="shared" si="12"/>
        <v>0</v>
      </c>
      <c r="X32" s="74">
        <v>0.0</v>
      </c>
      <c r="Y32" s="77">
        <v>0.0</v>
      </c>
      <c r="Z32" s="77">
        <v>0.0</v>
      </c>
      <c r="AA32" s="77">
        <v>0.0</v>
      </c>
      <c r="AB32" s="78">
        <f t="shared" si="13"/>
        <v>0</v>
      </c>
      <c r="AC32" s="77">
        <v>0.0</v>
      </c>
      <c r="AD32" s="77">
        <v>0.0</v>
      </c>
      <c r="AE32" s="74">
        <v>0.0</v>
      </c>
      <c r="AF32" s="78">
        <f t="shared" si="14"/>
        <v>0</v>
      </c>
      <c r="AG32" s="77"/>
      <c r="AH32" s="77"/>
      <c r="AI32" s="74"/>
      <c r="AJ32" s="78">
        <f t="shared" si="15"/>
        <v>0</v>
      </c>
      <c r="AK32" s="79">
        <v>40.0</v>
      </c>
      <c r="AL32" s="80">
        <v>0.0</v>
      </c>
      <c r="AM32" s="79">
        <v>0.0</v>
      </c>
      <c r="AN32" s="79">
        <v>0.0</v>
      </c>
      <c r="AO32" s="79">
        <v>0.0</v>
      </c>
      <c r="AP32" s="79">
        <v>0.0</v>
      </c>
      <c r="AQ32" s="79">
        <v>0.0</v>
      </c>
      <c r="AR32" s="79">
        <v>0.0</v>
      </c>
      <c r="AS32" s="79">
        <v>0.0</v>
      </c>
      <c r="AT32" s="79">
        <v>0.0</v>
      </c>
      <c r="AU32" s="79"/>
      <c r="AV32" s="78">
        <f t="shared" si="16"/>
        <v>4</v>
      </c>
      <c r="AW32" s="79">
        <v>0.0</v>
      </c>
      <c r="AX32" s="79">
        <v>0.0</v>
      </c>
      <c r="AY32" s="79">
        <v>0.0</v>
      </c>
      <c r="AZ32" s="79">
        <v>0.0</v>
      </c>
      <c r="BA32" s="79">
        <v>0.0</v>
      </c>
      <c r="BB32" s="79">
        <v>0.0</v>
      </c>
      <c r="BC32" s="79">
        <v>0.0</v>
      </c>
      <c r="BD32" s="79">
        <v>0.0</v>
      </c>
      <c r="BE32" s="79">
        <v>0.0</v>
      </c>
      <c r="BF32" s="79">
        <v>0.0</v>
      </c>
      <c r="BG32" s="79"/>
      <c r="BH32" s="79"/>
      <c r="BI32" s="78">
        <f t="shared" si="17"/>
        <v>0</v>
      </c>
      <c r="BJ32" s="79">
        <v>25.0</v>
      </c>
      <c r="BK32" s="79">
        <v>0.0</v>
      </c>
      <c r="BL32" s="79">
        <v>0.0</v>
      </c>
      <c r="BM32" s="79">
        <v>0.0</v>
      </c>
      <c r="BN32" s="79">
        <v>0.0</v>
      </c>
      <c r="BO32" s="79">
        <v>0.0</v>
      </c>
      <c r="BP32" s="79">
        <v>0.0</v>
      </c>
      <c r="BQ32" s="79">
        <v>0.0</v>
      </c>
      <c r="BR32" s="79">
        <v>0.0</v>
      </c>
      <c r="BS32" s="79">
        <v>0.0</v>
      </c>
      <c r="BT32" s="78">
        <f t="shared" si="18"/>
        <v>2.5</v>
      </c>
      <c r="BU32" s="81">
        <v>0.0</v>
      </c>
      <c r="BV32" s="81"/>
      <c r="BW32" s="81"/>
      <c r="BX32" s="79"/>
      <c r="BZ32" s="79">
        <v>0.0</v>
      </c>
      <c r="CA32" s="79">
        <v>0.0</v>
      </c>
      <c r="CB32" s="79">
        <v>0.0</v>
      </c>
      <c r="CC32" s="79"/>
      <c r="CD32" s="78">
        <f t="shared" si="19"/>
        <v>0</v>
      </c>
    </row>
    <row r="33" ht="15.75" customHeight="1">
      <c r="A33" s="34" t="str">
        <f t="shared" si="2"/>
        <v>202004585-2</v>
      </c>
      <c r="B33" s="23">
        <f t="shared" si="3"/>
        <v>85</v>
      </c>
      <c r="C33" s="34"/>
      <c r="D33" s="98">
        <v>29.0</v>
      </c>
      <c r="E33" s="72" t="s">
        <v>2146</v>
      </c>
      <c r="F33" s="72" t="s">
        <v>61</v>
      </c>
      <c r="G33" s="72" t="s">
        <v>2147</v>
      </c>
      <c r="H33" s="72" t="s">
        <v>61</v>
      </c>
      <c r="I33" s="72" t="s">
        <v>2148</v>
      </c>
      <c r="J33" s="72" t="s">
        <v>2149</v>
      </c>
      <c r="K33" s="72" t="s">
        <v>2150</v>
      </c>
      <c r="L33" s="72" t="s">
        <v>65</v>
      </c>
      <c r="M33" s="72" t="s">
        <v>66</v>
      </c>
      <c r="N33" s="72" t="s">
        <v>2151</v>
      </c>
      <c r="O33" s="74">
        <f t="shared" si="4"/>
        <v>90</v>
      </c>
      <c r="P33" s="74">
        <f t="shared" si="5"/>
        <v>80</v>
      </c>
      <c r="Q33" s="74">
        <f t="shared" si="24"/>
        <v>85</v>
      </c>
      <c r="R33" s="74">
        <f t="shared" si="7"/>
        <v>77.3</v>
      </c>
      <c r="S33" s="74">
        <f t="shared" si="8"/>
        <v>92.2</v>
      </c>
      <c r="T33" s="74">
        <f t="shared" si="9"/>
        <v>88</v>
      </c>
      <c r="U33" s="74">
        <f t="shared" si="10"/>
        <v>100</v>
      </c>
      <c r="V33" s="75">
        <f t="shared" si="11"/>
        <v>0</v>
      </c>
      <c r="W33" s="76">
        <f t="shared" si="12"/>
        <v>85</v>
      </c>
      <c r="X33" s="74">
        <v>20.0</v>
      </c>
      <c r="Y33" s="77">
        <v>30.0</v>
      </c>
      <c r="Z33" s="77">
        <v>40.0</v>
      </c>
      <c r="AA33" s="77">
        <v>100.0</v>
      </c>
      <c r="AB33" s="78">
        <f t="shared" si="13"/>
        <v>90</v>
      </c>
      <c r="AC33" s="77">
        <v>30.0</v>
      </c>
      <c r="AD33" s="77">
        <v>50.0</v>
      </c>
      <c r="AE33" s="74">
        <v>100.0</v>
      </c>
      <c r="AF33" s="78">
        <f t="shared" si="14"/>
        <v>80</v>
      </c>
      <c r="AG33" s="77"/>
      <c r="AH33" s="77"/>
      <c r="AI33" s="74"/>
      <c r="AJ33" s="78">
        <f t="shared" si="15"/>
        <v>0</v>
      </c>
      <c r="AK33" s="79">
        <v>100.0</v>
      </c>
      <c r="AL33" s="80">
        <v>0.0</v>
      </c>
      <c r="AM33" s="79">
        <v>100.0</v>
      </c>
      <c r="AN33" s="79">
        <v>100.0</v>
      </c>
      <c r="AO33" s="79">
        <v>100.0</v>
      </c>
      <c r="AP33" s="79">
        <v>80.0</v>
      </c>
      <c r="AQ33" s="79">
        <v>100.0</v>
      </c>
      <c r="AR33" s="79">
        <v>33.0</v>
      </c>
      <c r="AS33" s="79">
        <v>60.0</v>
      </c>
      <c r="AT33" s="79">
        <v>100.0</v>
      </c>
      <c r="AU33" s="79"/>
      <c r="AV33" s="78">
        <f t="shared" si="16"/>
        <v>77.3</v>
      </c>
      <c r="AW33" s="79">
        <v>96.0</v>
      </c>
      <c r="AX33" s="79">
        <v>100.0</v>
      </c>
      <c r="AY33" s="79">
        <v>100.0</v>
      </c>
      <c r="AZ33" s="79">
        <v>67.0</v>
      </c>
      <c r="BA33" s="79">
        <v>97.0</v>
      </c>
      <c r="BB33" s="79">
        <v>64.0</v>
      </c>
      <c r="BC33" s="79">
        <v>98.0</v>
      </c>
      <c r="BD33" s="79">
        <v>100.0</v>
      </c>
      <c r="BE33" s="79">
        <v>100.0</v>
      </c>
      <c r="BF33" s="79">
        <v>100.0</v>
      </c>
      <c r="BG33" s="79"/>
      <c r="BH33" s="79"/>
      <c r="BI33" s="78">
        <f t="shared" si="17"/>
        <v>92.2</v>
      </c>
      <c r="BJ33" s="79">
        <v>100.0</v>
      </c>
      <c r="BK33" s="79">
        <v>100.0</v>
      </c>
      <c r="BL33" s="79">
        <v>100.0</v>
      </c>
      <c r="BM33" s="79">
        <v>90.0</v>
      </c>
      <c r="BN33" s="79">
        <v>0.0</v>
      </c>
      <c r="BO33" s="79">
        <v>100.0</v>
      </c>
      <c r="BP33" s="79">
        <v>90.0</v>
      </c>
      <c r="BQ33" s="79">
        <v>100.0</v>
      </c>
      <c r="BR33" s="79">
        <v>100.0</v>
      </c>
      <c r="BS33" s="79">
        <v>100.0</v>
      </c>
      <c r="BT33" s="78">
        <f t="shared" si="18"/>
        <v>88</v>
      </c>
      <c r="BU33" s="81">
        <v>100.0</v>
      </c>
      <c r="BV33" s="81">
        <v>100.0</v>
      </c>
      <c r="BW33" s="81">
        <v>100.0</v>
      </c>
      <c r="BX33" s="79">
        <v>100.0</v>
      </c>
      <c r="BY33" s="79">
        <v>100.0</v>
      </c>
      <c r="BZ33" s="79">
        <v>100.0</v>
      </c>
      <c r="CA33" s="79">
        <v>100.0</v>
      </c>
      <c r="CB33" s="79">
        <v>100.0</v>
      </c>
      <c r="CC33" s="79"/>
      <c r="CD33" s="78">
        <f t="shared" si="19"/>
        <v>100</v>
      </c>
    </row>
    <row r="34" ht="15.75" customHeight="1">
      <c r="A34" s="34" t="str">
        <f t="shared" si="2"/>
        <v>202004668-9</v>
      </c>
      <c r="B34" s="23">
        <f t="shared" si="3"/>
        <v>80</v>
      </c>
      <c r="C34" s="34"/>
      <c r="D34" s="98">
        <v>30.0</v>
      </c>
      <c r="E34" s="72" t="s">
        <v>2152</v>
      </c>
      <c r="F34" s="72" t="s">
        <v>100</v>
      </c>
      <c r="G34" s="72" t="s">
        <v>2153</v>
      </c>
      <c r="H34" s="72" t="s">
        <v>100</v>
      </c>
      <c r="I34" s="72" t="s">
        <v>490</v>
      </c>
      <c r="J34" s="72" t="s">
        <v>2154</v>
      </c>
      <c r="K34" s="72" t="s">
        <v>2155</v>
      </c>
      <c r="L34" s="72" t="s">
        <v>65</v>
      </c>
      <c r="M34" s="72" t="s">
        <v>66</v>
      </c>
      <c r="N34" s="72" t="s">
        <v>2156</v>
      </c>
      <c r="O34" s="74">
        <f t="shared" si="4"/>
        <v>90</v>
      </c>
      <c r="P34" s="74">
        <f t="shared" si="5"/>
        <v>0</v>
      </c>
      <c r="Q34" s="74">
        <f>IFERROR(IF($V34&lt;&gt;0,ROUND((O34+P34+V34)/3,0),ROUND(($O34*0.5+$P34*0.5),0)),)</f>
        <v>62</v>
      </c>
      <c r="R34" s="74">
        <f t="shared" si="7"/>
        <v>99</v>
      </c>
      <c r="S34" s="74">
        <f t="shared" si="8"/>
        <v>100</v>
      </c>
      <c r="T34" s="74">
        <f t="shared" si="9"/>
        <v>96.5</v>
      </c>
      <c r="U34" s="74">
        <f t="shared" si="10"/>
        <v>100</v>
      </c>
      <c r="V34" s="75">
        <f t="shared" si="11"/>
        <v>95</v>
      </c>
      <c r="W34" s="76">
        <f t="shared" si="12"/>
        <v>80</v>
      </c>
      <c r="X34" s="74">
        <v>20.0</v>
      </c>
      <c r="Y34" s="77">
        <v>30.0</v>
      </c>
      <c r="Z34" s="77">
        <v>40.0</v>
      </c>
      <c r="AA34" s="77">
        <v>100.0</v>
      </c>
      <c r="AB34" s="78">
        <f t="shared" si="13"/>
        <v>90</v>
      </c>
      <c r="AC34" s="77">
        <v>0.0</v>
      </c>
      <c r="AD34" s="77">
        <v>0.0</v>
      </c>
      <c r="AE34" s="74">
        <v>0.0</v>
      </c>
      <c r="AF34" s="78">
        <f t="shared" si="14"/>
        <v>0</v>
      </c>
      <c r="AG34" s="77">
        <v>25.0</v>
      </c>
      <c r="AH34" s="77">
        <v>70.0</v>
      </c>
      <c r="AI34" s="74">
        <v>100.0</v>
      </c>
      <c r="AJ34" s="78">
        <f t="shared" si="15"/>
        <v>95</v>
      </c>
      <c r="AK34" s="79">
        <v>100.0</v>
      </c>
      <c r="AL34" s="80">
        <v>90.0</v>
      </c>
      <c r="AM34" s="79">
        <v>100.0</v>
      </c>
      <c r="AN34" s="79">
        <v>100.0</v>
      </c>
      <c r="AO34" s="79">
        <v>100.0</v>
      </c>
      <c r="AP34" s="79">
        <v>100.0</v>
      </c>
      <c r="AQ34" s="79">
        <v>100.0</v>
      </c>
      <c r="AR34" s="79">
        <v>100.0</v>
      </c>
      <c r="AS34" s="79">
        <v>100.0</v>
      </c>
      <c r="AT34" s="79">
        <v>100.0</v>
      </c>
      <c r="AU34" s="79"/>
      <c r="AV34" s="78">
        <f t="shared" si="16"/>
        <v>99</v>
      </c>
      <c r="AW34" s="79">
        <v>100.0</v>
      </c>
      <c r="AX34" s="79">
        <v>100.0</v>
      </c>
      <c r="AY34" s="79">
        <v>100.0</v>
      </c>
      <c r="AZ34" s="79">
        <v>100.0</v>
      </c>
      <c r="BA34" s="79">
        <v>100.0</v>
      </c>
      <c r="BB34" s="79">
        <v>100.0</v>
      </c>
      <c r="BC34" s="79">
        <v>100.0</v>
      </c>
      <c r="BD34" s="79">
        <v>100.0</v>
      </c>
      <c r="BE34" s="79">
        <v>100.0</v>
      </c>
      <c r="BF34" s="79">
        <v>100.0</v>
      </c>
      <c r="BG34" s="79"/>
      <c r="BH34" s="79"/>
      <c r="BI34" s="78">
        <f t="shared" si="17"/>
        <v>100</v>
      </c>
      <c r="BJ34" s="79">
        <v>100.0</v>
      </c>
      <c r="BK34" s="79">
        <v>100.0</v>
      </c>
      <c r="BL34" s="79">
        <v>100.0</v>
      </c>
      <c r="BM34" s="79">
        <v>95.0</v>
      </c>
      <c r="BN34" s="79">
        <v>95.0</v>
      </c>
      <c r="BO34" s="79">
        <v>100.0</v>
      </c>
      <c r="BP34" s="79">
        <v>75.0</v>
      </c>
      <c r="BQ34" s="79">
        <v>100.0</v>
      </c>
      <c r="BR34" s="79">
        <v>100.0</v>
      </c>
      <c r="BS34" s="79">
        <v>100.0</v>
      </c>
      <c r="BT34" s="78">
        <f t="shared" si="18"/>
        <v>96.5</v>
      </c>
      <c r="BU34" s="81">
        <v>100.0</v>
      </c>
      <c r="BV34" s="81">
        <v>100.0</v>
      </c>
      <c r="BW34" s="81">
        <v>100.0</v>
      </c>
      <c r="BX34" s="79">
        <v>100.0</v>
      </c>
      <c r="BY34" s="79">
        <v>100.0</v>
      </c>
      <c r="BZ34" s="79">
        <v>100.0</v>
      </c>
      <c r="CA34" s="79">
        <v>100.0</v>
      </c>
      <c r="CB34" s="79">
        <v>100.0</v>
      </c>
      <c r="CC34" s="79"/>
      <c r="CD34" s="78">
        <f t="shared" si="19"/>
        <v>100</v>
      </c>
    </row>
    <row r="35" ht="15.75" customHeight="1">
      <c r="A35" s="34" t="str">
        <f t="shared" si="2"/>
        <v>201951541-1</v>
      </c>
      <c r="B35" s="23">
        <f t="shared" si="3"/>
        <v>51</v>
      </c>
      <c r="C35" s="34"/>
      <c r="D35" s="98">
        <v>31.0</v>
      </c>
      <c r="E35" s="72" t="s">
        <v>2157</v>
      </c>
      <c r="F35" s="72" t="s">
        <v>65</v>
      </c>
      <c r="G35" s="72" t="s">
        <v>2158</v>
      </c>
      <c r="H35" s="72" t="s">
        <v>61</v>
      </c>
      <c r="I35" s="72" t="s">
        <v>2159</v>
      </c>
      <c r="J35" s="72" t="s">
        <v>873</v>
      </c>
      <c r="K35" s="72" t="s">
        <v>1106</v>
      </c>
      <c r="L35" s="72" t="s">
        <v>65</v>
      </c>
      <c r="M35" s="72" t="s">
        <v>323</v>
      </c>
      <c r="N35" s="72" t="s">
        <v>2160</v>
      </c>
      <c r="O35" s="74">
        <f t="shared" si="4"/>
        <v>0</v>
      </c>
      <c r="P35" s="74">
        <f t="shared" si="5"/>
        <v>95</v>
      </c>
      <c r="Q35" s="74">
        <f t="shared" ref="Q35:Q37" si="25">IFERROR(IF($V35&lt;&gt;0,ROUND((MAX(O35:P35)*0.5+$V35*0.5),0),ROUND(($O35*0.5+$P35*0.5),0)),)</f>
        <v>51</v>
      </c>
      <c r="R35" s="74">
        <f t="shared" si="7"/>
        <v>66.5</v>
      </c>
      <c r="S35" s="74">
        <f t="shared" si="8"/>
        <v>29.6</v>
      </c>
      <c r="T35" s="74">
        <f t="shared" si="9"/>
        <v>53.5</v>
      </c>
      <c r="U35" s="74">
        <f t="shared" si="10"/>
        <v>40</v>
      </c>
      <c r="V35" s="75">
        <f t="shared" si="11"/>
        <v>7</v>
      </c>
      <c r="W35" s="76">
        <f t="shared" si="12"/>
        <v>51</v>
      </c>
      <c r="X35" s="74">
        <v>0.0</v>
      </c>
      <c r="Y35" s="77">
        <v>0.0</v>
      </c>
      <c r="Z35" s="77">
        <v>0.0</v>
      </c>
      <c r="AA35" s="77">
        <v>0.0</v>
      </c>
      <c r="AB35" s="78">
        <f t="shared" si="13"/>
        <v>0</v>
      </c>
      <c r="AC35" s="77">
        <v>30.0</v>
      </c>
      <c r="AD35" s="77">
        <v>65.0</v>
      </c>
      <c r="AE35" s="74">
        <v>100.0</v>
      </c>
      <c r="AF35" s="78">
        <f t="shared" si="14"/>
        <v>95</v>
      </c>
      <c r="AG35" s="77">
        <v>7.0</v>
      </c>
      <c r="AH35" s="77">
        <v>0.0</v>
      </c>
      <c r="AI35" s="74">
        <v>0.0</v>
      </c>
      <c r="AJ35" s="78">
        <f t="shared" si="15"/>
        <v>7</v>
      </c>
      <c r="AK35" s="79">
        <v>67.0</v>
      </c>
      <c r="AL35" s="80">
        <v>100.0</v>
      </c>
      <c r="AM35" s="79">
        <v>100.0</v>
      </c>
      <c r="AN35" s="79">
        <v>75.0</v>
      </c>
      <c r="AO35" s="79">
        <v>50.0</v>
      </c>
      <c r="AP35" s="79">
        <v>40.0</v>
      </c>
      <c r="AQ35" s="79">
        <v>60.0</v>
      </c>
      <c r="AR35" s="79">
        <v>33.0</v>
      </c>
      <c r="AS35" s="79">
        <v>40.0</v>
      </c>
      <c r="AT35" s="79">
        <v>100.0</v>
      </c>
      <c r="AU35" s="79"/>
      <c r="AV35" s="78">
        <f t="shared" si="16"/>
        <v>66.5</v>
      </c>
      <c r="AW35" s="79">
        <v>82.0</v>
      </c>
      <c r="AX35" s="79">
        <v>64.0</v>
      </c>
      <c r="AY35" s="79">
        <v>85.0</v>
      </c>
      <c r="AZ35" s="79">
        <v>0.0</v>
      </c>
      <c r="BA35" s="79">
        <v>65.0</v>
      </c>
      <c r="BB35" s="79">
        <v>0.0</v>
      </c>
      <c r="BC35" s="79">
        <v>0.0</v>
      </c>
      <c r="BD35" s="79">
        <v>0.0</v>
      </c>
      <c r="BE35" s="79">
        <v>0.0</v>
      </c>
      <c r="BF35" s="79">
        <v>0.0</v>
      </c>
      <c r="BG35" s="79"/>
      <c r="BH35" s="79"/>
      <c r="BI35" s="78">
        <f t="shared" si="17"/>
        <v>29.6</v>
      </c>
      <c r="BJ35" s="79">
        <v>100.0</v>
      </c>
      <c r="BK35" s="79">
        <v>100.0</v>
      </c>
      <c r="BL35" s="79">
        <v>100.0</v>
      </c>
      <c r="BM35" s="79">
        <v>0.0</v>
      </c>
      <c r="BN35" s="79">
        <v>0.0</v>
      </c>
      <c r="BO35" s="79">
        <v>0.0</v>
      </c>
      <c r="BP35" s="79">
        <v>50.0</v>
      </c>
      <c r="BQ35" s="79">
        <v>40.0</v>
      </c>
      <c r="BR35" s="79">
        <v>55.0</v>
      </c>
      <c r="BS35" s="79">
        <v>90.0</v>
      </c>
      <c r="BT35" s="78">
        <f t="shared" si="18"/>
        <v>53.5</v>
      </c>
      <c r="BU35" s="81">
        <v>100.0</v>
      </c>
      <c r="BV35" s="81">
        <v>100.0</v>
      </c>
      <c r="BW35" s="81">
        <v>80.0</v>
      </c>
      <c r="BX35" s="79">
        <v>0.0</v>
      </c>
      <c r="BY35" s="79"/>
      <c r="BZ35" s="79">
        <v>0.0</v>
      </c>
      <c r="CA35" s="79">
        <v>0.0</v>
      </c>
      <c r="CB35" s="79">
        <v>0.0</v>
      </c>
      <c r="CC35" s="79"/>
      <c r="CD35" s="78">
        <f t="shared" si="19"/>
        <v>40</v>
      </c>
    </row>
    <row r="36" ht="15.75" customHeight="1">
      <c r="A36" s="34" t="str">
        <f t="shared" si="2"/>
        <v>201951562-4</v>
      </c>
      <c r="B36" s="23">
        <f t="shared" si="3"/>
        <v>71</v>
      </c>
      <c r="C36" s="34"/>
      <c r="D36" s="98">
        <v>32.0</v>
      </c>
      <c r="E36" s="72" t="s">
        <v>2161</v>
      </c>
      <c r="F36" s="72" t="s">
        <v>59</v>
      </c>
      <c r="G36" s="72" t="s">
        <v>2162</v>
      </c>
      <c r="H36" s="72" t="s">
        <v>59</v>
      </c>
      <c r="I36" s="72" t="s">
        <v>437</v>
      </c>
      <c r="J36" s="72" t="s">
        <v>1073</v>
      </c>
      <c r="K36" s="72" t="s">
        <v>2163</v>
      </c>
      <c r="L36" s="72" t="s">
        <v>65</v>
      </c>
      <c r="M36" s="72" t="s">
        <v>323</v>
      </c>
      <c r="N36" s="72" t="s">
        <v>2164</v>
      </c>
      <c r="O36" s="74">
        <f t="shared" si="4"/>
        <v>85</v>
      </c>
      <c r="P36" s="74">
        <f t="shared" si="5"/>
        <v>37.5</v>
      </c>
      <c r="Q36" s="74">
        <f t="shared" si="25"/>
        <v>61</v>
      </c>
      <c r="R36" s="74">
        <f t="shared" si="7"/>
        <v>84.44444444</v>
      </c>
      <c r="S36" s="74">
        <f t="shared" si="8"/>
        <v>87.4</v>
      </c>
      <c r="T36" s="74">
        <f t="shared" si="9"/>
        <v>77.5</v>
      </c>
      <c r="U36" s="74">
        <f t="shared" si="10"/>
        <v>72.5</v>
      </c>
      <c r="V36" s="75">
        <f t="shared" si="11"/>
        <v>0</v>
      </c>
      <c r="W36" s="76">
        <f t="shared" si="12"/>
        <v>71</v>
      </c>
      <c r="X36" s="74">
        <v>20.0</v>
      </c>
      <c r="Y36" s="77">
        <v>25.0</v>
      </c>
      <c r="Z36" s="77">
        <v>40.0</v>
      </c>
      <c r="AA36" s="77">
        <v>100.0</v>
      </c>
      <c r="AB36" s="78">
        <f t="shared" si="13"/>
        <v>85</v>
      </c>
      <c r="AC36" s="77">
        <v>20.0</v>
      </c>
      <c r="AD36" s="77">
        <v>25.0</v>
      </c>
      <c r="AE36" s="74">
        <v>70.0</v>
      </c>
      <c r="AF36" s="78">
        <f t="shared" si="14"/>
        <v>37.5</v>
      </c>
      <c r="AG36" s="77"/>
      <c r="AH36" s="77"/>
      <c r="AI36" s="74"/>
      <c r="AJ36" s="78">
        <f t="shared" si="15"/>
        <v>0</v>
      </c>
      <c r="AK36" s="79">
        <v>100.0</v>
      </c>
      <c r="AL36" s="80">
        <v>100.0</v>
      </c>
      <c r="AM36" s="79">
        <v>100.0</v>
      </c>
      <c r="AN36" s="79">
        <v>100.0</v>
      </c>
      <c r="AO36" s="79">
        <v>0.0</v>
      </c>
      <c r="AP36" s="79">
        <v>60.0</v>
      </c>
      <c r="AQ36" s="79">
        <v>60.0</v>
      </c>
      <c r="AR36" s="79">
        <v>100.0</v>
      </c>
      <c r="AS36" s="79">
        <v>40.0</v>
      </c>
      <c r="AT36" s="79">
        <v>100.0</v>
      </c>
      <c r="AU36" s="79"/>
      <c r="AV36" s="78">
        <f>IFERROR(SUM(AK36:AU36)/9,0)</f>
        <v>84.44444444</v>
      </c>
      <c r="AW36" s="79">
        <v>100.0</v>
      </c>
      <c r="AX36" s="79">
        <v>100.0</v>
      </c>
      <c r="AY36" s="79">
        <v>100.0</v>
      </c>
      <c r="AZ36" s="79">
        <v>100.0</v>
      </c>
      <c r="BA36" s="79">
        <v>100.0</v>
      </c>
      <c r="BB36" s="79">
        <v>89.0</v>
      </c>
      <c r="BC36" s="79">
        <v>100.0</v>
      </c>
      <c r="BD36" s="79">
        <v>0.0</v>
      </c>
      <c r="BE36" s="79">
        <v>100.0</v>
      </c>
      <c r="BF36" s="79">
        <v>85.0</v>
      </c>
      <c r="BG36" s="79"/>
      <c r="BH36" s="79"/>
      <c r="BI36" s="78">
        <f t="shared" si="17"/>
        <v>87.4</v>
      </c>
      <c r="BJ36" s="79">
        <v>100.0</v>
      </c>
      <c r="BK36" s="79">
        <v>100.0</v>
      </c>
      <c r="BL36" s="79">
        <v>90.0</v>
      </c>
      <c r="BM36" s="79">
        <v>100.0</v>
      </c>
      <c r="BN36" s="79">
        <v>95.0</v>
      </c>
      <c r="BO36" s="79">
        <v>0.0</v>
      </c>
      <c r="BP36" s="79">
        <v>80.0</v>
      </c>
      <c r="BQ36" s="79">
        <v>100.0</v>
      </c>
      <c r="BR36" s="79">
        <v>35.0</v>
      </c>
      <c r="BS36" s="79">
        <v>75.0</v>
      </c>
      <c r="BT36" s="78">
        <f t="shared" si="18"/>
        <v>77.5</v>
      </c>
      <c r="BU36" s="81">
        <v>0.0</v>
      </c>
      <c r="BV36" s="81">
        <v>0.0</v>
      </c>
      <c r="BW36" s="81">
        <v>100.0</v>
      </c>
      <c r="BX36" s="79">
        <v>100.0</v>
      </c>
      <c r="BY36" s="79">
        <v>100.0</v>
      </c>
      <c r="BZ36" s="79">
        <v>100.0</v>
      </c>
      <c r="CA36" s="79">
        <v>80.0</v>
      </c>
      <c r="CB36" s="79">
        <v>100.0</v>
      </c>
      <c r="CC36" s="79"/>
      <c r="CD36" s="78">
        <f t="shared" si="19"/>
        <v>72.5</v>
      </c>
    </row>
    <row r="37" ht="15.75" customHeight="1">
      <c r="A37" s="34" t="str">
        <f t="shared" si="2"/>
        <v>202004634-4</v>
      </c>
      <c r="B37" s="23">
        <f t="shared" si="3"/>
        <v>66</v>
      </c>
      <c r="C37" s="34"/>
      <c r="D37" s="98">
        <v>33.0</v>
      </c>
      <c r="E37" s="72" t="s">
        <v>2165</v>
      </c>
      <c r="F37" s="72" t="s">
        <v>59</v>
      </c>
      <c r="G37" s="72" t="s">
        <v>2166</v>
      </c>
      <c r="H37" s="72" t="s">
        <v>79</v>
      </c>
      <c r="I37" s="72" t="s">
        <v>95</v>
      </c>
      <c r="J37" s="72" t="s">
        <v>2167</v>
      </c>
      <c r="K37" s="72" t="s">
        <v>2168</v>
      </c>
      <c r="L37" s="72" t="s">
        <v>65</v>
      </c>
      <c r="M37" s="72" t="s">
        <v>66</v>
      </c>
      <c r="N37" s="72" t="s">
        <v>2169</v>
      </c>
      <c r="O37" s="74">
        <f t="shared" si="4"/>
        <v>45.5</v>
      </c>
      <c r="P37" s="74">
        <f t="shared" si="5"/>
        <v>0</v>
      </c>
      <c r="Q37" s="74">
        <f t="shared" si="25"/>
        <v>58</v>
      </c>
      <c r="R37" s="74">
        <f t="shared" si="7"/>
        <v>77.5</v>
      </c>
      <c r="S37" s="74">
        <f t="shared" si="8"/>
        <v>86.8</v>
      </c>
      <c r="T37" s="74">
        <f t="shared" si="9"/>
        <v>74</v>
      </c>
      <c r="U37" s="74">
        <f t="shared" si="10"/>
        <v>39.28571429</v>
      </c>
      <c r="V37" s="75">
        <f t="shared" si="11"/>
        <v>70</v>
      </c>
      <c r="W37" s="76">
        <f t="shared" si="12"/>
        <v>66</v>
      </c>
      <c r="X37" s="74">
        <v>15.0</v>
      </c>
      <c r="Y37" s="77">
        <v>20.0</v>
      </c>
      <c r="Z37" s="77">
        <v>15.0</v>
      </c>
      <c r="AA37" s="77">
        <v>70.0</v>
      </c>
      <c r="AB37" s="78">
        <f t="shared" si="13"/>
        <v>45.5</v>
      </c>
      <c r="AC37" s="77">
        <v>0.0</v>
      </c>
      <c r="AD37" s="77">
        <v>0.0</v>
      </c>
      <c r="AE37" s="74">
        <v>0.0</v>
      </c>
      <c r="AF37" s="78">
        <f t="shared" si="14"/>
        <v>0</v>
      </c>
      <c r="AG37" s="77">
        <v>5.0</v>
      </c>
      <c r="AH37" s="77">
        <v>65.0</v>
      </c>
      <c r="AI37" s="74">
        <v>100.0</v>
      </c>
      <c r="AJ37" s="78">
        <f t="shared" si="15"/>
        <v>70</v>
      </c>
      <c r="AK37" s="79">
        <v>100.0</v>
      </c>
      <c r="AL37" s="80">
        <v>100.0</v>
      </c>
      <c r="AM37" s="79">
        <v>90.0</v>
      </c>
      <c r="AN37" s="79">
        <v>75.0</v>
      </c>
      <c r="AO37" s="79">
        <v>100.0</v>
      </c>
      <c r="AP37" s="79">
        <v>80.0</v>
      </c>
      <c r="AQ37" s="79">
        <v>100.0</v>
      </c>
      <c r="AR37" s="79">
        <v>0.0</v>
      </c>
      <c r="AS37" s="79">
        <v>80.0</v>
      </c>
      <c r="AT37" s="79">
        <v>50.0</v>
      </c>
      <c r="AU37" s="79"/>
      <c r="AV37" s="78">
        <f>IFERROR(AVERAGE(AK37:AU37),0)</f>
        <v>77.5</v>
      </c>
      <c r="AW37" s="79">
        <v>91.0</v>
      </c>
      <c r="AX37" s="79">
        <v>100.0</v>
      </c>
      <c r="AY37" s="79">
        <v>94.0</v>
      </c>
      <c r="AZ37" s="79">
        <v>0.0</v>
      </c>
      <c r="BA37" s="79">
        <v>100.0</v>
      </c>
      <c r="BB37" s="79">
        <v>99.0</v>
      </c>
      <c r="BC37" s="79">
        <v>87.0</v>
      </c>
      <c r="BD37" s="79">
        <v>100.0</v>
      </c>
      <c r="BE37" s="79">
        <v>100.0</v>
      </c>
      <c r="BF37" s="79">
        <v>97.0</v>
      </c>
      <c r="BG37" s="79"/>
      <c r="BH37" s="79"/>
      <c r="BI37" s="78">
        <f t="shared" si="17"/>
        <v>86.8</v>
      </c>
      <c r="BJ37" s="79">
        <v>100.0</v>
      </c>
      <c r="BK37" s="79">
        <v>100.0</v>
      </c>
      <c r="BL37" s="79">
        <v>100.0</v>
      </c>
      <c r="BM37" s="79">
        <v>0.0</v>
      </c>
      <c r="BN37" s="79">
        <v>60.0</v>
      </c>
      <c r="BO37" s="79">
        <v>0.0</v>
      </c>
      <c r="BP37" s="79">
        <v>80.0</v>
      </c>
      <c r="BQ37" s="79">
        <v>100.0</v>
      </c>
      <c r="BR37" s="79">
        <v>100.0</v>
      </c>
      <c r="BS37" s="79">
        <v>100.0</v>
      </c>
      <c r="BT37" s="78">
        <f t="shared" si="18"/>
        <v>74</v>
      </c>
      <c r="BU37" s="81">
        <v>75.0</v>
      </c>
      <c r="BV37" s="81">
        <v>0.0</v>
      </c>
      <c r="BW37" s="81">
        <v>100.0</v>
      </c>
      <c r="BX37" s="79">
        <v>0.0</v>
      </c>
      <c r="BY37" s="79"/>
      <c r="BZ37" s="79">
        <v>0.0</v>
      </c>
      <c r="CA37" s="79">
        <v>100.0</v>
      </c>
      <c r="CB37" s="79">
        <v>0.0</v>
      </c>
      <c r="CC37" s="79"/>
      <c r="CD37" s="78">
        <f t="shared" si="19"/>
        <v>39.28571429</v>
      </c>
    </row>
    <row r="38" ht="15.75" customHeight="1">
      <c r="A38" s="34" t="str">
        <f t="shared" si="2"/>
        <v>-</v>
      </c>
      <c r="B38" s="23" t="str">
        <f t="shared" si="3"/>
        <v/>
      </c>
      <c r="C38" s="34"/>
      <c r="D38" s="98">
        <v>34.0</v>
      </c>
      <c r="E38" s="72"/>
      <c r="F38" s="72"/>
      <c r="G38" s="72"/>
      <c r="H38" s="72"/>
      <c r="I38" s="72"/>
      <c r="J38" s="72"/>
      <c r="K38" s="72"/>
      <c r="L38" s="34"/>
      <c r="M38" s="34"/>
      <c r="N38" s="34"/>
      <c r="O38" s="74"/>
      <c r="P38" s="74"/>
      <c r="Q38" s="74"/>
      <c r="R38" s="74"/>
      <c r="S38" s="74"/>
      <c r="T38" s="74"/>
      <c r="U38" s="74"/>
      <c r="V38" s="75"/>
      <c r="W38" s="107"/>
      <c r="X38" s="74"/>
      <c r="Y38" s="77"/>
      <c r="Z38" s="77"/>
      <c r="AA38" s="77"/>
      <c r="AB38" s="78"/>
      <c r="AC38" s="77"/>
      <c r="AD38" s="77"/>
      <c r="AE38" s="74"/>
      <c r="AF38" s="78"/>
      <c r="AG38" s="77"/>
      <c r="AH38" s="77"/>
      <c r="AI38" s="77"/>
      <c r="AJ38" s="78"/>
      <c r="AK38" s="79"/>
      <c r="AL38" s="80"/>
      <c r="AM38" s="79"/>
      <c r="AN38" s="79"/>
      <c r="AO38" s="79"/>
      <c r="AP38" s="79"/>
      <c r="AQ38" s="79"/>
      <c r="AR38" s="79"/>
      <c r="AS38" s="79"/>
      <c r="AT38" s="79"/>
      <c r="AU38" s="79"/>
      <c r="AV38" s="78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8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8"/>
      <c r="BU38" s="79"/>
      <c r="BV38" s="79"/>
      <c r="BW38" s="79"/>
      <c r="BX38" s="79"/>
      <c r="BY38" s="79"/>
      <c r="BZ38" s="79"/>
      <c r="CA38" s="79"/>
      <c r="CB38" s="79"/>
      <c r="CC38" s="79"/>
      <c r="CD38" s="78"/>
    </row>
    <row r="39" ht="15.75" customHeight="1">
      <c r="A39" s="34" t="str">
        <f t="shared" si="2"/>
        <v>-</v>
      </c>
      <c r="B39" s="23" t="str">
        <f t="shared" si="3"/>
        <v/>
      </c>
      <c r="C39" s="34"/>
      <c r="D39" s="98">
        <v>35.0</v>
      </c>
      <c r="E39" s="72"/>
      <c r="F39" s="72"/>
      <c r="G39" s="72"/>
      <c r="H39" s="72"/>
      <c r="I39" s="72"/>
      <c r="J39" s="72"/>
      <c r="K39" s="72"/>
      <c r="L39" s="34"/>
      <c r="M39" s="34"/>
      <c r="N39" s="34"/>
      <c r="O39" s="74"/>
      <c r="P39" s="74"/>
      <c r="Q39" s="74"/>
      <c r="R39" s="74"/>
      <c r="S39" s="74"/>
      <c r="T39" s="74"/>
      <c r="U39" s="74"/>
      <c r="V39" s="75"/>
      <c r="W39" s="107"/>
      <c r="X39" s="74"/>
      <c r="Y39" s="77"/>
      <c r="Z39" s="77"/>
      <c r="AA39" s="77"/>
      <c r="AB39" s="78"/>
      <c r="AC39" s="77"/>
      <c r="AD39" s="77"/>
      <c r="AE39" s="74"/>
      <c r="AF39" s="78"/>
      <c r="AG39" s="77"/>
      <c r="AH39" s="77"/>
      <c r="AI39" s="77"/>
      <c r="AJ39" s="78"/>
      <c r="AK39" s="79"/>
      <c r="AL39" s="80"/>
      <c r="AM39" s="79"/>
      <c r="AN39" s="79"/>
      <c r="AO39" s="79"/>
      <c r="AP39" s="79"/>
      <c r="AQ39" s="79"/>
      <c r="AR39" s="79"/>
      <c r="AS39" s="79"/>
      <c r="AT39" s="79"/>
      <c r="AU39" s="79"/>
      <c r="AV39" s="78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8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8"/>
      <c r="BU39" s="79"/>
      <c r="BV39" s="79"/>
      <c r="BW39" s="79"/>
      <c r="BX39" s="79"/>
      <c r="BY39" s="79"/>
      <c r="BZ39" s="79"/>
      <c r="CA39" s="79"/>
      <c r="CB39" s="79"/>
      <c r="CC39" s="79"/>
      <c r="CD39" s="78"/>
    </row>
    <row r="40" ht="15.75" customHeight="1">
      <c r="A40" s="34" t="str">
        <f t="shared" si="2"/>
        <v>-</v>
      </c>
      <c r="B40" s="23" t="str">
        <f t="shared" si="3"/>
        <v/>
      </c>
      <c r="C40" s="34"/>
      <c r="D40" s="98">
        <v>36.0</v>
      </c>
      <c r="E40" s="72"/>
      <c r="F40" s="72"/>
      <c r="G40" s="72"/>
      <c r="H40" s="72"/>
      <c r="I40" s="72"/>
      <c r="J40" s="72"/>
      <c r="K40" s="72"/>
      <c r="L40" s="34"/>
      <c r="M40" s="34"/>
      <c r="N40" s="34"/>
      <c r="O40" s="74"/>
      <c r="P40" s="74"/>
      <c r="Q40" s="74"/>
      <c r="R40" s="74"/>
      <c r="S40" s="74"/>
      <c r="T40" s="74"/>
      <c r="U40" s="74"/>
      <c r="V40" s="75"/>
      <c r="W40" s="107"/>
      <c r="X40" s="74"/>
      <c r="Y40" s="77"/>
      <c r="Z40" s="77"/>
      <c r="AA40" s="77"/>
      <c r="AB40" s="78"/>
      <c r="AC40" s="77"/>
      <c r="AD40" s="77"/>
      <c r="AE40" s="74"/>
      <c r="AF40" s="78"/>
      <c r="AG40" s="77"/>
      <c r="AH40" s="77"/>
      <c r="AI40" s="77"/>
      <c r="AJ40" s="78"/>
      <c r="AK40" s="79"/>
      <c r="AL40" s="80"/>
      <c r="AM40" s="79"/>
      <c r="AN40" s="79"/>
      <c r="AO40" s="79"/>
      <c r="AP40" s="79"/>
      <c r="AQ40" s="79"/>
      <c r="AR40" s="79"/>
      <c r="AS40" s="79"/>
      <c r="AT40" s="79"/>
      <c r="AU40" s="79"/>
      <c r="AV40" s="78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8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8"/>
      <c r="BU40" s="79"/>
      <c r="BV40" s="79"/>
      <c r="BW40" s="79"/>
      <c r="BX40" s="79"/>
      <c r="BY40" s="79"/>
      <c r="BZ40" s="79"/>
      <c r="CA40" s="79"/>
      <c r="CB40" s="79"/>
      <c r="CC40" s="79"/>
      <c r="CD40" s="78"/>
    </row>
    <row r="41" ht="15.75" customHeight="1">
      <c r="A41" s="34" t="str">
        <f t="shared" si="2"/>
        <v>-</v>
      </c>
      <c r="B41" s="23" t="str">
        <f t="shared" si="3"/>
        <v/>
      </c>
      <c r="C41" s="34"/>
      <c r="D41" s="98">
        <v>37.0</v>
      </c>
      <c r="E41" s="72"/>
      <c r="F41" s="72"/>
      <c r="G41" s="72"/>
      <c r="H41" s="72"/>
      <c r="I41" s="72"/>
      <c r="J41" s="72"/>
      <c r="K41" s="72"/>
      <c r="L41" s="34"/>
      <c r="M41" s="34"/>
      <c r="N41" s="34"/>
      <c r="O41" s="74"/>
      <c r="P41" s="74"/>
      <c r="Q41" s="74"/>
      <c r="R41" s="74"/>
      <c r="S41" s="74"/>
      <c r="T41" s="74"/>
      <c r="U41" s="74"/>
      <c r="V41" s="75"/>
      <c r="W41" s="107"/>
      <c r="X41" s="74"/>
      <c r="Y41" s="77"/>
      <c r="Z41" s="77"/>
      <c r="AA41" s="77"/>
      <c r="AB41" s="78"/>
      <c r="AC41" s="77"/>
      <c r="AD41" s="77"/>
      <c r="AE41" s="74"/>
      <c r="AF41" s="78"/>
      <c r="AG41" s="77"/>
      <c r="AH41" s="77"/>
      <c r="AI41" s="77"/>
      <c r="AJ41" s="78"/>
      <c r="AK41" s="79"/>
      <c r="AL41" s="80"/>
      <c r="AM41" s="79"/>
      <c r="AN41" s="79"/>
      <c r="AO41" s="79"/>
      <c r="AP41" s="79"/>
      <c r="AQ41" s="79"/>
      <c r="AR41" s="79"/>
      <c r="AS41" s="79"/>
      <c r="AT41" s="79"/>
      <c r="AU41" s="79"/>
      <c r="AV41" s="78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8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8"/>
      <c r="BU41" s="79"/>
      <c r="BV41" s="79"/>
      <c r="BW41" s="79"/>
      <c r="BX41" s="79"/>
      <c r="BY41" s="79"/>
      <c r="BZ41" s="79"/>
      <c r="CA41" s="79"/>
      <c r="CB41" s="79"/>
      <c r="CC41" s="79"/>
      <c r="CD41" s="78"/>
    </row>
    <row r="42" ht="15.75" customHeight="1">
      <c r="A42" s="34" t="str">
        <f t="shared" si="2"/>
        <v>-</v>
      </c>
      <c r="B42" s="23" t="str">
        <f t="shared" si="3"/>
        <v/>
      </c>
      <c r="C42" s="34"/>
      <c r="D42" s="98">
        <v>38.0</v>
      </c>
      <c r="E42" s="72"/>
      <c r="F42" s="72"/>
      <c r="G42" s="72"/>
      <c r="H42" s="72"/>
      <c r="I42" s="72"/>
      <c r="J42" s="72"/>
      <c r="K42" s="72"/>
      <c r="L42" s="34"/>
      <c r="M42" s="34"/>
      <c r="N42" s="34"/>
      <c r="O42" s="74"/>
      <c r="P42" s="74"/>
      <c r="Q42" s="74"/>
      <c r="R42" s="74"/>
      <c r="S42" s="74"/>
      <c r="T42" s="74"/>
      <c r="U42" s="74"/>
      <c r="V42" s="75"/>
      <c r="W42" s="107"/>
      <c r="X42" s="74"/>
      <c r="Y42" s="77"/>
      <c r="Z42" s="77"/>
      <c r="AA42" s="77"/>
      <c r="AB42" s="78"/>
      <c r="AC42" s="77"/>
      <c r="AD42" s="77"/>
      <c r="AE42" s="74"/>
      <c r="AF42" s="78"/>
      <c r="AG42" s="77"/>
      <c r="AH42" s="77"/>
      <c r="AI42" s="77"/>
      <c r="AJ42" s="78"/>
      <c r="AK42" s="79"/>
      <c r="AL42" s="80"/>
      <c r="AM42" s="79"/>
      <c r="AN42" s="79"/>
      <c r="AO42" s="79"/>
      <c r="AP42" s="79"/>
      <c r="AQ42" s="79"/>
      <c r="AR42" s="79"/>
      <c r="AS42" s="79"/>
      <c r="AT42" s="79"/>
      <c r="AU42" s="79"/>
      <c r="AV42" s="78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8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8"/>
      <c r="BU42" s="79"/>
      <c r="BV42" s="79"/>
      <c r="BW42" s="79"/>
      <c r="BX42" s="79"/>
      <c r="BY42" s="79"/>
      <c r="BZ42" s="79"/>
      <c r="CA42" s="79"/>
      <c r="CB42" s="79"/>
      <c r="CC42" s="79"/>
      <c r="CD42" s="78"/>
    </row>
    <row r="43" ht="15.75" customHeight="1">
      <c r="A43" s="34" t="str">
        <f t="shared" si="2"/>
        <v>-</v>
      </c>
      <c r="B43" s="23" t="str">
        <f t="shared" si="3"/>
        <v/>
      </c>
      <c r="C43" s="34"/>
      <c r="D43" s="98">
        <v>39.0</v>
      </c>
      <c r="E43" s="72"/>
      <c r="F43" s="72"/>
      <c r="G43" s="72"/>
      <c r="H43" s="72"/>
      <c r="I43" s="72"/>
      <c r="J43" s="72"/>
      <c r="K43" s="72"/>
      <c r="L43" s="34"/>
      <c r="M43" s="34"/>
      <c r="N43" s="34"/>
      <c r="O43" s="74"/>
      <c r="P43" s="74"/>
      <c r="Q43" s="74"/>
      <c r="R43" s="74"/>
      <c r="S43" s="74"/>
      <c r="T43" s="74"/>
      <c r="U43" s="74"/>
      <c r="V43" s="75"/>
      <c r="W43" s="107"/>
      <c r="X43" s="74"/>
      <c r="Y43" s="77"/>
      <c r="Z43" s="77"/>
      <c r="AA43" s="77"/>
      <c r="AB43" s="78"/>
      <c r="AC43" s="77"/>
      <c r="AD43" s="77"/>
      <c r="AE43" s="74"/>
      <c r="AF43" s="78"/>
      <c r="AG43" s="77"/>
      <c r="AH43" s="77"/>
      <c r="AI43" s="77"/>
      <c r="AJ43" s="78"/>
      <c r="AK43" s="79"/>
      <c r="AL43" s="80"/>
      <c r="AM43" s="79"/>
      <c r="AN43" s="79"/>
      <c r="AO43" s="79"/>
      <c r="AP43" s="79"/>
      <c r="AQ43" s="79"/>
      <c r="AR43" s="79"/>
      <c r="AS43" s="79"/>
      <c r="AT43" s="79"/>
      <c r="AU43" s="79"/>
      <c r="AV43" s="78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8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8"/>
      <c r="BU43" s="79"/>
      <c r="BV43" s="79"/>
      <c r="BW43" s="79"/>
      <c r="BX43" s="79"/>
      <c r="BY43" s="79"/>
      <c r="BZ43" s="79"/>
      <c r="CA43" s="79"/>
      <c r="CB43" s="79"/>
      <c r="CC43" s="79"/>
      <c r="CD43" s="78"/>
    </row>
    <row r="44" ht="15.75" customHeight="1">
      <c r="A44" s="34" t="str">
        <f t="shared" si="2"/>
        <v>-</v>
      </c>
      <c r="B44" s="23" t="str">
        <f t="shared" si="3"/>
        <v/>
      </c>
      <c r="C44" s="34"/>
      <c r="D44" s="98">
        <v>40.0</v>
      </c>
      <c r="E44" s="72"/>
      <c r="F44" s="72"/>
      <c r="G44" s="72"/>
      <c r="H44" s="72"/>
      <c r="I44" s="72"/>
      <c r="J44" s="72"/>
      <c r="K44" s="72"/>
      <c r="L44" s="34"/>
      <c r="M44" s="34"/>
      <c r="N44" s="34"/>
      <c r="O44" s="74"/>
      <c r="P44" s="74"/>
      <c r="Q44" s="74"/>
      <c r="R44" s="74"/>
      <c r="S44" s="74"/>
      <c r="T44" s="74"/>
      <c r="U44" s="74"/>
      <c r="V44" s="75"/>
      <c r="W44" s="107"/>
      <c r="X44" s="74"/>
      <c r="Y44" s="77"/>
      <c r="Z44" s="77"/>
      <c r="AA44" s="77"/>
      <c r="AB44" s="78"/>
      <c r="AC44" s="77"/>
      <c r="AD44" s="77"/>
      <c r="AE44" s="74"/>
      <c r="AF44" s="78"/>
      <c r="AG44" s="77"/>
      <c r="AH44" s="77"/>
      <c r="AI44" s="77"/>
      <c r="AJ44" s="78"/>
      <c r="AK44" s="79"/>
      <c r="AL44" s="80"/>
      <c r="AM44" s="79"/>
      <c r="AN44" s="79"/>
      <c r="AO44" s="79"/>
      <c r="AP44" s="79"/>
      <c r="AQ44" s="79"/>
      <c r="AR44" s="79"/>
      <c r="AS44" s="79"/>
      <c r="AT44" s="79"/>
      <c r="AU44" s="79"/>
      <c r="AV44" s="78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8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8"/>
      <c r="BU44" s="79"/>
      <c r="BV44" s="79"/>
      <c r="BW44" s="79"/>
      <c r="BX44" s="79"/>
      <c r="BY44" s="79"/>
      <c r="BZ44" s="79"/>
      <c r="CA44" s="79"/>
      <c r="CB44" s="79"/>
      <c r="CC44" s="79"/>
      <c r="CD44" s="78"/>
    </row>
    <row r="45" ht="15.75" customHeight="1">
      <c r="A45" s="34" t="str">
        <f t="shared" si="2"/>
        <v>-</v>
      </c>
      <c r="B45" s="23" t="str">
        <f t="shared" si="3"/>
        <v/>
      </c>
      <c r="C45" s="34"/>
      <c r="D45" s="98">
        <v>41.0</v>
      </c>
      <c r="E45" s="72"/>
      <c r="F45" s="72"/>
      <c r="G45" s="72"/>
      <c r="H45" s="72"/>
      <c r="I45" s="72"/>
      <c r="J45" s="72"/>
      <c r="K45" s="72"/>
      <c r="L45" s="34"/>
      <c r="M45" s="34"/>
      <c r="N45" s="34"/>
      <c r="O45" s="74"/>
      <c r="P45" s="74"/>
      <c r="Q45" s="74"/>
      <c r="R45" s="74"/>
      <c r="S45" s="74"/>
      <c r="T45" s="74"/>
      <c r="U45" s="74"/>
      <c r="V45" s="75"/>
      <c r="W45" s="107"/>
      <c r="X45" s="74"/>
      <c r="Y45" s="77"/>
      <c r="Z45" s="77"/>
      <c r="AA45" s="77"/>
      <c r="AB45" s="78"/>
      <c r="AC45" s="77"/>
      <c r="AD45" s="77"/>
      <c r="AE45" s="74"/>
      <c r="AF45" s="78"/>
      <c r="AG45" s="77"/>
      <c r="AH45" s="77"/>
      <c r="AI45" s="77"/>
      <c r="AJ45" s="78"/>
      <c r="AK45" s="79"/>
      <c r="AL45" s="80"/>
      <c r="AM45" s="79"/>
      <c r="AN45" s="79"/>
      <c r="AO45" s="79"/>
      <c r="AP45" s="79"/>
      <c r="AQ45" s="79"/>
      <c r="AR45" s="79"/>
      <c r="AS45" s="79"/>
      <c r="AT45" s="79"/>
      <c r="AU45" s="79"/>
      <c r="AV45" s="78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8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8"/>
      <c r="BU45" s="79"/>
      <c r="BV45" s="79"/>
      <c r="BW45" s="79"/>
      <c r="BX45" s="79"/>
      <c r="BY45" s="79"/>
      <c r="BZ45" s="79"/>
      <c r="CA45" s="79"/>
      <c r="CB45" s="79"/>
      <c r="CC45" s="79"/>
      <c r="CD45" s="78"/>
    </row>
    <row r="46" ht="15.75" customHeight="1">
      <c r="A46" s="34" t="str">
        <f t="shared" si="2"/>
        <v>-</v>
      </c>
      <c r="B46" s="23" t="str">
        <f t="shared" si="3"/>
        <v/>
      </c>
      <c r="C46" s="34"/>
      <c r="D46" s="98">
        <f t="shared" ref="D46:D47" si="26">D45+1</f>
        <v>42</v>
      </c>
      <c r="E46" s="72"/>
      <c r="F46" s="72"/>
      <c r="G46" s="72"/>
      <c r="H46" s="72"/>
      <c r="I46" s="72"/>
      <c r="J46" s="72"/>
      <c r="K46" s="72"/>
      <c r="L46" s="34"/>
      <c r="M46" s="34"/>
      <c r="N46" s="34"/>
      <c r="O46" s="74"/>
      <c r="P46" s="74"/>
      <c r="Q46" s="74"/>
      <c r="R46" s="74"/>
      <c r="S46" s="74"/>
      <c r="T46" s="74"/>
      <c r="U46" s="74"/>
      <c r="V46" s="75"/>
      <c r="W46" s="107"/>
      <c r="X46" s="74"/>
      <c r="Y46" s="77"/>
      <c r="Z46" s="77"/>
      <c r="AA46" s="77"/>
      <c r="AB46" s="78"/>
      <c r="AC46" s="77"/>
      <c r="AD46" s="77"/>
      <c r="AE46" s="74"/>
      <c r="AF46" s="78"/>
      <c r="AG46" s="77"/>
      <c r="AH46" s="77"/>
      <c r="AI46" s="77"/>
      <c r="AJ46" s="78"/>
      <c r="AK46" s="79"/>
      <c r="AL46" s="80"/>
      <c r="AM46" s="79"/>
      <c r="AN46" s="79"/>
      <c r="AO46" s="79"/>
      <c r="AP46" s="79"/>
      <c r="AQ46" s="79"/>
      <c r="AR46" s="79"/>
      <c r="AS46" s="79"/>
      <c r="AT46" s="79"/>
      <c r="AU46" s="79"/>
      <c r="AV46" s="78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8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8"/>
      <c r="BU46" s="79"/>
      <c r="BV46" s="79"/>
      <c r="BW46" s="79"/>
      <c r="BX46" s="79"/>
      <c r="BY46" s="79"/>
      <c r="BZ46" s="79"/>
      <c r="CA46" s="79"/>
      <c r="CB46" s="79"/>
      <c r="CC46" s="79"/>
      <c r="CD46" s="78"/>
    </row>
    <row r="47" ht="15.75" customHeight="1">
      <c r="A47" s="34" t="str">
        <f t="shared" si="2"/>
        <v>-</v>
      </c>
      <c r="B47" s="23" t="str">
        <f t="shared" si="3"/>
        <v/>
      </c>
      <c r="C47" s="34"/>
      <c r="D47" s="98">
        <f t="shared" si="26"/>
        <v>43</v>
      </c>
      <c r="E47" s="72"/>
      <c r="F47" s="72"/>
      <c r="G47" s="72"/>
      <c r="H47" s="72"/>
      <c r="I47" s="72"/>
      <c r="J47" s="72"/>
      <c r="K47" s="72"/>
      <c r="L47" s="34"/>
      <c r="M47" s="34"/>
      <c r="N47" s="34"/>
      <c r="O47" s="74"/>
      <c r="P47" s="74"/>
      <c r="Q47" s="74"/>
      <c r="R47" s="74"/>
      <c r="S47" s="74"/>
      <c r="T47" s="74"/>
      <c r="U47" s="74"/>
      <c r="V47" s="75"/>
      <c r="W47" s="107"/>
      <c r="X47" s="74"/>
      <c r="Y47" s="77"/>
      <c r="Z47" s="77"/>
      <c r="AA47" s="77"/>
      <c r="AB47" s="78"/>
      <c r="AC47" s="77"/>
      <c r="AD47" s="77"/>
      <c r="AE47" s="74"/>
      <c r="AF47" s="78"/>
      <c r="AG47" s="77"/>
      <c r="AH47" s="77"/>
      <c r="AI47" s="77"/>
      <c r="AJ47" s="78"/>
      <c r="AK47" s="79"/>
      <c r="AL47" s="80"/>
      <c r="AM47" s="79"/>
      <c r="AN47" s="79"/>
      <c r="AO47" s="79"/>
      <c r="AP47" s="79"/>
      <c r="AQ47" s="79"/>
      <c r="AR47" s="79"/>
      <c r="AS47" s="79"/>
      <c r="AT47" s="79"/>
      <c r="AU47" s="79"/>
      <c r="AV47" s="78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8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8"/>
      <c r="BU47" s="79"/>
      <c r="BV47" s="79"/>
      <c r="BW47" s="79"/>
      <c r="BX47" s="79"/>
      <c r="BY47" s="79"/>
      <c r="BZ47" s="79"/>
      <c r="CA47" s="79"/>
      <c r="CB47" s="79"/>
      <c r="CC47" s="79"/>
      <c r="CD47" s="78"/>
    </row>
    <row r="48" ht="15.75" customHeight="1">
      <c r="A48" s="34"/>
      <c r="B48" s="34"/>
      <c r="C48" s="34"/>
      <c r="D48" s="34"/>
      <c r="K48" s="2" t="s">
        <v>1</v>
      </c>
      <c r="L48" s="127"/>
      <c r="M48" s="127"/>
      <c r="N48" s="127"/>
      <c r="O48" s="108">
        <f t="shared" ref="O48:R48" si="27">IF(COUNT(O5:O47)&gt;0,ROUND(SUM(O5:O47)/COUNTIF(O5:O47,"&lt;&gt;"),0),0)</f>
        <v>76</v>
      </c>
      <c r="P48" s="108">
        <f t="shared" si="27"/>
        <v>55</v>
      </c>
      <c r="Q48" s="108">
        <f t="shared" si="27"/>
        <v>72</v>
      </c>
      <c r="R48" s="108">
        <f t="shared" si="27"/>
        <v>81</v>
      </c>
      <c r="S48" s="108"/>
      <c r="T48" s="108">
        <f>IF(COUNT(T5:T47)&gt;0,ROUND(SUM(T5:T47)/COUNTIF(T5:T47,"&lt;&gt;"),0),0)</f>
        <v>82</v>
      </c>
      <c r="U48" s="108"/>
      <c r="V48" s="108">
        <f t="shared" ref="V48:Z48" si="28">IF(COUNT(V5:V47)&gt;0,ROUND(SUM(V5:V47)/COUNTIF(V5:V47,"&lt;&gt;"),0),0)</f>
        <v>21</v>
      </c>
      <c r="W48" s="108">
        <f t="shared" si="28"/>
        <v>75</v>
      </c>
      <c r="X48" s="99">
        <f t="shared" si="28"/>
        <v>17</v>
      </c>
      <c r="Y48" s="99">
        <f t="shared" si="28"/>
        <v>23</v>
      </c>
      <c r="Z48" s="99">
        <f t="shared" si="28"/>
        <v>37</v>
      </c>
      <c r="AA48" s="99"/>
      <c r="AB48" s="99">
        <f t="shared" ref="AB48:AN48" si="29">IF(COUNT(AB5:AB47)&gt;0,ROUND(SUM(AB5:AB47)/COUNTIF(AB5:AB47,"&lt;&gt;"),0),0)</f>
        <v>76</v>
      </c>
      <c r="AC48" s="99">
        <f t="shared" si="29"/>
        <v>20</v>
      </c>
      <c r="AD48" s="99">
        <f t="shared" si="29"/>
        <v>37</v>
      </c>
      <c r="AE48" s="99">
        <f t="shared" si="29"/>
        <v>75</v>
      </c>
      <c r="AF48" s="99">
        <f t="shared" si="29"/>
        <v>55</v>
      </c>
      <c r="AG48" s="99">
        <f t="shared" si="29"/>
        <v>19</v>
      </c>
      <c r="AH48" s="99">
        <f t="shared" si="29"/>
        <v>48</v>
      </c>
      <c r="AI48" s="99">
        <f t="shared" si="29"/>
        <v>75</v>
      </c>
      <c r="AJ48" s="99">
        <f t="shared" si="29"/>
        <v>21</v>
      </c>
      <c r="AK48" s="99">
        <f t="shared" si="29"/>
        <v>92</v>
      </c>
      <c r="AL48" s="99">
        <f t="shared" si="29"/>
        <v>87</v>
      </c>
      <c r="AM48" s="99">
        <f t="shared" si="29"/>
        <v>96</v>
      </c>
      <c r="AN48" s="99">
        <f t="shared" si="29"/>
        <v>85</v>
      </c>
      <c r="AO48" s="99"/>
      <c r="AP48" s="99"/>
      <c r="AQ48" s="99"/>
      <c r="AR48" s="99"/>
      <c r="AS48" s="99"/>
      <c r="AT48" s="99"/>
      <c r="AU48" s="99"/>
      <c r="AV48" s="99">
        <f t="shared" ref="AV48:AX48" si="30">IF(COUNT(AV5:AV47)&gt;0,ROUND(SUM(AV5:AV47)/COUNTIF(AV5:AV47,"&lt;&gt;"),0),0)</f>
        <v>81</v>
      </c>
      <c r="AW48" s="99">
        <f t="shared" si="30"/>
        <v>88</v>
      </c>
      <c r="AX48" s="99">
        <f t="shared" si="30"/>
        <v>93</v>
      </c>
      <c r="AY48" s="99"/>
      <c r="AZ48" s="99"/>
      <c r="BA48" s="99"/>
      <c r="BB48" s="99"/>
      <c r="BC48" s="99">
        <f>IF(COUNT(BC5:BC47)&gt;0,ROUND(SUM(BC5:BC47)/COUNTIF(BC5:BC47,"&lt;&gt;"),0),0)</f>
        <v>82</v>
      </c>
      <c r="BD48" s="99"/>
      <c r="BE48" s="99"/>
      <c r="BF48" s="99">
        <f>IF(COUNT(BF5:BF47)&gt;0,ROUND(SUM(BF5:BF47)/COUNTIF(BF5:BF47,"&lt;&gt;"),0),0)</f>
        <v>80</v>
      </c>
      <c r="BG48" s="99"/>
      <c r="BH48" s="99"/>
      <c r="BI48" s="99">
        <f t="shared" ref="BI48:BK48" si="31">IF(COUNT(BI5:BI47)&gt;0,ROUND(SUM(BI5:BI47)/COUNTIF(BI5:BI47,"&lt;&gt;"),0),0)</f>
        <v>82</v>
      </c>
      <c r="BJ48" s="99">
        <f t="shared" si="31"/>
        <v>97</v>
      </c>
      <c r="BK48" s="99">
        <f t="shared" si="31"/>
        <v>96</v>
      </c>
      <c r="BL48" s="99"/>
      <c r="BM48" s="99"/>
      <c r="BN48" s="99"/>
      <c r="BO48" s="99"/>
      <c r="BP48" s="99">
        <f>IF(COUNT(BP5:BP47)&gt;0,ROUND(SUM(BP5:BP47)/COUNTIF(BP5:BP47,"&lt;&gt;"),0),0)</f>
        <v>77</v>
      </c>
      <c r="BQ48" s="99"/>
      <c r="BR48" s="99"/>
      <c r="BS48" s="99">
        <f t="shared" ref="BS48:BW48" si="32">IF(COUNT(BS5:BS47)&gt;0,ROUND(SUM(BS5:BS47)/COUNTIF(BS5:BS47,"&lt;&gt;"),0),0)</f>
        <v>78</v>
      </c>
      <c r="BT48" s="99">
        <f t="shared" si="32"/>
        <v>82</v>
      </c>
      <c r="BU48" s="99">
        <f t="shared" si="32"/>
        <v>79</v>
      </c>
      <c r="BV48" s="99">
        <f t="shared" si="32"/>
        <v>93</v>
      </c>
      <c r="BW48" s="99">
        <f t="shared" si="32"/>
        <v>96</v>
      </c>
      <c r="BX48" s="99"/>
      <c r="BY48" s="99"/>
      <c r="BZ48" s="99"/>
      <c r="CA48" s="99"/>
      <c r="CB48" s="99"/>
      <c r="CC48" s="99"/>
      <c r="CD48" s="99">
        <f>IF(COUNT(CD5:CD47)&gt;0,ROUND(SUM(CD5:CD47)/COUNTIF(CD5:CD47,"&lt;&gt;"),0),0)</f>
        <v>81</v>
      </c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2" t="s">
        <v>2</v>
      </c>
      <c r="L49" s="34"/>
      <c r="M49" s="34"/>
      <c r="N49" s="34"/>
      <c r="O49" s="99">
        <f t="shared" ref="O49:R49" si="33">MAX(O5:O47)</f>
        <v>100</v>
      </c>
      <c r="P49" s="99">
        <f t="shared" si="33"/>
        <v>100</v>
      </c>
      <c r="Q49" s="99">
        <f t="shared" si="33"/>
        <v>98</v>
      </c>
      <c r="R49" s="99">
        <f t="shared" si="33"/>
        <v>100</v>
      </c>
      <c r="S49" s="99"/>
      <c r="T49" s="99">
        <f>MAX(T5:T47)</f>
        <v>100</v>
      </c>
      <c r="U49" s="99"/>
      <c r="V49" s="99">
        <f t="shared" ref="V49:Z49" si="34">MAX(V5:V47)</f>
        <v>100</v>
      </c>
      <c r="W49" s="99">
        <f t="shared" si="34"/>
        <v>99</v>
      </c>
      <c r="X49" s="99">
        <f t="shared" si="34"/>
        <v>20</v>
      </c>
      <c r="Y49" s="99">
        <f t="shared" si="34"/>
        <v>30</v>
      </c>
      <c r="Z49" s="99">
        <f t="shared" si="34"/>
        <v>50</v>
      </c>
      <c r="AA49" s="99"/>
      <c r="AB49" s="99">
        <f t="shared" ref="AB49:AN49" si="35">MAX(AB5:AB47)</f>
        <v>100</v>
      </c>
      <c r="AC49" s="99">
        <f t="shared" si="35"/>
        <v>30</v>
      </c>
      <c r="AD49" s="99">
        <f t="shared" si="35"/>
        <v>70</v>
      </c>
      <c r="AE49" s="99">
        <f t="shared" si="35"/>
        <v>100</v>
      </c>
      <c r="AF49" s="99">
        <f t="shared" si="35"/>
        <v>100</v>
      </c>
      <c r="AG49" s="99">
        <f t="shared" si="35"/>
        <v>30</v>
      </c>
      <c r="AH49" s="99">
        <f t="shared" si="35"/>
        <v>70</v>
      </c>
      <c r="AI49" s="99">
        <f t="shared" si="35"/>
        <v>100</v>
      </c>
      <c r="AJ49" s="99">
        <f t="shared" si="35"/>
        <v>100</v>
      </c>
      <c r="AK49" s="99">
        <f t="shared" si="35"/>
        <v>100</v>
      </c>
      <c r="AL49" s="99">
        <f t="shared" si="35"/>
        <v>100</v>
      </c>
      <c r="AM49" s="99">
        <f t="shared" si="35"/>
        <v>100</v>
      </c>
      <c r="AN49" s="99">
        <f t="shared" si="35"/>
        <v>100</v>
      </c>
      <c r="AO49" s="99"/>
      <c r="AP49" s="99"/>
      <c r="AQ49" s="99"/>
      <c r="AR49" s="99"/>
      <c r="AS49" s="99"/>
      <c r="AT49" s="99"/>
      <c r="AU49" s="99"/>
      <c r="AV49" s="99">
        <f t="shared" ref="AV49:AX49" si="36">MAX(AV5:AV47)</f>
        <v>100</v>
      </c>
      <c r="AW49" s="99">
        <f t="shared" si="36"/>
        <v>100</v>
      </c>
      <c r="AX49" s="99">
        <f t="shared" si="36"/>
        <v>100</v>
      </c>
      <c r="AY49" s="99"/>
      <c r="AZ49" s="99"/>
      <c r="BA49" s="99"/>
      <c r="BB49" s="99"/>
      <c r="BC49" s="99">
        <f>MAX(BC5:BC47)</f>
        <v>100</v>
      </c>
      <c r="BD49" s="99"/>
      <c r="BE49" s="99"/>
      <c r="BF49" s="99">
        <f>MAX(BF5:BF47)</f>
        <v>100</v>
      </c>
      <c r="BG49" s="99"/>
      <c r="BH49" s="99"/>
      <c r="BI49" s="101">
        <f t="shared" ref="BI49:BK49" si="37">MAX(BI5:BI47)</f>
        <v>100</v>
      </c>
      <c r="BJ49" s="99">
        <f t="shared" si="37"/>
        <v>100</v>
      </c>
      <c r="BK49" s="99">
        <f t="shared" si="37"/>
        <v>100</v>
      </c>
      <c r="BL49" s="99"/>
      <c r="BM49" s="99"/>
      <c r="BN49" s="99"/>
      <c r="BO49" s="99"/>
      <c r="BP49" s="99">
        <f>MAX(BP5:BP47)</f>
        <v>100</v>
      </c>
      <c r="BQ49" s="99"/>
      <c r="BR49" s="99"/>
      <c r="BS49" s="99">
        <f t="shared" ref="BS49:BW49" si="38">MAX(BS5:BS47)</f>
        <v>100</v>
      </c>
      <c r="BT49" s="101">
        <f t="shared" si="38"/>
        <v>100</v>
      </c>
      <c r="BU49" s="99">
        <f t="shared" si="38"/>
        <v>100</v>
      </c>
      <c r="BV49" s="99">
        <f t="shared" si="38"/>
        <v>100</v>
      </c>
      <c r="BW49" s="99">
        <f t="shared" si="38"/>
        <v>100</v>
      </c>
      <c r="BX49" s="99"/>
      <c r="BY49" s="99"/>
      <c r="BZ49" s="99"/>
      <c r="CA49" s="99"/>
      <c r="CB49" s="99"/>
      <c r="CC49" s="99"/>
      <c r="CD49" s="101">
        <f>MAX(CD5:CD47)</f>
        <v>100</v>
      </c>
    </row>
    <row r="50" ht="15.75" customHeight="1">
      <c r="A50" s="34"/>
      <c r="B50" s="34"/>
      <c r="C50" s="34"/>
      <c r="D50" s="34">
        <v>1.0</v>
      </c>
      <c r="E50" s="34"/>
      <c r="F50" s="34"/>
      <c r="G50" s="34"/>
      <c r="H50" s="34"/>
      <c r="I50" s="34"/>
      <c r="J50" s="34"/>
      <c r="K50" s="2" t="s">
        <v>3</v>
      </c>
      <c r="L50" s="34"/>
      <c r="M50" s="34"/>
      <c r="N50" s="34"/>
      <c r="O50" s="99">
        <f t="shared" ref="O50:R50" si="39">MIN(O5:O47)</f>
        <v>0</v>
      </c>
      <c r="P50" s="99">
        <f t="shared" si="39"/>
        <v>0</v>
      </c>
      <c r="Q50" s="99">
        <f t="shared" si="39"/>
        <v>0</v>
      </c>
      <c r="R50" s="99">
        <f t="shared" si="39"/>
        <v>4</v>
      </c>
      <c r="S50" s="99"/>
      <c r="T50" s="99">
        <f>MIN(T5:T47)</f>
        <v>2.5</v>
      </c>
      <c r="U50" s="99"/>
      <c r="V50" s="99">
        <f t="shared" ref="V50:Z50" si="40">MIN(V5:V47)</f>
        <v>0</v>
      </c>
      <c r="W50" s="99">
        <f t="shared" si="40"/>
        <v>0</v>
      </c>
      <c r="X50" s="99">
        <f t="shared" si="40"/>
        <v>0</v>
      </c>
      <c r="Y50" s="99">
        <f t="shared" si="40"/>
        <v>0</v>
      </c>
      <c r="Z50" s="99">
        <f t="shared" si="40"/>
        <v>0</v>
      </c>
      <c r="AA50" s="99"/>
      <c r="AB50" s="99">
        <f t="shared" ref="AB50:AN50" si="41">MIN(AB5:AB47)</f>
        <v>0</v>
      </c>
      <c r="AC50" s="99">
        <f t="shared" si="41"/>
        <v>0</v>
      </c>
      <c r="AD50" s="99">
        <f t="shared" si="41"/>
        <v>0</v>
      </c>
      <c r="AE50" s="99">
        <f t="shared" si="41"/>
        <v>0</v>
      </c>
      <c r="AF50" s="99">
        <f t="shared" si="41"/>
        <v>0</v>
      </c>
      <c r="AG50" s="99">
        <f t="shared" si="41"/>
        <v>0</v>
      </c>
      <c r="AH50" s="99">
        <f t="shared" si="41"/>
        <v>0</v>
      </c>
      <c r="AI50" s="99">
        <f t="shared" si="41"/>
        <v>0</v>
      </c>
      <c r="AJ50" s="99">
        <f t="shared" si="41"/>
        <v>0</v>
      </c>
      <c r="AK50" s="99">
        <f t="shared" si="41"/>
        <v>33</v>
      </c>
      <c r="AL50" s="99">
        <f t="shared" si="41"/>
        <v>0</v>
      </c>
      <c r="AM50" s="99">
        <f t="shared" si="41"/>
        <v>0</v>
      </c>
      <c r="AN50" s="99">
        <f t="shared" si="41"/>
        <v>0</v>
      </c>
      <c r="AO50" s="99"/>
      <c r="AP50" s="99"/>
      <c r="AQ50" s="99"/>
      <c r="AR50" s="99"/>
      <c r="AS50" s="99"/>
      <c r="AT50" s="99"/>
      <c r="AU50" s="99"/>
      <c r="AV50" s="99">
        <f t="shared" ref="AV50:AX50" si="42">MIN(AV5:AV47)</f>
        <v>4</v>
      </c>
      <c r="AW50" s="99">
        <f t="shared" si="42"/>
        <v>0</v>
      </c>
      <c r="AX50" s="99">
        <f t="shared" si="42"/>
        <v>0</v>
      </c>
      <c r="AY50" s="99"/>
      <c r="AZ50" s="99"/>
      <c r="BA50" s="99"/>
      <c r="BB50" s="99"/>
      <c r="BC50" s="99">
        <f>MIN(BC5:BC47)</f>
        <v>0</v>
      </c>
      <c r="BD50" s="99"/>
      <c r="BE50" s="99"/>
      <c r="BF50" s="99">
        <f>MIN(BF5:BF47)</f>
        <v>0</v>
      </c>
      <c r="BG50" s="99"/>
      <c r="BH50" s="99"/>
      <c r="BI50" s="101">
        <f t="shared" ref="BI50:BK50" si="43">MIN(BI5:BI47)</f>
        <v>0</v>
      </c>
      <c r="BJ50" s="99">
        <f t="shared" si="43"/>
        <v>25</v>
      </c>
      <c r="BK50" s="99">
        <f t="shared" si="43"/>
        <v>0</v>
      </c>
      <c r="BL50" s="99"/>
      <c r="BM50" s="99"/>
      <c r="BN50" s="99"/>
      <c r="BO50" s="99"/>
      <c r="BP50" s="99">
        <f>MIN(BP5:BP47)</f>
        <v>0</v>
      </c>
      <c r="BQ50" s="99"/>
      <c r="BR50" s="99"/>
      <c r="BS50" s="99">
        <f t="shared" ref="BS50:BW50" si="44">MIN(BS5:BS47)</f>
        <v>0</v>
      </c>
      <c r="BT50" s="101">
        <f t="shared" si="44"/>
        <v>2.5</v>
      </c>
      <c r="BU50" s="99">
        <f t="shared" si="44"/>
        <v>0</v>
      </c>
      <c r="BV50" s="99">
        <f t="shared" si="44"/>
        <v>0</v>
      </c>
      <c r="BW50" s="99">
        <f t="shared" si="44"/>
        <v>0</v>
      </c>
      <c r="BX50" s="99"/>
      <c r="BY50" s="99"/>
      <c r="BZ50" s="99"/>
      <c r="CA50" s="99"/>
      <c r="CB50" s="99"/>
      <c r="CC50" s="99"/>
      <c r="CD50" s="101">
        <f>MIN(CD5:CD47)</f>
        <v>0</v>
      </c>
    </row>
    <row r="51" ht="15.75" customHeight="1">
      <c r="A51" s="34"/>
      <c r="B51" s="34"/>
      <c r="C51" s="34"/>
      <c r="D51" s="34">
        <v>0.7</v>
      </c>
      <c r="E51" s="34"/>
      <c r="F51" s="34"/>
      <c r="G51" s="34"/>
      <c r="H51" s="34"/>
      <c r="I51" s="34"/>
      <c r="J51" s="34"/>
      <c r="K51" s="2" t="s">
        <v>4</v>
      </c>
      <c r="L51" s="34"/>
      <c r="M51" s="34"/>
      <c r="N51" s="34"/>
      <c r="O51" s="102">
        <f t="shared" ref="O51:R51" si="45">COUNTIF(O5:O47,"&gt;=55")</f>
        <v>29</v>
      </c>
      <c r="P51" s="102">
        <f t="shared" si="45"/>
        <v>20</v>
      </c>
      <c r="Q51" s="102">
        <f t="shared" si="45"/>
        <v>29</v>
      </c>
      <c r="R51" s="102">
        <f t="shared" si="45"/>
        <v>31</v>
      </c>
      <c r="S51" s="102"/>
      <c r="T51" s="102">
        <f>COUNTIF(T5:T47,"&gt;=55")</f>
        <v>30</v>
      </c>
      <c r="U51" s="102"/>
      <c r="V51" s="102">
        <f t="shared" ref="V51:Z51" si="46">COUNTIF(V5:V47,"&gt;=55")</f>
        <v>7</v>
      </c>
      <c r="W51" s="102">
        <f t="shared" si="46"/>
        <v>29</v>
      </c>
      <c r="X51" s="102">
        <f t="shared" si="46"/>
        <v>0</v>
      </c>
      <c r="Y51" s="102">
        <f t="shared" si="46"/>
        <v>0</v>
      </c>
      <c r="Z51" s="102">
        <f t="shared" si="46"/>
        <v>0</v>
      </c>
      <c r="AA51" s="102"/>
      <c r="AB51" s="102">
        <f t="shared" ref="AB51:AN51" si="47">COUNTIF(AB5:AB47,"&gt;=55")</f>
        <v>29</v>
      </c>
      <c r="AC51" s="102">
        <f t="shared" si="47"/>
        <v>0</v>
      </c>
      <c r="AD51" s="102">
        <f t="shared" si="47"/>
        <v>12</v>
      </c>
      <c r="AE51" s="102">
        <f t="shared" si="47"/>
        <v>26</v>
      </c>
      <c r="AF51" s="102">
        <f t="shared" si="47"/>
        <v>20</v>
      </c>
      <c r="AG51" s="102">
        <f t="shared" si="47"/>
        <v>0</v>
      </c>
      <c r="AH51" s="102">
        <f t="shared" si="47"/>
        <v>7</v>
      </c>
      <c r="AI51" s="102">
        <f t="shared" si="47"/>
        <v>9</v>
      </c>
      <c r="AJ51" s="102">
        <f t="shared" si="47"/>
        <v>7</v>
      </c>
      <c r="AK51" s="102">
        <f t="shared" si="47"/>
        <v>31</v>
      </c>
      <c r="AL51" s="102">
        <f t="shared" si="47"/>
        <v>29</v>
      </c>
      <c r="AM51" s="102">
        <f t="shared" si="47"/>
        <v>32</v>
      </c>
      <c r="AN51" s="102">
        <f t="shared" si="47"/>
        <v>29</v>
      </c>
      <c r="AO51" s="102"/>
      <c r="AP51" s="102"/>
      <c r="AQ51" s="102"/>
      <c r="AR51" s="102"/>
      <c r="AS51" s="102"/>
      <c r="AT51" s="102"/>
      <c r="AU51" s="102"/>
      <c r="AV51" s="99">
        <f t="shared" ref="AV51:AX51" si="48">COUNTIF(AV5:AV47,"&gt;=55")</f>
        <v>31</v>
      </c>
      <c r="AW51" s="102">
        <f t="shared" si="48"/>
        <v>30</v>
      </c>
      <c r="AX51" s="102">
        <f t="shared" si="48"/>
        <v>32</v>
      </c>
      <c r="AY51" s="102"/>
      <c r="AZ51" s="102"/>
      <c r="BA51" s="102"/>
      <c r="BB51" s="102"/>
      <c r="BC51" s="102">
        <f>COUNTIF(BC5:BC47,"&gt;=55")</f>
        <v>27</v>
      </c>
      <c r="BD51" s="102"/>
      <c r="BE51" s="102"/>
      <c r="BF51" s="102">
        <f>COUNTIF(BF5:BF47,"&gt;=55")</f>
        <v>27</v>
      </c>
      <c r="BG51" s="102"/>
      <c r="BH51" s="102"/>
      <c r="BI51" s="101">
        <f t="shared" ref="BI51:BK51" si="49">COUNTIF(BI5:BI47,"&gt;=55")</f>
        <v>28</v>
      </c>
      <c r="BJ51" s="102">
        <f t="shared" si="49"/>
        <v>32</v>
      </c>
      <c r="BK51" s="102">
        <f t="shared" si="49"/>
        <v>32</v>
      </c>
      <c r="BL51" s="102"/>
      <c r="BM51" s="102"/>
      <c r="BN51" s="102"/>
      <c r="BO51" s="102"/>
      <c r="BP51" s="102">
        <f>COUNTIF(BP5:BP47,"&gt;=55")</f>
        <v>27</v>
      </c>
      <c r="BQ51" s="102"/>
      <c r="BR51" s="102"/>
      <c r="BS51" s="102">
        <f t="shared" ref="BS51:BW51" si="50">COUNTIF(BS5:BS47,"&gt;=55")</f>
        <v>27</v>
      </c>
      <c r="BT51" s="101">
        <f t="shared" si="50"/>
        <v>30</v>
      </c>
      <c r="BU51" s="102">
        <f t="shared" si="50"/>
        <v>26</v>
      </c>
      <c r="BV51" s="102">
        <f t="shared" si="50"/>
        <v>30</v>
      </c>
      <c r="BW51" s="102">
        <f t="shared" si="50"/>
        <v>31</v>
      </c>
      <c r="BX51" s="102"/>
      <c r="BY51" s="102"/>
      <c r="BZ51" s="102"/>
      <c r="CA51" s="102"/>
      <c r="CB51" s="102"/>
      <c r="CC51" s="102"/>
      <c r="CD51" s="101">
        <f>COUNTIF(CD5:CD47,"&gt;=55")</f>
        <v>27</v>
      </c>
    </row>
    <row r="52" ht="15.75" customHeight="1">
      <c r="A52" s="34"/>
      <c r="B52" s="34"/>
      <c r="C52" s="34"/>
      <c r="D52" s="34">
        <v>0.3</v>
      </c>
      <c r="E52" s="34"/>
      <c r="F52" s="34"/>
      <c r="G52" s="34"/>
      <c r="H52" s="34"/>
      <c r="I52" s="34"/>
      <c r="J52" s="34"/>
      <c r="K52" s="2" t="s">
        <v>5</v>
      </c>
      <c r="L52" s="34"/>
      <c r="M52" s="34"/>
      <c r="N52" s="34"/>
      <c r="O52" s="102">
        <f t="shared" ref="O52:R52" si="51">+$K$53-O51</f>
        <v>4</v>
      </c>
      <c r="P52" s="102">
        <f t="shared" si="51"/>
        <v>13</v>
      </c>
      <c r="Q52" s="102">
        <f t="shared" si="51"/>
        <v>4</v>
      </c>
      <c r="R52" s="102">
        <f t="shared" si="51"/>
        <v>2</v>
      </c>
      <c r="S52" s="102"/>
      <c r="T52" s="102">
        <f>+$K$53-T51</f>
        <v>3</v>
      </c>
      <c r="U52" s="102"/>
      <c r="V52" s="102">
        <f t="shared" ref="V52:Z52" si="52">+$K$53-V51</f>
        <v>26</v>
      </c>
      <c r="W52" s="102">
        <f t="shared" si="52"/>
        <v>4</v>
      </c>
      <c r="X52" s="102">
        <f t="shared" si="52"/>
        <v>33</v>
      </c>
      <c r="Y52" s="102">
        <f t="shared" si="52"/>
        <v>33</v>
      </c>
      <c r="Z52" s="102">
        <f t="shared" si="52"/>
        <v>33</v>
      </c>
      <c r="AA52" s="102"/>
      <c r="AB52" s="102">
        <f t="shared" ref="AB52:AN52" si="53">+$K$53-AB51</f>
        <v>4</v>
      </c>
      <c r="AC52" s="102">
        <f t="shared" si="53"/>
        <v>33</v>
      </c>
      <c r="AD52" s="102">
        <f t="shared" si="53"/>
        <v>21</v>
      </c>
      <c r="AE52" s="102">
        <f t="shared" si="53"/>
        <v>7</v>
      </c>
      <c r="AF52" s="102">
        <f t="shared" si="53"/>
        <v>13</v>
      </c>
      <c r="AG52" s="102">
        <f t="shared" si="53"/>
        <v>33</v>
      </c>
      <c r="AH52" s="102">
        <f t="shared" si="53"/>
        <v>26</v>
      </c>
      <c r="AI52" s="102">
        <f t="shared" si="53"/>
        <v>24</v>
      </c>
      <c r="AJ52" s="102">
        <f t="shared" si="53"/>
        <v>26</v>
      </c>
      <c r="AK52" s="102">
        <f t="shared" si="53"/>
        <v>2</v>
      </c>
      <c r="AL52" s="102">
        <f t="shared" si="53"/>
        <v>4</v>
      </c>
      <c r="AM52" s="102">
        <f t="shared" si="53"/>
        <v>1</v>
      </c>
      <c r="AN52" s="102">
        <f t="shared" si="53"/>
        <v>4</v>
      </c>
      <c r="AO52" s="102"/>
      <c r="AP52" s="102"/>
      <c r="AQ52" s="102"/>
      <c r="AR52" s="102"/>
      <c r="AS52" s="102"/>
      <c r="AT52" s="102"/>
      <c r="AU52" s="102"/>
      <c r="AV52" s="99">
        <f t="shared" ref="AV52:AX52" si="54">+$K$53-AV51</f>
        <v>2</v>
      </c>
      <c r="AW52" s="102">
        <f t="shared" si="54"/>
        <v>3</v>
      </c>
      <c r="AX52" s="102">
        <f t="shared" si="54"/>
        <v>1</v>
      </c>
      <c r="AY52" s="102"/>
      <c r="AZ52" s="102"/>
      <c r="BA52" s="102"/>
      <c r="BB52" s="102"/>
      <c r="BC52" s="102">
        <f>+$K$53-BC51</f>
        <v>6</v>
      </c>
      <c r="BD52" s="102"/>
      <c r="BE52" s="102"/>
      <c r="BF52" s="102">
        <f>+$K$53-BF51</f>
        <v>6</v>
      </c>
      <c r="BG52" s="102"/>
      <c r="BH52" s="102"/>
      <c r="BI52" s="101">
        <f t="shared" ref="BI52:BK52" si="55">+$K$53-BI51</f>
        <v>5</v>
      </c>
      <c r="BJ52" s="102">
        <f t="shared" si="55"/>
        <v>1</v>
      </c>
      <c r="BK52" s="102">
        <f t="shared" si="55"/>
        <v>1</v>
      </c>
      <c r="BL52" s="102"/>
      <c r="BM52" s="102"/>
      <c r="BN52" s="102"/>
      <c r="BO52" s="102"/>
      <c r="BP52" s="102">
        <f>+$K$53-BP51</f>
        <v>6</v>
      </c>
      <c r="BQ52" s="102"/>
      <c r="BR52" s="102"/>
      <c r="BS52" s="102">
        <f t="shared" ref="BS52:BW52" si="56">+$K$53-BS51</f>
        <v>6</v>
      </c>
      <c r="BT52" s="101">
        <f t="shared" si="56"/>
        <v>3</v>
      </c>
      <c r="BU52" s="102">
        <f t="shared" si="56"/>
        <v>7</v>
      </c>
      <c r="BV52" s="102">
        <f t="shared" si="56"/>
        <v>3</v>
      </c>
      <c r="BW52" s="102">
        <f t="shared" si="56"/>
        <v>2</v>
      </c>
      <c r="BX52" s="102"/>
      <c r="BY52" s="102"/>
      <c r="BZ52" s="102"/>
      <c r="CA52" s="102"/>
      <c r="CB52" s="102"/>
      <c r="CC52" s="102"/>
      <c r="CD52" s="101">
        <f>+$K$53-CD51</f>
        <v>6</v>
      </c>
    </row>
    <row r="53" ht="15.75" customHeight="1">
      <c r="D53" s="34">
        <v>0.0</v>
      </c>
      <c r="J53" s="34" t="s">
        <v>6</v>
      </c>
      <c r="K53" s="34">
        <f>COUNTA(K5:K47)</f>
        <v>33</v>
      </c>
      <c r="AA53" s="18"/>
    </row>
    <row r="54" ht="15.75" customHeight="1">
      <c r="AA54" s="18"/>
    </row>
    <row r="55" ht="15.75" customHeight="1">
      <c r="AA55" s="18"/>
    </row>
    <row r="56" ht="15.75" customHeight="1">
      <c r="AA56" s="18"/>
    </row>
    <row r="57" ht="15.75" customHeight="1">
      <c r="AA57" s="18"/>
    </row>
    <row r="58" ht="15.75" customHeight="1">
      <c r="AA58" s="18"/>
    </row>
    <row r="59" ht="15.75" customHeight="1">
      <c r="AA59" s="18"/>
    </row>
    <row r="60" ht="15.75" customHeight="1">
      <c r="AA60" s="18"/>
    </row>
    <row r="61" ht="15.75" customHeight="1">
      <c r="AA61" s="18"/>
    </row>
    <row r="62" ht="15.75" customHeight="1">
      <c r="AA62" s="18"/>
    </row>
    <row r="63" ht="15.75" customHeight="1">
      <c r="AA63" s="18"/>
    </row>
    <row r="64" ht="15.75" customHeight="1">
      <c r="AA64" s="18"/>
    </row>
    <row r="65" ht="15.75" customHeight="1">
      <c r="AA65" s="18"/>
    </row>
    <row r="66" ht="15.75" customHeight="1">
      <c r="AA66" s="18"/>
    </row>
    <row r="67" ht="15.75" customHeight="1">
      <c r="AA67" s="18"/>
    </row>
    <row r="68" ht="15.75" customHeight="1">
      <c r="AA68" s="18"/>
    </row>
    <row r="69" ht="15.75" customHeight="1">
      <c r="AA69" s="18"/>
    </row>
    <row r="70" ht="15.75" customHeight="1">
      <c r="AA70" s="18"/>
    </row>
    <row r="71" ht="15.75" customHeight="1">
      <c r="AA71" s="18"/>
    </row>
    <row r="72" ht="15.75" customHeight="1">
      <c r="AA72" s="18"/>
    </row>
    <row r="73" ht="15.75" customHeight="1">
      <c r="AA73" s="18"/>
    </row>
    <row r="74" ht="15.75" customHeight="1">
      <c r="AA74" s="18"/>
    </row>
    <row r="75" ht="15.75" customHeight="1">
      <c r="AA75" s="18"/>
    </row>
    <row r="76" ht="15.75" customHeight="1">
      <c r="AA76" s="18"/>
    </row>
    <row r="77" ht="15.75" customHeight="1">
      <c r="AA77" s="18"/>
    </row>
    <row r="78" ht="15.75" customHeight="1">
      <c r="AA78" s="18"/>
    </row>
    <row r="79" ht="15.75" customHeight="1">
      <c r="AA79" s="18"/>
    </row>
    <row r="80" ht="15.75" customHeight="1">
      <c r="AA80" s="18"/>
    </row>
    <row r="81" ht="15.75" customHeight="1">
      <c r="AA81" s="18"/>
    </row>
    <row r="82" ht="15.75" customHeight="1">
      <c r="AA82" s="18"/>
    </row>
    <row r="83" ht="15.75" customHeight="1">
      <c r="AA83" s="18"/>
    </row>
    <row r="84" ht="15.75" customHeight="1">
      <c r="AA84" s="18"/>
    </row>
    <row r="85" ht="15.75" customHeight="1">
      <c r="AA85" s="18"/>
    </row>
    <row r="86" ht="15.75" customHeight="1">
      <c r="AA86" s="18"/>
    </row>
    <row r="87" ht="15.75" customHeight="1">
      <c r="AA87" s="18"/>
    </row>
    <row r="88" ht="15.75" customHeight="1">
      <c r="AA88" s="18"/>
    </row>
    <row r="89" ht="15.75" customHeight="1">
      <c r="AA89" s="18"/>
    </row>
    <row r="90" ht="15.75" customHeight="1">
      <c r="AA90" s="18"/>
    </row>
    <row r="91" ht="15.75" customHeight="1">
      <c r="AA91" s="18"/>
    </row>
    <row r="92" ht="15.75" customHeight="1">
      <c r="AA92" s="18"/>
    </row>
    <row r="93" ht="15.75" customHeight="1">
      <c r="AA93" s="18"/>
    </row>
    <row r="94" ht="15.75" customHeight="1">
      <c r="AA94" s="18"/>
    </row>
    <row r="95" ht="15.75" customHeight="1">
      <c r="AA95" s="18"/>
    </row>
    <row r="96" ht="15.75" customHeight="1">
      <c r="AA96" s="18"/>
    </row>
    <row r="97" ht="15.75" customHeight="1">
      <c r="AA97" s="18"/>
    </row>
    <row r="98" ht="15.75" customHeight="1">
      <c r="AA98" s="18"/>
    </row>
    <row r="99" ht="15.75" customHeight="1">
      <c r="AA99" s="18"/>
    </row>
    <row r="100" ht="15.75" customHeight="1">
      <c r="AA100" s="18"/>
    </row>
    <row r="101" ht="15.75" customHeight="1">
      <c r="AA101" s="18"/>
    </row>
    <row r="102" ht="15.75" customHeight="1">
      <c r="AA102" s="18"/>
    </row>
    <row r="103" ht="15.75" customHeight="1">
      <c r="AA103" s="18"/>
    </row>
    <row r="104" ht="15.75" customHeight="1">
      <c r="AA104" s="18"/>
    </row>
    <row r="105" ht="15.75" customHeight="1">
      <c r="AA105" s="18"/>
    </row>
    <row r="106" ht="15.75" customHeight="1">
      <c r="AA106" s="18"/>
    </row>
    <row r="107" ht="15.75" customHeight="1">
      <c r="AA107" s="18"/>
    </row>
    <row r="108" ht="15.75" customHeight="1">
      <c r="AA108" s="18"/>
    </row>
    <row r="109" ht="15.75" customHeight="1">
      <c r="AA109" s="18"/>
    </row>
    <row r="110" ht="15.75" customHeight="1">
      <c r="AA110" s="18"/>
    </row>
    <row r="111" ht="15.75" customHeight="1">
      <c r="AA111" s="18"/>
    </row>
    <row r="112" ht="15.75" customHeight="1">
      <c r="AA112" s="18"/>
    </row>
    <row r="113" ht="15.75" customHeight="1">
      <c r="AA113" s="18"/>
    </row>
    <row r="114" ht="15.75" customHeight="1">
      <c r="AA114" s="18"/>
    </row>
    <row r="115" ht="15.75" customHeight="1">
      <c r="AA115" s="18"/>
    </row>
    <row r="116" ht="15.75" customHeight="1">
      <c r="AA116" s="18"/>
    </row>
    <row r="117" ht="15.75" customHeight="1">
      <c r="AA117" s="18"/>
    </row>
    <row r="118" ht="15.75" customHeight="1">
      <c r="AA118" s="18"/>
    </row>
    <row r="119" ht="15.75" customHeight="1">
      <c r="AA119" s="18"/>
    </row>
    <row r="120" ht="15.75" customHeight="1">
      <c r="AA120" s="18"/>
    </row>
    <row r="121" ht="15.75" customHeight="1">
      <c r="AA121" s="18"/>
    </row>
    <row r="122" ht="15.75" customHeight="1">
      <c r="AA122" s="18"/>
    </row>
    <row r="123" ht="15.75" customHeight="1">
      <c r="AA123" s="18"/>
    </row>
    <row r="124" ht="15.75" customHeight="1">
      <c r="AA124" s="18"/>
    </row>
    <row r="125" ht="15.75" customHeight="1">
      <c r="AA125" s="18"/>
    </row>
    <row r="126" ht="15.75" customHeight="1">
      <c r="AA126" s="18"/>
    </row>
    <row r="127" ht="15.75" customHeight="1">
      <c r="AA127" s="18"/>
    </row>
    <row r="128" ht="15.75" customHeight="1">
      <c r="AA128" s="18"/>
    </row>
    <row r="129" ht="15.75" customHeight="1">
      <c r="AA129" s="18"/>
    </row>
    <row r="130" ht="15.75" customHeight="1">
      <c r="AA130" s="18"/>
    </row>
    <row r="131" ht="15.75" customHeight="1">
      <c r="AA131" s="18"/>
    </row>
    <row r="132" ht="15.75" customHeight="1">
      <c r="AA132" s="18"/>
    </row>
    <row r="133" ht="15.75" customHeight="1">
      <c r="AA133" s="18"/>
    </row>
    <row r="134" ht="15.75" customHeight="1">
      <c r="AA134" s="18"/>
    </row>
    <row r="135" ht="15.75" customHeight="1">
      <c r="AA135" s="18"/>
    </row>
    <row r="136" ht="15.75" customHeight="1">
      <c r="AA136" s="18"/>
    </row>
    <row r="137" ht="15.75" customHeight="1">
      <c r="AA137" s="18"/>
    </row>
    <row r="138" ht="15.75" customHeight="1">
      <c r="AA138" s="18"/>
    </row>
    <row r="139" ht="15.75" customHeight="1">
      <c r="AA139" s="18"/>
    </row>
    <row r="140" ht="15.75" customHeight="1">
      <c r="AA140" s="18"/>
    </row>
    <row r="141" ht="15.75" customHeight="1">
      <c r="AA141" s="18"/>
    </row>
    <row r="142" ht="15.75" customHeight="1">
      <c r="AA142" s="18"/>
    </row>
    <row r="143" ht="15.75" customHeight="1">
      <c r="AA143" s="18"/>
    </row>
    <row r="144" ht="15.75" customHeight="1">
      <c r="AA144" s="18"/>
    </row>
    <row r="145" ht="15.75" customHeight="1">
      <c r="AA145" s="18"/>
    </row>
    <row r="146" ht="15.75" customHeight="1">
      <c r="AA146" s="18"/>
    </row>
    <row r="147" ht="15.75" customHeight="1">
      <c r="AA147" s="18"/>
    </row>
    <row r="148" ht="15.75" customHeight="1">
      <c r="AA148" s="18"/>
    </row>
    <row r="149" ht="15.75" customHeight="1">
      <c r="AA149" s="18"/>
    </row>
    <row r="150" ht="15.75" customHeight="1">
      <c r="AA150" s="18"/>
    </row>
    <row r="151" ht="15.75" customHeight="1">
      <c r="AA151" s="18"/>
    </row>
    <row r="152" ht="15.75" customHeight="1">
      <c r="AA152" s="18"/>
    </row>
    <row r="153" ht="15.75" customHeight="1">
      <c r="AA153" s="18"/>
    </row>
    <row r="154" ht="15.75" customHeight="1">
      <c r="AA154" s="18"/>
    </row>
    <row r="155" ht="15.75" customHeight="1">
      <c r="AA155" s="18"/>
    </row>
    <row r="156" ht="15.75" customHeight="1">
      <c r="AA156" s="18"/>
    </row>
    <row r="157" ht="15.75" customHeight="1">
      <c r="AA157" s="18"/>
    </row>
    <row r="158" ht="15.75" customHeight="1">
      <c r="AA158" s="18"/>
    </row>
    <row r="159" ht="15.75" customHeight="1">
      <c r="AA159" s="18"/>
    </row>
    <row r="160" ht="15.75" customHeight="1">
      <c r="AA160" s="18"/>
    </row>
    <row r="161" ht="15.75" customHeight="1">
      <c r="AA161" s="18"/>
    </row>
    <row r="162" ht="15.75" customHeight="1">
      <c r="AA162" s="18"/>
    </row>
    <row r="163" ht="15.75" customHeight="1">
      <c r="AA163" s="18"/>
    </row>
    <row r="164" ht="15.75" customHeight="1">
      <c r="AA164" s="18"/>
    </row>
    <row r="165" ht="15.75" customHeight="1">
      <c r="AA165" s="18"/>
    </row>
    <row r="166" ht="15.75" customHeight="1">
      <c r="AA166" s="18"/>
    </row>
    <row r="167" ht="15.75" customHeight="1">
      <c r="AA167" s="18"/>
    </row>
    <row r="168" ht="15.75" customHeight="1">
      <c r="AA168" s="18"/>
    </row>
    <row r="169" ht="15.75" customHeight="1">
      <c r="AA169" s="18"/>
    </row>
    <row r="170" ht="15.75" customHeight="1">
      <c r="AA170" s="18"/>
    </row>
    <row r="171" ht="15.75" customHeight="1">
      <c r="AA171" s="18"/>
    </row>
    <row r="172" ht="15.75" customHeight="1">
      <c r="AA172" s="18"/>
    </row>
    <row r="173" ht="15.75" customHeight="1">
      <c r="AA173" s="18"/>
    </row>
    <row r="174" ht="15.75" customHeight="1">
      <c r="AA174" s="18"/>
    </row>
    <row r="175" ht="15.75" customHeight="1">
      <c r="AA175" s="18"/>
    </row>
    <row r="176" ht="15.75" customHeight="1">
      <c r="AA176" s="18"/>
    </row>
    <row r="177" ht="15.75" customHeight="1">
      <c r="AA177" s="18"/>
    </row>
    <row r="178" ht="15.75" customHeight="1">
      <c r="AA178" s="18"/>
    </row>
    <row r="179" ht="15.75" customHeight="1">
      <c r="AA179" s="18"/>
    </row>
    <row r="180" ht="15.75" customHeight="1">
      <c r="AA180" s="18"/>
    </row>
    <row r="181" ht="15.75" customHeight="1">
      <c r="AA181" s="18"/>
    </row>
    <row r="182" ht="15.75" customHeight="1">
      <c r="AA182" s="18"/>
    </row>
    <row r="183" ht="15.75" customHeight="1">
      <c r="AA183" s="18"/>
    </row>
    <row r="184" ht="15.75" customHeight="1">
      <c r="AA184" s="18"/>
    </row>
    <row r="185" ht="15.75" customHeight="1">
      <c r="AA185" s="18"/>
    </row>
    <row r="186" ht="15.75" customHeight="1">
      <c r="AA186" s="18"/>
    </row>
    <row r="187" ht="15.75" customHeight="1">
      <c r="AA187" s="18"/>
    </row>
    <row r="188" ht="15.75" customHeight="1">
      <c r="AA188" s="18"/>
    </row>
    <row r="189" ht="15.75" customHeight="1">
      <c r="AA189" s="18"/>
    </row>
    <row r="190" ht="15.75" customHeight="1">
      <c r="AA190" s="18"/>
    </row>
    <row r="191" ht="15.75" customHeight="1">
      <c r="AA191" s="18"/>
    </row>
    <row r="192" ht="15.75" customHeight="1">
      <c r="AA192" s="18"/>
    </row>
    <row r="193" ht="15.75" customHeight="1">
      <c r="AA193" s="18"/>
    </row>
    <row r="194" ht="15.75" customHeight="1">
      <c r="AA194" s="18"/>
    </row>
    <row r="195" ht="15.75" customHeight="1">
      <c r="AA195" s="18"/>
    </row>
    <row r="196" ht="15.75" customHeight="1">
      <c r="AA196" s="18"/>
    </row>
    <row r="197" ht="15.75" customHeight="1">
      <c r="AA197" s="18"/>
    </row>
    <row r="198" ht="15.75" customHeight="1">
      <c r="AA198" s="18"/>
    </row>
    <row r="199" ht="15.75" customHeight="1">
      <c r="AA199" s="18"/>
    </row>
    <row r="200" ht="15.75" customHeight="1">
      <c r="AA200" s="18"/>
    </row>
    <row r="201" ht="15.75" customHeight="1">
      <c r="AA201" s="18"/>
    </row>
    <row r="202" ht="15.75" customHeight="1">
      <c r="AA202" s="18"/>
    </row>
    <row r="203" ht="15.75" customHeight="1">
      <c r="AA203" s="18"/>
    </row>
    <row r="204" ht="15.75" customHeight="1">
      <c r="AA204" s="18"/>
    </row>
    <row r="205" ht="15.75" customHeight="1">
      <c r="AA205" s="18"/>
    </row>
    <row r="206" ht="15.75" customHeight="1">
      <c r="AA206" s="18"/>
    </row>
    <row r="207" ht="15.75" customHeight="1">
      <c r="AA207" s="18"/>
    </row>
    <row r="208" ht="15.75" customHeight="1">
      <c r="AA208" s="18"/>
    </row>
    <row r="209" ht="15.75" customHeight="1">
      <c r="AA209" s="18"/>
    </row>
    <row r="210" ht="15.75" customHeight="1">
      <c r="AA210" s="18"/>
    </row>
    <row r="211" ht="15.75" customHeight="1">
      <c r="AA211" s="18"/>
    </row>
    <row r="212" ht="15.75" customHeight="1">
      <c r="AA212" s="18"/>
    </row>
    <row r="213" ht="15.75" customHeight="1">
      <c r="AA213" s="18"/>
    </row>
    <row r="214" ht="15.75" customHeight="1">
      <c r="AA214" s="18"/>
    </row>
    <row r="215" ht="15.75" customHeight="1">
      <c r="AA215" s="18"/>
    </row>
    <row r="216" ht="15.75" customHeight="1">
      <c r="AA216" s="18"/>
    </row>
    <row r="217" ht="15.75" customHeight="1">
      <c r="AA217" s="18"/>
    </row>
    <row r="218" ht="15.75" customHeight="1">
      <c r="AA218" s="18"/>
    </row>
    <row r="219" ht="15.75" customHeight="1">
      <c r="AA219" s="18"/>
    </row>
    <row r="220" ht="15.75" customHeight="1">
      <c r="AA220" s="18"/>
    </row>
    <row r="221" ht="15.75" customHeight="1">
      <c r="AA221" s="18"/>
    </row>
    <row r="222" ht="15.75" customHeight="1">
      <c r="AA222" s="18"/>
    </row>
    <row r="223" ht="15.75" customHeight="1">
      <c r="AA223" s="18"/>
    </row>
    <row r="224" ht="15.75" customHeight="1">
      <c r="AA224" s="18"/>
    </row>
    <row r="225" ht="15.75" customHeight="1">
      <c r="AA225" s="18"/>
    </row>
    <row r="226" ht="15.75" customHeight="1">
      <c r="AA226" s="18"/>
    </row>
    <row r="227" ht="15.75" customHeight="1">
      <c r="AA227" s="18"/>
    </row>
    <row r="228" ht="15.75" customHeight="1">
      <c r="AA228" s="18"/>
    </row>
    <row r="229" ht="15.75" customHeight="1">
      <c r="AA229" s="18"/>
    </row>
    <row r="230" ht="15.75" customHeight="1">
      <c r="AA230" s="18"/>
    </row>
    <row r="231" ht="15.75" customHeight="1">
      <c r="AA231" s="18"/>
    </row>
    <row r="232" ht="15.75" customHeight="1">
      <c r="AA232" s="18"/>
    </row>
    <row r="233" ht="15.75" customHeight="1">
      <c r="AA233" s="18"/>
    </row>
    <row r="234" ht="15.75" customHeight="1">
      <c r="AA234" s="18"/>
    </row>
    <row r="235" ht="15.75" customHeight="1">
      <c r="AA235" s="18"/>
    </row>
    <row r="236" ht="15.75" customHeight="1">
      <c r="AA236" s="18"/>
    </row>
    <row r="237" ht="15.75" customHeight="1">
      <c r="AA237" s="18"/>
    </row>
    <row r="238" ht="15.75" customHeight="1">
      <c r="AA238" s="18"/>
    </row>
    <row r="239" ht="15.75" customHeight="1">
      <c r="AA239" s="18"/>
    </row>
    <row r="240" ht="15.75" customHeight="1">
      <c r="AA240" s="18"/>
    </row>
    <row r="241" ht="15.75" customHeight="1">
      <c r="AA241" s="18"/>
    </row>
    <row r="242" ht="15.75" customHeight="1">
      <c r="AA242" s="18"/>
    </row>
    <row r="243" ht="15.75" customHeight="1">
      <c r="AA243" s="18"/>
    </row>
    <row r="244" ht="15.75" customHeight="1">
      <c r="AA244" s="18"/>
    </row>
    <row r="245" ht="15.75" customHeight="1">
      <c r="AA245" s="18"/>
    </row>
    <row r="246" ht="15.75" customHeight="1">
      <c r="AA246" s="18"/>
    </row>
    <row r="247" ht="15.75" customHeight="1">
      <c r="AA247" s="18"/>
    </row>
    <row r="248" ht="15.75" customHeight="1">
      <c r="AA248" s="18"/>
    </row>
    <row r="249" ht="15.75" customHeight="1">
      <c r="AA249" s="18"/>
    </row>
    <row r="250" ht="15.75" customHeight="1">
      <c r="AA250" s="18"/>
    </row>
    <row r="251" ht="15.75" customHeight="1">
      <c r="AA251" s="18"/>
    </row>
    <row r="252" ht="15.75" customHeight="1">
      <c r="AA252" s="18"/>
    </row>
    <row r="253" ht="15.75" customHeight="1">
      <c r="AA253" s="1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X40:AA40 AC40:AE40 AG40:AI40 AK40:AU40 BJ40:BS40 BI52 O38:W40 AB38:AB40 AF38:AF40 AJ38:AJ40 AV38:BI40 BT52:CD52 BT35:CD44 BT32:BX34 BZ32:CD34 BY33:BY34 BT5:CD31">
    <cfRule type="cellIs" dxfId="1" priority="1" operator="lessThan">
      <formula>54.5</formula>
    </cfRule>
  </conditionalFormatting>
  <conditionalFormatting sqref="AB38:AB47 AF38:AF47 AJ38:BS47 BU35:CC47 BU32:BX34 BZ32:CC34 BY33:BY34 BU5:CC31">
    <cfRule type="containsText" dxfId="2" priority="2" operator="containsText" text="A">
      <formula>NOT(ISERROR(SEARCH(("A"),(AB38))))</formula>
    </cfRule>
  </conditionalFormatting>
  <conditionalFormatting sqref="BI41:BI44">
    <cfRule type="cellIs" dxfId="1" priority="3" operator="lessThan">
      <formula>54.5</formula>
    </cfRule>
  </conditionalFormatting>
  <conditionalFormatting sqref="BI42">
    <cfRule type="cellIs" dxfId="1" priority="4" operator="lessThan">
      <formula>54.5</formula>
    </cfRule>
  </conditionalFormatting>
  <conditionalFormatting sqref="BI43">
    <cfRule type="cellIs" dxfId="1" priority="5" operator="lessThan">
      <formula>54.5</formula>
    </cfRule>
  </conditionalFormatting>
  <conditionalFormatting sqref="BI44">
    <cfRule type="cellIs" dxfId="1" priority="6" operator="lessThan">
      <formula>54.5</formula>
    </cfRule>
  </conditionalFormatting>
  <conditionalFormatting sqref="O5:V37 AB5:AB37 AJ5:AJ37 AV5:BH37">
    <cfRule type="cellIs" dxfId="1" priority="7" operator="lessThan">
      <formula>54.5</formula>
    </cfRule>
  </conditionalFormatting>
  <conditionalFormatting sqref="AB5:AB37 AJ5:BH37 BJ5:BS37">
    <cfRule type="containsText" dxfId="2" priority="8" operator="containsText" text="A">
      <formula>NOT(ISERROR(SEARCH(("A"),(AB5))))</formula>
    </cfRule>
  </conditionalFormatting>
  <conditionalFormatting sqref="BI5:BI37">
    <cfRule type="cellIs" dxfId="1" priority="9" operator="lessThan">
      <formula>54.5</formula>
    </cfRule>
  </conditionalFormatting>
  <conditionalFormatting sqref="BI5:BI37">
    <cfRule type="containsText" dxfId="2" priority="10" operator="containsText" text="A">
      <formula>NOT(ISERROR(SEARCH(("A"),(BI5))))</formula>
    </cfRule>
  </conditionalFormatting>
  <conditionalFormatting sqref="AF5:AF37 AJ5:AJ37">
    <cfRule type="cellIs" dxfId="1" priority="11" operator="lessThan">
      <formula>54.5</formula>
    </cfRule>
  </conditionalFormatting>
  <conditionalFormatting sqref="AF5:AF37 AJ5:AJ37">
    <cfRule type="containsText" dxfId="2" priority="12" operator="containsText" text="A">
      <formula>NOT(ISERROR(SEARCH(("A"),(AF5))))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2.29"/>
    <col customWidth="1" min="2" max="2" width="3.57"/>
    <col customWidth="1" min="3" max="4" width="3.0"/>
    <col customWidth="1" min="5" max="5" width="11.71"/>
    <col customWidth="1" min="6" max="6" width="3.57"/>
    <col customWidth="1" min="7" max="7" width="9.0"/>
    <col customWidth="1" min="8" max="8" width="3.57"/>
    <col customWidth="1" min="9" max="9" width="12.14"/>
    <col customWidth="1" min="10" max="10" width="13.29"/>
    <col customWidth="1" min="11" max="11" width="22.57"/>
    <col customWidth="1" hidden="1" min="12" max="12" width="4.71"/>
    <col customWidth="1" hidden="1" min="13" max="13" width="23.14"/>
    <col customWidth="1" hidden="1" min="14" max="14" width="34.14"/>
    <col customWidth="1" min="15" max="22" width="4.14"/>
    <col customWidth="1" min="23" max="23" width="5.71"/>
    <col customWidth="1" min="24" max="27" width="6.0"/>
    <col customWidth="1" min="28" max="28" width="4.14"/>
    <col customWidth="1" min="29" max="31" width="6.0"/>
    <col customWidth="1" min="32" max="32" width="4.14"/>
    <col customWidth="1" min="33" max="35" width="6.71"/>
    <col customWidth="1" min="36" max="36" width="4.14"/>
    <col customWidth="1" min="37" max="47" width="6.71"/>
    <col customWidth="1" min="48" max="48" width="7.43"/>
    <col customWidth="1" min="49" max="60" width="6.71"/>
    <col customWidth="1" min="61" max="61" width="4.71"/>
    <col customWidth="1" min="62" max="71" width="6.71"/>
    <col customWidth="1" min="72" max="72" width="4.71"/>
    <col customWidth="1" min="73" max="81" width="6.71"/>
    <col customWidth="1" min="82" max="82" width="4.71"/>
  </cols>
  <sheetData>
    <row r="1" ht="15.75" customHeight="1">
      <c r="A1" s="34"/>
      <c r="B1" s="34"/>
      <c r="C1" s="34"/>
      <c r="D1" s="34"/>
      <c r="E1" s="35"/>
      <c r="F1" s="35"/>
      <c r="G1" s="35"/>
      <c r="H1" s="35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 t="s">
        <v>12</v>
      </c>
      <c r="Y1" s="38"/>
      <c r="Z1" s="38"/>
      <c r="AA1" s="38"/>
      <c r="AB1" s="38"/>
      <c r="AC1" s="37" t="s">
        <v>13</v>
      </c>
      <c r="AD1" s="38"/>
      <c r="AE1" s="38"/>
      <c r="AF1" s="38"/>
      <c r="AG1" s="39" t="s">
        <v>14</v>
      </c>
      <c r="AH1" s="38"/>
      <c r="AI1" s="38"/>
      <c r="AJ1" s="38"/>
      <c r="AK1" s="40" t="s">
        <v>15</v>
      </c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41" t="s">
        <v>16</v>
      </c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42" t="s">
        <v>17</v>
      </c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43" t="s">
        <v>18</v>
      </c>
      <c r="BV1" s="38"/>
      <c r="BW1" s="38"/>
      <c r="BX1" s="38"/>
      <c r="BY1" s="38"/>
      <c r="BZ1" s="38"/>
      <c r="CA1" s="38"/>
      <c r="CB1" s="38"/>
      <c r="CC1" s="38"/>
      <c r="CD1" s="38"/>
    </row>
    <row r="2" ht="15.75" customHeight="1">
      <c r="A2" s="35"/>
      <c r="B2" s="35"/>
      <c r="C2" s="35"/>
      <c r="D2" s="35"/>
      <c r="G2" s="35"/>
      <c r="H2" s="35"/>
      <c r="I2" s="35"/>
      <c r="J2" s="36"/>
      <c r="K2" s="36"/>
      <c r="L2" s="36"/>
      <c r="M2" s="36"/>
      <c r="N2" s="36"/>
      <c r="O2" s="44" t="s">
        <v>19</v>
      </c>
      <c r="P2" s="45"/>
      <c r="Q2" s="45"/>
      <c r="R2" s="45"/>
      <c r="S2" s="45"/>
      <c r="T2" s="45"/>
      <c r="U2" s="45"/>
      <c r="V2" s="45"/>
      <c r="W2" s="46"/>
      <c r="X2" s="47">
        <v>20.0</v>
      </c>
      <c r="Y2" s="47">
        <v>30.0</v>
      </c>
      <c r="Z2" s="47">
        <v>50.0</v>
      </c>
      <c r="AA2" s="47"/>
      <c r="AB2" s="48"/>
      <c r="AC2" s="47">
        <v>30.0</v>
      </c>
      <c r="AD2" s="47">
        <v>70.0</v>
      </c>
      <c r="AE2" s="47"/>
      <c r="AF2" s="48"/>
      <c r="AG2" s="50">
        <v>30.0</v>
      </c>
      <c r="AH2" s="50">
        <v>70.0</v>
      </c>
      <c r="AI2" s="47"/>
      <c r="AJ2" s="51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52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53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54"/>
      <c r="BU2" s="36"/>
      <c r="BV2" s="36"/>
      <c r="BW2" s="36"/>
      <c r="BX2" s="36"/>
      <c r="BY2" s="36"/>
      <c r="BZ2" s="36"/>
      <c r="CA2" s="36"/>
      <c r="CB2" s="36"/>
      <c r="CC2" s="36"/>
      <c r="CD2" s="55"/>
    </row>
    <row r="3" ht="15.75" customHeight="1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L3" s="36"/>
      <c r="M3" s="36"/>
      <c r="N3" s="36"/>
      <c r="O3" s="56"/>
      <c r="P3" s="56"/>
      <c r="Q3" s="57">
        <v>0.5</v>
      </c>
      <c r="R3" s="57">
        <v>0.2</v>
      </c>
      <c r="S3" s="57">
        <v>0.05</v>
      </c>
      <c r="T3" s="57">
        <v>0.2</v>
      </c>
      <c r="U3" s="57">
        <v>0.05</v>
      </c>
      <c r="V3" s="57"/>
      <c r="W3" s="57"/>
      <c r="X3" s="58">
        <v>0.2</v>
      </c>
      <c r="Y3" s="58">
        <v>0.3</v>
      </c>
      <c r="Z3" s="58">
        <f>Z2/100</f>
        <v>0.5</v>
      </c>
      <c r="AA3" s="58"/>
      <c r="AB3" s="48"/>
      <c r="AC3" s="58">
        <v>0.3</v>
      </c>
      <c r="AD3" s="58">
        <v>0.7</v>
      </c>
      <c r="AE3" s="58"/>
      <c r="AF3" s="48"/>
      <c r="AG3" s="58">
        <f t="shared" ref="AG3:AH3" si="1">AG2/100</f>
        <v>0.3</v>
      </c>
      <c r="AH3" s="58">
        <f t="shared" si="1"/>
        <v>0.7</v>
      </c>
      <c r="AI3" s="58"/>
      <c r="AJ3" s="51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2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3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4"/>
      <c r="BU3" s="59"/>
      <c r="BV3" s="59"/>
      <c r="BW3" s="59"/>
      <c r="BX3" s="59"/>
      <c r="BY3" s="59"/>
      <c r="BZ3" s="59"/>
      <c r="CA3" s="59"/>
      <c r="CB3" s="59"/>
      <c r="CC3" s="59"/>
      <c r="CD3" s="55" t="s">
        <v>20</v>
      </c>
    </row>
    <row r="4" ht="15.75" customHeight="1">
      <c r="A4" s="60" t="s">
        <v>21</v>
      </c>
      <c r="B4" s="60" t="s">
        <v>22</v>
      </c>
      <c r="C4" s="60"/>
      <c r="D4" s="61" t="s">
        <v>23</v>
      </c>
      <c r="E4" s="61" t="s">
        <v>21</v>
      </c>
      <c r="F4" s="61" t="s">
        <v>24</v>
      </c>
      <c r="G4" s="61" t="s">
        <v>25</v>
      </c>
      <c r="H4" s="61" t="s">
        <v>24</v>
      </c>
      <c r="I4" s="61" t="s">
        <v>26</v>
      </c>
      <c r="J4" s="6" t="s">
        <v>27</v>
      </c>
      <c r="K4" s="6" t="s">
        <v>28</v>
      </c>
      <c r="L4" s="62" t="s">
        <v>29</v>
      </c>
      <c r="M4" s="62" t="s">
        <v>30</v>
      </c>
      <c r="N4" s="62" t="s">
        <v>31</v>
      </c>
      <c r="O4" s="56" t="s">
        <v>32</v>
      </c>
      <c r="P4" s="56" t="s">
        <v>33</v>
      </c>
      <c r="Q4" s="63" t="s">
        <v>34</v>
      </c>
      <c r="R4" s="63" t="s">
        <v>35</v>
      </c>
      <c r="S4" s="63" t="s">
        <v>36</v>
      </c>
      <c r="T4" s="63" t="s">
        <v>37</v>
      </c>
      <c r="U4" s="63" t="s">
        <v>38</v>
      </c>
      <c r="V4" s="63" t="s">
        <v>39</v>
      </c>
      <c r="W4" s="63" t="s">
        <v>22</v>
      </c>
      <c r="X4" s="36" t="s">
        <v>40</v>
      </c>
      <c r="Y4" s="36" t="s">
        <v>41</v>
      </c>
      <c r="Z4" s="36" t="s">
        <v>42</v>
      </c>
      <c r="AA4" s="36" t="s">
        <v>43</v>
      </c>
      <c r="AB4" s="48" t="s">
        <v>32</v>
      </c>
      <c r="AC4" s="36" t="s">
        <v>40</v>
      </c>
      <c r="AD4" s="36" t="s">
        <v>41</v>
      </c>
      <c r="AE4" s="36" t="s">
        <v>43</v>
      </c>
      <c r="AF4" s="48" t="s">
        <v>33</v>
      </c>
      <c r="AG4" s="36" t="s">
        <v>40</v>
      </c>
      <c r="AH4" s="36" t="s">
        <v>41</v>
      </c>
      <c r="AI4" s="36" t="s">
        <v>43</v>
      </c>
      <c r="AJ4" s="64" t="s">
        <v>39</v>
      </c>
      <c r="AK4" s="65" t="s">
        <v>44</v>
      </c>
      <c r="AL4" s="65" t="s">
        <v>45</v>
      </c>
      <c r="AM4" s="65" t="s">
        <v>46</v>
      </c>
      <c r="AN4" s="65" t="s">
        <v>47</v>
      </c>
      <c r="AO4" s="65" t="s">
        <v>48</v>
      </c>
      <c r="AP4" s="65" t="s">
        <v>49</v>
      </c>
      <c r="AQ4" s="65" t="s">
        <v>50</v>
      </c>
      <c r="AR4" s="65" t="s">
        <v>51</v>
      </c>
      <c r="AS4" s="65" t="s">
        <v>52</v>
      </c>
      <c r="AT4" s="65" t="s">
        <v>53</v>
      </c>
      <c r="AU4" s="65" t="s">
        <v>54</v>
      </c>
      <c r="AV4" s="66" t="s">
        <v>35</v>
      </c>
      <c r="AW4" s="65" t="s">
        <v>44</v>
      </c>
      <c r="AX4" s="65" t="s">
        <v>45</v>
      </c>
      <c r="AY4" s="65" t="s">
        <v>46</v>
      </c>
      <c r="AZ4" s="65" t="s">
        <v>47</v>
      </c>
      <c r="BA4" s="65" t="s">
        <v>48</v>
      </c>
      <c r="BB4" s="65" t="s">
        <v>49</v>
      </c>
      <c r="BC4" s="65" t="s">
        <v>50</v>
      </c>
      <c r="BD4" s="65" t="s">
        <v>51</v>
      </c>
      <c r="BE4" s="65" t="s">
        <v>52</v>
      </c>
      <c r="BF4" s="65" t="s">
        <v>53</v>
      </c>
      <c r="BG4" s="65" t="s">
        <v>55</v>
      </c>
      <c r="BH4" s="65" t="s">
        <v>56</v>
      </c>
      <c r="BI4" s="67" t="s">
        <v>36</v>
      </c>
      <c r="BJ4" s="65" t="s">
        <v>44</v>
      </c>
      <c r="BK4" s="65" t="s">
        <v>45</v>
      </c>
      <c r="BL4" s="65" t="s">
        <v>46</v>
      </c>
      <c r="BM4" s="65" t="s">
        <v>47</v>
      </c>
      <c r="BN4" s="65" t="s">
        <v>48</v>
      </c>
      <c r="BO4" s="65" t="s">
        <v>49</v>
      </c>
      <c r="BP4" s="65" t="s">
        <v>50</v>
      </c>
      <c r="BQ4" s="65" t="s">
        <v>51</v>
      </c>
      <c r="BR4" s="65" t="s">
        <v>52</v>
      </c>
      <c r="BS4" s="65" t="s">
        <v>53</v>
      </c>
      <c r="BT4" s="68" t="s">
        <v>37</v>
      </c>
      <c r="BU4" s="65" t="s">
        <v>45</v>
      </c>
      <c r="BV4" s="65" t="s">
        <v>46</v>
      </c>
      <c r="BW4" s="65" t="s">
        <v>47</v>
      </c>
      <c r="BX4" s="65" t="s">
        <v>48</v>
      </c>
      <c r="BY4" s="65" t="s">
        <v>49</v>
      </c>
      <c r="BZ4" s="65" t="s">
        <v>50</v>
      </c>
      <c r="CA4" s="65" t="s">
        <v>51</v>
      </c>
      <c r="CB4" s="69" t="s">
        <v>52</v>
      </c>
      <c r="CC4" s="70"/>
      <c r="CD4" s="71" t="s">
        <v>57</v>
      </c>
    </row>
    <row r="5" ht="15.75" customHeight="1">
      <c r="A5" s="34" t="str">
        <f t="shared" ref="A5:A47" si="2">$E5&amp;"-"&amp;$F5</f>
        <v>202051549-2</v>
      </c>
      <c r="B5" s="23">
        <f t="shared" ref="B5:B47" si="3">$W5</f>
        <v>69</v>
      </c>
      <c r="C5" s="34"/>
      <c r="D5" s="72">
        <v>1.0</v>
      </c>
      <c r="E5" s="72" t="s">
        <v>2170</v>
      </c>
      <c r="F5" s="72" t="s">
        <v>61</v>
      </c>
      <c r="G5" s="72" t="s">
        <v>2171</v>
      </c>
      <c r="H5" s="72" t="s">
        <v>155</v>
      </c>
      <c r="I5" s="72" t="s">
        <v>2172</v>
      </c>
      <c r="J5" s="72" t="s">
        <v>1753</v>
      </c>
      <c r="K5" s="72" t="s">
        <v>2173</v>
      </c>
      <c r="L5" s="72" t="s">
        <v>65</v>
      </c>
      <c r="M5" s="72" t="s">
        <v>323</v>
      </c>
      <c r="N5" s="72" t="s">
        <v>2174</v>
      </c>
      <c r="O5" s="74">
        <f t="shared" ref="O5:O39" si="4">$AB5</f>
        <v>100</v>
      </c>
      <c r="P5" s="74">
        <f t="shared" ref="P5:P39" si="5">$AF5</f>
        <v>30</v>
      </c>
      <c r="Q5" s="74">
        <f t="shared" ref="Q5:Q35" si="6">IFERROR(IF($V5&lt;&gt;0,ROUND((MAX(O5:P5)*0.5+$V5*0.5),0),ROUND(($O5*0.5+$P5*0.5),0)),)</f>
        <v>65</v>
      </c>
      <c r="R5" s="74">
        <f t="shared" ref="R5:R39" si="7">$AV5</f>
        <v>77.3</v>
      </c>
      <c r="S5" s="74">
        <f t="shared" ref="S5:S39" si="8">$BI5</f>
        <v>65.8</v>
      </c>
      <c r="T5" s="74">
        <f t="shared" ref="T5:T39" si="9">$BT5</f>
        <v>76</v>
      </c>
      <c r="U5" s="74">
        <f t="shared" ref="U5:U39" si="10">$CD5</f>
        <v>56.875</v>
      </c>
      <c r="V5" s="75">
        <f t="shared" ref="V5:V39" si="11">$AJ5</f>
        <v>0</v>
      </c>
      <c r="W5" s="76">
        <f t="shared" ref="W5:W39" si="12">IF($Q5&gt;=55,ROUND($Q5*$Q$3+$R5*$R$3+$S5*$S$3+$T5*$T$3+$U5*$U$3,0),$Q5)</f>
        <v>69</v>
      </c>
      <c r="X5" s="74">
        <v>20.0</v>
      </c>
      <c r="Y5" s="77">
        <v>30.0</v>
      </c>
      <c r="Z5" s="77">
        <v>50.0</v>
      </c>
      <c r="AA5" s="77">
        <v>100.0</v>
      </c>
      <c r="AB5" s="78">
        <f t="shared" ref="AB5:AB39" si="13">IFERROR(X5+Y5+Z5*AA5/100,0)</f>
        <v>100</v>
      </c>
      <c r="AC5" s="77">
        <v>30.0</v>
      </c>
      <c r="AD5" s="77">
        <v>0.0</v>
      </c>
      <c r="AE5" s="74">
        <v>0.0</v>
      </c>
      <c r="AF5" s="78">
        <f t="shared" ref="AF5:AF39" si="14">IFERROR(AC5+AD5*AE5/100,0)</f>
        <v>30</v>
      </c>
      <c r="AG5" s="77"/>
      <c r="AH5" s="77"/>
      <c r="AI5" s="74"/>
      <c r="AJ5" s="78">
        <f t="shared" ref="AJ5:AJ39" si="15">IFERROR(AG5+AH5*AI5/100,0)</f>
        <v>0</v>
      </c>
      <c r="AK5" s="79">
        <v>100.0</v>
      </c>
      <c r="AL5" s="80">
        <v>100.0</v>
      </c>
      <c r="AM5" s="79">
        <v>100.0</v>
      </c>
      <c r="AN5" s="79">
        <v>25.0</v>
      </c>
      <c r="AO5" s="79">
        <v>25.0</v>
      </c>
      <c r="AP5" s="79">
        <v>60.0</v>
      </c>
      <c r="AQ5" s="79">
        <v>100.0</v>
      </c>
      <c r="AR5" s="79">
        <v>83.0</v>
      </c>
      <c r="AS5" s="79">
        <v>80.0</v>
      </c>
      <c r="AT5" s="79">
        <v>100.0</v>
      </c>
      <c r="AU5" s="79"/>
      <c r="AV5" s="78">
        <f t="shared" ref="AV5:AV22" si="16">IFERROR(AVERAGE(AK5:AU5),0)</f>
        <v>77.3</v>
      </c>
      <c r="AW5" s="79">
        <v>76.0</v>
      </c>
      <c r="AX5" s="79">
        <v>93.0</v>
      </c>
      <c r="AY5" s="79">
        <v>100.0</v>
      </c>
      <c r="AZ5" s="79">
        <v>0.0</v>
      </c>
      <c r="BA5" s="79">
        <v>99.0</v>
      </c>
      <c r="BB5" s="79">
        <v>100.0</v>
      </c>
      <c r="BC5" s="79">
        <v>93.0</v>
      </c>
      <c r="BD5" s="79">
        <v>0.0</v>
      </c>
      <c r="BE5" s="79">
        <v>97.0</v>
      </c>
      <c r="BF5" s="79">
        <v>0.0</v>
      </c>
      <c r="BG5" s="79"/>
      <c r="BH5" s="79"/>
      <c r="BI5" s="78">
        <f t="shared" ref="BI5:BI22" si="17">IFERROR(AVERAGE(AW5:BH5),0)</f>
        <v>65.8</v>
      </c>
      <c r="BJ5" s="79">
        <v>100.0</v>
      </c>
      <c r="BK5" s="79">
        <v>0.0</v>
      </c>
      <c r="BL5" s="79">
        <v>100.0</v>
      </c>
      <c r="BM5" s="79">
        <v>100.0</v>
      </c>
      <c r="BN5" s="79">
        <v>100.0</v>
      </c>
      <c r="BO5" s="79">
        <v>70.0</v>
      </c>
      <c r="BP5" s="79">
        <v>100.0</v>
      </c>
      <c r="BQ5" s="79">
        <v>90.0</v>
      </c>
      <c r="BR5" s="79">
        <v>100.0</v>
      </c>
      <c r="BS5" s="79">
        <v>0.0</v>
      </c>
      <c r="BT5" s="78">
        <f t="shared" ref="BT5:BT39" si="18">IFERROR(AVERAGE(BJ5:BS5),0)</f>
        <v>76</v>
      </c>
      <c r="BU5" s="81">
        <v>55.0</v>
      </c>
      <c r="BV5" s="81">
        <v>0.0</v>
      </c>
      <c r="BW5" s="81">
        <v>100.0</v>
      </c>
      <c r="BX5" s="79">
        <v>100.0</v>
      </c>
      <c r="BY5" s="79">
        <v>100.0</v>
      </c>
      <c r="BZ5" s="79">
        <v>0.0</v>
      </c>
      <c r="CA5" s="79">
        <v>0.0</v>
      </c>
      <c r="CB5" s="79">
        <v>100.0</v>
      </c>
      <c r="CC5" s="83"/>
      <c r="CD5" s="78">
        <f t="shared" ref="CD5:CD22" si="19">IFERROR(AVERAGE(BU5:CC5),0)</f>
        <v>56.875</v>
      </c>
    </row>
    <row r="6" ht="15.75" customHeight="1">
      <c r="A6" s="34" t="str">
        <f t="shared" si="2"/>
        <v>202051539-5</v>
      </c>
      <c r="B6" s="23">
        <f t="shared" si="3"/>
        <v>95</v>
      </c>
      <c r="C6" s="34"/>
      <c r="D6" s="84">
        <v>2.0</v>
      </c>
      <c r="E6" s="72" t="s">
        <v>2175</v>
      </c>
      <c r="F6" s="72" t="s">
        <v>71</v>
      </c>
      <c r="G6" s="72" t="s">
        <v>2176</v>
      </c>
      <c r="H6" s="72" t="s">
        <v>71</v>
      </c>
      <c r="I6" s="72" t="s">
        <v>2177</v>
      </c>
      <c r="J6" s="72" t="s">
        <v>1094</v>
      </c>
      <c r="K6" s="72" t="s">
        <v>2178</v>
      </c>
      <c r="L6" s="72" t="s">
        <v>65</v>
      </c>
      <c r="M6" s="72" t="s">
        <v>323</v>
      </c>
      <c r="N6" s="72" t="s">
        <v>2179</v>
      </c>
      <c r="O6" s="74">
        <f t="shared" si="4"/>
        <v>85</v>
      </c>
      <c r="P6" s="74">
        <f t="shared" si="5"/>
        <v>100</v>
      </c>
      <c r="Q6" s="74">
        <f t="shared" si="6"/>
        <v>93</v>
      </c>
      <c r="R6" s="74">
        <f t="shared" si="7"/>
        <v>95.5</v>
      </c>
      <c r="S6" s="74">
        <f t="shared" si="8"/>
        <v>100</v>
      </c>
      <c r="T6" s="74">
        <f t="shared" si="9"/>
        <v>98.5</v>
      </c>
      <c r="U6" s="74">
        <f t="shared" si="10"/>
        <v>100</v>
      </c>
      <c r="V6" s="75">
        <f t="shared" si="11"/>
        <v>0</v>
      </c>
      <c r="W6" s="76">
        <f t="shared" si="12"/>
        <v>95</v>
      </c>
      <c r="X6" s="74">
        <v>20.0</v>
      </c>
      <c r="Y6" s="77">
        <v>25.0</v>
      </c>
      <c r="Z6" s="77">
        <v>40.0</v>
      </c>
      <c r="AA6" s="77">
        <v>100.0</v>
      </c>
      <c r="AB6" s="78">
        <f t="shared" si="13"/>
        <v>85</v>
      </c>
      <c r="AC6" s="77">
        <v>30.0</v>
      </c>
      <c r="AD6" s="77">
        <v>70.0</v>
      </c>
      <c r="AE6" s="74">
        <v>100.0</v>
      </c>
      <c r="AF6" s="78">
        <f t="shared" si="14"/>
        <v>100</v>
      </c>
      <c r="AG6" s="77"/>
      <c r="AH6" s="77"/>
      <c r="AI6" s="74"/>
      <c r="AJ6" s="78">
        <f t="shared" si="15"/>
        <v>0</v>
      </c>
      <c r="AK6" s="79">
        <v>100.0</v>
      </c>
      <c r="AL6" s="80">
        <v>100.0</v>
      </c>
      <c r="AM6" s="79">
        <v>100.0</v>
      </c>
      <c r="AN6" s="79">
        <v>100.0</v>
      </c>
      <c r="AO6" s="79">
        <v>75.0</v>
      </c>
      <c r="AP6" s="79">
        <v>80.0</v>
      </c>
      <c r="AQ6" s="79">
        <v>100.0</v>
      </c>
      <c r="AR6" s="79">
        <v>100.0</v>
      </c>
      <c r="AS6" s="79">
        <v>100.0</v>
      </c>
      <c r="AT6" s="79">
        <v>100.0</v>
      </c>
      <c r="AU6" s="79"/>
      <c r="AV6" s="78">
        <f t="shared" si="16"/>
        <v>95.5</v>
      </c>
      <c r="AW6" s="79">
        <v>100.0</v>
      </c>
      <c r="AX6" s="79">
        <v>100.0</v>
      </c>
      <c r="AY6" s="79">
        <v>100.0</v>
      </c>
      <c r="AZ6" s="79">
        <v>100.0</v>
      </c>
      <c r="BA6" s="79">
        <v>100.0</v>
      </c>
      <c r="BB6" s="79">
        <v>100.0</v>
      </c>
      <c r="BC6" s="79">
        <v>100.0</v>
      </c>
      <c r="BD6" s="79">
        <v>100.0</v>
      </c>
      <c r="BE6" s="79">
        <v>100.0</v>
      </c>
      <c r="BF6" s="79">
        <v>100.0</v>
      </c>
      <c r="BG6" s="79"/>
      <c r="BH6" s="79"/>
      <c r="BI6" s="78">
        <f t="shared" si="17"/>
        <v>100</v>
      </c>
      <c r="BJ6" s="79">
        <v>100.0</v>
      </c>
      <c r="BK6" s="79">
        <v>100.0</v>
      </c>
      <c r="BL6" s="79">
        <v>95.0</v>
      </c>
      <c r="BM6" s="79">
        <v>100.0</v>
      </c>
      <c r="BN6" s="79">
        <v>100.0</v>
      </c>
      <c r="BO6" s="79">
        <v>100.0</v>
      </c>
      <c r="BP6" s="79">
        <v>100.0</v>
      </c>
      <c r="BQ6" s="79">
        <v>100.0</v>
      </c>
      <c r="BR6" s="79">
        <v>90.0</v>
      </c>
      <c r="BS6" s="79">
        <v>100.0</v>
      </c>
      <c r="BT6" s="78">
        <f t="shared" si="18"/>
        <v>98.5</v>
      </c>
      <c r="BU6" s="81">
        <v>100.0</v>
      </c>
      <c r="BV6" s="81">
        <v>100.0</v>
      </c>
      <c r="BW6" s="81">
        <v>100.0</v>
      </c>
      <c r="BX6" s="79">
        <v>100.0</v>
      </c>
      <c r="BY6" s="79">
        <v>100.0</v>
      </c>
      <c r="BZ6" s="79">
        <v>100.0</v>
      </c>
      <c r="CA6" s="79">
        <v>100.0</v>
      </c>
      <c r="CB6" s="79">
        <v>100.0</v>
      </c>
      <c r="CC6" s="79"/>
      <c r="CD6" s="78">
        <f t="shared" si="19"/>
        <v>100</v>
      </c>
    </row>
    <row r="7" ht="15.75" customHeight="1">
      <c r="A7" s="34" t="str">
        <f t="shared" si="2"/>
        <v>202056594-5</v>
      </c>
      <c r="B7" s="23">
        <f t="shared" si="3"/>
        <v>0</v>
      </c>
      <c r="C7" s="34"/>
      <c r="D7" s="84">
        <v>3.0</v>
      </c>
      <c r="E7" s="72" t="s">
        <v>2180</v>
      </c>
      <c r="F7" s="72" t="s">
        <v>71</v>
      </c>
      <c r="G7" s="72" t="s">
        <v>2181</v>
      </c>
      <c r="H7" s="72" t="s">
        <v>79</v>
      </c>
      <c r="I7" s="72" t="s">
        <v>2182</v>
      </c>
      <c r="J7" s="72" t="s">
        <v>218</v>
      </c>
      <c r="K7" s="72" t="s">
        <v>2183</v>
      </c>
      <c r="L7" s="72" t="s">
        <v>65</v>
      </c>
      <c r="M7" s="72" t="s">
        <v>97</v>
      </c>
      <c r="N7" s="72" t="s">
        <v>2184</v>
      </c>
      <c r="O7" s="74">
        <f t="shared" si="4"/>
        <v>0</v>
      </c>
      <c r="P7" s="74">
        <f t="shared" si="5"/>
        <v>0</v>
      </c>
      <c r="Q7" s="74">
        <f t="shared" si="6"/>
        <v>0</v>
      </c>
      <c r="R7" s="74">
        <f t="shared" si="7"/>
        <v>0</v>
      </c>
      <c r="S7" s="74">
        <f t="shared" si="8"/>
        <v>0</v>
      </c>
      <c r="T7" s="74">
        <f t="shared" si="9"/>
        <v>0</v>
      </c>
      <c r="U7" s="74">
        <f t="shared" si="10"/>
        <v>0</v>
      </c>
      <c r="V7" s="75">
        <f t="shared" si="11"/>
        <v>0</v>
      </c>
      <c r="W7" s="76">
        <f t="shared" si="12"/>
        <v>0</v>
      </c>
      <c r="X7" s="74" t="s">
        <v>68</v>
      </c>
      <c r="Y7" s="77" t="s">
        <v>68</v>
      </c>
      <c r="Z7" s="77" t="s">
        <v>68</v>
      </c>
      <c r="AA7" s="77" t="s">
        <v>68</v>
      </c>
      <c r="AB7" s="78">
        <f t="shared" si="13"/>
        <v>0</v>
      </c>
      <c r="AC7" s="77" t="s">
        <v>68</v>
      </c>
      <c r="AD7" s="77" t="s">
        <v>68</v>
      </c>
      <c r="AE7" s="74" t="s">
        <v>68</v>
      </c>
      <c r="AF7" s="78">
        <f t="shared" si="14"/>
        <v>0</v>
      </c>
      <c r="AG7" s="77"/>
      <c r="AH7" s="77"/>
      <c r="AI7" s="74"/>
      <c r="AJ7" s="78">
        <f t="shared" si="15"/>
        <v>0</v>
      </c>
      <c r="AK7" s="79">
        <v>0.0</v>
      </c>
      <c r="AL7" s="80">
        <v>0.0</v>
      </c>
      <c r="AM7" s="79">
        <v>0.0</v>
      </c>
      <c r="AN7" s="79">
        <v>0.0</v>
      </c>
      <c r="AO7" s="79">
        <v>0.0</v>
      </c>
      <c r="AP7" s="79">
        <v>0.0</v>
      </c>
      <c r="AQ7" s="79">
        <v>0.0</v>
      </c>
      <c r="AR7" s="79">
        <v>0.0</v>
      </c>
      <c r="AS7" s="79">
        <v>0.0</v>
      </c>
      <c r="AT7" s="79">
        <v>0.0</v>
      </c>
      <c r="AU7" s="79"/>
      <c r="AV7" s="78">
        <f t="shared" si="16"/>
        <v>0</v>
      </c>
      <c r="AW7" s="79">
        <v>0.0</v>
      </c>
      <c r="AX7" s="79">
        <v>0.0</v>
      </c>
      <c r="AY7" s="79">
        <v>0.0</v>
      </c>
      <c r="AZ7" s="79">
        <v>0.0</v>
      </c>
      <c r="BA7" s="79">
        <v>0.0</v>
      </c>
      <c r="BB7" s="79">
        <v>0.0</v>
      </c>
      <c r="BC7" s="79">
        <v>0.0</v>
      </c>
      <c r="BD7" s="79">
        <v>0.0</v>
      </c>
      <c r="BE7" s="79">
        <v>0.0</v>
      </c>
      <c r="BF7" s="79">
        <v>0.0</v>
      </c>
      <c r="BG7" s="79"/>
      <c r="BH7" s="79"/>
      <c r="BI7" s="78">
        <f t="shared" si="17"/>
        <v>0</v>
      </c>
      <c r="BJ7" s="79">
        <v>0.0</v>
      </c>
      <c r="BK7" s="79">
        <v>0.0</v>
      </c>
      <c r="BL7" s="79">
        <v>0.0</v>
      </c>
      <c r="BM7" s="79">
        <v>0.0</v>
      </c>
      <c r="BN7" s="79">
        <v>0.0</v>
      </c>
      <c r="BO7" s="79">
        <v>0.0</v>
      </c>
      <c r="BP7" s="79">
        <v>0.0</v>
      </c>
      <c r="BQ7" s="79">
        <v>0.0</v>
      </c>
      <c r="BR7" s="79">
        <v>0.0</v>
      </c>
      <c r="BS7" s="79">
        <v>0.0</v>
      </c>
      <c r="BT7" s="78">
        <f t="shared" si="18"/>
        <v>0</v>
      </c>
      <c r="BU7" s="81">
        <v>0.0</v>
      </c>
      <c r="BV7" s="81">
        <v>0.0</v>
      </c>
      <c r="BW7" s="81">
        <v>0.0</v>
      </c>
      <c r="BX7" s="79">
        <v>0.0</v>
      </c>
      <c r="BY7" s="79">
        <v>0.0</v>
      </c>
      <c r="BZ7" s="79">
        <v>0.0</v>
      </c>
      <c r="CA7" s="79">
        <v>0.0</v>
      </c>
      <c r="CB7" s="79">
        <v>0.0</v>
      </c>
      <c r="CC7" s="79"/>
      <c r="CD7" s="78">
        <f t="shared" si="19"/>
        <v>0</v>
      </c>
    </row>
    <row r="8" ht="15.75" customHeight="1">
      <c r="A8" s="34" t="str">
        <f t="shared" si="2"/>
        <v>202056589-9</v>
      </c>
      <c r="B8" s="23">
        <f t="shared" si="3"/>
        <v>98</v>
      </c>
      <c r="C8" s="34"/>
      <c r="D8" s="84">
        <v>4.0</v>
      </c>
      <c r="E8" s="72" t="s">
        <v>2185</v>
      </c>
      <c r="F8" s="72" t="s">
        <v>100</v>
      </c>
      <c r="G8" s="72" t="s">
        <v>2186</v>
      </c>
      <c r="H8" s="72" t="s">
        <v>85</v>
      </c>
      <c r="I8" s="72" t="s">
        <v>139</v>
      </c>
      <c r="J8" s="72" t="s">
        <v>2074</v>
      </c>
      <c r="K8" s="72" t="s">
        <v>2187</v>
      </c>
      <c r="L8" s="72" t="s">
        <v>65</v>
      </c>
      <c r="M8" s="72" t="s">
        <v>323</v>
      </c>
      <c r="N8" s="72" t="s">
        <v>2188</v>
      </c>
      <c r="O8" s="74">
        <f t="shared" si="4"/>
        <v>95</v>
      </c>
      <c r="P8" s="74">
        <f t="shared" si="5"/>
        <v>100</v>
      </c>
      <c r="Q8" s="74">
        <f t="shared" si="6"/>
        <v>98</v>
      </c>
      <c r="R8" s="74">
        <f t="shared" si="7"/>
        <v>95</v>
      </c>
      <c r="S8" s="74">
        <f t="shared" si="8"/>
        <v>90</v>
      </c>
      <c r="T8" s="74">
        <f t="shared" si="9"/>
        <v>100</v>
      </c>
      <c r="U8" s="74">
        <f t="shared" si="10"/>
        <v>100</v>
      </c>
      <c r="V8" s="75">
        <f t="shared" si="11"/>
        <v>0</v>
      </c>
      <c r="W8" s="76">
        <f t="shared" si="12"/>
        <v>98</v>
      </c>
      <c r="X8" s="74">
        <v>20.0</v>
      </c>
      <c r="Y8" s="77">
        <v>30.0</v>
      </c>
      <c r="Z8" s="77">
        <v>45.0</v>
      </c>
      <c r="AA8" s="77">
        <v>100.0</v>
      </c>
      <c r="AB8" s="78">
        <f t="shared" si="13"/>
        <v>95</v>
      </c>
      <c r="AC8" s="77">
        <v>30.0</v>
      </c>
      <c r="AD8" s="77">
        <v>70.0</v>
      </c>
      <c r="AE8" s="74">
        <v>100.0</v>
      </c>
      <c r="AF8" s="78">
        <f t="shared" si="14"/>
        <v>100</v>
      </c>
      <c r="AG8" s="77"/>
      <c r="AH8" s="77"/>
      <c r="AI8" s="74"/>
      <c r="AJ8" s="78">
        <f t="shared" si="15"/>
        <v>0</v>
      </c>
      <c r="AK8" s="79">
        <v>100.0</v>
      </c>
      <c r="AL8" s="80">
        <v>50.0</v>
      </c>
      <c r="AM8" s="79">
        <v>100.0</v>
      </c>
      <c r="AN8" s="79">
        <v>100.0</v>
      </c>
      <c r="AO8" s="79">
        <v>100.0</v>
      </c>
      <c r="AP8" s="79">
        <v>100.0</v>
      </c>
      <c r="AQ8" s="79">
        <v>100.0</v>
      </c>
      <c r="AR8" s="79">
        <v>100.0</v>
      </c>
      <c r="AS8" s="79">
        <v>100.0</v>
      </c>
      <c r="AT8" s="79">
        <v>100.0</v>
      </c>
      <c r="AU8" s="79"/>
      <c r="AV8" s="78">
        <f t="shared" si="16"/>
        <v>95</v>
      </c>
      <c r="AW8" s="79">
        <v>100.0</v>
      </c>
      <c r="AX8" s="79">
        <v>100.0</v>
      </c>
      <c r="AY8" s="79">
        <v>100.0</v>
      </c>
      <c r="AZ8" s="79">
        <v>0.0</v>
      </c>
      <c r="BA8" s="79">
        <v>100.0</v>
      </c>
      <c r="BB8" s="79">
        <v>100.0</v>
      </c>
      <c r="BC8" s="79">
        <v>100.0</v>
      </c>
      <c r="BD8" s="79">
        <v>100.0</v>
      </c>
      <c r="BE8" s="79">
        <v>100.0</v>
      </c>
      <c r="BF8" s="79">
        <v>100.0</v>
      </c>
      <c r="BG8" s="79"/>
      <c r="BH8" s="79"/>
      <c r="BI8" s="78">
        <f t="shared" si="17"/>
        <v>90</v>
      </c>
      <c r="BJ8" s="79">
        <v>100.0</v>
      </c>
      <c r="BK8" s="79">
        <v>100.0</v>
      </c>
      <c r="BL8" s="79">
        <v>100.0</v>
      </c>
      <c r="BM8" s="79">
        <v>100.0</v>
      </c>
      <c r="BN8" s="79">
        <v>100.0</v>
      </c>
      <c r="BO8" s="79">
        <v>100.0</v>
      </c>
      <c r="BP8" s="79">
        <v>100.0</v>
      </c>
      <c r="BQ8" s="79">
        <v>100.0</v>
      </c>
      <c r="BR8" s="79">
        <v>100.0</v>
      </c>
      <c r="BS8" s="79">
        <v>100.0</v>
      </c>
      <c r="BT8" s="78">
        <f t="shared" si="18"/>
        <v>100</v>
      </c>
      <c r="BU8" s="81">
        <v>100.0</v>
      </c>
      <c r="BV8" s="81">
        <v>100.0</v>
      </c>
      <c r="BW8" s="81">
        <v>100.0</v>
      </c>
      <c r="BX8" s="79">
        <v>100.0</v>
      </c>
      <c r="BY8" s="79">
        <v>100.0</v>
      </c>
      <c r="BZ8" s="79">
        <v>100.0</v>
      </c>
      <c r="CA8" s="79">
        <v>100.0</v>
      </c>
      <c r="CB8" s="79">
        <v>100.0</v>
      </c>
      <c r="CC8" s="79"/>
      <c r="CD8" s="78">
        <f t="shared" si="19"/>
        <v>100</v>
      </c>
    </row>
    <row r="9" ht="15.75" customHeight="1">
      <c r="A9" s="34" t="str">
        <f t="shared" si="2"/>
        <v>202056576-7</v>
      </c>
      <c r="B9" s="23">
        <f t="shared" si="3"/>
        <v>0</v>
      </c>
      <c r="C9" s="34"/>
      <c r="D9" s="84">
        <v>5.0</v>
      </c>
      <c r="E9" s="72" t="s">
        <v>2189</v>
      </c>
      <c r="F9" s="72" t="s">
        <v>92</v>
      </c>
      <c r="G9" s="72" t="s">
        <v>2190</v>
      </c>
      <c r="H9" s="72" t="s">
        <v>61</v>
      </c>
      <c r="I9" s="72" t="s">
        <v>121</v>
      </c>
      <c r="J9" s="72" t="s">
        <v>289</v>
      </c>
      <c r="K9" s="72" t="s">
        <v>2191</v>
      </c>
      <c r="L9" s="72" t="s">
        <v>65</v>
      </c>
      <c r="M9" s="72" t="s">
        <v>97</v>
      </c>
      <c r="N9" s="72" t="s">
        <v>2192</v>
      </c>
      <c r="O9" s="74">
        <f t="shared" si="4"/>
        <v>0</v>
      </c>
      <c r="P9" s="74">
        <f t="shared" si="5"/>
        <v>0</v>
      </c>
      <c r="Q9" s="74">
        <f t="shared" si="6"/>
        <v>0</v>
      </c>
      <c r="R9" s="74">
        <f t="shared" si="7"/>
        <v>19</v>
      </c>
      <c r="S9" s="74">
        <f t="shared" si="8"/>
        <v>10</v>
      </c>
      <c r="T9" s="74">
        <f t="shared" si="9"/>
        <v>10</v>
      </c>
      <c r="U9" s="74">
        <f t="shared" si="10"/>
        <v>0</v>
      </c>
      <c r="V9" s="75">
        <f t="shared" si="11"/>
        <v>0</v>
      </c>
      <c r="W9" s="76">
        <f t="shared" si="12"/>
        <v>0</v>
      </c>
      <c r="X9" s="74" t="s">
        <v>68</v>
      </c>
      <c r="Y9" s="77" t="s">
        <v>68</v>
      </c>
      <c r="Z9" s="77" t="s">
        <v>68</v>
      </c>
      <c r="AA9" s="77" t="s">
        <v>68</v>
      </c>
      <c r="AB9" s="78">
        <f t="shared" si="13"/>
        <v>0</v>
      </c>
      <c r="AC9" s="77" t="s">
        <v>68</v>
      </c>
      <c r="AD9" s="77" t="s">
        <v>68</v>
      </c>
      <c r="AE9" s="74" t="s">
        <v>68</v>
      </c>
      <c r="AF9" s="78">
        <f t="shared" si="14"/>
        <v>0</v>
      </c>
      <c r="AG9" s="77"/>
      <c r="AH9" s="77"/>
      <c r="AI9" s="74"/>
      <c r="AJ9" s="78">
        <f t="shared" si="15"/>
        <v>0</v>
      </c>
      <c r="AK9" s="79">
        <v>0.0</v>
      </c>
      <c r="AL9" s="80">
        <v>0.0</v>
      </c>
      <c r="AM9" s="79">
        <v>20.0</v>
      </c>
      <c r="AN9" s="79">
        <v>100.0</v>
      </c>
      <c r="AO9" s="79">
        <v>50.0</v>
      </c>
      <c r="AP9" s="79">
        <v>20.0</v>
      </c>
      <c r="AQ9" s="79">
        <v>0.0</v>
      </c>
      <c r="AR9" s="79">
        <v>0.0</v>
      </c>
      <c r="AS9" s="79">
        <v>0.0</v>
      </c>
      <c r="AT9" s="79">
        <v>0.0</v>
      </c>
      <c r="AU9" s="79"/>
      <c r="AV9" s="78">
        <f t="shared" si="16"/>
        <v>19</v>
      </c>
      <c r="AW9" s="79">
        <v>0.0</v>
      </c>
      <c r="AX9" s="79">
        <v>100.0</v>
      </c>
      <c r="AY9" s="79">
        <v>0.0</v>
      </c>
      <c r="AZ9" s="79">
        <v>0.0</v>
      </c>
      <c r="BA9" s="79">
        <v>0.0</v>
      </c>
      <c r="BB9" s="79">
        <v>0.0</v>
      </c>
      <c r="BC9" s="79">
        <v>0.0</v>
      </c>
      <c r="BD9" s="79">
        <v>0.0</v>
      </c>
      <c r="BE9" s="79">
        <v>0.0</v>
      </c>
      <c r="BF9" s="79">
        <v>0.0</v>
      </c>
      <c r="BG9" s="79"/>
      <c r="BH9" s="79"/>
      <c r="BI9" s="78">
        <f t="shared" si="17"/>
        <v>10</v>
      </c>
      <c r="BJ9" s="79">
        <v>0.0</v>
      </c>
      <c r="BK9" s="79">
        <v>0.0</v>
      </c>
      <c r="BL9" s="79">
        <v>100.0</v>
      </c>
      <c r="BM9" s="79">
        <v>0.0</v>
      </c>
      <c r="BN9" s="79">
        <v>0.0</v>
      </c>
      <c r="BO9" s="79">
        <v>0.0</v>
      </c>
      <c r="BP9" s="79">
        <v>0.0</v>
      </c>
      <c r="BQ9" s="79">
        <v>0.0</v>
      </c>
      <c r="BR9" s="79">
        <v>0.0</v>
      </c>
      <c r="BS9" s="79">
        <v>0.0</v>
      </c>
      <c r="BT9" s="78">
        <f t="shared" si="18"/>
        <v>10</v>
      </c>
      <c r="BU9" s="81">
        <v>0.0</v>
      </c>
      <c r="BV9" s="81">
        <v>0.0</v>
      </c>
      <c r="BW9" s="81">
        <v>0.0</v>
      </c>
      <c r="BX9" s="79">
        <v>0.0</v>
      </c>
      <c r="BY9" s="79">
        <v>0.0</v>
      </c>
      <c r="BZ9" s="79">
        <v>0.0</v>
      </c>
      <c r="CA9" s="79">
        <v>0.0</v>
      </c>
      <c r="CB9" s="79">
        <v>0.0</v>
      </c>
      <c r="CC9" s="79"/>
      <c r="CD9" s="78">
        <f t="shared" si="19"/>
        <v>0</v>
      </c>
    </row>
    <row r="10" ht="15.75" customHeight="1">
      <c r="A10" s="34" t="str">
        <f t="shared" si="2"/>
        <v>202051524-7</v>
      </c>
      <c r="B10" s="23">
        <f t="shared" si="3"/>
        <v>64</v>
      </c>
      <c r="C10" s="34"/>
      <c r="D10" s="84">
        <v>6.0</v>
      </c>
      <c r="E10" s="72" t="s">
        <v>2193</v>
      </c>
      <c r="F10" s="72" t="s">
        <v>92</v>
      </c>
      <c r="G10" s="72" t="s">
        <v>2194</v>
      </c>
      <c r="H10" s="72" t="s">
        <v>92</v>
      </c>
      <c r="I10" s="72" t="s">
        <v>704</v>
      </c>
      <c r="J10" s="72" t="s">
        <v>456</v>
      </c>
      <c r="K10" s="72" t="s">
        <v>208</v>
      </c>
      <c r="L10" s="72" t="s">
        <v>65</v>
      </c>
      <c r="M10" s="72" t="s">
        <v>323</v>
      </c>
      <c r="N10" s="72" t="s">
        <v>2195</v>
      </c>
      <c r="O10" s="74">
        <f t="shared" si="4"/>
        <v>80</v>
      </c>
      <c r="P10" s="74">
        <f t="shared" si="5"/>
        <v>50</v>
      </c>
      <c r="Q10" s="74">
        <f t="shared" si="6"/>
        <v>65</v>
      </c>
      <c r="R10" s="74">
        <f t="shared" si="7"/>
        <v>71.5</v>
      </c>
      <c r="S10" s="74">
        <f t="shared" si="8"/>
        <v>33.7</v>
      </c>
      <c r="T10" s="74">
        <f t="shared" si="9"/>
        <v>77.5</v>
      </c>
      <c r="U10" s="74">
        <f t="shared" si="10"/>
        <v>0</v>
      </c>
      <c r="V10" s="75">
        <f t="shared" si="11"/>
        <v>0</v>
      </c>
      <c r="W10" s="76">
        <f t="shared" si="12"/>
        <v>64</v>
      </c>
      <c r="X10" s="74">
        <v>20.0</v>
      </c>
      <c r="Y10" s="77">
        <v>30.0</v>
      </c>
      <c r="Z10" s="77">
        <v>30.0</v>
      </c>
      <c r="AA10" s="77">
        <v>100.0</v>
      </c>
      <c r="AB10" s="78">
        <f t="shared" si="13"/>
        <v>80</v>
      </c>
      <c r="AC10" s="77">
        <v>20.0</v>
      </c>
      <c r="AD10" s="77">
        <v>30.0</v>
      </c>
      <c r="AE10" s="74">
        <v>100.0</v>
      </c>
      <c r="AF10" s="78">
        <f t="shared" si="14"/>
        <v>50</v>
      </c>
      <c r="AG10" s="77"/>
      <c r="AH10" s="77"/>
      <c r="AI10" s="74"/>
      <c r="AJ10" s="78">
        <f t="shared" si="15"/>
        <v>0</v>
      </c>
      <c r="AK10" s="79">
        <v>100.0</v>
      </c>
      <c r="AL10" s="80">
        <v>0.0</v>
      </c>
      <c r="AM10" s="79">
        <v>100.0</v>
      </c>
      <c r="AN10" s="79">
        <v>100.0</v>
      </c>
      <c r="AO10" s="79">
        <v>75.0</v>
      </c>
      <c r="AP10" s="79">
        <v>100.0</v>
      </c>
      <c r="AQ10" s="79">
        <v>0.0</v>
      </c>
      <c r="AR10" s="79">
        <v>100.0</v>
      </c>
      <c r="AS10" s="79">
        <v>40.0</v>
      </c>
      <c r="AT10" s="79">
        <v>100.0</v>
      </c>
      <c r="AU10" s="79"/>
      <c r="AV10" s="78">
        <f t="shared" si="16"/>
        <v>71.5</v>
      </c>
      <c r="AW10" s="79">
        <v>0.0</v>
      </c>
      <c r="AX10" s="79">
        <v>0.0</v>
      </c>
      <c r="AY10" s="79">
        <v>0.0</v>
      </c>
      <c r="AZ10" s="79">
        <v>78.0</v>
      </c>
      <c r="BA10" s="79">
        <v>89.0</v>
      </c>
      <c r="BB10" s="79">
        <v>0.0</v>
      </c>
      <c r="BC10" s="79">
        <v>95.0</v>
      </c>
      <c r="BD10" s="79">
        <v>0.0</v>
      </c>
      <c r="BE10" s="79">
        <v>75.0</v>
      </c>
      <c r="BF10" s="79">
        <v>0.0</v>
      </c>
      <c r="BG10" s="79"/>
      <c r="BH10" s="79"/>
      <c r="BI10" s="78">
        <f t="shared" si="17"/>
        <v>33.7</v>
      </c>
      <c r="BJ10" s="79">
        <v>100.0</v>
      </c>
      <c r="BK10" s="79">
        <v>100.0</v>
      </c>
      <c r="BL10" s="79">
        <v>100.0</v>
      </c>
      <c r="BM10" s="79">
        <v>0.0</v>
      </c>
      <c r="BN10" s="79">
        <v>100.0</v>
      </c>
      <c r="BO10" s="79">
        <v>0.0</v>
      </c>
      <c r="BP10" s="79">
        <v>100.0</v>
      </c>
      <c r="BQ10" s="79">
        <v>100.0</v>
      </c>
      <c r="BR10" s="79">
        <v>100.0</v>
      </c>
      <c r="BS10" s="79">
        <v>75.0</v>
      </c>
      <c r="BT10" s="78">
        <f t="shared" si="18"/>
        <v>77.5</v>
      </c>
      <c r="BU10" s="81">
        <v>0.0</v>
      </c>
      <c r="BV10" s="81">
        <v>0.0</v>
      </c>
      <c r="BW10" s="81">
        <v>0.0</v>
      </c>
      <c r="BX10" s="79">
        <v>0.0</v>
      </c>
      <c r="BY10" s="79">
        <v>0.0</v>
      </c>
      <c r="BZ10" s="79">
        <v>0.0</v>
      </c>
      <c r="CA10" s="79">
        <v>0.0</v>
      </c>
      <c r="CB10" s="79">
        <v>0.0</v>
      </c>
      <c r="CC10" s="79"/>
      <c r="CD10" s="78">
        <f t="shared" si="19"/>
        <v>0</v>
      </c>
    </row>
    <row r="11" ht="15.75" customHeight="1">
      <c r="A11" s="34" t="str">
        <f t="shared" si="2"/>
        <v>202023535-k</v>
      </c>
      <c r="B11" s="23">
        <f t="shared" si="3"/>
        <v>38</v>
      </c>
      <c r="C11" s="34"/>
      <c r="D11" s="84">
        <v>7.0</v>
      </c>
      <c r="E11" s="72" t="s">
        <v>2196</v>
      </c>
      <c r="F11" s="72" t="s">
        <v>77</v>
      </c>
      <c r="G11" s="72" t="s">
        <v>2197</v>
      </c>
      <c r="H11" s="72" t="s">
        <v>79</v>
      </c>
      <c r="I11" s="72" t="s">
        <v>138</v>
      </c>
      <c r="J11" s="72" t="s">
        <v>186</v>
      </c>
      <c r="K11" s="72" t="s">
        <v>2198</v>
      </c>
      <c r="L11" s="72" t="s">
        <v>65</v>
      </c>
      <c r="M11" s="72" t="s">
        <v>164</v>
      </c>
      <c r="N11" s="72" t="s">
        <v>2199</v>
      </c>
      <c r="O11" s="74">
        <f t="shared" si="4"/>
        <v>75</v>
      </c>
      <c r="P11" s="74">
        <f t="shared" si="5"/>
        <v>0</v>
      </c>
      <c r="Q11" s="74">
        <f t="shared" si="6"/>
        <v>38</v>
      </c>
      <c r="R11" s="74">
        <f t="shared" si="7"/>
        <v>34</v>
      </c>
      <c r="S11" s="74">
        <f t="shared" si="8"/>
        <v>0</v>
      </c>
      <c r="T11" s="74">
        <f t="shared" si="9"/>
        <v>50</v>
      </c>
      <c r="U11" s="74">
        <f t="shared" si="10"/>
        <v>10.375</v>
      </c>
      <c r="V11" s="75">
        <f t="shared" si="11"/>
        <v>0</v>
      </c>
      <c r="W11" s="76">
        <f t="shared" si="12"/>
        <v>38</v>
      </c>
      <c r="X11" s="74">
        <v>10.0</v>
      </c>
      <c r="Y11" s="77">
        <v>25.0</v>
      </c>
      <c r="Z11" s="77">
        <v>40.0</v>
      </c>
      <c r="AA11" s="77">
        <v>100.0</v>
      </c>
      <c r="AB11" s="78">
        <f t="shared" si="13"/>
        <v>75</v>
      </c>
      <c r="AC11" s="77" t="s">
        <v>68</v>
      </c>
      <c r="AD11" s="77" t="s">
        <v>68</v>
      </c>
      <c r="AE11" s="74" t="s">
        <v>68</v>
      </c>
      <c r="AF11" s="78">
        <f t="shared" si="14"/>
        <v>0</v>
      </c>
      <c r="AG11" s="77"/>
      <c r="AH11" s="77"/>
      <c r="AI11" s="74"/>
      <c r="AJ11" s="78">
        <f t="shared" si="15"/>
        <v>0</v>
      </c>
      <c r="AK11" s="79">
        <v>100.0</v>
      </c>
      <c r="AL11" s="80">
        <v>100.0</v>
      </c>
      <c r="AM11" s="79">
        <v>0.0</v>
      </c>
      <c r="AN11" s="79">
        <v>75.0</v>
      </c>
      <c r="AO11" s="79">
        <v>25.0</v>
      </c>
      <c r="AP11" s="79">
        <v>40.0</v>
      </c>
      <c r="AQ11" s="79">
        <v>0.0</v>
      </c>
      <c r="AR11" s="79">
        <v>0.0</v>
      </c>
      <c r="AS11" s="79">
        <v>0.0</v>
      </c>
      <c r="AT11" s="79">
        <v>0.0</v>
      </c>
      <c r="AU11" s="79"/>
      <c r="AV11" s="78">
        <f t="shared" si="16"/>
        <v>34</v>
      </c>
      <c r="AW11" s="79">
        <v>0.0</v>
      </c>
      <c r="AX11" s="79">
        <v>0.0</v>
      </c>
      <c r="AY11" s="79">
        <v>0.0</v>
      </c>
      <c r="AZ11" s="79">
        <v>0.0</v>
      </c>
      <c r="BA11" s="79">
        <v>0.0</v>
      </c>
      <c r="BB11" s="79">
        <v>0.0</v>
      </c>
      <c r="BC11" s="79">
        <v>0.0</v>
      </c>
      <c r="BD11" s="79">
        <v>0.0</v>
      </c>
      <c r="BE11" s="79">
        <v>0.0</v>
      </c>
      <c r="BF11" s="79">
        <v>0.0</v>
      </c>
      <c r="BG11" s="79"/>
      <c r="BH11" s="79"/>
      <c r="BI11" s="78">
        <f t="shared" si="17"/>
        <v>0</v>
      </c>
      <c r="BJ11" s="79">
        <v>100.0</v>
      </c>
      <c r="BK11" s="79">
        <v>85.0</v>
      </c>
      <c r="BL11" s="79">
        <v>80.0</v>
      </c>
      <c r="BM11" s="79">
        <v>45.0</v>
      </c>
      <c r="BN11" s="79">
        <v>100.0</v>
      </c>
      <c r="BO11" s="79">
        <v>90.0</v>
      </c>
      <c r="BP11" s="79">
        <v>0.0</v>
      </c>
      <c r="BQ11" s="79">
        <v>0.0</v>
      </c>
      <c r="BR11" s="79">
        <v>0.0</v>
      </c>
      <c r="BS11" s="79">
        <v>0.0</v>
      </c>
      <c r="BT11" s="78">
        <f t="shared" si="18"/>
        <v>50</v>
      </c>
      <c r="BU11" s="81">
        <v>0.0</v>
      </c>
      <c r="BV11" s="81">
        <v>0.0</v>
      </c>
      <c r="BW11" s="81">
        <v>0.0</v>
      </c>
      <c r="BX11" s="79">
        <v>83.0</v>
      </c>
      <c r="BY11" s="79">
        <v>0.0</v>
      </c>
      <c r="BZ11" s="79">
        <v>0.0</v>
      </c>
      <c r="CA11" s="79">
        <v>0.0</v>
      </c>
      <c r="CB11" s="79">
        <v>0.0</v>
      </c>
      <c r="CC11" s="79"/>
      <c r="CD11" s="78">
        <f t="shared" si="19"/>
        <v>10.375</v>
      </c>
    </row>
    <row r="12" ht="15.75" customHeight="1">
      <c r="A12" s="34" t="str">
        <f t="shared" si="2"/>
        <v>202051561-1</v>
      </c>
      <c r="B12" s="23">
        <f t="shared" si="3"/>
        <v>91</v>
      </c>
      <c r="C12" s="34"/>
      <c r="D12" s="84">
        <v>8.0</v>
      </c>
      <c r="E12" s="72" t="s">
        <v>2200</v>
      </c>
      <c r="F12" s="72" t="s">
        <v>65</v>
      </c>
      <c r="G12" s="72" t="s">
        <v>2201</v>
      </c>
      <c r="H12" s="72" t="s">
        <v>92</v>
      </c>
      <c r="I12" s="72" t="s">
        <v>156</v>
      </c>
      <c r="J12" s="72" t="s">
        <v>116</v>
      </c>
      <c r="K12" s="72" t="s">
        <v>2202</v>
      </c>
      <c r="L12" s="72" t="s">
        <v>65</v>
      </c>
      <c r="M12" s="72" t="s">
        <v>323</v>
      </c>
      <c r="N12" s="72" t="s">
        <v>2203</v>
      </c>
      <c r="O12" s="74">
        <f t="shared" si="4"/>
        <v>75</v>
      </c>
      <c r="P12" s="74">
        <f t="shared" si="5"/>
        <v>100</v>
      </c>
      <c r="Q12" s="74">
        <f t="shared" si="6"/>
        <v>88</v>
      </c>
      <c r="R12" s="74">
        <f t="shared" si="7"/>
        <v>88.7</v>
      </c>
      <c r="S12" s="74">
        <f t="shared" si="8"/>
        <v>98.5</v>
      </c>
      <c r="T12" s="74">
        <f t="shared" si="9"/>
        <v>99</v>
      </c>
      <c r="U12" s="74">
        <f t="shared" si="10"/>
        <v>100</v>
      </c>
      <c r="V12" s="75">
        <f t="shared" si="11"/>
        <v>0</v>
      </c>
      <c r="W12" s="76">
        <f t="shared" si="12"/>
        <v>91</v>
      </c>
      <c r="X12" s="74">
        <v>20.0</v>
      </c>
      <c r="Y12" s="77">
        <v>30.0</v>
      </c>
      <c r="Z12" s="77">
        <v>25.0</v>
      </c>
      <c r="AA12" s="77">
        <v>100.0</v>
      </c>
      <c r="AB12" s="78">
        <f t="shared" si="13"/>
        <v>75</v>
      </c>
      <c r="AC12" s="77">
        <v>30.0</v>
      </c>
      <c r="AD12" s="77">
        <v>70.0</v>
      </c>
      <c r="AE12" s="74">
        <v>100.0</v>
      </c>
      <c r="AF12" s="78">
        <f t="shared" si="14"/>
        <v>100</v>
      </c>
      <c r="AG12" s="77"/>
      <c r="AH12" s="77"/>
      <c r="AI12" s="74"/>
      <c r="AJ12" s="78">
        <f t="shared" si="15"/>
        <v>0</v>
      </c>
      <c r="AK12" s="79">
        <v>100.0</v>
      </c>
      <c r="AL12" s="80">
        <v>100.0</v>
      </c>
      <c r="AM12" s="79">
        <v>100.0</v>
      </c>
      <c r="AN12" s="79">
        <v>100.0</v>
      </c>
      <c r="AO12" s="79">
        <v>100.0</v>
      </c>
      <c r="AP12" s="79">
        <v>60.0</v>
      </c>
      <c r="AQ12" s="79">
        <v>60.0</v>
      </c>
      <c r="AR12" s="79">
        <v>67.0</v>
      </c>
      <c r="AS12" s="79">
        <v>100.0</v>
      </c>
      <c r="AT12" s="79">
        <v>100.0</v>
      </c>
      <c r="AU12" s="79"/>
      <c r="AV12" s="78">
        <f t="shared" si="16"/>
        <v>88.7</v>
      </c>
      <c r="AW12" s="79">
        <v>85.0</v>
      </c>
      <c r="AX12" s="79">
        <v>100.0</v>
      </c>
      <c r="AY12" s="79">
        <v>100.0</v>
      </c>
      <c r="AZ12" s="79">
        <v>100.0</v>
      </c>
      <c r="BA12" s="79">
        <v>100.0</v>
      </c>
      <c r="BB12" s="79">
        <v>100.0</v>
      </c>
      <c r="BC12" s="79">
        <v>100.0</v>
      </c>
      <c r="BD12" s="79">
        <v>100.0</v>
      </c>
      <c r="BE12" s="79">
        <v>100.0</v>
      </c>
      <c r="BF12" s="79">
        <v>100.0</v>
      </c>
      <c r="BG12" s="79"/>
      <c r="BH12" s="79"/>
      <c r="BI12" s="78">
        <f t="shared" si="17"/>
        <v>98.5</v>
      </c>
      <c r="BJ12" s="79">
        <v>100.0</v>
      </c>
      <c r="BK12" s="79">
        <v>100.0</v>
      </c>
      <c r="BL12" s="79">
        <v>90.0</v>
      </c>
      <c r="BM12" s="79">
        <v>100.0</v>
      </c>
      <c r="BN12" s="79">
        <v>100.0</v>
      </c>
      <c r="BO12" s="79">
        <v>100.0</v>
      </c>
      <c r="BP12" s="79">
        <v>100.0</v>
      </c>
      <c r="BQ12" s="79">
        <v>100.0</v>
      </c>
      <c r="BR12" s="79">
        <v>100.0</v>
      </c>
      <c r="BS12" s="79">
        <v>100.0</v>
      </c>
      <c r="BT12" s="78">
        <f t="shared" si="18"/>
        <v>99</v>
      </c>
      <c r="BU12" s="81">
        <v>100.0</v>
      </c>
      <c r="BV12" s="81">
        <v>100.0</v>
      </c>
      <c r="BW12" s="81">
        <v>100.0</v>
      </c>
      <c r="BX12" s="79">
        <v>100.0</v>
      </c>
      <c r="BY12" s="79">
        <v>100.0</v>
      </c>
      <c r="BZ12" s="79">
        <v>100.0</v>
      </c>
      <c r="CA12" s="79">
        <v>100.0</v>
      </c>
      <c r="CB12" s="79">
        <v>100.0</v>
      </c>
      <c r="CC12" s="79"/>
      <c r="CD12" s="78">
        <f t="shared" si="19"/>
        <v>100</v>
      </c>
    </row>
    <row r="13" ht="15.75" customHeight="1">
      <c r="A13" s="34" t="str">
        <f t="shared" si="2"/>
        <v>201951542-K</v>
      </c>
      <c r="B13" s="23">
        <f t="shared" si="3"/>
        <v>69</v>
      </c>
      <c r="C13" s="34"/>
      <c r="D13" s="84">
        <v>9.0</v>
      </c>
      <c r="E13" s="72" t="s">
        <v>2204</v>
      </c>
      <c r="F13" s="72" t="s">
        <v>205</v>
      </c>
      <c r="G13" s="72" t="s">
        <v>2205</v>
      </c>
      <c r="H13" s="72" t="s">
        <v>79</v>
      </c>
      <c r="I13" s="72" t="s">
        <v>327</v>
      </c>
      <c r="J13" s="72" t="s">
        <v>1927</v>
      </c>
      <c r="K13" s="72" t="s">
        <v>2206</v>
      </c>
      <c r="L13" s="72" t="s">
        <v>65</v>
      </c>
      <c r="M13" s="72" t="s">
        <v>323</v>
      </c>
      <c r="N13" s="72" t="s">
        <v>2207</v>
      </c>
      <c r="O13" s="74">
        <f t="shared" si="4"/>
        <v>90</v>
      </c>
      <c r="P13" s="74">
        <f t="shared" si="5"/>
        <v>43</v>
      </c>
      <c r="Q13" s="74">
        <f t="shared" si="6"/>
        <v>67</v>
      </c>
      <c r="R13" s="74">
        <f t="shared" si="7"/>
        <v>57</v>
      </c>
      <c r="S13" s="74">
        <f t="shared" si="8"/>
        <v>89.5</v>
      </c>
      <c r="T13" s="74">
        <f t="shared" si="9"/>
        <v>77</v>
      </c>
      <c r="U13" s="74">
        <f t="shared" si="10"/>
        <v>75</v>
      </c>
      <c r="V13" s="75">
        <f t="shared" si="11"/>
        <v>0</v>
      </c>
      <c r="W13" s="76">
        <f t="shared" si="12"/>
        <v>69</v>
      </c>
      <c r="X13" s="74">
        <v>20.0</v>
      </c>
      <c r="Y13" s="77">
        <v>20.0</v>
      </c>
      <c r="Z13" s="77">
        <v>50.0</v>
      </c>
      <c r="AA13" s="77">
        <v>100.0</v>
      </c>
      <c r="AB13" s="78">
        <f t="shared" si="13"/>
        <v>90</v>
      </c>
      <c r="AC13" s="77">
        <v>25.0</v>
      </c>
      <c r="AD13" s="77">
        <v>60.0</v>
      </c>
      <c r="AE13" s="74">
        <v>30.0</v>
      </c>
      <c r="AF13" s="78">
        <f t="shared" si="14"/>
        <v>43</v>
      </c>
      <c r="AG13" s="77"/>
      <c r="AH13" s="77"/>
      <c r="AI13" s="74"/>
      <c r="AJ13" s="78">
        <f t="shared" si="15"/>
        <v>0</v>
      </c>
      <c r="AK13" s="79">
        <v>100.0</v>
      </c>
      <c r="AL13" s="80">
        <v>0.0</v>
      </c>
      <c r="AM13" s="79">
        <v>30.0</v>
      </c>
      <c r="AN13" s="79">
        <v>25.0</v>
      </c>
      <c r="AO13" s="79">
        <v>75.0</v>
      </c>
      <c r="AP13" s="79">
        <v>80.0</v>
      </c>
      <c r="AQ13" s="79">
        <v>100.0</v>
      </c>
      <c r="AR13" s="79">
        <v>0.0</v>
      </c>
      <c r="AS13" s="79">
        <v>60.0</v>
      </c>
      <c r="AT13" s="79">
        <v>100.0</v>
      </c>
      <c r="AU13" s="79"/>
      <c r="AV13" s="78">
        <f t="shared" si="16"/>
        <v>57</v>
      </c>
      <c r="AW13" s="79">
        <v>82.0</v>
      </c>
      <c r="AX13" s="79">
        <v>100.0</v>
      </c>
      <c r="AY13" s="79">
        <v>100.0</v>
      </c>
      <c r="AZ13" s="79">
        <v>100.0</v>
      </c>
      <c r="BA13" s="79">
        <v>37.0</v>
      </c>
      <c r="BB13" s="79">
        <v>100.0</v>
      </c>
      <c r="BC13" s="79">
        <v>98.0</v>
      </c>
      <c r="BD13" s="79">
        <v>100.0</v>
      </c>
      <c r="BE13" s="79">
        <v>99.0</v>
      </c>
      <c r="BF13" s="79">
        <v>79.0</v>
      </c>
      <c r="BG13" s="79"/>
      <c r="BH13" s="79"/>
      <c r="BI13" s="78">
        <f t="shared" si="17"/>
        <v>89.5</v>
      </c>
      <c r="BJ13" s="79">
        <v>60.0</v>
      </c>
      <c r="BK13" s="79">
        <v>95.0</v>
      </c>
      <c r="BL13" s="79">
        <v>100.0</v>
      </c>
      <c r="BM13" s="79">
        <v>55.0</v>
      </c>
      <c r="BN13" s="79">
        <v>60.0</v>
      </c>
      <c r="BO13" s="79">
        <v>100.0</v>
      </c>
      <c r="BP13" s="79">
        <v>100.0</v>
      </c>
      <c r="BQ13" s="79">
        <v>100.0</v>
      </c>
      <c r="BR13" s="79">
        <v>100.0</v>
      </c>
      <c r="BS13" s="79">
        <v>0.0</v>
      </c>
      <c r="BT13" s="78">
        <f t="shared" si="18"/>
        <v>77</v>
      </c>
      <c r="BU13" s="81">
        <v>0.0</v>
      </c>
      <c r="BV13" s="81">
        <v>0.0</v>
      </c>
      <c r="BW13" s="81">
        <v>100.0</v>
      </c>
      <c r="BX13" s="79">
        <v>100.0</v>
      </c>
      <c r="BY13" s="79">
        <v>100.0</v>
      </c>
      <c r="BZ13" s="79">
        <v>100.0</v>
      </c>
      <c r="CA13" s="79">
        <v>100.0</v>
      </c>
      <c r="CB13" s="79">
        <v>100.0</v>
      </c>
      <c r="CC13" s="79"/>
      <c r="CD13" s="78">
        <f t="shared" si="19"/>
        <v>75</v>
      </c>
    </row>
    <row r="14" ht="15.75" customHeight="1">
      <c r="A14" s="34" t="str">
        <f t="shared" si="2"/>
        <v>202051555-7</v>
      </c>
      <c r="B14" s="23">
        <f t="shared" si="3"/>
        <v>96</v>
      </c>
      <c r="C14" s="34"/>
      <c r="D14" s="84">
        <v>10.0</v>
      </c>
      <c r="E14" s="72" t="s">
        <v>2208</v>
      </c>
      <c r="F14" s="72" t="s">
        <v>92</v>
      </c>
      <c r="G14" s="72" t="s">
        <v>2209</v>
      </c>
      <c r="H14" s="72" t="s">
        <v>155</v>
      </c>
      <c r="I14" s="72" t="s">
        <v>327</v>
      </c>
      <c r="J14" s="72" t="s">
        <v>334</v>
      </c>
      <c r="K14" s="72" t="s">
        <v>2210</v>
      </c>
      <c r="L14" s="72" t="s">
        <v>65</v>
      </c>
      <c r="M14" s="72" t="s">
        <v>323</v>
      </c>
      <c r="N14" s="72" t="s">
        <v>2211</v>
      </c>
      <c r="O14" s="74">
        <f t="shared" si="4"/>
        <v>90</v>
      </c>
      <c r="P14" s="74">
        <f t="shared" si="5"/>
        <v>95</v>
      </c>
      <c r="Q14" s="74">
        <f t="shared" si="6"/>
        <v>93</v>
      </c>
      <c r="R14" s="74">
        <f t="shared" si="7"/>
        <v>96</v>
      </c>
      <c r="S14" s="74">
        <f t="shared" si="8"/>
        <v>99.091</v>
      </c>
      <c r="T14" s="74">
        <f t="shared" si="9"/>
        <v>100</v>
      </c>
      <c r="U14" s="74">
        <f t="shared" si="10"/>
        <v>100</v>
      </c>
      <c r="V14" s="75">
        <f t="shared" si="11"/>
        <v>0</v>
      </c>
      <c r="W14" s="76">
        <f t="shared" si="12"/>
        <v>96</v>
      </c>
      <c r="X14" s="74">
        <v>20.0</v>
      </c>
      <c r="Y14" s="77">
        <v>30.0</v>
      </c>
      <c r="Z14" s="77">
        <v>40.0</v>
      </c>
      <c r="AA14" s="77">
        <v>100.0</v>
      </c>
      <c r="AB14" s="78">
        <f t="shared" si="13"/>
        <v>90</v>
      </c>
      <c r="AC14" s="77">
        <v>25.0</v>
      </c>
      <c r="AD14" s="77">
        <v>70.0</v>
      </c>
      <c r="AE14" s="74">
        <v>100.0</v>
      </c>
      <c r="AF14" s="78">
        <f t="shared" si="14"/>
        <v>95</v>
      </c>
      <c r="AG14" s="77"/>
      <c r="AH14" s="77"/>
      <c r="AI14" s="74"/>
      <c r="AJ14" s="78">
        <f t="shared" si="15"/>
        <v>0</v>
      </c>
      <c r="AK14" s="79">
        <v>100.0</v>
      </c>
      <c r="AL14" s="80">
        <v>100.0</v>
      </c>
      <c r="AM14" s="79">
        <v>100.0</v>
      </c>
      <c r="AN14" s="79">
        <v>100.0</v>
      </c>
      <c r="AO14" s="79">
        <v>100.0</v>
      </c>
      <c r="AP14" s="79">
        <v>80.0</v>
      </c>
      <c r="AQ14" s="79">
        <v>100.0</v>
      </c>
      <c r="AR14" s="79">
        <v>100.0</v>
      </c>
      <c r="AS14" s="79">
        <v>80.0</v>
      </c>
      <c r="AT14" s="79">
        <v>100.0</v>
      </c>
      <c r="AU14" s="79"/>
      <c r="AV14" s="78">
        <f t="shared" si="16"/>
        <v>96</v>
      </c>
      <c r="AW14" s="79">
        <v>100.0</v>
      </c>
      <c r="AX14" s="79">
        <v>100.0</v>
      </c>
      <c r="AY14" s="79">
        <v>100.0</v>
      </c>
      <c r="AZ14" s="79">
        <v>100.0</v>
      </c>
      <c r="BA14" s="79">
        <v>100.0</v>
      </c>
      <c r="BB14" s="79">
        <v>100.0</v>
      </c>
      <c r="BC14" s="79">
        <v>100.0</v>
      </c>
      <c r="BD14" s="79">
        <v>90.91</v>
      </c>
      <c r="BE14" s="79">
        <v>100.0</v>
      </c>
      <c r="BF14" s="79">
        <v>100.0</v>
      </c>
      <c r="BG14" s="79"/>
      <c r="BH14" s="79"/>
      <c r="BI14" s="78">
        <f t="shared" si="17"/>
        <v>99.091</v>
      </c>
      <c r="BJ14" s="79">
        <v>100.0</v>
      </c>
      <c r="BK14" s="79">
        <v>100.0</v>
      </c>
      <c r="BL14" s="79">
        <v>100.0</v>
      </c>
      <c r="BM14" s="79">
        <v>100.0</v>
      </c>
      <c r="BN14" s="79">
        <v>100.0</v>
      </c>
      <c r="BO14" s="79">
        <v>100.0</v>
      </c>
      <c r="BP14" s="79">
        <v>100.0</v>
      </c>
      <c r="BQ14" s="79">
        <v>100.0</v>
      </c>
      <c r="BR14" s="79">
        <v>100.0</v>
      </c>
      <c r="BS14" s="79">
        <v>100.0</v>
      </c>
      <c r="BT14" s="78">
        <f t="shared" si="18"/>
        <v>100</v>
      </c>
      <c r="BU14" s="81">
        <v>100.0</v>
      </c>
      <c r="BV14" s="81">
        <v>100.0</v>
      </c>
      <c r="BW14" s="81">
        <v>100.0</v>
      </c>
      <c r="BX14" s="79">
        <v>100.0</v>
      </c>
      <c r="BY14" s="79">
        <v>100.0</v>
      </c>
      <c r="BZ14" s="79">
        <v>100.0</v>
      </c>
      <c r="CA14" s="79">
        <v>100.0</v>
      </c>
      <c r="CB14" s="79">
        <v>100.0</v>
      </c>
      <c r="CC14" s="79"/>
      <c r="CD14" s="78">
        <f t="shared" si="19"/>
        <v>100</v>
      </c>
    </row>
    <row r="15" ht="15.75" customHeight="1">
      <c r="A15" s="34" t="str">
        <f t="shared" si="2"/>
        <v>202051532-8</v>
      </c>
      <c r="B15" s="23">
        <f t="shared" si="3"/>
        <v>97</v>
      </c>
      <c r="C15" s="34"/>
      <c r="D15" s="84">
        <v>11.0</v>
      </c>
      <c r="E15" s="72" t="s">
        <v>2212</v>
      </c>
      <c r="F15" s="72" t="s">
        <v>108</v>
      </c>
      <c r="G15" s="72" t="s">
        <v>2213</v>
      </c>
      <c r="H15" s="72" t="s">
        <v>155</v>
      </c>
      <c r="I15" s="72" t="s">
        <v>2214</v>
      </c>
      <c r="J15" s="72" t="s">
        <v>2215</v>
      </c>
      <c r="K15" s="72" t="s">
        <v>1146</v>
      </c>
      <c r="L15" s="72" t="s">
        <v>65</v>
      </c>
      <c r="M15" s="72" t="s">
        <v>323</v>
      </c>
      <c r="N15" s="72" t="s">
        <v>2216</v>
      </c>
      <c r="O15" s="74">
        <f t="shared" si="4"/>
        <v>90</v>
      </c>
      <c r="P15" s="74">
        <f t="shared" si="5"/>
        <v>100</v>
      </c>
      <c r="Q15" s="74">
        <f t="shared" si="6"/>
        <v>95</v>
      </c>
      <c r="R15" s="74">
        <f t="shared" si="7"/>
        <v>96.3</v>
      </c>
      <c r="S15" s="74">
        <f t="shared" si="8"/>
        <v>100</v>
      </c>
      <c r="T15" s="74">
        <f t="shared" si="9"/>
        <v>100</v>
      </c>
      <c r="U15" s="74">
        <f t="shared" si="10"/>
        <v>100</v>
      </c>
      <c r="V15" s="75">
        <f t="shared" si="11"/>
        <v>0</v>
      </c>
      <c r="W15" s="76">
        <f t="shared" si="12"/>
        <v>97</v>
      </c>
      <c r="X15" s="74">
        <v>20.0</v>
      </c>
      <c r="Y15" s="77">
        <v>30.0</v>
      </c>
      <c r="Z15" s="77">
        <v>40.0</v>
      </c>
      <c r="AA15" s="77">
        <v>100.0</v>
      </c>
      <c r="AB15" s="78">
        <f t="shared" si="13"/>
        <v>90</v>
      </c>
      <c r="AC15" s="77">
        <v>30.0</v>
      </c>
      <c r="AD15" s="77">
        <v>70.0</v>
      </c>
      <c r="AE15" s="74">
        <v>100.0</v>
      </c>
      <c r="AF15" s="78">
        <f t="shared" si="14"/>
        <v>100</v>
      </c>
      <c r="AG15" s="77"/>
      <c r="AH15" s="77"/>
      <c r="AI15" s="74"/>
      <c r="AJ15" s="78">
        <f t="shared" si="15"/>
        <v>0</v>
      </c>
      <c r="AK15" s="79">
        <v>100.0</v>
      </c>
      <c r="AL15" s="80">
        <v>100.0</v>
      </c>
      <c r="AM15" s="79">
        <v>100.0</v>
      </c>
      <c r="AN15" s="79">
        <v>100.0</v>
      </c>
      <c r="AO15" s="79">
        <v>100.0</v>
      </c>
      <c r="AP15" s="79">
        <v>80.0</v>
      </c>
      <c r="AQ15" s="79">
        <v>100.0</v>
      </c>
      <c r="AR15" s="79">
        <v>83.0</v>
      </c>
      <c r="AS15" s="79">
        <v>100.0</v>
      </c>
      <c r="AT15" s="79">
        <v>100.0</v>
      </c>
      <c r="AU15" s="79"/>
      <c r="AV15" s="78">
        <f t="shared" si="16"/>
        <v>96.3</v>
      </c>
      <c r="AW15" s="79">
        <v>100.0</v>
      </c>
      <c r="AX15" s="79">
        <v>100.0</v>
      </c>
      <c r="AY15" s="79">
        <v>100.0</v>
      </c>
      <c r="AZ15" s="79">
        <v>100.0</v>
      </c>
      <c r="BA15" s="79">
        <v>100.0</v>
      </c>
      <c r="BB15" s="79">
        <v>100.0</v>
      </c>
      <c r="BC15" s="79">
        <v>100.0</v>
      </c>
      <c r="BD15" s="79">
        <v>100.0</v>
      </c>
      <c r="BE15" s="79">
        <v>100.0</v>
      </c>
      <c r="BF15" s="79">
        <v>100.0</v>
      </c>
      <c r="BG15" s="79"/>
      <c r="BH15" s="79"/>
      <c r="BI15" s="78">
        <f t="shared" si="17"/>
        <v>100</v>
      </c>
      <c r="BJ15" s="79">
        <v>100.0</v>
      </c>
      <c r="BK15" s="79">
        <v>100.0</v>
      </c>
      <c r="BL15" s="79">
        <v>100.0</v>
      </c>
      <c r="BM15" s="79">
        <v>100.0</v>
      </c>
      <c r="BN15" s="79">
        <v>100.0</v>
      </c>
      <c r="BO15" s="79">
        <v>100.0</v>
      </c>
      <c r="BP15" s="79">
        <v>100.0</v>
      </c>
      <c r="BQ15" s="79">
        <v>100.0</v>
      </c>
      <c r="BR15" s="79">
        <v>100.0</v>
      </c>
      <c r="BS15" s="79">
        <v>100.0</v>
      </c>
      <c r="BT15" s="78">
        <f t="shared" si="18"/>
        <v>100</v>
      </c>
      <c r="BU15" s="81">
        <v>100.0</v>
      </c>
      <c r="BV15" s="81">
        <v>100.0</v>
      </c>
      <c r="BW15" s="81">
        <v>100.0</v>
      </c>
      <c r="BX15" s="79">
        <v>100.0</v>
      </c>
      <c r="BY15" s="79">
        <v>100.0</v>
      </c>
      <c r="BZ15" s="79">
        <v>100.0</v>
      </c>
      <c r="CA15" s="79">
        <v>100.0</v>
      </c>
      <c r="CB15" s="79">
        <v>100.0</v>
      </c>
      <c r="CC15" s="79"/>
      <c r="CD15" s="78">
        <f t="shared" si="19"/>
        <v>100</v>
      </c>
    </row>
    <row r="16" ht="15.75" customHeight="1">
      <c r="A16" s="34" t="str">
        <f t="shared" si="2"/>
        <v>202023504-k</v>
      </c>
      <c r="B16" s="23">
        <f t="shared" si="3"/>
        <v>80</v>
      </c>
      <c r="C16" s="34"/>
      <c r="D16" s="84">
        <v>12.0</v>
      </c>
      <c r="E16" s="72" t="s">
        <v>2217</v>
      </c>
      <c r="F16" s="72" t="s">
        <v>77</v>
      </c>
      <c r="G16" s="72" t="s">
        <v>2218</v>
      </c>
      <c r="H16" s="72" t="s">
        <v>65</v>
      </c>
      <c r="I16" s="72" t="s">
        <v>236</v>
      </c>
      <c r="J16" s="72" t="s">
        <v>248</v>
      </c>
      <c r="K16" s="72" t="s">
        <v>2219</v>
      </c>
      <c r="L16" s="72" t="s">
        <v>65</v>
      </c>
      <c r="M16" s="72" t="s">
        <v>164</v>
      </c>
      <c r="N16" s="72" t="s">
        <v>2220</v>
      </c>
      <c r="O16" s="74">
        <f t="shared" si="4"/>
        <v>65</v>
      </c>
      <c r="P16" s="74">
        <f t="shared" si="5"/>
        <v>85</v>
      </c>
      <c r="Q16" s="74">
        <f t="shared" si="6"/>
        <v>75</v>
      </c>
      <c r="R16" s="74">
        <f t="shared" si="7"/>
        <v>84.2</v>
      </c>
      <c r="S16" s="74">
        <f t="shared" si="8"/>
        <v>82.491</v>
      </c>
      <c r="T16" s="74">
        <f t="shared" si="9"/>
        <v>88.5</v>
      </c>
      <c r="U16" s="74">
        <f t="shared" si="10"/>
        <v>83.5</v>
      </c>
      <c r="V16" s="75">
        <f t="shared" si="11"/>
        <v>0</v>
      </c>
      <c r="W16" s="76">
        <f t="shared" si="12"/>
        <v>80</v>
      </c>
      <c r="X16" s="74">
        <v>20.0</v>
      </c>
      <c r="Y16" s="77">
        <v>25.0</v>
      </c>
      <c r="Z16" s="77">
        <v>20.0</v>
      </c>
      <c r="AA16" s="77">
        <v>100.0</v>
      </c>
      <c r="AB16" s="78">
        <f t="shared" si="13"/>
        <v>65</v>
      </c>
      <c r="AC16" s="77">
        <v>20.0</v>
      </c>
      <c r="AD16" s="77">
        <v>65.0</v>
      </c>
      <c r="AE16" s="74">
        <v>100.0</v>
      </c>
      <c r="AF16" s="78">
        <f t="shared" si="14"/>
        <v>85</v>
      </c>
      <c r="AG16" s="77"/>
      <c r="AH16" s="77"/>
      <c r="AI16" s="74"/>
      <c r="AJ16" s="78">
        <f t="shared" si="15"/>
        <v>0</v>
      </c>
      <c r="AK16" s="79">
        <v>100.0</v>
      </c>
      <c r="AL16" s="80">
        <v>100.0</v>
      </c>
      <c r="AM16" s="79">
        <v>100.0</v>
      </c>
      <c r="AN16" s="79">
        <v>100.0</v>
      </c>
      <c r="AO16" s="79">
        <v>75.0</v>
      </c>
      <c r="AP16" s="79">
        <v>40.0</v>
      </c>
      <c r="AQ16" s="79">
        <v>100.0</v>
      </c>
      <c r="AR16" s="79">
        <v>67.0</v>
      </c>
      <c r="AS16" s="79">
        <v>60.0</v>
      </c>
      <c r="AT16" s="79">
        <v>100.0</v>
      </c>
      <c r="AU16" s="79"/>
      <c r="AV16" s="78">
        <f t="shared" si="16"/>
        <v>84.2</v>
      </c>
      <c r="AW16" s="79">
        <v>100.0</v>
      </c>
      <c r="AX16" s="79">
        <v>34.0</v>
      </c>
      <c r="AY16" s="79">
        <v>100.0</v>
      </c>
      <c r="AZ16" s="79">
        <v>100.0</v>
      </c>
      <c r="BA16" s="79">
        <v>100.0</v>
      </c>
      <c r="BB16" s="79">
        <v>0.0</v>
      </c>
      <c r="BC16" s="79">
        <v>100.0</v>
      </c>
      <c r="BD16" s="79">
        <v>90.91</v>
      </c>
      <c r="BE16" s="79">
        <v>100.0</v>
      </c>
      <c r="BF16" s="79">
        <v>100.0</v>
      </c>
      <c r="BG16" s="79"/>
      <c r="BH16" s="79"/>
      <c r="BI16" s="78">
        <f t="shared" si="17"/>
        <v>82.491</v>
      </c>
      <c r="BJ16" s="79">
        <v>90.0</v>
      </c>
      <c r="BK16" s="79">
        <v>100.0</v>
      </c>
      <c r="BL16" s="79">
        <v>100.0</v>
      </c>
      <c r="BM16" s="79">
        <v>0.0</v>
      </c>
      <c r="BN16" s="79">
        <v>100.0</v>
      </c>
      <c r="BO16" s="79">
        <v>100.0</v>
      </c>
      <c r="BP16" s="79">
        <v>100.0</v>
      </c>
      <c r="BQ16" s="79">
        <v>95.0</v>
      </c>
      <c r="BR16" s="79">
        <v>100.0</v>
      </c>
      <c r="BS16" s="79">
        <v>100.0</v>
      </c>
      <c r="BT16" s="78">
        <f t="shared" si="18"/>
        <v>88.5</v>
      </c>
      <c r="BU16" s="81">
        <v>100.0</v>
      </c>
      <c r="BV16" s="81">
        <v>100.0</v>
      </c>
      <c r="BW16" s="81">
        <v>100.0</v>
      </c>
      <c r="BX16" s="79">
        <v>0.0</v>
      </c>
      <c r="BY16" s="79">
        <v>68.0</v>
      </c>
      <c r="BZ16" s="79">
        <v>100.0</v>
      </c>
      <c r="CA16" s="79">
        <v>100.0</v>
      </c>
      <c r="CB16" s="79">
        <v>100.0</v>
      </c>
      <c r="CC16" s="79"/>
      <c r="CD16" s="78">
        <f t="shared" si="19"/>
        <v>83.5</v>
      </c>
    </row>
    <row r="17" ht="15.75" customHeight="1">
      <c r="A17" s="34" t="str">
        <f t="shared" si="2"/>
        <v>202051528-k</v>
      </c>
      <c r="B17" s="23">
        <f t="shared" si="3"/>
        <v>99</v>
      </c>
      <c r="C17" s="34"/>
      <c r="D17" s="84">
        <v>13.0</v>
      </c>
      <c r="E17" s="72" t="s">
        <v>2221</v>
      </c>
      <c r="F17" s="72" t="s">
        <v>77</v>
      </c>
      <c r="G17" s="72" t="s">
        <v>2222</v>
      </c>
      <c r="H17" s="72" t="s">
        <v>85</v>
      </c>
      <c r="I17" s="72" t="s">
        <v>2223</v>
      </c>
      <c r="J17" s="72" t="s">
        <v>2224</v>
      </c>
      <c r="K17" s="72" t="s">
        <v>2225</v>
      </c>
      <c r="L17" s="72" t="s">
        <v>65</v>
      </c>
      <c r="M17" s="72" t="s">
        <v>323</v>
      </c>
      <c r="N17" s="72" t="s">
        <v>2226</v>
      </c>
      <c r="O17" s="74">
        <f t="shared" si="4"/>
        <v>100</v>
      </c>
      <c r="P17" s="74">
        <f t="shared" si="5"/>
        <v>100</v>
      </c>
      <c r="Q17" s="74">
        <f t="shared" si="6"/>
        <v>100</v>
      </c>
      <c r="R17" s="74">
        <f t="shared" si="7"/>
        <v>98</v>
      </c>
      <c r="S17" s="74">
        <f t="shared" si="8"/>
        <v>100</v>
      </c>
      <c r="T17" s="74">
        <f t="shared" si="9"/>
        <v>99</v>
      </c>
      <c r="U17" s="74">
        <f t="shared" si="10"/>
        <v>100</v>
      </c>
      <c r="V17" s="75">
        <f t="shared" si="11"/>
        <v>0</v>
      </c>
      <c r="W17" s="76">
        <f t="shared" si="12"/>
        <v>99</v>
      </c>
      <c r="X17" s="74">
        <v>20.0</v>
      </c>
      <c r="Y17" s="77">
        <v>30.0</v>
      </c>
      <c r="Z17" s="77">
        <v>50.0</v>
      </c>
      <c r="AA17" s="77">
        <v>100.0</v>
      </c>
      <c r="AB17" s="78">
        <f t="shared" si="13"/>
        <v>100</v>
      </c>
      <c r="AC17" s="77">
        <v>30.0</v>
      </c>
      <c r="AD17" s="77">
        <v>70.0</v>
      </c>
      <c r="AE17" s="74">
        <v>100.0</v>
      </c>
      <c r="AF17" s="78">
        <f t="shared" si="14"/>
        <v>100</v>
      </c>
      <c r="AG17" s="77"/>
      <c r="AH17" s="77"/>
      <c r="AI17" s="74"/>
      <c r="AJ17" s="78">
        <f t="shared" si="15"/>
        <v>0</v>
      </c>
      <c r="AK17" s="79">
        <v>100.0</v>
      </c>
      <c r="AL17" s="80">
        <v>100.0</v>
      </c>
      <c r="AM17" s="79">
        <v>100.0</v>
      </c>
      <c r="AN17" s="79">
        <v>100.0</v>
      </c>
      <c r="AO17" s="79">
        <v>100.0</v>
      </c>
      <c r="AP17" s="79">
        <v>80.0</v>
      </c>
      <c r="AQ17" s="79">
        <v>100.0</v>
      </c>
      <c r="AR17" s="79">
        <v>100.0</v>
      </c>
      <c r="AS17" s="79">
        <v>100.0</v>
      </c>
      <c r="AT17" s="79">
        <v>100.0</v>
      </c>
      <c r="AU17" s="79"/>
      <c r="AV17" s="78">
        <f t="shared" si="16"/>
        <v>98</v>
      </c>
      <c r="AW17" s="79">
        <v>100.0</v>
      </c>
      <c r="AX17" s="79">
        <v>100.0</v>
      </c>
      <c r="AY17" s="79">
        <v>100.0</v>
      </c>
      <c r="AZ17" s="79">
        <v>100.0</v>
      </c>
      <c r="BA17" s="79">
        <v>100.0</v>
      </c>
      <c r="BB17" s="79">
        <v>100.0</v>
      </c>
      <c r="BC17" s="79">
        <v>100.0</v>
      </c>
      <c r="BD17" s="79">
        <v>100.0</v>
      </c>
      <c r="BE17" s="79">
        <v>100.0</v>
      </c>
      <c r="BF17" s="79">
        <v>100.0</v>
      </c>
      <c r="BG17" s="79"/>
      <c r="BH17" s="79"/>
      <c r="BI17" s="78">
        <f t="shared" si="17"/>
        <v>100</v>
      </c>
      <c r="BJ17" s="79">
        <v>100.0</v>
      </c>
      <c r="BK17" s="79">
        <v>100.0</v>
      </c>
      <c r="BL17" s="79">
        <v>100.0</v>
      </c>
      <c r="BM17" s="79">
        <v>100.0</v>
      </c>
      <c r="BN17" s="79">
        <v>100.0</v>
      </c>
      <c r="BO17" s="79">
        <v>100.0</v>
      </c>
      <c r="BP17" s="79">
        <v>100.0</v>
      </c>
      <c r="BQ17" s="79">
        <v>100.0</v>
      </c>
      <c r="BR17" s="79">
        <v>90.0</v>
      </c>
      <c r="BS17" s="79">
        <v>100.0</v>
      </c>
      <c r="BT17" s="78">
        <f t="shared" si="18"/>
        <v>99</v>
      </c>
      <c r="BU17" s="81">
        <v>100.0</v>
      </c>
      <c r="BV17" s="81">
        <v>100.0</v>
      </c>
      <c r="BW17" s="81">
        <v>100.0</v>
      </c>
      <c r="BX17" s="79">
        <v>100.0</v>
      </c>
      <c r="BY17" s="79">
        <v>100.0</v>
      </c>
      <c r="BZ17" s="79">
        <v>100.0</v>
      </c>
      <c r="CA17" s="79">
        <v>100.0</v>
      </c>
      <c r="CB17" s="79">
        <v>100.0</v>
      </c>
      <c r="CC17" s="79"/>
      <c r="CD17" s="78">
        <f t="shared" si="19"/>
        <v>100</v>
      </c>
    </row>
    <row r="18" ht="15.75" customHeight="1">
      <c r="A18" s="34" t="str">
        <f t="shared" si="2"/>
        <v>202051503-4</v>
      </c>
      <c r="B18" s="23">
        <f t="shared" si="3"/>
        <v>98</v>
      </c>
      <c r="C18" s="34"/>
      <c r="D18" s="84">
        <v>14.0</v>
      </c>
      <c r="E18" s="72" t="s">
        <v>2227</v>
      </c>
      <c r="F18" s="72" t="s">
        <v>59</v>
      </c>
      <c r="G18" s="72" t="s">
        <v>2228</v>
      </c>
      <c r="H18" s="72" t="s">
        <v>59</v>
      </c>
      <c r="I18" s="72" t="s">
        <v>157</v>
      </c>
      <c r="J18" s="72" t="s">
        <v>2030</v>
      </c>
      <c r="K18" s="72" t="s">
        <v>2229</v>
      </c>
      <c r="L18" s="72" t="s">
        <v>65</v>
      </c>
      <c r="M18" s="72" t="s">
        <v>323</v>
      </c>
      <c r="N18" s="72" t="s">
        <v>2230</v>
      </c>
      <c r="O18" s="74">
        <f t="shared" si="4"/>
        <v>90</v>
      </c>
      <c r="P18" s="74">
        <f t="shared" si="5"/>
        <v>100</v>
      </c>
      <c r="Q18" s="74">
        <f t="shared" si="6"/>
        <v>95</v>
      </c>
      <c r="R18" s="74">
        <f t="shared" si="7"/>
        <v>100</v>
      </c>
      <c r="S18" s="74">
        <f t="shared" si="8"/>
        <v>100</v>
      </c>
      <c r="T18" s="74">
        <f t="shared" si="9"/>
        <v>100</v>
      </c>
      <c r="U18" s="74">
        <f t="shared" si="10"/>
        <v>100</v>
      </c>
      <c r="V18" s="75">
        <f t="shared" si="11"/>
        <v>0</v>
      </c>
      <c r="W18" s="76">
        <f t="shared" si="12"/>
        <v>98</v>
      </c>
      <c r="X18" s="74">
        <v>20.0</v>
      </c>
      <c r="Y18" s="77">
        <v>30.0</v>
      </c>
      <c r="Z18" s="77">
        <v>40.0</v>
      </c>
      <c r="AA18" s="77">
        <v>100.0</v>
      </c>
      <c r="AB18" s="78">
        <f t="shared" si="13"/>
        <v>90</v>
      </c>
      <c r="AC18" s="77">
        <v>30.0</v>
      </c>
      <c r="AD18" s="77">
        <v>70.0</v>
      </c>
      <c r="AE18" s="74">
        <v>100.0</v>
      </c>
      <c r="AF18" s="78">
        <f t="shared" si="14"/>
        <v>100</v>
      </c>
      <c r="AG18" s="77"/>
      <c r="AH18" s="77"/>
      <c r="AI18" s="74"/>
      <c r="AJ18" s="78">
        <f t="shared" si="15"/>
        <v>0</v>
      </c>
      <c r="AK18" s="79">
        <v>100.0</v>
      </c>
      <c r="AL18" s="80">
        <v>100.0</v>
      </c>
      <c r="AM18" s="79">
        <v>100.0</v>
      </c>
      <c r="AN18" s="79">
        <v>100.0</v>
      </c>
      <c r="AO18" s="79">
        <v>100.0</v>
      </c>
      <c r="AP18" s="79">
        <v>100.0</v>
      </c>
      <c r="AQ18" s="79">
        <v>100.0</v>
      </c>
      <c r="AR18" s="79">
        <v>100.0</v>
      </c>
      <c r="AS18" s="79">
        <v>100.0</v>
      </c>
      <c r="AT18" s="79">
        <v>100.0</v>
      </c>
      <c r="AU18" s="79"/>
      <c r="AV18" s="78">
        <f t="shared" si="16"/>
        <v>100</v>
      </c>
      <c r="AW18" s="79">
        <v>100.0</v>
      </c>
      <c r="AX18" s="79">
        <v>100.0</v>
      </c>
      <c r="AY18" s="79">
        <v>100.0</v>
      </c>
      <c r="AZ18" s="79">
        <v>100.0</v>
      </c>
      <c r="BA18" s="79">
        <v>100.0</v>
      </c>
      <c r="BB18" s="79">
        <v>100.0</v>
      </c>
      <c r="BC18" s="79">
        <v>100.0</v>
      </c>
      <c r="BD18" s="79">
        <v>100.0</v>
      </c>
      <c r="BE18" s="79">
        <v>100.0</v>
      </c>
      <c r="BF18" s="79">
        <v>100.0</v>
      </c>
      <c r="BG18" s="79"/>
      <c r="BH18" s="79"/>
      <c r="BI18" s="78">
        <f t="shared" si="17"/>
        <v>100</v>
      </c>
      <c r="BJ18" s="79">
        <v>100.0</v>
      </c>
      <c r="BK18" s="79">
        <v>100.0</v>
      </c>
      <c r="BL18" s="79">
        <v>100.0</v>
      </c>
      <c r="BM18" s="79">
        <v>100.0</v>
      </c>
      <c r="BN18" s="79">
        <v>100.0</v>
      </c>
      <c r="BO18" s="79">
        <v>100.0</v>
      </c>
      <c r="BP18" s="79">
        <v>100.0</v>
      </c>
      <c r="BQ18" s="79">
        <v>100.0</v>
      </c>
      <c r="BR18" s="79">
        <v>100.0</v>
      </c>
      <c r="BS18" s="79">
        <v>100.0</v>
      </c>
      <c r="BT18" s="78">
        <f t="shared" si="18"/>
        <v>100</v>
      </c>
      <c r="BU18" s="81">
        <v>100.0</v>
      </c>
      <c r="BV18" s="81">
        <v>100.0</v>
      </c>
      <c r="BW18" s="81">
        <v>100.0</v>
      </c>
      <c r="BX18" s="79">
        <v>100.0</v>
      </c>
      <c r="BY18" s="79">
        <v>100.0</v>
      </c>
      <c r="BZ18" s="79">
        <v>100.0</v>
      </c>
      <c r="CA18" s="79">
        <v>100.0</v>
      </c>
      <c r="CB18" s="79">
        <v>100.0</v>
      </c>
      <c r="CC18" s="79"/>
      <c r="CD18" s="78">
        <f t="shared" si="19"/>
        <v>100</v>
      </c>
    </row>
    <row r="19" ht="15.75" customHeight="1">
      <c r="A19" s="34" t="str">
        <f t="shared" si="2"/>
        <v>202051515-8</v>
      </c>
      <c r="B19" s="23">
        <f t="shared" si="3"/>
        <v>48</v>
      </c>
      <c r="C19" s="34"/>
      <c r="D19" s="84">
        <v>15.0</v>
      </c>
      <c r="E19" s="72" t="s">
        <v>2231</v>
      </c>
      <c r="F19" s="72" t="s">
        <v>108</v>
      </c>
      <c r="G19" s="72" t="s">
        <v>2232</v>
      </c>
      <c r="H19" s="72" t="s">
        <v>65</v>
      </c>
      <c r="I19" s="72" t="s">
        <v>2233</v>
      </c>
      <c r="J19" s="72" t="s">
        <v>175</v>
      </c>
      <c r="K19" s="72" t="s">
        <v>2234</v>
      </c>
      <c r="L19" s="72" t="s">
        <v>65</v>
      </c>
      <c r="M19" s="72" t="s">
        <v>323</v>
      </c>
      <c r="N19" s="72" t="s">
        <v>2235</v>
      </c>
      <c r="O19" s="74">
        <f t="shared" si="4"/>
        <v>40</v>
      </c>
      <c r="P19" s="74">
        <f t="shared" si="5"/>
        <v>25</v>
      </c>
      <c r="Q19" s="74">
        <f t="shared" si="6"/>
        <v>48</v>
      </c>
      <c r="R19" s="74">
        <f t="shared" si="7"/>
        <v>81.2</v>
      </c>
      <c r="S19" s="74">
        <f t="shared" si="8"/>
        <v>59.2</v>
      </c>
      <c r="T19" s="74">
        <f t="shared" si="9"/>
        <v>44.5</v>
      </c>
      <c r="U19" s="74">
        <f t="shared" si="10"/>
        <v>25</v>
      </c>
      <c r="V19" s="75">
        <f t="shared" si="11"/>
        <v>55</v>
      </c>
      <c r="W19" s="76">
        <f t="shared" si="12"/>
        <v>48</v>
      </c>
      <c r="X19" s="74">
        <v>15.0</v>
      </c>
      <c r="Y19" s="77">
        <v>25.0</v>
      </c>
      <c r="Z19" s="77">
        <v>0.0</v>
      </c>
      <c r="AA19" s="77">
        <v>0.0</v>
      </c>
      <c r="AB19" s="78">
        <f t="shared" si="13"/>
        <v>40</v>
      </c>
      <c r="AC19" s="77">
        <v>25.0</v>
      </c>
      <c r="AD19" s="77">
        <v>0.0</v>
      </c>
      <c r="AE19" s="74">
        <v>0.0</v>
      </c>
      <c r="AF19" s="78">
        <f t="shared" si="14"/>
        <v>25</v>
      </c>
      <c r="AG19" s="77">
        <v>25.0</v>
      </c>
      <c r="AH19" s="77">
        <v>30.0</v>
      </c>
      <c r="AI19" s="74">
        <v>100.0</v>
      </c>
      <c r="AJ19" s="78">
        <f t="shared" si="15"/>
        <v>55</v>
      </c>
      <c r="AK19" s="79">
        <v>100.0</v>
      </c>
      <c r="AL19" s="80">
        <v>100.0</v>
      </c>
      <c r="AM19" s="79">
        <v>100.0</v>
      </c>
      <c r="AN19" s="79">
        <v>75.0</v>
      </c>
      <c r="AO19" s="79">
        <v>100.0</v>
      </c>
      <c r="AP19" s="79">
        <v>60.0</v>
      </c>
      <c r="AQ19" s="79">
        <v>100.0</v>
      </c>
      <c r="AR19" s="79">
        <v>17.0</v>
      </c>
      <c r="AS19" s="79">
        <v>60.0</v>
      </c>
      <c r="AT19" s="79">
        <v>100.0</v>
      </c>
      <c r="AU19" s="79"/>
      <c r="AV19" s="78">
        <f t="shared" si="16"/>
        <v>81.2</v>
      </c>
      <c r="AW19" s="79">
        <v>100.0</v>
      </c>
      <c r="AX19" s="79">
        <v>100.0</v>
      </c>
      <c r="AY19" s="79">
        <v>100.0</v>
      </c>
      <c r="AZ19" s="79">
        <v>0.0</v>
      </c>
      <c r="BA19" s="79">
        <v>100.0</v>
      </c>
      <c r="BB19" s="79">
        <v>0.0</v>
      </c>
      <c r="BC19" s="79">
        <v>98.0</v>
      </c>
      <c r="BD19" s="79">
        <v>0.0</v>
      </c>
      <c r="BE19" s="79">
        <v>94.0</v>
      </c>
      <c r="BF19" s="79">
        <v>0.0</v>
      </c>
      <c r="BG19" s="79"/>
      <c r="BH19" s="79"/>
      <c r="BI19" s="78">
        <f t="shared" si="17"/>
        <v>59.2</v>
      </c>
      <c r="BJ19" s="79">
        <v>80.0</v>
      </c>
      <c r="BK19" s="79">
        <v>100.0</v>
      </c>
      <c r="BL19" s="79">
        <v>100.0</v>
      </c>
      <c r="BM19" s="79">
        <v>100.0</v>
      </c>
      <c r="BN19" s="79">
        <v>30.0</v>
      </c>
      <c r="BO19" s="79">
        <v>0.0</v>
      </c>
      <c r="BP19" s="79">
        <v>0.0</v>
      </c>
      <c r="BQ19" s="79">
        <v>0.0</v>
      </c>
      <c r="BR19" s="79">
        <v>35.0</v>
      </c>
      <c r="BS19" s="79">
        <v>0.0</v>
      </c>
      <c r="BT19" s="78">
        <f t="shared" si="18"/>
        <v>44.5</v>
      </c>
      <c r="BU19" s="81">
        <v>100.0</v>
      </c>
      <c r="BV19" s="81">
        <v>100.0</v>
      </c>
      <c r="BW19" s="81">
        <v>0.0</v>
      </c>
      <c r="BX19" s="79">
        <v>0.0</v>
      </c>
      <c r="BY19" s="79">
        <v>0.0</v>
      </c>
      <c r="BZ19" s="79">
        <v>0.0</v>
      </c>
      <c r="CA19" s="79">
        <v>0.0</v>
      </c>
      <c r="CB19" s="79">
        <v>0.0</v>
      </c>
      <c r="CC19" s="79"/>
      <c r="CD19" s="78">
        <f t="shared" si="19"/>
        <v>25</v>
      </c>
    </row>
    <row r="20" ht="15.75" customHeight="1">
      <c r="A20" s="34" t="str">
        <f t="shared" si="2"/>
        <v>202051564-6</v>
      </c>
      <c r="B20" s="23">
        <f t="shared" si="3"/>
        <v>93</v>
      </c>
      <c r="C20" s="34"/>
      <c r="D20" s="84">
        <v>16.0</v>
      </c>
      <c r="E20" s="72" t="s">
        <v>2236</v>
      </c>
      <c r="F20" s="72" t="s">
        <v>85</v>
      </c>
      <c r="G20" s="72" t="s">
        <v>2237</v>
      </c>
      <c r="H20" s="72" t="s">
        <v>79</v>
      </c>
      <c r="I20" s="72" t="s">
        <v>1160</v>
      </c>
      <c r="J20" s="72" t="s">
        <v>1889</v>
      </c>
      <c r="K20" s="72" t="s">
        <v>2238</v>
      </c>
      <c r="L20" s="72" t="s">
        <v>65</v>
      </c>
      <c r="M20" s="72" t="s">
        <v>323</v>
      </c>
      <c r="N20" s="72" t="s">
        <v>2239</v>
      </c>
      <c r="O20" s="74">
        <f t="shared" si="4"/>
        <v>80</v>
      </c>
      <c r="P20" s="74">
        <f t="shared" si="5"/>
        <v>100</v>
      </c>
      <c r="Q20" s="74">
        <f t="shared" si="6"/>
        <v>90</v>
      </c>
      <c r="R20" s="74">
        <f t="shared" si="7"/>
        <v>100</v>
      </c>
      <c r="S20" s="74">
        <f t="shared" si="8"/>
        <v>99.4</v>
      </c>
      <c r="T20" s="74">
        <f t="shared" si="9"/>
        <v>89</v>
      </c>
      <c r="U20" s="74">
        <f t="shared" si="10"/>
        <v>100</v>
      </c>
      <c r="V20" s="75">
        <f t="shared" si="11"/>
        <v>0</v>
      </c>
      <c r="W20" s="76">
        <f t="shared" si="12"/>
        <v>93</v>
      </c>
      <c r="X20" s="74">
        <v>20.0</v>
      </c>
      <c r="Y20" s="77">
        <v>25.0</v>
      </c>
      <c r="Z20" s="77">
        <v>35.0</v>
      </c>
      <c r="AA20" s="77">
        <v>100.0</v>
      </c>
      <c r="AB20" s="78">
        <f t="shared" si="13"/>
        <v>80</v>
      </c>
      <c r="AC20" s="77">
        <v>30.0</v>
      </c>
      <c r="AD20" s="77">
        <v>70.0</v>
      </c>
      <c r="AE20" s="74">
        <v>100.0</v>
      </c>
      <c r="AF20" s="78">
        <f t="shared" si="14"/>
        <v>100</v>
      </c>
      <c r="AG20" s="77"/>
      <c r="AH20" s="77"/>
      <c r="AI20" s="74"/>
      <c r="AJ20" s="78">
        <f t="shared" si="15"/>
        <v>0</v>
      </c>
      <c r="AK20" s="79">
        <v>100.0</v>
      </c>
      <c r="AL20" s="80">
        <v>100.0</v>
      </c>
      <c r="AM20" s="79">
        <v>100.0</v>
      </c>
      <c r="AN20" s="79">
        <v>100.0</v>
      </c>
      <c r="AO20" s="79">
        <v>100.0</v>
      </c>
      <c r="AP20" s="79">
        <v>100.0</v>
      </c>
      <c r="AQ20" s="79">
        <v>100.0</v>
      </c>
      <c r="AR20" s="79">
        <v>100.0</v>
      </c>
      <c r="AS20" s="79">
        <v>100.0</v>
      </c>
      <c r="AT20" s="79">
        <v>100.0</v>
      </c>
      <c r="AU20" s="79"/>
      <c r="AV20" s="78">
        <f t="shared" si="16"/>
        <v>100</v>
      </c>
      <c r="AW20" s="79">
        <v>94.0</v>
      </c>
      <c r="AX20" s="79">
        <v>100.0</v>
      </c>
      <c r="AY20" s="79">
        <v>100.0</v>
      </c>
      <c r="AZ20" s="79">
        <v>100.0</v>
      </c>
      <c r="BA20" s="79">
        <v>100.0</v>
      </c>
      <c r="BB20" s="79">
        <v>100.0</v>
      </c>
      <c r="BC20" s="79">
        <v>100.0</v>
      </c>
      <c r="BD20" s="79">
        <v>100.0</v>
      </c>
      <c r="BE20" s="79">
        <v>100.0</v>
      </c>
      <c r="BF20" s="79">
        <v>100.0</v>
      </c>
      <c r="BG20" s="79"/>
      <c r="BH20" s="79"/>
      <c r="BI20" s="78">
        <f t="shared" si="17"/>
        <v>99.4</v>
      </c>
      <c r="BJ20" s="79">
        <v>100.0</v>
      </c>
      <c r="BK20" s="79">
        <v>100.0</v>
      </c>
      <c r="BL20" s="79">
        <v>90.0</v>
      </c>
      <c r="BM20" s="79">
        <v>100.0</v>
      </c>
      <c r="BN20" s="79">
        <v>100.0</v>
      </c>
      <c r="BO20" s="79">
        <v>100.0</v>
      </c>
      <c r="BP20" s="79">
        <v>100.0</v>
      </c>
      <c r="BQ20" s="79">
        <v>100.0</v>
      </c>
      <c r="BR20" s="79">
        <v>100.0</v>
      </c>
      <c r="BS20" s="79">
        <v>0.0</v>
      </c>
      <c r="BT20" s="78">
        <f t="shared" si="18"/>
        <v>89</v>
      </c>
      <c r="BU20" s="81">
        <v>100.0</v>
      </c>
      <c r="BV20" s="81">
        <v>100.0</v>
      </c>
      <c r="BW20" s="81">
        <v>100.0</v>
      </c>
      <c r="BX20" s="79">
        <v>100.0</v>
      </c>
      <c r="BY20" s="79">
        <v>100.0</v>
      </c>
      <c r="BZ20" s="79">
        <v>100.0</v>
      </c>
      <c r="CA20" s="79">
        <v>100.0</v>
      </c>
      <c r="CB20" s="79">
        <v>100.0</v>
      </c>
      <c r="CC20" s="79"/>
      <c r="CD20" s="78">
        <f t="shared" si="19"/>
        <v>100</v>
      </c>
    </row>
    <row r="21" ht="15.75" customHeight="1">
      <c r="A21" s="34" t="str">
        <f t="shared" si="2"/>
        <v>202051567-0</v>
      </c>
      <c r="B21" s="23">
        <f t="shared" si="3"/>
        <v>93</v>
      </c>
      <c r="C21" s="34"/>
      <c r="D21" s="84">
        <v>17.0</v>
      </c>
      <c r="E21" s="72" t="s">
        <v>2240</v>
      </c>
      <c r="F21" s="72" t="s">
        <v>155</v>
      </c>
      <c r="G21" s="72" t="s">
        <v>2241</v>
      </c>
      <c r="H21" s="72" t="s">
        <v>85</v>
      </c>
      <c r="I21" s="72" t="s">
        <v>2242</v>
      </c>
      <c r="J21" s="72" t="s">
        <v>259</v>
      </c>
      <c r="K21" s="72" t="s">
        <v>474</v>
      </c>
      <c r="L21" s="72" t="s">
        <v>65</v>
      </c>
      <c r="M21" s="72" t="s">
        <v>323</v>
      </c>
      <c r="N21" s="72" t="s">
        <v>2243</v>
      </c>
      <c r="O21" s="74">
        <f t="shared" si="4"/>
        <v>100</v>
      </c>
      <c r="P21" s="74">
        <f t="shared" si="5"/>
        <v>100</v>
      </c>
      <c r="Q21" s="74">
        <f t="shared" si="6"/>
        <v>100</v>
      </c>
      <c r="R21" s="74">
        <f t="shared" si="7"/>
        <v>86.8</v>
      </c>
      <c r="S21" s="74">
        <f t="shared" si="8"/>
        <v>89.091</v>
      </c>
      <c r="T21" s="74">
        <f t="shared" si="9"/>
        <v>86</v>
      </c>
      <c r="U21" s="74">
        <f t="shared" si="10"/>
        <v>87.5</v>
      </c>
      <c r="V21" s="75">
        <f t="shared" si="11"/>
        <v>0</v>
      </c>
      <c r="W21" s="76">
        <f t="shared" si="12"/>
        <v>93</v>
      </c>
      <c r="X21" s="74">
        <v>20.0</v>
      </c>
      <c r="Y21" s="77">
        <v>30.0</v>
      </c>
      <c r="Z21" s="77">
        <v>50.0</v>
      </c>
      <c r="AA21" s="77">
        <v>100.0</v>
      </c>
      <c r="AB21" s="78">
        <f t="shared" si="13"/>
        <v>100</v>
      </c>
      <c r="AC21" s="77">
        <v>30.0</v>
      </c>
      <c r="AD21" s="77">
        <v>70.0</v>
      </c>
      <c r="AE21" s="74">
        <v>100.0</v>
      </c>
      <c r="AF21" s="78">
        <f t="shared" si="14"/>
        <v>100</v>
      </c>
      <c r="AG21" s="77"/>
      <c r="AH21" s="77"/>
      <c r="AI21" s="74"/>
      <c r="AJ21" s="78">
        <f t="shared" si="15"/>
        <v>0</v>
      </c>
      <c r="AK21" s="79">
        <v>100.0</v>
      </c>
      <c r="AL21" s="80">
        <v>100.0</v>
      </c>
      <c r="AM21" s="79">
        <v>100.0</v>
      </c>
      <c r="AN21" s="79">
        <v>75.0</v>
      </c>
      <c r="AO21" s="79">
        <v>100.0</v>
      </c>
      <c r="AP21" s="79">
        <v>60.0</v>
      </c>
      <c r="AQ21" s="79">
        <v>100.0</v>
      </c>
      <c r="AR21" s="79">
        <v>33.0</v>
      </c>
      <c r="AS21" s="79">
        <v>100.0</v>
      </c>
      <c r="AT21" s="79">
        <v>100.0</v>
      </c>
      <c r="AU21" s="79"/>
      <c r="AV21" s="78">
        <f t="shared" si="16"/>
        <v>86.8</v>
      </c>
      <c r="AW21" s="79">
        <v>100.0</v>
      </c>
      <c r="AX21" s="79">
        <v>100.0</v>
      </c>
      <c r="AY21" s="79">
        <v>100.0</v>
      </c>
      <c r="AZ21" s="79">
        <v>0.0</v>
      </c>
      <c r="BA21" s="79">
        <v>100.0</v>
      </c>
      <c r="BB21" s="79">
        <v>100.0</v>
      </c>
      <c r="BC21" s="79">
        <v>100.0</v>
      </c>
      <c r="BD21" s="79">
        <v>90.91</v>
      </c>
      <c r="BE21" s="79">
        <v>100.0</v>
      </c>
      <c r="BF21" s="79">
        <v>100.0</v>
      </c>
      <c r="BG21" s="79"/>
      <c r="BH21" s="79"/>
      <c r="BI21" s="78">
        <f t="shared" si="17"/>
        <v>89.091</v>
      </c>
      <c r="BJ21" s="79">
        <v>100.0</v>
      </c>
      <c r="BK21" s="79">
        <v>100.0</v>
      </c>
      <c r="BL21" s="79">
        <v>100.0</v>
      </c>
      <c r="BM21" s="79">
        <v>60.0</v>
      </c>
      <c r="BN21" s="79">
        <v>45.0</v>
      </c>
      <c r="BO21" s="79">
        <v>100.0</v>
      </c>
      <c r="BP21" s="79">
        <v>55.0</v>
      </c>
      <c r="BQ21" s="79">
        <v>100.0</v>
      </c>
      <c r="BR21" s="79">
        <v>100.0</v>
      </c>
      <c r="BS21" s="79">
        <v>100.0</v>
      </c>
      <c r="BT21" s="78">
        <f t="shared" si="18"/>
        <v>86</v>
      </c>
      <c r="BU21" s="81">
        <v>100.0</v>
      </c>
      <c r="BV21" s="81">
        <v>100.0</v>
      </c>
      <c r="BW21" s="81">
        <v>100.0</v>
      </c>
      <c r="BX21" s="79">
        <v>0.0</v>
      </c>
      <c r="BY21" s="79">
        <v>100.0</v>
      </c>
      <c r="BZ21" s="79">
        <v>100.0</v>
      </c>
      <c r="CA21" s="79">
        <v>100.0</v>
      </c>
      <c r="CB21" s="79">
        <v>100.0</v>
      </c>
      <c r="CC21" s="79"/>
      <c r="CD21" s="78">
        <f t="shared" si="19"/>
        <v>87.5</v>
      </c>
    </row>
    <row r="22" ht="15.75" customHeight="1">
      <c r="A22" s="34" t="str">
        <f t="shared" si="2"/>
        <v>202051558-1</v>
      </c>
      <c r="B22" s="23">
        <f t="shared" si="3"/>
        <v>89</v>
      </c>
      <c r="C22" s="34"/>
      <c r="D22" s="98">
        <f t="shared" ref="D22:D30" si="20">D21+1</f>
        <v>18</v>
      </c>
      <c r="E22" s="72" t="s">
        <v>2244</v>
      </c>
      <c r="F22" s="72" t="s">
        <v>65</v>
      </c>
      <c r="G22" s="72" t="s">
        <v>2245</v>
      </c>
      <c r="H22" s="72" t="s">
        <v>79</v>
      </c>
      <c r="I22" s="72" t="s">
        <v>898</v>
      </c>
      <c r="J22" s="72" t="s">
        <v>1947</v>
      </c>
      <c r="K22" s="72" t="s">
        <v>2246</v>
      </c>
      <c r="L22" s="72" t="s">
        <v>65</v>
      </c>
      <c r="M22" s="72" t="s">
        <v>323</v>
      </c>
      <c r="N22" s="72" t="s">
        <v>2247</v>
      </c>
      <c r="O22" s="74">
        <f t="shared" si="4"/>
        <v>80</v>
      </c>
      <c r="P22" s="74">
        <f t="shared" si="5"/>
        <v>90</v>
      </c>
      <c r="Q22" s="74">
        <f t="shared" si="6"/>
        <v>85</v>
      </c>
      <c r="R22" s="74">
        <f t="shared" si="7"/>
        <v>95</v>
      </c>
      <c r="S22" s="74">
        <f t="shared" si="8"/>
        <v>70</v>
      </c>
      <c r="T22" s="74">
        <f t="shared" si="9"/>
        <v>97</v>
      </c>
      <c r="U22" s="74">
        <f t="shared" si="10"/>
        <v>94</v>
      </c>
      <c r="V22" s="75">
        <f t="shared" si="11"/>
        <v>0</v>
      </c>
      <c r="W22" s="76">
        <f t="shared" si="12"/>
        <v>89</v>
      </c>
      <c r="X22" s="74">
        <v>20.0</v>
      </c>
      <c r="Y22" s="77">
        <v>30.0</v>
      </c>
      <c r="Z22" s="77">
        <v>30.0</v>
      </c>
      <c r="AA22" s="77">
        <v>100.0</v>
      </c>
      <c r="AB22" s="78">
        <f t="shared" si="13"/>
        <v>80</v>
      </c>
      <c r="AC22" s="77">
        <v>30.0</v>
      </c>
      <c r="AD22" s="77">
        <v>60.0</v>
      </c>
      <c r="AE22" s="74">
        <v>100.0</v>
      </c>
      <c r="AF22" s="78">
        <f t="shared" si="14"/>
        <v>90</v>
      </c>
      <c r="AG22" s="77"/>
      <c r="AH22" s="77"/>
      <c r="AI22" s="74"/>
      <c r="AJ22" s="78">
        <f t="shared" si="15"/>
        <v>0</v>
      </c>
      <c r="AK22" s="79">
        <v>100.0</v>
      </c>
      <c r="AL22" s="80">
        <v>100.0</v>
      </c>
      <c r="AM22" s="79">
        <v>90.0</v>
      </c>
      <c r="AN22" s="79">
        <v>100.0</v>
      </c>
      <c r="AO22" s="79">
        <v>100.0</v>
      </c>
      <c r="AP22" s="79">
        <v>60.0</v>
      </c>
      <c r="AQ22" s="79">
        <v>100.0</v>
      </c>
      <c r="AR22" s="79">
        <v>100.0</v>
      </c>
      <c r="AS22" s="79">
        <v>100.0</v>
      </c>
      <c r="AT22" s="79">
        <v>100.0</v>
      </c>
      <c r="AU22" s="79"/>
      <c r="AV22" s="78">
        <f t="shared" si="16"/>
        <v>95</v>
      </c>
      <c r="AW22" s="79">
        <v>100.0</v>
      </c>
      <c r="AX22" s="79">
        <v>100.0</v>
      </c>
      <c r="AY22" s="79">
        <v>100.0</v>
      </c>
      <c r="AZ22" s="79">
        <v>0.0</v>
      </c>
      <c r="BA22" s="79">
        <v>100.0</v>
      </c>
      <c r="BB22" s="79">
        <v>0.0</v>
      </c>
      <c r="BC22" s="79">
        <v>100.0</v>
      </c>
      <c r="BD22" s="79">
        <v>0.0</v>
      </c>
      <c r="BE22" s="79">
        <v>100.0</v>
      </c>
      <c r="BF22" s="79">
        <v>100.0</v>
      </c>
      <c r="BG22" s="79"/>
      <c r="BH22" s="79"/>
      <c r="BI22" s="78">
        <f t="shared" si="17"/>
        <v>70</v>
      </c>
      <c r="BJ22" s="79">
        <v>100.0</v>
      </c>
      <c r="BK22" s="79">
        <v>100.0</v>
      </c>
      <c r="BL22" s="79">
        <v>100.0</v>
      </c>
      <c r="BM22" s="79">
        <v>100.0</v>
      </c>
      <c r="BN22" s="79">
        <v>100.0</v>
      </c>
      <c r="BO22" s="79">
        <v>100.0</v>
      </c>
      <c r="BP22" s="79">
        <v>100.0</v>
      </c>
      <c r="BQ22" s="79">
        <v>100.0</v>
      </c>
      <c r="BR22" s="79">
        <v>100.0</v>
      </c>
      <c r="BS22" s="79">
        <v>70.0</v>
      </c>
      <c r="BT22" s="78">
        <f t="shared" si="18"/>
        <v>97</v>
      </c>
      <c r="BU22" s="81">
        <v>100.0</v>
      </c>
      <c r="BV22" s="81">
        <v>100.0</v>
      </c>
      <c r="BW22" s="81">
        <v>52.0</v>
      </c>
      <c r="BX22" s="79">
        <v>100.0</v>
      </c>
      <c r="BY22" s="79">
        <v>100.0</v>
      </c>
      <c r="BZ22" s="79">
        <v>100.0</v>
      </c>
      <c r="CA22" s="79">
        <v>100.0</v>
      </c>
      <c r="CB22" s="79">
        <v>100.0</v>
      </c>
      <c r="CC22" s="79"/>
      <c r="CD22" s="78">
        <f t="shared" si="19"/>
        <v>94</v>
      </c>
    </row>
    <row r="23" ht="15.75" customHeight="1">
      <c r="A23" s="34" t="str">
        <f t="shared" si="2"/>
        <v>202051514-k</v>
      </c>
      <c r="B23" s="23">
        <f t="shared" si="3"/>
        <v>87</v>
      </c>
      <c r="C23" s="34"/>
      <c r="D23" s="98">
        <f t="shared" si="20"/>
        <v>19</v>
      </c>
      <c r="E23" s="72" t="s">
        <v>2248</v>
      </c>
      <c r="F23" s="72" t="s">
        <v>77</v>
      </c>
      <c r="G23" s="72" t="s">
        <v>2249</v>
      </c>
      <c r="H23" s="72" t="s">
        <v>92</v>
      </c>
      <c r="I23" s="72" t="s">
        <v>2250</v>
      </c>
      <c r="J23" s="72" t="s">
        <v>2251</v>
      </c>
      <c r="K23" s="72" t="s">
        <v>2252</v>
      </c>
      <c r="L23" s="72" t="s">
        <v>65</v>
      </c>
      <c r="M23" s="72" t="s">
        <v>323</v>
      </c>
      <c r="N23" s="72" t="s">
        <v>2253</v>
      </c>
      <c r="O23" s="74">
        <f t="shared" si="4"/>
        <v>80</v>
      </c>
      <c r="P23" s="74">
        <f t="shared" si="5"/>
        <v>100</v>
      </c>
      <c r="Q23" s="74">
        <f t="shared" si="6"/>
        <v>90</v>
      </c>
      <c r="R23" s="74">
        <f t="shared" si="7"/>
        <v>80</v>
      </c>
      <c r="S23" s="74">
        <f t="shared" si="8"/>
        <v>100</v>
      </c>
      <c r="T23" s="74">
        <f t="shared" si="9"/>
        <v>80</v>
      </c>
      <c r="U23" s="74">
        <f t="shared" si="10"/>
        <v>100</v>
      </c>
      <c r="V23" s="75">
        <f t="shared" si="11"/>
        <v>0</v>
      </c>
      <c r="W23" s="76">
        <f t="shared" si="12"/>
        <v>87</v>
      </c>
      <c r="X23" s="74">
        <v>20.0</v>
      </c>
      <c r="Y23" s="77">
        <v>30.0</v>
      </c>
      <c r="Z23" s="77">
        <v>30.0</v>
      </c>
      <c r="AA23" s="77">
        <v>100.0</v>
      </c>
      <c r="AB23" s="78">
        <f t="shared" si="13"/>
        <v>80</v>
      </c>
      <c r="AC23" s="77">
        <v>30.0</v>
      </c>
      <c r="AD23" s="77">
        <v>70.0</v>
      </c>
      <c r="AE23" s="74">
        <v>100.0</v>
      </c>
      <c r="AF23" s="78">
        <f t="shared" si="14"/>
        <v>100</v>
      </c>
      <c r="AG23" s="77"/>
      <c r="AH23" s="77"/>
      <c r="AI23" s="74"/>
      <c r="AJ23" s="78">
        <f t="shared" si="15"/>
        <v>0</v>
      </c>
      <c r="AK23" s="79">
        <v>100.0</v>
      </c>
      <c r="AL23" s="80">
        <v>50.0</v>
      </c>
      <c r="AM23" s="79">
        <v>30.0</v>
      </c>
      <c r="AN23" s="79">
        <v>100.0</v>
      </c>
      <c r="AO23" s="79">
        <v>100.0</v>
      </c>
      <c r="AP23" s="79">
        <v>100.0</v>
      </c>
      <c r="AQ23" s="79">
        <v>0.0</v>
      </c>
      <c r="AR23" s="79">
        <v>100.0</v>
      </c>
      <c r="AS23" s="79">
        <v>40.0</v>
      </c>
      <c r="AT23" s="79">
        <v>100.0</v>
      </c>
      <c r="AU23" s="79"/>
      <c r="AV23" s="78">
        <f>IFERROR(SUM(AK23:AU23)/9,0)</f>
        <v>80</v>
      </c>
      <c r="AW23" s="79">
        <v>100.0</v>
      </c>
      <c r="AX23" s="79">
        <v>100.0</v>
      </c>
      <c r="AY23" s="79">
        <v>100.0</v>
      </c>
      <c r="AZ23" s="79">
        <v>100.0</v>
      </c>
      <c r="BA23" s="79">
        <v>100.0</v>
      </c>
      <c r="BB23" s="79">
        <v>100.0</v>
      </c>
      <c r="BC23" s="79">
        <v>0.0</v>
      </c>
      <c r="BD23" s="79">
        <v>0.0</v>
      </c>
      <c r="BE23" s="79">
        <v>100.0</v>
      </c>
      <c r="BF23" s="79">
        <v>100.0</v>
      </c>
      <c r="BG23" s="79"/>
      <c r="BH23" s="79"/>
      <c r="BI23" s="78">
        <f>IFERROR(SUM(AW23:BH23)/8,0)</f>
        <v>100</v>
      </c>
      <c r="BJ23" s="79">
        <v>100.0</v>
      </c>
      <c r="BK23" s="79">
        <v>100.0</v>
      </c>
      <c r="BL23" s="79">
        <v>100.0</v>
      </c>
      <c r="BM23" s="79">
        <v>100.0</v>
      </c>
      <c r="BN23" s="79">
        <v>100.0</v>
      </c>
      <c r="BO23" s="79">
        <v>100.0</v>
      </c>
      <c r="BP23" s="79">
        <v>0.0</v>
      </c>
      <c r="BQ23" s="79">
        <v>100.0</v>
      </c>
      <c r="BR23" s="79">
        <v>100.0</v>
      </c>
      <c r="BS23" s="79">
        <v>0.0</v>
      </c>
      <c r="BT23" s="78">
        <f t="shared" si="18"/>
        <v>80</v>
      </c>
      <c r="BU23" s="81">
        <v>100.0</v>
      </c>
      <c r="BV23" s="81">
        <v>100.0</v>
      </c>
      <c r="BW23" s="81">
        <v>100.0</v>
      </c>
      <c r="BX23" s="79">
        <v>100.0</v>
      </c>
      <c r="BY23" s="79">
        <v>100.0</v>
      </c>
      <c r="BZ23" s="79">
        <v>0.0</v>
      </c>
      <c r="CA23" s="79">
        <v>100.0</v>
      </c>
      <c r="CB23" s="79">
        <v>100.0</v>
      </c>
      <c r="CC23" s="79"/>
      <c r="CD23" s="78">
        <f>IFERROR(SUM(BU23:CC23)/7,0)</f>
        <v>100</v>
      </c>
    </row>
    <row r="24" ht="15.75" customHeight="1">
      <c r="A24" s="34" t="str">
        <f t="shared" si="2"/>
        <v>202051509-3</v>
      </c>
      <c r="B24" s="23">
        <f t="shared" si="3"/>
        <v>81</v>
      </c>
      <c r="C24" s="34"/>
      <c r="D24" s="98">
        <f t="shared" si="20"/>
        <v>20</v>
      </c>
      <c r="E24" s="72" t="s">
        <v>2254</v>
      </c>
      <c r="F24" s="72" t="s">
        <v>79</v>
      </c>
      <c r="G24" s="72" t="s">
        <v>2255</v>
      </c>
      <c r="H24" s="72" t="s">
        <v>59</v>
      </c>
      <c r="I24" s="72" t="s">
        <v>2256</v>
      </c>
      <c r="J24" s="72" t="s">
        <v>2257</v>
      </c>
      <c r="K24" s="72" t="s">
        <v>2258</v>
      </c>
      <c r="L24" s="72" t="s">
        <v>65</v>
      </c>
      <c r="M24" s="72" t="s">
        <v>323</v>
      </c>
      <c r="N24" s="72" t="s">
        <v>2259</v>
      </c>
      <c r="O24" s="74">
        <f t="shared" si="4"/>
        <v>90</v>
      </c>
      <c r="P24" s="74">
        <f t="shared" si="5"/>
        <v>65</v>
      </c>
      <c r="Q24" s="74">
        <f t="shared" si="6"/>
        <v>78</v>
      </c>
      <c r="R24" s="74">
        <f t="shared" si="7"/>
        <v>92</v>
      </c>
      <c r="S24" s="74">
        <f t="shared" si="8"/>
        <v>83.9</v>
      </c>
      <c r="T24" s="74">
        <f t="shared" si="9"/>
        <v>80.5</v>
      </c>
      <c r="U24" s="74">
        <f t="shared" si="10"/>
        <v>56.25</v>
      </c>
      <c r="V24" s="75">
        <f t="shared" si="11"/>
        <v>0</v>
      </c>
      <c r="W24" s="76">
        <f t="shared" si="12"/>
        <v>81</v>
      </c>
      <c r="X24" s="74">
        <v>20.0</v>
      </c>
      <c r="Y24" s="77">
        <v>30.0</v>
      </c>
      <c r="Z24" s="77">
        <v>40.0</v>
      </c>
      <c r="AA24" s="77">
        <v>100.0</v>
      </c>
      <c r="AB24" s="78">
        <f t="shared" si="13"/>
        <v>90</v>
      </c>
      <c r="AC24" s="77">
        <v>25.0</v>
      </c>
      <c r="AD24" s="77">
        <v>40.0</v>
      </c>
      <c r="AE24" s="74">
        <v>100.0</v>
      </c>
      <c r="AF24" s="78">
        <f t="shared" si="14"/>
        <v>65</v>
      </c>
      <c r="AG24" s="77"/>
      <c r="AH24" s="77"/>
      <c r="AI24" s="74"/>
      <c r="AJ24" s="78">
        <f t="shared" si="15"/>
        <v>0</v>
      </c>
      <c r="AK24" s="79">
        <v>100.0</v>
      </c>
      <c r="AL24" s="80">
        <v>100.0</v>
      </c>
      <c r="AM24" s="79">
        <v>100.0</v>
      </c>
      <c r="AN24" s="79">
        <v>100.0</v>
      </c>
      <c r="AO24" s="79">
        <v>100.0</v>
      </c>
      <c r="AP24" s="79">
        <v>80.0</v>
      </c>
      <c r="AQ24" s="79">
        <v>100.0</v>
      </c>
      <c r="AR24" s="79">
        <v>100.0</v>
      </c>
      <c r="AS24" s="79">
        <v>40.0</v>
      </c>
      <c r="AT24" s="79">
        <v>100.0</v>
      </c>
      <c r="AU24" s="79"/>
      <c r="AV24" s="78">
        <f t="shared" ref="AV24:AV39" si="21">IFERROR(AVERAGE(AK24:AU24),0)</f>
        <v>92</v>
      </c>
      <c r="AW24" s="79">
        <v>100.0</v>
      </c>
      <c r="AX24" s="79">
        <v>100.0</v>
      </c>
      <c r="AY24" s="79">
        <v>100.0</v>
      </c>
      <c r="AZ24" s="79">
        <v>100.0</v>
      </c>
      <c r="BA24" s="79">
        <v>100.0</v>
      </c>
      <c r="BB24" s="79">
        <v>98.0</v>
      </c>
      <c r="BC24" s="79">
        <v>55.0</v>
      </c>
      <c r="BD24" s="79">
        <v>100.0</v>
      </c>
      <c r="BE24" s="79">
        <v>86.0</v>
      </c>
      <c r="BF24" s="79">
        <v>0.0</v>
      </c>
      <c r="BG24" s="79"/>
      <c r="BH24" s="79"/>
      <c r="BI24" s="78">
        <f t="shared" ref="BI24:BI39" si="22">IFERROR(AVERAGE(AW24:BH24),0)</f>
        <v>83.9</v>
      </c>
      <c r="BJ24" s="79">
        <v>100.0</v>
      </c>
      <c r="BK24" s="79">
        <v>100.0</v>
      </c>
      <c r="BL24" s="79">
        <v>100.0</v>
      </c>
      <c r="BM24" s="79">
        <v>50.0</v>
      </c>
      <c r="BN24" s="79">
        <v>100.0</v>
      </c>
      <c r="BO24" s="79">
        <v>85.0</v>
      </c>
      <c r="BP24" s="79">
        <v>90.0</v>
      </c>
      <c r="BQ24" s="79">
        <v>0.0</v>
      </c>
      <c r="BR24" s="79">
        <v>100.0</v>
      </c>
      <c r="BS24" s="79">
        <v>80.0</v>
      </c>
      <c r="BT24" s="78">
        <f t="shared" si="18"/>
        <v>80.5</v>
      </c>
      <c r="BU24" s="81">
        <v>100.0</v>
      </c>
      <c r="BV24" s="81">
        <v>100.0</v>
      </c>
      <c r="BW24" s="81">
        <v>100.0</v>
      </c>
      <c r="BX24" s="79">
        <v>100.0</v>
      </c>
      <c r="BY24" s="79">
        <v>50.0</v>
      </c>
      <c r="BZ24" s="79">
        <v>0.0</v>
      </c>
      <c r="CA24" s="79">
        <v>0.0</v>
      </c>
      <c r="CB24" s="79">
        <v>0.0</v>
      </c>
      <c r="CC24" s="79"/>
      <c r="CD24" s="78">
        <f t="shared" ref="CD24:CD39" si="23">IFERROR(AVERAGE(BU24:CC24),0)</f>
        <v>56.25</v>
      </c>
    </row>
    <row r="25" ht="15.75" customHeight="1">
      <c r="A25" s="34" t="str">
        <f t="shared" si="2"/>
        <v>202051517-4</v>
      </c>
      <c r="B25" s="23">
        <f t="shared" si="3"/>
        <v>92</v>
      </c>
      <c r="C25" s="34"/>
      <c r="D25" s="98">
        <f t="shared" si="20"/>
        <v>21</v>
      </c>
      <c r="E25" s="72" t="s">
        <v>2260</v>
      </c>
      <c r="F25" s="72" t="s">
        <v>59</v>
      </c>
      <c r="G25" s="72" t="s">
        <v>2261</v>
      </c>
      <c r="H25" s="72" t="s">
        <v>61</v>
      </c>
      <c r="I25" s="72" t="s">
        <v>186</v>
      </c>
      <c r="J25" s="72" t="s">
        <v>2262</v>
      </c>
      <c r="K25" s="72" t="s">
        <v>2263</v>
      </c>
      <c r="L25" s="72" t="s">
        <v>65</v>
      </c>
      <c r="M25" s="72" t="s">
        <v>323</v>
      </c>
      <c r="N25" s="72" t="s">
        <v>2264</v>
      </c>
      <c r="O25" s="74">
        <f t="shared" si="4"/>
        <v>90</v>
      </c>
      <c r="P25" s="74">
        <f t="shared" si="5"/>
        <v>80</v>
      </c>
      <c r="Q25" s="74">
        <f t="shared" si="6"/>
        <v>85</v>
      </c>
      <c r="R25" s="74">
        <f t="shared" si="7"/>
        <v>98.3</v>
      </c>
      <c r="S25" s="74">
        <f t="shared" si="8"/>
        <v>100</v>
      </c>
      <c r="T25" s="74">
        <f t="shared" si="9"/>
        <v>97.5</v>
      </c>
      <c r="U25" s="74">
        <f t="shared" si="10"/>
        <v>97.5</v>
      </c>
      <c r="V25" s="75">
        <f t="shared" si="11"/>
        <v>0</v>
      </c>
      <c r="W25" s="76">
        <f t="shared" si="12"/>
        <v>92</v>
      </c>
      <c r="X25" s="74">
        <v>20.0</v>
      </c>
      <c r="Y25" s="77">
        <v>30.0</v>
      </c>
      <c r="Z25" s="77">
        <v>40.0</v>
      </c>
      <c r="AA25" s="77">
        <v>100.0</v>
      </c>
      <c r="AB25" s="78">
        <f t="shared" si="13"/>
        <v>90</v>
      </c>
      <c r="AC25" s="77">
        <v>25.0</v>
      </c>
      <c r="AD25" s="77">
        <v>55.0</v>
      </c>
      <c r="AE25" s="74">
        <v>100.0</v>
      </c>
      <c r="AF25" s="78">
        <f t="shared" si="14"/>
        <v>80</v>
      </c>
      <c r="AG25" s="77"/>
      <c r="AH25" s="77"/>
      <c r="AI25" s="74"/>
      <c r="AJ25" s="78">
        <f t="shared" si="15"/>
        <v>0</v>
      </c>
      <c r="AK25" s="79">
        <v>100.0</v>
      </c>
      <c r="AL25" s="80">
        <v>100.0</v>
      </c>
      <c r="AM25" s="79">
        <v>100.0</v>
      </c>
      <c r="AN25" s="79">
        <v>100.0</v>
      </c>
      <c r="AO25" s="79">
        <v>100.0</v>
      </c>
      <c r="AP25" s="79">
        <v>100.0</v>
      </c>
      <c r="AQ25" s="79">
        <v>100.0</v>
      </c>
      <c r="AR25" s="79">
        <v>83.0</v>
      </c>
      <c r="AS25" s="79">
        <v>100.0</v>
      </c>
      <c r="AT25" s="79">
        <v>100.0</v>
      </c>
      <c r="AU25" s="79"/>
      <c r="AV25" s="78">
        <f t="shared" si="21"/>
        <v>98.3</v>
      </c>
      <c r="AW25" s="79">
        <v>100.0</v>
      </c>
      <c r="AX25" s="79">
        <v>100.0</v>
      </c>
      <c r="AY25" s="79">
        <v>100.0</v>
      </c>
      <c r="AZ25" s="79">
        <v>100.0</v>
      </c>
      <c r="BA25" s="79">
        <v>100.0</v>
      </c>
      <c r="BB25" s="79">
        <v>100.0</v>
      </c>
      <c r="BC25" s="79">
        <v>100.0</v>
      </c>
      <c r="BD25" s="79">
        <v>100.0</v>
      </c>
      <c r="BE25" s="79">
        <v>100.0</v>
      </c>
      <c r="BF25" s="79">
        <v>100.0</v>
      </c>
      <c r="BG25" s="79"/>
      <c r="BH25" s="79"/>
      <c r="BI25" s="78">
        <f t="shared" si="22"/>
        <v>100</v>
      </c>
      <c r="BJ25" s="79">
        <v>100.0</v>
      </c>
      <c r="BK25" s="79">
        <v>100.0</v>
      </c>
      <c r="BL25" s="79">
        <v>100.0</v>
      </c>
      <c r="BM25" s="79">
        <v>95.0</v>
      </c>
      <c r="BN25" s="79">
        <v>100.0</v>
      </c>
      <c r="BO25" s="79">
        <v>100.0</v>
      </c>
      <c r="BP25" s="79">
        <v>100.0</v>
      </c>
      <c r="BQ25" s="79">
        <v>95.0</v>
      </c>
      <c r="BR25" s="79">
        <v>100.0</v>
      </c>
      <c r="BS25" s="79">
        <v>85.0</v>
      </c>
      <c r="BT25" s="78">
        <f t="shared" si="18"/>
        <v>97.5</v>
      </c>
      <c r="BU25" s="81">
        <v>100.0</v>
      </c>
      <c r="BV25" s="81">
        <v>100.0</v>
      </c>
      <c r="BW25" s="81">
        <v>80.0</v>
      </c>
      <c r="BX25" s="79">
        <v>100.0</v>
      </c>
      <c r="BY25" s="79">
        <v>100.0</v>
      </c>
      <c r="BZ25" s="79">
        <v>100.0</v>
      </c>
      <c r="CA25" s="79">
        <v>100.0</v>
      </c>
      <c r="CB25" s="79">
        <v>100.0</v>
      </c>
      <c r="CC25" s="79"/>
      <c r="CD25" s="78">
        <f t="shared" si="23"/>
        <v>97.5</v>
      </c>
    </row>
    <row r="26" ht="15.75" customHeight="1">
      <c r="A26" s="34" t="str">
        <f t="shared" si="2"/>
        <v>202051536-0</v>
      </c>
      <c r="B26" s="23">
        <f t="shared" si="3"/>
        <v>80</v>
      </c>
      <c r="C26" s="34"/>
      <c r="D26" s="98">
        <f t="shared" si="20"/>
        <v>22</v>
      </c>
      <c r="E26" s="72" t="s">
        <v>2265</v>
      </c>
      <c r="F26" s="72" t="s">
        <v>155</v>
      </c>
      <c r="G26" s="72" t="s">
        <v>2266</v>
      </c>
      <c r="H26" s="72" t="s">
        <v>108</v>
      </c>
      <c r="I26" s="72" t="s">
        <v>1453</v>
      </c>
      <c r="J26" s="72" t="s">
        <v>659</v>
      </c>
      <c r="K26" s="72" t="s">
        <v>2267</v>
      </c>
      <c r="L26" s="72" t="s">
        <v>65</v>
      </c>
      <c r="M26" s="72" t="s">
        <v>323</v>
      </c>
      <c r="N26" s="72" t="s">
        <v>2268</v>
      </c>
      <c r="O26" s="74">
        <f t="shared" si="4"/>
        <v>90</v>
      </c>
      <c r="P26" s="74">
        <f t="shared" si="5"/>
        <v>60</v>
      </c>
      <c r="Q26" s="74">
        <f t="shared" si="6"/>
        <v>75</v>
      </c>
      <c r="R26" s="74">
        <f t="shared" si="7"/>
        <v>92.2</v>
      </c>
      <c r="S26" s="74">
        <f t="shared" si="8"/>
        <v>86.6</v>
      </c>
      <c r="T26" s="74">
        <f t="shared" si="9"/>
        <v>78.5</v>
      </c>
      <c r="U26" s="74">
        <f t="shared" si="10"/>
        <v>77.75</v>
      </c>
      <c r="V26" s="75">
        <f t="shared" si="11"/>
        <v>0</v>
      </c>
      <c r="W26" s="76">
        <f t="shared" si="12"/>
        <v>80</v>
      </c>
      <c r="X26" s="74">
        <v>20.0</v>
      </c>
      <c r="Y26" s="77">
        <v>25.0</v>
      </c>
      <c r="Z26" s="77">
        <v>45.0</v>
      </c>
      <c r="AA26" s="77">
        <v>100.0</v>
      </c>
      <c r="AB26" s="78">
        <f t="shared" si="13"/>
        <v>90</v>
      </c>
      <c r="AC26" s="77">
        <v>30.0</v>
      </c>
      <c r="AD26" s="77">
        <v>30.0</v>
      </c>
      <c r="AE26" s="74">
        <v>100.0</v>
      </c>
      <c r="AF26" s="78">
        <f t="shared" si="14"/>
        <v>60</v>
      </c>
      <c r="AG26" s="77"/>
      <c r="AH26" s="77"/>
      <c r="AI26" s="74"/>
      <c r="AJ26" s="78">
        <f t="shared" si="15"/>
        <v>0</v>
      </c>
      <c r="AK26" s="79">
        <v>100.0</v>
      </c>
      <c r="AL26" s="80">
        <v>100.0</v>
      </c>
      <c r="AM26" s="79">
        <v>100.0</v>
      </c>
      <c r="AN26" s="79">
        <v>75.0</v>
      </c>
      <c r="AO26" s="79">
        <v>100.0</v>
      </c>
      <c r="AP26" s="79">
        <v>80.0</v>
      </c>
      <c r="AQ26" s="79">
        <v>100.0</v>
      </c>
      <c r="AR26" s="79">
        <v>67.0</v>
      </c>
      <c r="AS26" s="79">
        <v>100.0</v>
      </c>
      <c r="AT26" s="79">
        <v>100.0</v>
      </c>
      <c r="AU26" s="79"/>
      <c r="AV26" s="78">
        <f t="shared" si="21"/>
        <v>92.2</v>
      </c>
      <c r="AW26" s="79">
        <v>96.0</v>
      </c>
      <c r="AX26" s="79">
        <v>100.0</v>
      </c>
      <c r="AY26" s="79">
        <v>100.0</v>
      </c>
      <c r="AZ26" s="79">
        <v>100.0</v>
      </c>
      <c r="BA26" s="79">
        <v>100.0</v>
      </c>
      <c r="BB26" s="79">
        <v>100.0</v>
      </c>
      <c r="BC26" s="79">
        <v>91.0</v>
      </c>
      <c r="BD26" s="79">
        <v>0.0</v>
      </c>
      <c r="BE26" s="79">
        <v>94.0</v>
      </c>
      <c r="BF26" s="79">
        <v>85.0</v>
      </c>
      <c r="BG26" s="79"/>
      <c r="BH26" s="79"/>
      <c r="BI26" s="78">
        <f t="shared" si="22"/>
        <v>86.6</v>
      </c>
      <c r="BJ26" s="79">
        <v>100.0</v>
      </c>
      <c r="BK26" s="79">
        <v>100.0</v>
      </c>
      <c r="BL26" s="79">
        <v>100.0</v>
      </c>
      <c r="BM26" s="79">
        <v>85.0</v>
      </c>
      <c r="BN26" s="79">
        <v>100.0</v>
      </c>
      <c r="BO26" s="79">
        <v>10.0</v>
      </c>
      <c r="BP26" s="79">
        <v>90.0</v>
      </c>
      <c r="BQ26" s="79">
        <v>100.0</v>
      </c>
      <c r="BR26" s="79">
        <v>100.0</v>
      </c>
      <c r="BS26" s="79">
        <v>0.0</v>
      </c>
      <c r="BT26" s="78">
        <f t="shared" si="18"/>
        <v>78.5</v>
      </c>
      <c r="BU26" s="81">
        <v>100.0</v>
      </c>
      <c r="BV26" s="81">
        <v>100.0</v>
      </c>
      <c r="BW26" s="81">
        <v>100.0</v>
      </c>
      <c r="BX26" s="79">
        <v>70.0</v>
      </c>
      <c r="BY26" s="79">
        <v>100.0</v>
      </c>
      <c r="BZ26" s="79">
        <v>52.0</v>
      </c>
      <c r="CA26" s="79">
        <v>0.0</v>
      </c>
      <c r="CB26" s="79">
        <v>100.0</v>
      </c>
      <c r="CC26" s="79"/>
      <c r="CD26" s="78">
        <f t="shared" si="23"/>
        <v>77.75</v>
      </c>
    </row>
    <row r="27" ht="15.75" customHeight="1">
      <c r="A27" s="34" t="str">
        <f t="shared" si="2"/>
        <v>202023529-5</v>
      </c>
      <c r="B27" s="23">
        <f t="shared" si="3"/>
        <v>93</v>
      </c>
      <c r="C27" s="34"/>
      <c r="D27" s="98">
        <f t="shared" si="20"/>
        <v>23</v>
      </c>
      <c r="E27" s="72" t="s">
        <v>2269</v>
      </c>
      <c r="F27" s="72" t="s">
        <v>71</v>
      </c>
      <c r="G27" s="72" t="s">
        <v>2270</v>
      </c>
      <c r="H27" s="72" t="s">
        <v>100</v>
      </c>
      <c r="I27" s="72" t="s">
        <v>175</v>
      </c>
      <c r="J27" s="72" t="s">
        <v>1412</v>
      </c>
      <c r="K27" s="72" t="s">
        <v>2271</v>
      </c>
      <c r="L27" s="72" t="s">
        <v>65</v>
      </c>
      <c r="M27" s="72" t="s">
        <v>164</v>
      </c>
      <c r="N27" s="72" t="s">
        <v>2272</v>
      </c>
      <c r="O27" s="74">
        <f t="shared" si="4"/>
        <v>100</v>
      </c>
      <c r="P27" s="74">
        <f t="shared" si="5"/>
        <v>90</v>
      </c>
      <c r="Q27" s="74">
        <f t="shared" si="6"/>
        <v>95</v>
      </c>
      <c r="R27" s="74">
        <f t="shared" si="7"/>
        <v>96</v>
      </c>
      <c r="S27" s="74">
        <f t="shared" si="8"/>
        <v>100</v>
      </c>
      <c r="T27" s="74">
        <f t="shared" si="9"/>
        <v>79</v>
      </c>
      <c r="U27" s="74">
        <f t="shared" si="10"/>
        <v>100</v>
      </c>
      <c r="V27" s="75">
        <f t="shared" si="11"/>
        <v>0</v>
      </c>
      <c r="W27" s="76">
        <f t="shared" si="12"/>
        <v>93</v>
      </c>
      <c r="X27" s="74">
        <v>20.0</v>
      </c>
      <c r="Y27" s="77">
        <v>30.0</v>
      </c>
      <c r="Z27" s="77">
        <v>50.0</v>
      </c>
      <c r="AA27" s="77">
        <v>100.0</v>
      </c>
      <c r="AB27" s="78">
        <f t="shared" si="13"/>
        <v>100</v>
      </c>
      <c r="AC27" s="77">
        <v>20.0</v>
      </c>
      <c r="AD27" s="77">
        <v>70.0</v>
      </c>
      <c r="AE27" s="74">
        <v>100.0</v>
      </c>
      <c r="AF27" s="78">
        <f t="shared" si="14"/>
        <v>90</v>
      </c>
      <c r="AG27" s="77"/>
      <c r="AH27" s="77"/>
      <c r="AI27" s="74"/>
      <c r="AJ27" s="78">
        <f t="shared" si="15"/>
        <v>0</v>
      </c>
      <c r="AK27" s="79">
        <v>100.0</v>
      </c>
      <c r="AL27" s="80">
        <v>100.0</v>
      </c>
      <c r="AM27" s="79">
        <v>100.0</v>
      </c>
      <c r="AN27" s="79">
        <v>100.0</v>
      </c>
      <c r="AO27" s="79">
        <v>100.0</v>
      </c>
      <c r="AP27" s="79">
        <v>60.0</v>
      </c>
      <c r="AQ27" s="79">
        <v>100.0</v>
      </c>
      <c r="AR27" s="79">
        <v>100.0</v>
      </c>
      <c r="AS27" s="79">
        <v>100.0</v>
      </c>
      <c r="AT27" s="79">
        <v>100.0</v>
      </c>
      <c r="AU27" s="79"/>
      <c r="AV27" s="78">
        <f t="shared" si="21"/>
        <v>96</v>
      </c>
      <c r="AW27" s="79">
        <v>100.0</v>
      </c>
      <c r="AX27" s="79">
        <v>100.0</v>
      </c>
      <c r="AY27" s="79">
        <v>100.0</v>
      </c>
      <c r="AZ27" s="79">
        <v>100.0</v>
      </c>
      <c r="BA27" s="79">
        <v>100.0</v>
      </c>
      <c r="BB27" s="79">
        <v>100.0</v>
      </c>
      <c r="BC27" s="79">
        <v>100.0</v>
      </c>
      <c r="BD27" s="79">
        <v>100.0</v>
      </c>
      <c r="BE27" s="79">
        <v>100.0</v>
      </c>
      <c r="BF27" s="79">
        <v>100.0</v>
      </c>
      <c r="BG27" s="79"/>
      <c r="BH27" s="79"/>
      <c r="BI27" s="78">
        <f t="shared" si="22"/>
        <v>100</v>
      </c>
      <c r="BJ27" s="79">
        <v>100.0</v>
      </c>
      <c r="BK27" s="79">
        <v>100.0</v>
      </c>
      <c r="BL27" s="79">
        <v>100.0</v>
      </c>
      <c r="BM27" s="79">
        <v>100.0</v>
      </c>
      <c r="BN27" s="79">
        <v>100.0</v>
      </c>
      <c r="BO27" s="79">
        <v>0.0</v>
      </c>
      <c r="BP27" s="79">
        <v>100.0</v>
      </c>
      <c r="BQ27" s="79">
        <v>100.0</v>
      </c>
      <c r="BR27" s="79">
        <v>90.0</v>
      </c>
      <c r="BS27" s="79">
        <v>0.0</v>
      </c>
      <c r="BT27" s="78">
        <f t="shared" si="18"/>
        <v>79</v>
      </c>
      <c r="BU27" s="81">
        <v>100.0</v>
      </c>
      <c r="BV27" s="81">
        <v>100.0</v>
      </c>
      <c r="BW27" s="81">
        <v>100.0</v>
      </c>
      <c r="BX27" s="79">
        <v>100.0</v>
      </c>
      <c r="BY27" s="79">
        <v>100.0</v>
      </c>
      <c r="BZ27" s="79">
        <v>100.0</v>
      </c>
      <c r="CA27" s="79">
        <v>100.0</v>
      </c>
      <c r="CB27" s="79">
        <v>100.0</v>
      </c>
      <c r="CC27" s="79"/>
      <c r="CD27" s="78">
        <f t="shared" si="23"/>
        <v>100</v>
      </c>
    </row>
    <row r="28" ht="15.75" customHeight="1">
      <c r="A28" s="34" t="str">
        <f t="shared" si="2"/>
        <v>202051543-3</v>
      </c>
      <c r="B28" s="23">
        <f t="shared" si="3"/>
        <v>72</v>
      </c>
      <c r="C28" s="34"/>
      <c r="D28" s="98">
        <f t="shared" si="20"/>
        <v>24</v>
      </c>
      <c r="E28" s="72" t="s">
        <v>2273</v>
      </c>
      <c r="F28" s="72" t="s">
        <v>79</v>
      </c>
      <c r="G28" s="72" t="s">
        <v>2274</v>
      </c>
      <c r="H28" s="72" t="s">
        <v>59</v>
      </c>
      <c r="I28" s="72" t="s">
        <v>219</v>
      </c>
      <c r="J28" s="72" t="s">
        <v>2275</v>
      </c>
      <c r="K28" s="72" t="s">
        <v>2276</v>
      </c>
      <c r="L28" s="72" t="s">
        <v>65</v>
      </c>
      <c r="M28" s="72" t="s">
        <v>323</v>
      </c>
      <c r="N28" s="72" t="s">
        <v>2277</v>
      </c>
      <c r="O28" s="74">
        <f t="shared" si="4"/>
        <v>85</v>
      </c>
      <c r="P28" s="74">
        <f t="shared" si="5"/>
        <v>65</v>
      </c>
      <c r="Q28" s="74">
        <f t="shared" si="6"/>
        <v>75</v>
      </c>
      <c r="R28" s="74">
        <f t="shared" si="7"/>
        <v>83</v>
      </c>
      <c r="S28" s="74">
        <f t="shared" si="8"/>
        <v>35.3</v>
      </c>
      <c r="T28" s="74">
        <f t="shared" si="9"/>
        <v>79</v>
      </c>
      <c r="U28" s="74">
        <f t="shared" si="10"/>
        <v>0</v>
      </c>
      <c r="V28" s="75">
        <f t="shared" si="11"/>
        <v>0</v>
      </c>
      <c r="W28" s="76">
        <f t="shared" si="12"/>
        <v>72</v>
      </c>
      <c r="X28" s="74">
        <v>20.0</v>
      </c>
      <c r="Y28" s="77">
        <v>25.0</v>
      </c>
      <c r="Z28" s="77">
        <v>40.0</v>
      </c>
      <c r="AA28" s="77">
        <v>100.0</v>
      </c>
      <c r="AB28" s="78">
        <f t="shared" si="13"/>
        <v>85</v>
      </c>
      <c r="AC28" s="77">
        <v>20.0</v>
      </c>
      <c r="AD28" s="77">
        <v>45.0</v>
      </c>
      <c r="AE28" s="74">
        <v>100.0</v>
      </c>
      <c r="AF28" s="78">
        <f t="shared" si="14"/>
        <v>65</v>
      </c>
      <c r="AG28" s="77"/>
      <c r="AH28" s="77"/>
      <c r="AI28" s="74"/>
      <c r="AJ28" s="78">
        <f t="shared" si="15"/>
        <v>0</v>
      </c>
      <c r="AK28" s="79">
        <v>100.0</v>
      </c>
      <c r="AL28" s="80">
        <v>100.0</v>
      </c>
      <c r="AM28" s="79">
        <v>100.0</v>
      </c>
      <c r="AN28" s="79">
        <v>100.0</v>
      </c>
      <c r="AO28" s="79">
        <v>100.0</v>
      </c>
      <c r="AP28" s="79">
        <v>60.0</v>
      </c>
      <c r="AQ28" s="79">
        <v>80.0</v>
      </c>
      <c r="AR28" s="79">
        <v>50.0</v>
      </c>
      <c r="AS28" s="79">
        <v>40.0</v>
      </c>
      <c r="AT28" s="79">
        <v>100.0</v>
      </c>
      <c r="AU28" s="79"/>
      <c r="AV28" s="78">
        <f t="shared" si="21"/>
        <v>83</v>
      </c>
      <c r="AW28" s="79">
        <v>0.0</v>
      </c>
      <c r="AX28" s="79">
        <v>0.0</v>
      </c>
      <c r="AY28" s="79">
        <v>100.0</v>
      </c>
      <c r="AZ28" s="79">
        <v>71.0</v>
      </c>
      <c r="BA28" s="79">
        <v>87.0</v>
      </c>
      <c r="BB28" s="79">
        <v>0.0</v>
      </c>
      <c r="BC28" s="79">
        <v>37.0</v>
      </c>
      <c r="BD28" s="79">
        <v>0.0</v>
      </c>
      <c r="BE28" s="79">
        <v>58.0</v>
      </c>
      <c r="BF28" s="79">
        <v>0.0</v>
      </c>
      <c r="BG28" s="79"/>
      <c r="BH28" s="79"/>
      <c r="BI28" s="78">
        <f t="shared" si="22"/>
        <v>35.3</v>
      </c>
      <c r="BJ28" s="79">
        <v>100.0</v>
      </c>
      <c r="BK28" s="79">
        <v>100.0</v>
      </c>
      <c r="BL28" s="79">
        <v>100.0</v>
      </c>
      <c r="BM28" s="79">
        <v>0.0</v>
      </c>
      <c r="BN28" s="79">
        <v>100.0</v>
      </c>
      <c r="BO28" s="79">
        <v>0.0</v>
      </c>
      <c r="BP28" s="79">
        <v>100.0</v>
      </c>
      <c r="BQ28" s="79">
        <v>95.0</v>
      </c>
      <c r="BR28" s="79">
        <v>100.0</v>
      </c>
      <c r="BS28" s="79">
        <v>95.0</v>
      </c>
      <c r="BT28" s="78">
        <f t="shared" si="18"/>
        <v>79</v>
      </c>
      <c r="BU28" s="81">
        <v>0.0</v>
      </c>
      <c r="BV28" s="81">
        <v>0.0</v>
      </c>
      <c r="BW28" s="81">
        <v>0.0</v>
      </c>
      <c r="BX28" s="79">
        <v>0.0</v>
      </c>
      <c r="BY28" s="79">
        <v>0.0</v>
      </c>
      <c r="BZ28" s="79">
        <v>0.0</v>
      </c>
      <c r="CA28" s="79">
        <v>0.0</v>
      </c>
      <c r="CB28" s="79">
        <v>0.0</v>
      </c>
      <c r="CC28" s="79"/>
      <c r="CD28" s="78">
        <f t="shared" si="23"/>
        <v>0</v>
      </c>
    </row>
    <row r="29" ht="15.75" customHeight="1">
      <c r="A29" s="34" t="str">
        <f t="shared" si="2"/>
        <v>202051541-7</v>
      </c>
      <c r="B29" s="23">
        <f t="shared" si="3"/>
        <v>99</v>
      </c>
      <c r="C29" s="34"/>
      <c r="D29" s="98">
        <f t="shared" si="20"/>
        <v>25</v>
      </c>
      <c r="E29" s="72" t="s">
        <v>2278</v>
      </c>
      <c r="F29" s="72" t="s">
        <v>92</v>
      </c>
      <c r="G29" s="72" t="s">
        <v>2279</v>
      </c>
      <c r="H29" s="72" t="s">
        <v>71</v>
      </c>
      <c r="I29" s="72" t="s">
        <v>2280</v>
      </c>
      <c r="J29" s="72" t="s">
        <v>2281</v>
      </c>
      <c r="K29" s="72" t="s">
        <v>2282</v>
      </c>
      <c r="L29" s="72" t="s">
        <v>65</v>
      </c>
      <c r="M29" s="72" t="s">
        <v>323</v>
      </c>
      <c r="N29" s="72" t="s">
        <v>2283</v>
      </c>
      <c r="O29" s="74">
        <f t="shared" si="4"/>
        <v>100</v>
      </c>
      <c r="P29" s="74">
        <f t="shared" si="5"/>
        <v>100</v>
      </c>
      <c r="Q29" s="74">
        <f t="shared" si="6"/>
        <v>100</v>
      </c>
      <c r="R29" s="74">
        <f t="shared" si="7"/>
        <v>98</v>
      </c>
      <c r="S29" s="74">
        <f t="shared" si="8"/>
        <v>100</v>
      </c>
      <c r="T29" s="74">
        <f t="shared" si="9"/>
        <v>98</v>
      </c>
      <c r="U29" s="74">
        <f t="shared" si="10"/>
        <v>100</v>
      </c>
      <c r="V29" s="75">
        <f t="shared" si="11"/>
        <v>0</v>
      </c>
      <c r="W29" s="76">
        <f t="shared" si="12"/>
        <v>99</v>
      </c>
      <c r="X29" s="74">
        <v>20.0</v>
      </c>
      <c r="Y29" s="77">
        <v>30.0</v>
      </c>
      <c r="Z29" s="77">
        <v>50.0</v>
      </c>
      <c r="AA29" s="77">
        <v>100.0</v>
      </c>
      <c r="AB29" s="78">
        <f t="shared" si="13"/>
        <v>100</v>
      </c>
      <c r="AC29" s="77">
        <v>30.0</v>
      </c>
      <c r="AD29" s="77">
        <v>70.0</v>
      </c>
      <c r="AE29" s="74">
        <v>100.0</v>
      </c>
      <c r="AF29" s="78">
        <f t="shared" si="14"/>
        <v>100</v>
      </c>
      <c r="AG29" s="77"/>
      <c r="AH29" s="77"/>
      <c r="AI29" s="74"/>
      <c r="AJ29" s="78">
        <f t="shared" si="15"/>
        <v>0</v>
      </c>
      <c r="AK29" s="79">
        <v>100.0</v>
      </c>
      <c r="AL29" s="80">
        <v>100.0</v>
      </c>
      <c r="AM29" s="79">
        <v>100.0</v>
      </c>
      <c r="AN29" s="79">
        <v>100.0</v>
      </c>
      <c r="AO29" s="79">
        <v>100.0</v>
      </c>
      <c r="AP29" s="79">
        <v>80.0</v>
      </c>
      <c r="AQ29" s="79">
        <v>100.0</v>
      </c>
      <c r="AR29" s="79">
        <v>100.0</v>
      </c>
      <c r="AS29" s="79">
        <v>100.0</v>
      </c>
      <c r="AT29" s="79">
        <v>100.0</v>
      </c>
      <c r="AU29" s="79"/>
      <c r="AV29" s="78">
        <f t="shared" si="21"/>
        <v>98</v>
      </c>
      <c r="AW29" s="79">
        <v>100.0</v>
      </c>
      <c r="AX29" s="79">
        <v>100.0</v>
      </c>
      <c r="AY29" s="79">
        <v>100.0</v>
      </c>
      <c r="AZ29" s="79">
        <v>100.0</v>
      </c>
      <c r="BA29" s="79">
        <v>100.0</v>
      </c>
      <c r="BB29" s="79">
        <v>100.0</v>
      </c>
      <c r="BC29" s="79">
        <v>100.0</v>
      </c>
      <c r="BD29" s="79">
        <v>100.0</v>
      </c>
      <c r="BE29" s="79">
        <v>100.0</v>
      </c>
      <c r="BF29" s="79">
        <v>100.0</v>
      </c>
      <c r="BG29" s="79"/>
      <c r="BH29" s="79"/>
      <c r="BI29" s="78">
        <f t="shared" si="22"/>
        <v>100</v>
      </c>
      <c r="BJ29" s="79">
        <v>100.0</v>
      </c>
      <c r="BK29" s="79">
        <v>100.0</v>
      </c>
      <c r="BL29" s="79">
        <v>100.0</v>
      </c>
      <c r="BM29" s="79">
        <v>100.0</v>
      </c>
      <c r="BN29" s="79">
        <v>100.0</v>
      </c>
      <c r="BO29" s="79">
        <v>100.0</v>
      </c>
      <c r="BP29" s="79">
        <v>100.0</v>
      </c>
      <c r="BQ29" s="79">
        <v>100.0</v>
      </c>
      <c r="BR29" s="79">
        <v>90.0</v>
      </c>
      <c r="BS29" s="79">
        <v>90.0</v>
      </c>
      <c r="BT29" s="78">
        <f t="shared" si="18"/>
        <v>98</v>
      </c>
      <c r="BU29" s="81">
        <v>100.0</v>
      </c>
      <c r="BV29" s="81">
        <v>100.0</v>
      </c>
      <c r="BW29" s="81">
        <v>100.0</v>
      </c>
      <c r="BX29" s="79">
        <v>100.0</v>
      </c>
      <c r="BY29" s="79">
        <v>100.0</v>
      </c>
      <c r="BZ29" s="79">
        <v>100.0</v>
      </c>
      <c r="CA29" s="79">
        <v>100.0</v>
      </c>
      <c r="CB29" s="79">
        <v>100.0</v>
      </c>
      <c r="CC29" s="79"/>
      <c r="CD29" s="78">
        <f t="shared" si="23"/>
        <v>100</v>
      </c>
    </row>
    <row r="30" ht="15.75" customHeight="1">
      <c r="A30" s="34" t="str">
        <f t="shared" si="2"/>
        <v>202051546-8</v>
      </c>
      <c r="B30" s="23">
        <f t="shared" si="3"/>
        <v>0</v>
      </c>
      <c r="C30" s="34"/>
      <c r="D30" s="98">
        <f t="shared" si="20"/>
        <v>26</v>
      </c>
      <c r="E30" s="72" t="s">
        <v>2284</v>
      </c>
      <c r="F30" s="72" t="s">
        <v>108</v>
      </c>
      <c r="G30" s="72" t="s">
        <v>2285</v>
      </c>
      <c r="H30" s="72" t="s">
        <v>79</v>
      </c>
      <c r="I30" s="72" t="s">
        <v>593</v>
      </c>
      <c r="J30" s="72" t="s">
        <v>156</v>
      </c>
      <c r="K30" s="72" t="s">
        <v>1243</v>
      </c>
      <c r="L30" s="72" t="s">
        <v>65</v>
      </c>
      <c r="M30" s="72" t="s">
        <v>323</v>
      </c>
      <c r="N30" s="72" t="s">
        <v>2286</v>
      </c>
      <c r="O30" s="74">
        <f t="shared" si="4"/>
        <v>0</v>
      </c>
      <c r="P30" s="74">
        <f t="shared" si="5"/>
        <v>0</v>
      </c>
      <c r="Q30" s="74">
        <f t="shared" si="6"/>
        <v>0</v>
      </c>
      <c r="R30" s="74">
        <f t="shared" si="7"/>
        <v>0</v>
      </c>
      <c r="S30" s="74">
        <f t="shared" si="8"/>
        <v>0</v>
      </c>
      <c r="T30" s="74">
        <f t="shared" si="9"/>
        <v>0</v>
      </c>
      <c r="U30" s="74">
        <f t="shared" si="10"/>
        <v>0</v>
      </c>
      <c r="V30" s="75">
        <f t="shared" si="11"/>
        <v>0</v>
      </c>
      <c r="W30" s="76">
        <f t="shared" si="12"/>
        <v>0</v>
      </c>
      <c r="X30" s="74" t="s">
        <v>68</v>
      </c>
      <c r="Y30" s="77" t="s">
        <v>68</v>
      </c>
      <c r="Z30" s="77" t="s">
        <v>68</v>
      </c>
      <c r="AA30" s="77" t="s">
        <v>68</v>
      </c>
      <c r="AB30" s="78">
        <f t="shared" si="13"/>
        <v>0</v>
      </c>
      <c r="AC30" s="77" t="s">
        <v>68</v>
      </c>
      <c r="AD30" s="77" t="s">
        <v>68</v>
      </c>
      <c r="AE30" s="74" t="s">
        <v>68</v>
      </c>
      <c r="AF30" s="78">
        <f t="shared" si="14"/>
        <v>0</v>
      </c>
      <c r="AG30" s="77"/>
      <c r="AH30" s="77"/>
      <c r="AI30" s="74"/>
      <c r="AJ30" s="78">
        <f t="shared" si="15"/>
        <v>0</v>
      </c>
      <c r="AK30" s="79">
        <v>0.0</v>
      </c>
      <c r="AL30" s="80">
        <v>0.0</v>
      </c>
      <c r="AM30" s="79">
        <v>0.0</v>
      </c>
      <c r="AN30" s="79">
        <v>0.0</v>
      </c>
      <c r="AO30" s="79">
        <v>0.0</v>
      </c>
      <c r="AP30" s="79">
        <v>0.0</v>
      </c>
      <c r="AQ30" s="79">
        <v>0.0</v>
      </c>
      <c r="AR30" s="79">
        <v>0.0</v>
      </c>
      <c r="AS30" s="79">
        <v>0.0</v>
      </c>
      <c r="AT30" s="79">
        <v>0.0</v>
      </c>
      <c r="AU30" s="79"/>
      <c r="AV30" s="78">
        <f t="shared" si="21"/>
        <v>0</v>
      </c>
      <c r="AW30" s="79">
        <v>0.0</v>
      </c>
      <c r="AX30" s="79">
        <v>0.0</v>
      </c>
      <c r="AY30" s="79">
        <v>0.0</v>
      </c>
      <c r="AZ30" s="79">
        <v>0.0</v>
      </c>
      <c r="BA30" s="79">
        <v>0.0</v>
      </c>
      <c r="BB30" s="79">
        <v>0.0</v>
      </c>
      <c r="BC30" s="79">
        <v>0.0</v>
      </c>
      <c r="BD30" s="79">
        <v>0.0</v>
      </c>
      <c r="BE30" s="79">
        <v>0.0</v>
      </c>
      <c r="BF30" s="79">
        <v>0.0</v>
      </c>
      <c r="BG30" s="79"/>
      <c r="BH30" s="79"/>
      <c r="BI30" s="78">
        <f t="shared" si="22"/>
        <v>0</v>
      </c>
      <c r="BJ30" s="79">
        <v>0.0</v>
      </c>
      <c r="BK30" s="79">
        <v>0.0</v>
      </c>
      <c r="BL30" s="79">
        <v>0.0</v>
      </c>
      <c r="BM30" s="79">
        <v>0.0</v>
      </c>
      <c r="BN30" s="79">
        <v>0.0</v>
      </c>
      <c r="BO30" s="79">
        <v>0.0</v>
      </c>
      <c r="BP30" s="79">
        <v>0.0</v>
      </c>
      <c r="BQ30" s="79">
        <v>0.0</v>
      </c>
      <c r="BR30" s="79">
        <v>0.0</v>
      </c>
      <c r="BS30" s="79">
        <v>0.0</v>
      </c>
      <c r="BT30" s="78">
        <f t="shared" si="18"/>
        <v>0</v>
      </c>
      <c r="BU30" s="81">
        <v>0.0</v>
      </c>
      <c r="BV30" s="81">
        <v>0.0</v>
      </c>
      <c r="BW30" s="81">
        <v>0.0</v>
      </c>
      <c r="BX30" s="79">
        <v>0.0</v>
      </c>
      <c r="BY30" s="79">
        <v>0.0</v>
      </c>
      <c r="BZ30" s="79">
        <v>0.0</v>
      </c>
      <c r="CA30" s="79">
        <v>0.0</v>
      </c>
      <c r="CB30" s="79">
        <v>0.0</v>
      </c>
      <c r="CC30" s="79"/>
      <c r="CD30" s="78">
        <f t="shared" si="23"/>
        <v>0</v>
      </c>
    </row>
    <row r="31" ht="15.75" customHeight="1">
      <c r="A31" s="34" t="str">
        <f t="shared" si="2"/>
        <v>202051506-9</v>
      </c>
      <c r="B31" s="23">
        <f t="shared" si="3"/>
        <v>98</v>
      </c>
      <c r="C31" s="34"/>
      <c r="D31" s="98">
        <v>27.0</v>
      </c>
      <c r="E31" s="72" t="s">
        <v>2287</v>
      </c>
      <c r="F31" s="72" t="s">
        <v>100</v>
      </c>
      <c r="G31" s="72" t="s">
        <v>2288</v>
      </c>
      <c r="H31" s="72" t="s">
        <v>92</v>
      </c>
      <c r="I31" s="72" t="s">
        <v>2289</v>
      </c>
      <c r="J31" s="72" t="s">
        <v>2290</v>
      </c>
      <c r="K31" s="72" t="s">
        <v>220</v>
      </c>
      <c r="L31" s="72" t="s">
        <v>65</v>
      </c>
      <c r="M31" s="72" t="s">
        <v>323</v>
      </c>
      <c r="N31" s="72" t="s">
        <v>2291</v>
      </c>
      <c r="O31" s="74">
        <f t="shared" si="4"/>
        <v>95</v>
      </c>
      <c r="P31" s="74">
        <f t="shared" si="5"/>
        <v>100</v>
      </c>
      <c r="Q31" s="74">
        <f t="shared" si="6"/>
        <v>98</v>
      </c>
      <c r="R31" s="74">
        <f t="shared" si="7"/>
        <v>100</v>
      </c>
      <c r="S31" s="74">
        <f t="shared" si="8"/>
        <v>89.7</v>
      </c>
      <c r="T31" s="74">
        <f t="shared" si="9"/>
        <v>99.5</v>
      </c>
      <c r="U31" s="74">
        <f t="shared" si="10"/>
        <v>100</v>
      </c>
      <c r="V31" s="75">
        <f t="shared" si="11"/>
        <v>0</v>
      </c>
      <c r="W31" s="76">
        <f t="shared" si="12"/>
        <v>98</v>
      </c>
      <c r="X31" s="74">
        <v>20.0</v>
      </c>
      <c r="Y31" s="77">
        <v>25.0</v>
      </c>
      <c r="Z31" s="77">
        <v>50.0</v>
      </c>
      <c r="AA31" s="77">
        <v>100.0</v>
      </c>
      <c r="AB31" s="78">
        <f t="shared" si="13"/>
        <v>95</v>
      </c>
      <c r="AC31" s="77">
        <v>30.0</v>
      </c>
      <c r="AD31" s="77">
        <v>70.0</v>
      </c>
      <c r="AE31" s="74">
        <v>100.0</v>
      </c>
      <c r="AF31" s="78">
        <f t="shared" si="14"/>
        <v>100</v>
      </c>
      <c r="AG31" s="77"/>
      <c r="AH31" s="77"/>
      <c r="AI31" s="74"/>
      <c r="AJ31" s="78">
        <f t="shared" si="15"/>
        <v>0</v>
      </c>
      <c r="AK31" s="79">
        <v>100.0</v>
      </c>
      <c r="AL31" s="80">
        <v>100.0</v>
      </c>
      <c r="AM31" s="79">
        <v>100.0</v>
      </c>
      <c r="AN31" s="79">
        <v>100.0</v>
      </c>
      <c r="AO31" s="79">
        <v>100.0</v>
      </c>
      <c r="AP31" s="79">
        <v>100.0</v>
      </c>
      <c r="AQ31" s="79">
        <v>100.0</v>
      </c>
      <c r="AR31" s="79">
        <v>100.0</v>
      </c>
      <c r="AS31" s="79">
        <v>100.0</v>
      </c>
      <c r="AT31" s="79">
        <v>100.0</v>
      </c>
      <c r="AU31" s="79"/>
      <c r="AV31" s="78">
        <f t="shared" si="21"/>
        <v>100</v>
      </c>
      <c r="AW31" s="79">
        <v>100.0</v>
      </c>
      <c r="AX31" s="79">
        <v>100.0</v>
      </c>
      <c r="AY31" s="79">
        <v>100.0</v>
      </c>
      <c r="AZ31" s="79">
        <v>100.0</v>
      </c>
      <c r="BA31" s="79">
        <v>99.0</v>
      </c>
      <c r="BB31" s="79">
        <v>100.0</v>
      </c>
      <c r="BC31" s="79">
        <v>98.0</v>
      </c>
      <c r="BD31" s="79">
        <v>0.0</v>
      </c>
      <c r="BE31" s="79">
        <v>100.0</v>
      </c>
      <c r="BF31" s="79">
        <v>100.0</v>
      </c>
      <c r="BG31" s="79"/>
      <c r="BH31" s="79"/>
      <c r="BI31" s="78">
        <f t="shared" si="22"/>
        <v>89.7</v>
      </c>
      <c r="BJ31" s="79">
        <v>100.0</v>
      </c>
      <c r="BK31" s="79">
        <v>100.0</v>
      </c>
      <c r="BL31" s="79">
        <v>100.0</v>
      </c>
      <c r="BM31" s="79">
        <v>100.0</v>
      </c>
      <c r="BN31" s="79">
        <v>100.0</v>
      </c>
      <c r="BO31" s="79">
        <v>100.0</v>
      </c>
      <c r="BP31" s="79">
        <v>100.0</v>
      </c>
      <c r="BQ31" s="79">
        <v>95.0</v>
      </c>
      <c r="BR31" s="79">
        <v>100.0</v>
      </c>
      <c r="BS31" s="79">
        <v>100.0</v>
      </c>
      <c r="BT31" s="78">
        <f t="shared" si="18"/>
        <v>99.5</v>
      </c>
      <c r="BU31" s="81">
        <v>100.0</v>
      </c>
      <c r="BV31" s="81">
        <v>100.0</v>
      </c>
      <c r="BW31" s="81">
        <v>100.0</v>
      </c>
      <c r="BX31" s="79">
        <v>100.0</v>
      </c>
      <c r="BY31" s="79">
        <v>100.0</v>
      </c>
      <c r="BZ31" s="79">
        <v>100.0</v>
      </c>
      <c r="CA31" s="79">
        <v>100.0</v>
      </c>
      <c r="CB31" s="79">
        <v>100.0</v>
      </c>
      <c r="CC31" s="79"/>
      <c r="CD31" s="78">
        <f t="shared" si="23"/>
        <v>100</v>
      </c>
    </row>
    <row r="32" ht="15.75" customHeight="1">
      <c r="A32" s="34" t="str">
        <f t="shared" si="2"/>
        <v>202051502-6</v>
      </c>
      <c r="B32" s="23">
        <f t="shared" si="3"/>
        <v>97</v>
      </c>
      <c r="C32" s="34"/>
      <c r="D32" s="98">
        <v>28.0</v>
      </c>
      <c r="E32" s="72" t="s">
        <v>2292</v>
      </c>
      <c r="F32" s="72" t="s">
        <v>85</v>
      </c>
      <c r="G32" s="72" t="s">
        <v>2293</v>
      </c>
      <c r="H32" s="72" t="s">
        <v>205</v>
      </c>
      <c r="I32" s="72" t="s">
        <v>88</v>
      </c>
      <c r="J32" s="72" t="s">
        <v>128</v>
      </c>
      <c r="K32" s="72" t="s">
        <v>2294</v>
      </c>
      <c r="L32" s="72" t="s">
        <v>65</v>
      </c>
      <c r="M32" s="72" t="s">
        <v>323</v>
      </c>
      <c r="N32" s="72" t="s">
        <v>2295</v>
      </c>
      <c r="O32" s="74">
        <f t="shared" si="4"/>
        <v>100</v>
      </c>
      <c r="P32" s="74">
        <f t="shared" si="5"/>
        <v>95</v>
      </c>
      <c r="Q32" s="74">
        <f t="shared" si="6"/>
        <v>98</v>
      </c>
      <c r="R32" s="74">
        <f t="shared" si="7"/>
        <v>98.3</v>
      </c>
      <c r="S32" s="74">
        <f t="shared" si="8"/>
        <v>100</v>
      </c>
      <c r="T32" s="74">
        <f t="shared" si="9"/>
        <v>90.5</v>
      </c>
      <c r="U32" s="74">
        <f t="shared" si="10"/>
        <v>100</v>
      </c>
      <c r="V32" s="75">
        <f t="shared" si="11"/>
        <v>0</v>
      </c>
      <c r="W32" s="76">
        <f t="shared" si="12"/>
        <v>97</v>
      </c>
      <c r="X32" s="74">
        <v>20.0</v>
      </c>
      <c r="Y32" s="77">
        <v>30.0</v>
      </c>
      <c r="Z32" s="77">
        <v>50.0</v>
      </c>
      <c r="AA32" s="77">
        <v>100.0</v>
      </c>
      <c r="AB32" s="78">
        <f t="shared" si="13"/>
        <v>100</v>
      </c>
      <c r="AC32" s="77">
        <v>25.0</v>
      </c>
      <c r="AD32" s="77">
        <v>70.0</v>
      </c>
      <c r="AE32" s="74">
        <v>100.0</v>
      </c>
      <c r="AF32" s="78">
        <f t="shared" si="14"/>
        <v>95</v>
      </c>
      <c r="AG32" s="77"/>
      <c r="AH32" s="77"/>
      <c r="AI32" s="74"/>
      <c r="AJ32" s="78">
        <f t="shared" si="15"/>
        <v>0</v>
      </c>
      <c r="AK32" s="79">
        <v>100.0</v>
      </c>
      <c r="AL32" s="80">
        <v>100.0</v>
      </c>
      <c r="AM32" s="79">
        <v>100.0</v>
      </c>
      <c r="AN32" s="79">
        <v>100.0</v>
      </c>
      <c r="AO32" s="79">
        <v>100.0</v>
      </c>
      <c r="AP32" s="79">
        <v>100.0</v>
      </c>
      <c r="AQ32" s="79">
        <v>100.0</v>
      </c>
      <c r="AR32" s="79">
        <v>83.0</v>
      </c>
      <c r="AS32" s="79">
        <v>100.0</v>
      </c>
      <c r="AT32" s="79">
        <v>100.0</v>
      </c>
      <c r="AU32" s="79"/>
      <c r="AV32" s="78">
        <f t="shared" si="21"/>
        <v>98.3</v>
      </c>
      <c r="AW32" s="79">
        <v>100.0</v>
      </c>
      <c r="AX32" s="79">
        <v>100.0</v>
      </c>
      <c r="AY32" s="79">
        <v>100.0</v>
      </c>
      <c r="AZ32" s="79">
        <v>100.0</v>
      </c>
      <c r="BA32" s="79">
        <v>100.0</v>
      </c>
      <c r="BB32" s="79">
        <v>100.0</v>
      </c>
      <c r="BC32" s="79">
        <v>100.0</v>
      </c>
      <c r="BD32" s="79">
        <v>100.0</v>
      </c>
      <c r="BE32" s="79">
        <v>100.0</v>
      </c>
      <c r="BF32" s="79">
        <v>100.0</v>
      </c>
      <c r="BG32" s="79"/>
      <c r="BH32" s="79"/>
      <c r="BI32" s="78">
        <f t="shared" si="22"/>
        <v>100</v>
      </c>
      <c r="BJ32" s="79">
        <v>100.0</v>
      </c>
      <c r="BK32" s="79">
        <v>100.0</v>
      </c>
      <c r="BL32" s="79">
        <v>100.0</v>
      </c>
      <c r="BM32" s="79">
        <v>100.0</v>
      </c>
      <c r="BN32" s="79">
        <v>95.0</v>
      </c>
      <c r="BO32" s="79">
        <v>40.0</v>
      </c>
      <c r="BP32" s="79">
        <v>100.0</v>
      </c>
      <c r="BQ32" s="79">
        <v>85.0</v>
      </c>
      <c r="BR32" s="79">
        <v>85.0</v>
      </c>
      <c r="BS32" s="79">
        <v>100.0</v>
      </c>
      <c r="BT32" s="78">
        <f t="shared" si="18"/>
        <v>90.5</v>
      </c>
      <c r="BU32" s="81">
        <v>100.0</v>
      </c>
      <c r="BV32" s="81">
        <v>100.0</v>
      </c>
      <c r="BW32" s="81">
        <v>100.0</v>
      </c>
      <c r="BX32" s="79">
        <v>100.0</v>
      </c>
      <c r="BY32" s="79">
        <v>100.0</v>
      </c>
      <c r="BZ32" s="79">
        <v>100.0</v>
      </c>
      <c r="CA32" s="79">
        <v>100.0</v>
      </c>
      <c r="CB32" s="79">
        <v>100.0</v>
      </c>
      <c r="CC32" s="79"/>
      <c r="CD32" s="78">
        <f t="shared" si="23"/>
        <v>100</v>
      </c>
    </row>
    <row r="33" ht="15.75" customHeight="1">
      <c r="A33" s="34" t="str">
        <f t="shared" si="2"/>
        <v>201951512-8</v>
      </c>
      <c r="B33" s="23">
        <f t="shared" si="3"/>
        <v>85</v>
      </c>
      <c r="C33" s="34"/>
      <c r="D33" s="98">
        <v>29.0</v>
      </c>
      <c r="E33" s="72" t="s">
        <v>2296</v>
      </c>
      <c r="F33" s="72" t="s">
        <v>108</v>
      </c>
      <c r="G33" s="72" t="s">
        <v>2297</v>
      </c>
      <c r="H33" s="72" t="s">
        <v>85</v>
      </c>
      <c r="I33" s="72" t="s">
        <v>413</v>
      </c>
      <c r="J33" s="72" t="s">
        <v>2298</v>
      </c>
      <c r="K33" s="72" t="s">
        <v>2299</v>
      </c>
      <c r="L33" s="72" t="s">
        <v>65</v>
      </c>
      <c r="M33" s="72" t="s">
        <v>323</v>
      </c>
      <c r="N33" s="72" t="s">
        <v>2300</v>
      </c>
      <c r="O33" s="74">
        <f t="shared" si="4"/>
        <v>80</v>
      </c>
      <c r="P33" s="74">
        <f t="shared" si="5"/>
        <v>95</v>
      </c>
      <c r="Q33" s="74">
        <f t="shared" si="6"/>
        <v>88</v>
      </c>
      <c r="R33" s="74">
        <f t="shared" si="7"/>
        <v>65.5</v>
      </c>
      <c r="S33" s="74">
        <f t="shared" si="8"/>
        <v>77.1</v>
      </c>
      <c r="T33" s="74">
        <f t="shared" si="9"/>
        <v>99</v>
      </c>
      <c r="U33" s="74">
        <f t="shared" si="10"/>
        <v>87.5</v>
      </c>
      <c r="V33" s="75">
        <f t="shared" si="11"/>
        <v>0</v>
      </c>
      <c r="W33" s="76">
        <f t="shared" si="12"/>
        <v>85</v>
      </c>
      <c r="X33" s="74">
        <v>20.0</v>
      </c>
      <c r="Y33" s="77">
        <v>30.0</v>
      </c>
      <c r="Z33" s="77">
        <v>30.0</v>
      </c>
      <c r="AA33" s="77">
        <v>100.0</v>
      </c>
      <c r="AB33" s="78">
        <f t="shared" si="13"/>
        <v>80</v>
      </c>
      <c r="AC33" s="77">
        <v>25.0</v>
      </c>
      <c r="AD33" s="77">
        <v>70.0</v>
      </c>
      <c r="AE33" s="74">
        <v>100.0</v>
      </c>
      <c r="AF33" s="78">
        <f t="shared" si="14"/>
        <v>95</v>
      </c>
      <c r="AG33" s="77"/>
      <c r="AH33" s="77"/>
      <c r="AI33" s="74"/>
      <c r="AJ33" s="78">
        <f t="shared" si="15"/>
        <v>0</v>
      </c>
      <c r="AK33" s="79">
        <v>0.0</v>
      </c>
      <c r="AL33" s="80">
        <v>100.0</v>
      </c>
      <c r="AM33" s="79">
        <v>90.0</v>
      </c>
      <c r="AN33" s="79">
        <v>100.0</v>
      </c>
      <c r="AO33" s="79">
        <v>75.0</v>
      </c>
      <c r="AP33" s="79">
        <v>80.0</v>
      </c>
      <c r="AQ33" s="79">
        <v>60.0</v>
      </c>
      <c r="AR33" s="79">
        <v>50.0</v>
      </c>
      <c r="AS33" s="79">
        <v>100.0</v>
      </c>
      <c r="AT33" s="79">
        <v>0.0</v>
      </c>
      <c r="AU33" s="79"/>
      <c r="AV33" s="78">
        <f t="shared" si="21"/>
        <v>65.5</v>
      </c>
      <c r="AW33" s="79">
        <v>100.0</v>
      </c>
      <c r="AX33" s="79">
        <v>100.0</v>
      </c>
      <c r="AY33" s="79">
        <v>100.0</v>
      </c>
      <c r="AZ33" s="79">
        <v>83.0</v>
      </c>
      <c r="BA33" s="79">
        <v>99.0</v>
      </c>
      <c r="BB33" s="79">
        <v>92.0</v>
      </c>
      <c r="BC33" s="79">
        <v>100.0</v>
      </c>
      <c r="BD33" s="79">
        <v>0.0</v>
      </c>
      <c r="BE33" s="79">
        <v>0.0</v>
      </c>
      <c r="BF33" s="79">
        <v>97.0</v>
      </c>
      <c r="BG33" s="79"/>
      <c r="BH33" s="79"/>
      <c r="BI33" s="78">
        <f t="shared" si="22"/>
        <v>77.1</v>
      </c>
      <c r="BJ33" s="79">
        <v>100.0</v>
      </c>
      <c r="BK33" s="79">
        <v>100.0</v>
      </c>
      <c r="BL33" s="79">
        <v>100.0</v>
      </c>
      <c r="BM33" s="79">
        <v>100.0</v>
      </c>
      <c r="BN33" s="79">
        <v>100.0</v>
      </c>
      <c r="BO33" s="79">
        <v>95.0</v>
      </c>
      <c r="BP33" s="79">
        <v>100.0</v>
      </c>
      <c r="BQ33" s="79">
        <v>95.0</v>
      </c>
      <c r="BR33" s="79">
        <v>100.0</v>
      </c>
      <c r="BS33" s="79">
        <v>100.0</v>
      </c>
      <c r="BT33" s="78">
        <f t="shared" si="18"/>
        <v>99</v>
      </c>
      <c r="BU33" s="81">
        <v>100.0</v>
      </c>
      <c r="BV33" s="81">
        <v>100.0</v>
      </c>
      <c r="BW33" s="81">
        <v>100.0</v>
      </c>
      <c r="BX33" s="79">
        <v>0.0</v>
      </c>
      <c r="BY33" s="79">
        <v>100.0</v>
      </c>
      <c r="BZ33" s="79">
        <v>100.0</v>
      </c>
      <c r="CA33" s="79">
        <v>100.0</v>
      </c>
      <c r="CB33" s="79">
        <v>100.0</v>
      </c>
      <c r="CC33" s="79"/>
      <c r="CD33" s="78">
        <f t="shared" si="23"/>
        <v>87.5</v>
      </c>
    </row>
    <row r="34" ht="15.75" customHeight="1">
      <c r="A34" s="34" t="str">
        <f t="shared" si="2"/>
        <v>202051560-3</v>
      </c>
      <c r="B34" s="23">
        <f t="shared" si="3"/>
        <v>82</v>
      </c>
      <c r="C34" s="34"/>
      <c r="D34" s="98">
        <v>30.0</v>
      </c>
      <c r="E34" s="72" t="s">
        <v>2301</v>
      </c>
      <c r="F34" s="72" t="s">
        <v>79</v>
      </c>
      <c r="G34" s="72" t="s">
        <v>2302</v>
      </c>
      <c r="H34" s="72" t="s">
        <v>85</v>
      </c>
      <c r="I34" s="72" t="s">
        <v>380</v>
      </c>
      <c r="J34" s="72" t="s">
        <v>380</v>
      </c>
      <c r="K34" s="72" t="s">
        <v>2303</v>
      </c>
      <c r="L34" s="72" t="s">
        <v>65</v>
      </c>
      <c r="M34" s="72" t="s">
        <v>323</v>
      </c>
      <c r="N34" s="72" t="s">
        <v>2304</v>
      </c>
      <c r="O34" s="74">
        <f t="shared" si="4"/>
        <v>80</v>
      </c>
      <c r="P34" s="74">
        <f t="shared" si="5"/>
        <v>70</v>
      </c>
      <c r="Q34" s="74">
        <f t="shared" si="6"/>
        <v>75</v>
      </c>
      <c r="R34" s="74">
        <f t="shared" si="7"/>
        <v>91.6</v>
      </c>
      <c r="S34" s="74">
        <f t="shared" si="8"/>
        <v>100</v>
      </c>
      <c r="T34" s="74">
        <f t="shared" si="9"/>
        <v>82</v>
      </c>
      <c r="U34" s="74">
        <f t="shared" si="10"/>
        <v>87.5</v>
      </c>
      <c r="V34" s="75">
        <f t="shared" si="11"/>
        <v>0</v>
      </c>
      <c r="W34" s="76">
        <f t="shared" si="12"/>
        <v>82</v>
      </c>
      <c r="X34" s="74">
        <v>15.0</v>
      </c>
      <c r="Y34" s="77">
        <v>30.0</v>
      </c>
      <c r="Z34" s="77">
        <v>35.0</v>
      </c>
      <c r="AA34" s="77">
        <v>100.0</v>
      </c>
      <c r="AB34" s="78">
        <f t="shared" si="13"/>
        <v>80</v>
      </c>
      <c r="AC34" s="77">
        <v>25.0</v>
      </c>
      <c r="AD34" s="77">
        <v>45.0</v>
      </c>
      <c r="AE34" s="74">
        <v>100.0</v>
      </c>
      <c r="AF34" s="78">
        <f t="shared" si="14"/>
        <v>70</v>
      </c>
      <c r="AG34" s="77"/>
      <c r="AH34" s="77"/>
      <c r="AI34" s="74"/>
      <c r="AJ34" s="78">
        <f t="shared" si="15"/>
        <v>0</v>
      </c>
      <c r="AK34" s="79">
        <v>83.0</v>
      </c>
      <c r="AL34" s="80">
        <v>100.0</v>
      </c>
      <c r="AM34" s="79">
        <v>90.0</v>
      </c>
      <c r="AN34" s="79">
        <v>100.0</v>
      </c>
      <c r="AO34" s="79">
        <v>100.0</v>
      </c>
      <c r="AP34" s="79">
        <v>80.0</v>
      </c>
      <c r="AQ34" s="79">
        <v>100.0</v>
      </c>
      <c r="AR34" s="79">
        <v>83.0</v>
      </c>
      <c r="AS34" s="79">
        <v>80.0</v>
      </c>
      <c r="AT34" s="79">
        <v>100.0</v>
      </c>
      <c r="AU34" s="79"/>
      <c r="AV34" s="78">
        <f t="shared" si="21"/>
        <v>91.6</v>
      </c>
      <c r="AW34" s="79">
        <v>100.0</v>
      </c>
      <c r="AX34" s="79">
        <v>100.0</v>
      </c>
      <c r="AY34" s="79">
        <v>100.0</v>
      </c>
      <c r="AZ34" s="79">
        <v>100.0</v>
      </c>
      <c r="BA34" s="79">
        <v>100.0</v>
      </c>
      <c r="BB34" s="79">
        <v>100.0</v>
      </c>
      <c r="BC34" s="79">
        <v>100.0</v>
      </c>
      <c r="BD34" s="79">
        <v>100.0</v>
      </c>
      <c r="BE34" s="79">
        <v>100.0</v>
      </c>
      <c r="BF34" s="79">
        <v>100.0</v>
      </c>
      <c r="BG34" s="79"/>
      <c r="BH34" s="79"/>
      <c r="BI34" s="78">
        <f t="shared" si="22"/>
        <v>100</v>
      </c>
      <c r="BJ34" s="79">
        <v>80.0</v>
      </c>
      <c r="BK34" s="79">
        <v>100.0</v>
      </c>
      <c r="BL34" s="79">
        <v>100.0</v>
      </c>
      <c r="BM34" s="79">
        <v>45.0</v>
      </c>
      <c r="BN34" s="79">
        <v>95.0</v>
      </c>
      <c r="BO34" s="79">
        <v>0.0</v>
      </c>
      <c r="BP34" s="79">
        <v>100.0</v>
      </c>
      <c r="BQ34" s="79">
        <v>100.0</v>
      </c>
      <c r="BR34" s="79">
        <v>100.0</v>
      </c>
      <c r="BS34" s="79">
        <v>100.0</v>
      </c>
      <c r="BT34" s="78">
        <f t="shared" si="18"/>
        <v>82</v>
      </c>
      <c r="BU34" s="81">
        <v>100.0</v>
      </c>
      <c r="BV34" s="81">
        <v>100.0</v>
      </c>
      <c r="BW34" s="81">
        <v>100.0</v>
      </c>
      <c r="BX34" s="79">
        <v>100.0</v>
      </c>
      <c r="BY34" s="79">
        <v>100.0</v>
      </c>
      <c r="BZ34" s="79">
        <v>100.0</v>
      </c>
      <c r="CA34" s="79">
        <v>100.0</v>
      </c>
      <c r="CB34" s="79">
        <v>0.0</v>
      </c>
      <c r="CC34" s="79"/>
      <c r="CD34" s="78">
        <f t="shared" si="23"/>
        <v>87.5</v>
      </c>
    </row>
    <row r="35" ht="15.75" customHeight="1">
      <c r="A35" s="34" t="str">
        <f t="shared" si="2"/>
        <v>202051556-5</v>
      </c>
      <c r="B35" s="23">
        <f t="shared" si="3"/>
        <v>97</v>
      </c>
      <c r="C35" s="34"/>
      <c r="D35" s="98">
        <v>31.0</v>
      </c>
      <c r="E35" s="72" t="s">
        <v>2305</v>
      </c>
      <c r="F35" s="72" t="s">
        <v>71</v>
      </c>
      <c r="G35" s="72" t="s">
        <v>2306</v>
      </c>
      <c r="H35" s="72" t="s">
        <v>205</v>
      </c>
      <c r="I35" s="72" t="s">
        <v>110</v>
      </c>
      <c r="J35" s="72" t="s">
        <v>1477</v>
      </c>
      <c r="K35" s="72" t="s">
        <v>2307</v>
      </c>
      <c r="L35" s="72" t="s">
        <v>65</v>
      </c>
      <c r="M35" s="72" t="s">
        <v>323</v>
      </c>
      <c r="N35" s="72" t="s">
        <v>2308</v>
      </c>
      <c r="O35" s="74">
        <f t="shared" si="4"/>
        <v>100</v>
      </c>
      <c r="P35" s="74">
        <f t="shared" si="5"/>
        <v>100</v>
      </c>
      <c r="Q35" s="74">
        <f t="shared" si="6"/>
        <v>100</v>
      </c>
      <c r="R35" s="74">
        <f t="shared" si="7"/>
        <v>90.5</v>
      </c>
      <c r="S35" s="74">
        <f t="shared" si="8"/>
        <v>88.88888889</v>
      </c>
      <c r="T35" s="74">
        <f t="shared" si="9"/>
        <v>98.5</v>
      </c>
      <c r="U35" s="74">
        <f t="shared" si="10"/>
        <v>88.625</v>
      </c>
      <c r="V35" s="75">
        <f t="shared" si="11"/>
        <v>0</v>
      </c>
      <c r="W35" s="76">
        <f t="shared" si="12"/>
        <v>97</v>
      </c>
      <c r="X35" s="74">
        <v>20.0</v>
      </c>
      <c r="Y35" s="77">
        <v>30.0</v>
      </c>
      <c r="Z35" s="77">
        <v>50.0</v>
      </c>
      <c r="AA35" s="77">
        <v>100.0</v>
      </c>
      <c r="AB35" s="78">
        <f t="shared" si="13"/>
        <v>100</v>
      </c>
      <c r="AC35" s="77">
        <v>30.0</v>
      </c>
      <c r="AD35" s="77">
        <v>70.0</v>
      </c>
      <c r="AE35" s="74">
        <v>100.0</v>
      </c>
      <c r="AF35" s="78">
        <f t="shared" si="14"/>
        <v>100</v>
      </c>
      <c r="AG35" s="77"/>
      <c r="AH35" s="77"/>
      <c r="AI35" s="74"/>
      <c r="AJ35" s="78">
        <f t="shared" si="15"/>
        <v>0</v>
      </c>
      <c r="AK35" s="79">
        <v>100.0</v>
      </c>
      <c r="AL35" s="80">
        <v>100.0</v>
      </c>
      <c r="AM35" s="79">
        <v>100.0</v>
      </c>
      <c r="AN35" s="79">
        <v>25.0</v>
      </c>
      <c r="AO35" s="79">
        <v>100.0</v>
      </c>
      <c r="AP35" s="79">
        <v>80.0</v>
      </c>
      <c r="AQ35" s="79">
        <v>100.0</v>
      </c>
      <c r="AR35" s="79">
        <v>100.0</v>
      </c>
      <c r="AS35" s="79">
        <v>100.0</v>
      </c>
      <c r="AT35" s="79">
        <v>100.0</v>
      </c>
      <c r="AU35" s="79"/>
      <c r="AV35" s="78">
        <f t="shared" si="21"/>
        <v>90.5</v>
      </c>
      <c r="AW35" s="79">
        <v>100.0</v>
      </c>
      <c r="AX35" s="79">
        <v>100.0</v>
      </c>
      <c r="AY35" s="79">
        <v>100.0</v>
      </c>
      <c r="AZ35" s="79"/>
      <c r="BA35" s="79">
        <v>100.0</v>
      </c>
      <c r="BB35" s="79">
        <v>100.0</v>
      </c>
      <c r="BC35" s="79">
        <v>100.0</v>
      </c>
      <c r="BD35" s="79">
        <v>0.0</v>
      </c>
      <c r="BE35" s="79">
        <v>100.0</v>
      </c>
      <c r="BF35" s="79">
        <v>100.0</v>
      </c>
      <c r="BG35" s="79"/>
      <c r="BH35" s="79"/>
      <c r="BI35" s="78">
        <f t="shared" si="22"/>
        <v>88.88888889</v>
      </c>
      <c r="BJ35" s="79">
        <v>100.0</v>
      </c>
      <c r="BK35" s="79">
        <v>100.0</v>
      </c>
      <c r="BL35" s="79">
        <v>100.0</v>
      </c>
      <c r="BM35" s="79">
        <v>100.0</v>
      </c>
      <c r="BN35" s="79">
        <v>100.0</v>
      </c>
      <c r="BO35" s="79">
        <v>85.0</v>
      </c>
      <c r="BP35" s="79">
        <v>100.0</v>
      </c>
      <c r="BQ35" s="79">
        <v>100.0</v>
      </c>
      <c r="BR35" s="79">
        <v>100.0</v>
      </c>
      <c r="BS35" s="79">
        <v>100.0</v>
      </c>
      <c r="BT35" s="78">
        <f t="shared" si="18"/>
        <v>98.5</v>
      </c>
      <c r="BU35" s="81">
        <v>25.0</v>
      </c>
      <c r="BV35" s="81">
        <v>100.0</v>
      </c>
      <c r="BW35" s="81">
        <v>84.0</v>
      </c>
      <c r="BX35" s="79">
        <v>100.0</v>
      </c>
      <c r="BY35" s="79">
        <v>100.0</v>
      </c>
      <c r="BZ35" s="79">
        <v>100.0</v>
      </c>
      <c r="CA35" s="79">
        <v>100.0</v>
      </c>
      <c r="CB35" s="79">
        <v>100.0</v>
      </c>
      <c r="CC35" s="79"/>
      <c r="CD35" s="78">
        <f t="shared" si="23"/>
        <v>88.625</v>
      </c>
    </row>
    <row r="36" ht="15.75" customHeight="1">
      <c r="A36" s="34" t="str">
        <f t="shared" si="2"/>
        <v>202023515-5</v>
      </c>
      <c r="B36" s="23">
        <f t="shared" si="3"/>
        <v>78</v>
      </c>
      <c r="C36" s="34"/>
      <c r="D36" s="98">
        <v>32.0</v>
      </c>
      <c r="E36" s="72" t="s">
        <v>2309</v>
      </c>
      <c r="F36" s="72" t="s">
        <v>71</v>
      </c>
      <c r="G36" s="72" t="s">
        <v>2310</v>
      </c>
      <c r="H36" s="72" t="s">
        <v>71</v>
      </c>
      <c r="I36" s="72" t="s">
        <v>110</v>
      </c>
      <c r="J36" s="72" t="s">
        <v>726</v>
      </c>
      <c r="K36" s="72" t="s">
        <v>2311</v>
      </c>
      <c r="L36" s="72" t="s">
        <v>65</v>
      </c>
      <c r="M36" s="72" t="s">
        <v>164</v>
      </c>
      <c r="N36" s="72" t="s">
        <v>2312</v>
      </c>
      <c r="O36" s="74">
        <f t="shared" si="4"/>
        <v>100</v>
      </c>
      <c r="P36" s="74">
        <f t="shared" si="5"/>
        <v>0</v>
      </c>
      <c r="Q36" s="74">
        <f>IFERROR(IF($V36&lt;&gt;0,ROUND(((O36+P36+V36)/3),0),ROUND(($O36*0.5+$P36*0.5),0)),)</f>
        <v>57</v>
      </c>
      <c r="R36" s="74">
        <f t="shared" si="7"/>
        <v>98</v>
      </c>
      <c r="S36" s="74">
        <f t="shared" si="8"/>
        <v>100</v>
      </c>
      <c r="T36" s="74">
        <f t="shared" si="9"/>
        <v>99</v>
      </c>
      <c r="U36" s="74">
        <f t="shared" si="10"/>
        <v>100</v>
      </c>
      <c r="V36" s="75">
        <f t="shared" si="11"/>
        <v>70</v>
      </c>
      <c r="W36" s="76">
        <f t="shared" si="12"/>
        <v>78</v>
      </c>
      <c r="X36" s="74">
        <v>20.0</v>
      </c>
      <c r="Y36" s="77">
        <v>30.0</v>
      </c>
      <c r="Z36" s="77">
        <v>50.0</v>
      </c>
      <c r="AA36" s="77">
        <v>100.0</v>
      </c>
      <c r="AB36" s="78">
        <f t="shared" si="13"/>
        <v>100</v>
      </c>
      <c r="AC36" s="77">
        <v>0.0</v>
      </c>
      <c r="AD36" s="77">
        <v>0.0</v>
      </c>
      <c r="AE36" s="74">
        <v>0.0</v>
      </c>
      <c r="AF36" s="78">
        <f t="shared" si="14"/>
        <v>0</v>
      </c>
      <c r="AG36" s="77">
        <v>20.0</v>
      </c>
      <c r="AH36" s="77">
        <v>50.0</v>
      </c>
      <c r="AI36" s="74">
        <v>100.0</v>
      </c>
      <c r="AJ36" s="78">
        <f t="shared" si="15"/>
        <v>70</v>
      </c>
      <c r="AK36" s="79">
        <v>100.0</v>
      </c>
      <c r="AL36" s="80">
        <v>100.0</v>
      </c>
      <c r="AM36" s="79">
        <v>100.0</v>
      </c>
      <c r="AN36" s="79">
        <v>100.0</v>
      </c>
      <c r="AO36" s="79">
        <v>100.0</v>
      </c>
      <c r="AP36" s="79">
        <v>80.0</v>
      </c>
      <c r="AQ36" s="79">
        <v>100.0</v>
      </c>
      <c r="AR36" s="79">
        <v>100.0</v>
      </c>
      <c r="AS36" s="79">
        <v>100.0</v>
      </c>
      <c r="AT36" s="79">
        <v>100.0</v>
      </c>
      <c r="AU36" s="79"/>
      <c r="AV36" s="78">
        <f t="shared" si="21"/>
        <v>98</v>
      </c>
      <c r="AW36" s="79">
        <v>100.0</v>
      </c>
      <c r="AX36" s="79">
        <v>100.0</v>
      </c>
      <c r="AY36" s="79">
        <v>100.0</v>
      </c>
      <c r="AZ36" s="79">
        <v>100.0</v>
      </c>
      <c r="BA36" s="79">
        <v>100.0</v>
      </c>
      <c r="BB36" s="79">
        <v>100.0</v>
      </c>
      <c r="BC36" s="79">
        <v>100.0</v>
      </c>
      <c r="BD36" s="79">
        <v>100.0</v>
      </c>
      <c r="BE36" s="79">
        <v>100.0</v>
      </c>
      <c r="BF36" s="79">
        <v>100.0</v>
      </c>
      <c r="BG36" s="79"/>
      <c r="BH36" s="79"/>
      <c r="BI36" s="78">
        <f t="shared" si="22"/>
        <v>100</v>
      </c>
      <c r="BJ36" s="79">
        <v>100.0</v>
      </c>
      <c r="BK36" s="79">
        <v>100.0</v>
      </c>
      <c r="BL36" s="79">
        <v>100.0</v>
      </c>
      <c r="BM36" s="79">
        <v>100.0</v>
      </c>
      <c r="BN36" s="79">
        <v>100.0</v>
      </c>
      <c r="BO36" s="79">
        <v>100.0</v>
      </c>
      <c r="BP36" s="79">
        <v>100.0</v>
      </c>
      <c r="BQ36" s="79">
        <v>100.0</v>
      </c>
      <c r="BR36" s="79">
        <v>90.0</v>
      </c>
      <c r="BS36" s="79">
        <v>100.0</v>
      </c>
      <c r="BT36" s="78">
        <f t="shared" si="18"/>
        <v>99</v>
      </c>
      <c r="BU36" s="81">
        <v>100.0</v>
      </c>
      <c r="BV36" s="81">
        <v>100.0</v>
      </c>
      <c r="BW36" s="81">
        <v>100.0</v>
      </c>
      <c r="BX36" s="79">
        <v>100.0</v>
      </c>
      <c r="BY36" s="79">
        <v>100.0</v>
      </c>
      <c r="BZ36" s="79">
        <v>100.0</v>
      </c>
      <c r="CA36" s="79">
        <v>100.0</v>
      </c>
      <c r="CB36" s="79">
        <v>100.0</v>
      </c>
      <c r="CC36" s="79"/>
      <c r="CD36" s="78">
        <f t="shared" si="23"/>
        <v>100</v>
      </c>
    </row>
    <row r="37" ht="15.75" customHeight="1">
      <c r="A37" s="34" t="str">
        <f t="shared" si="2"/>
        <v>202051562-k</v>
      </c>
      <c r="B37" s="23">
        <f t="shared" si="3"/>
        <v>8</v>
      </c>
      <c r="C37" s="34"/>
      <c r="D37" s="98">
        <v>33.0</v>
      </c>
      <c r="E37" s="72" t="s">
        <v>2313</v>
      </c>
      <c r="F37" s="72" t="s">
        <v>77</v>
      </c>
      <c r="G37" s="72" t="s">
        <v>2314</v>
      </c>
      <c r="H37" s="72" t="s">
        <v>155</v>
      </c>
      <c r="I37" s="72" t="s">
        <v>1683</v>
      </c>
      <c r="J37" s="72" t="s">
        <v>2315</v>
      </c>
      <c r="K37" s="72" t="s">
        <v>2316</v>
      </c>
      <c r="L37" s="72" t="s">
        <v>65</v>
      </c>
      <c r="M37" s="72" t="s">
        <v>323</v>
      </c>
      <c r="N37" s="72" t="s">
        <v>2317</v>
      </c>
      <c r="O37" s="74">
        <f t="shared" si="4"/>
        <v>15</v>
      </c>
      <c r="P37" s="74">
        <f t="shared" si="5"/>
        <v>0</v>
      </c>
      <c r="Q37" s="74">
        <f t="shared" ref="Q37:Q38" si="24">IFERROR(IF($V37&lt;&gt;0,ROUND((MAX(O37:P37)*0.5+$V37*0.5),0),ROUND(($O37*0.5+$P37*0.5),0)),)</f>
        <v>8</v>
      </c>
      <c r="R37" s="74">
        <f t="shared" si="7"/>
        <v>86</v>
      </c>
      <c r="S37" s="74">
        <f t="shared" si="8"/>
        <v>98.991</v>
      </c>
      <c r="T37" s="74">
        <f t="shared" si="9"/>
        <v>30</v>
      </c>
      <c r="U37" s="74">
        <f t="shared" si="10"/>
        <v>10</v>
      </c>
      <c r="V37" s="75">
        <f t="shared" si="11"/>
        <v>0</v>
      </c>
      <c r="W37" s="76">
        <f t="shared" si="12"/>
        <v>8</v>
      </c>
      <c r="X37" s="74">
        <v>15.0</v>
      </c>
      <c r="Y37" s="77">
        <v>0.0</v>
      </c>
      <c r="Z37" s="77">
        <v>0.0</v>
      </c>
      <c r="AA37" s="77">
        <v>0.0</v>
      </c>
      <c r="AB37" s="78">
        <f t="shared" si="13"/>
        <v>15</v>
      </c>
      <c r="AC37" s="77" t="s">
        <v>68</v>
      </c>
      <c r="AD37" s="77" t="s">
        <v>68</v>
      </c>
      <c r="AE37" s="74" t="s">
        <v>68</v>
      </c>
      <c r="AF37" s="78">
        <f t="shared" si="14"/>
        <v>0</v>
      </c>
      <c r="AG37" s="77"/>
      <c r="AH37" s="77"/>
      <c r="AI37" s="74"/>
      <c r="AJ37" s="78">
        <f t="shared" si="15"/>
        <v>0</v>
      </c>
      <c r="AK37" s="79">
        <v>60.0</v>
      </c>
      <c r="AL37" s="80">
        <v>100.0</v>
      </c>
      <c r="AM37" s="79">
        <v>100.0</v>
      </c>
      <c r="AN37" s="79">
        <v>100.0</v>
      </c>
      <c r="AO37" s="79">
        <v>100.0</v>
      </c>
      <c r="AP37" s="79">
        <v>60.0</v>
      </c>
      <c r="AQ37" s="79">
        <v>80.0</v>
      </c>
      <c r="AR37" s="79">
        <v>100.0</v>
      </c>
      <c r="AS37" s="79">
        <v>60.0</v>
      </c>
      <c r="AT37" s="79">
        <v>100.0</v>
      </c>
      <c r="AU37" s="79"/>
      <c r="AV37" s="78">
        <f t="shared" si="21"/>
        <v>86</v>
      </c>
      <c r="AW37" s="79">
        <v>100.0</v>
      </c>
      <c r="AX37" s="79">
        <v>100.0</v>
      </c>
      <c r="AY37" s="79">
        <v>100.0</v>
      </c>
      <c r="AZ37" s="79">
        <v>100.0</v>
      </c>
      <c r="BA37" s="79">
        <v>100.0</v>
      </c>
      <c r="BB37" s="79">
        <v>100.0</v>
      </c>
      <c r="BC37" s="79">
        <v>100.0</v>
      </c>
      <c r="BD37" s="79">
        <v>90.91</v>
      </c>
      <c r="BE37" s="79">
        <v>99.0</v>
      </c>
      <c r="BF37" s="79">
        <v>100.0</v>
      </c>
      <c r="BG37" s="79"/>
      <c r="BH37" s="79"/>
      <c r="BI37" s="78">
        <f t="shared" si="22"/>
        <v>98.991</v>
      </c>
      <c r="BJ37" s="79">
        <v>0.0</v>
      </c>
      <c r="BK37" s="79">
        <v>100.0</v>
      </c>
      <c r="BL37" s="79">
        <v>100.0</v>
      </c>
      <c r="BM37" s="79">
        <v>45.0</v>
      </c>
      <c r="BN37" s="79">
        <v>0.0</v>
      </c>
      <c r="BO37" s="79">
        <v>20.0</v>
      </c>
      <c r="BP37" s="79">
        <v>0.0</v>
      </c>
      <c r="BQ37" s="79">
        <v>0.0</v>
      </c>
      <c r="BR37" s="79">
        <v>35.0</v>
      </c>
      <c r="BS37" s="79">
        <v>0.0</v>
      </c>
      <c r="BT37" s="78">
        <f t="shared" si="18"/>
        <v>30</v>
      </c>
      <c r="BU37" s="81">
        <v>0.0</v>
      </c>
      <c r="BV37" s="81">
        <v>0.0</v>
      </c>
      <c r="BW37" s="81">
        <v>80.0</v>
      </c>
      <c r="BX37" s="79">
        <v>0.0</v>
      </c>
      <c r="BY37" s="79">
        <v>0.0</v>
      </c>
      <c r="BZ37" s="79">
        <v>0.0</v>
      </c>
      <c r="CA37" s="79">
        <v>0.0</v>
      </c>
      <c r="CB37" s="79">
        <v>0.0</v>
      </c>
      <c r="CC37" s="79"/>
      <c r="CD37" s="78">
        <f t="shared" si="23"/>
        <v>10</v>
      </c>
    </row>
    <row r="38" ht="15.75" customHeight="1">
      <c r="A38" s="34" t="str">
        <f t="shared" si="2"/>
        <v>202023503-1</v>
      </c>
      <c r="B38" s="23">
        <f t="shared" si="3"/>
        <v>0</v>
      </c>
      <c r="C38" s="34"/>
      <c r="D38" s="98">
        <v>34.0</v>
      </c>
      <c r="E38" s="72" t="s">
        <v>2318</v>
      </c>
      <c r="F38" s="72" t="s">
        <v>65</v>
      </c>
      <c r="G38" s="72" t="s">
        <v>2319</v>
      </c>
      <c r="H38" s="72" t="s">
        <v>71</v>
      </c>
      <c r="I38" s="72" t="s">
        <v>2320</v>
      </c>
      <c r="J38" s="72" t="s">
        <v>265</v>
      </c>
      <c r="K38" s="72" t="s">
        <v>1132</v>
      </c>
      <c r="L38" s="72" t="s">
        <v>65</v>
      </c>
      <c r="M38" s="72" t="s">
        <v>164</v>
      </c>
      <c r="N38" s="72" t="s">
        <v>2321</v>
      </c>
      <c r="O38" s="74">
        <f t="shared" si="4"/>
        <v>0</v>
      </c>
      <c r="P38" s="74">
        <f t="shared" si="5"/>
        <v>0</v>
      </c>
      <c r="Q38" s="74">
        <f t="shared" si="24"/>
        <v>0</v>
      </c>
      <c r="R38" s="74">
        <f t="shared" si="7"/>
        <v>28</v>
      </c>
      <c r="S38" s="74">
        <f t="shared" si="8"/>
        <v>0</v>
      </c>
      <c r="T38" s="74">
        <f t="shared" si="9"/>
        <v>0</v>
      </c>
      <c r="U38" s="74">
        <f t="shared" si="10"/>
        <v>0</v>
      </c>
      <c r="V38" s="75">
        <f t="shared" si="11"/>
        <v>0</v>
      </c>
      <c r="W38" s="76">
        <f t="shared" si="12"/>
        <v>0</v>
      </c>
      <c r="X38" s="74" t="s">
        <v>68</v>
      </c>
      <c r="Y38" s="77" t="s">
        <v>68</v>
      </c>
      <c r="Z38" s="77" t="s">
        <v>68</v>
      </c>
      <c r="AA38" s="77" t="s">
        <v>68</v>
      </c>
      <c r="AB38" s="78">
        <f t="shared" si="13"/>
        <v>0</v>
      </c>
      <c r="AC38" s="77" t="s">
        <v>68</v>
      </c>
      <c r="AD38" s="77" t="s">
        <v>68</v>
      </c>
      <c r="AE38" s="74" t="s">
        <v>68</v>
      </c>
      <c r="AF38" s="78">
        <f t="shared" si="14"/>
        <v>0</v>
      </c>
      <c r="AG38" s="77"/>
      <c r="AH38" s="77"/>
      <c r="AI38" s="74"/>
      <c r="AJ38" s="78">
        <f t="shared" si="15"/>
        <v>0</v>
      </c>
      <c r="AK38" s="79">
        <v>50.0</v>
      </c>
      <c r="AL38" s="80">
        <v>0.0</v>
      </c>
      <c r="AM38" s="79">
        <v>90.0</v>
      </c>
      <c r="AN38" s="79">
        <v>75.0</v>
      </c>
      <c r="AO38" s="79">
        <v>25.0</v>
      </c>
      <c r="AP38" s="79">
        <v>20.0</v>
      </c>
      <c r="AQ38" s="79">
        <v>20.0</v>
      </c>
      <c r="AR38" s="79">
        <v>0.0</v>
      </c>
      <c r="AS38" s="79">
        <v>0.0</v>
      </c>
      <c r="AT38" s="79">
        <v>0.0</v>
      </c>
      <c r="AU38" s="79"/>
      <c r="AV38" s="78">
        <f t="shared" si="21"/>
        <v>28</v>
      </c>
      <c r="AW38" s="79">
        <v>0.0</v>
      </c>
      <c r="AX38" s="79">
        <v>0.0</v>
      </c>
      <c r="AY38" s="79">
        <v>0.0</v>
      </c>
      <c r="AZ38" s="79">
        <v>0.0</v>
      </c>
      <c r="BA38" s="79">
        <v>0.0</v>
      </c>
      <c r="BB38" s="79">
        <v>0.0</v>
      </c>
      <c r="BC38" s="79">
        <v>0.0</v>
      </c>
      <c r="BD38" s="79">
        <v>0.0</v>
      </c>
      <c r="BE38" s="79">
        <v>0.0</v>
      </c>
      <c r="BF38" s="79">
        <v>0.0</v>
      </c>
      <c r="BG38" s="79"/>
      <c r="BH38" s="79"/>
      <c r="BI38" s="78">
        <f t="shared" si="22"/>
        <v>0</v>
      </c>
      <c r="BJ38" s="79">
        <v>0.0</v>
      </c>
      <c r="BK38" s="79">
        <v>0.0</v>
      </c>
      <c r="BL38" s="79">
        <v>0.0</v>
      </c>
      <c r="BM38" s="79">
        <v>0.0</v>
      </c>
      <c r="BN38" s="79">
        <v>0.0</v>
      </c>
      <c r="BO38" s="79">
        <v>0.0</v>
      </c>
      <c r="BP38" s="79">
        <v>0.0</v>
      </c>
      <c r="BQ38" s="79">
        <v>0.0</v>
      </c>
      <c r="BR38" s="79">
        <v>0.0</v>
      </c>
      <c r="BS38" s="79">
        <v>0.0</v>
      </c>
      <c r="BT38" s="78">
        <f t="shared" si="18"/>
        <v>0</v>
      </c>
      <c r="BU38" s="81">
        <v>0.0</v>
      </c>
      <c r="BV38" s="81">
        <v>0.0</v>
      </c>
      <c r="BW38" s="81">
        <v>0.0</v>
      </c>
      <c r="BX38" s="79">
        <v>0.0</v>
      </c>
      <c r="BY38" s="79">
        <v>0.0</v>
      </c>
      <c r="BZ38" s="79">
        <v>0.0</v>
      </c>
      <c r="CA38" s="79">
        <v>0.0</v>
      </c>
      <c r="CB38" s="79">
        <v>0.0</v>
      </c>
      <c r="CC38" s="79"/>
      <c r="CD38" s="78">
        <f t="shared" si="23"/>
        <v>0</v>
      </c>
    </row>
    <row r="39" ht="15.75" customHeight="1">
      <c r="A39" s="34" t="str">
        <f t="shared" si="2"/>
        <v>202051559-k</v>
      </c>
      <c r="B39" s="23">
        <f t="shared" si="3"/>
        <v>20</v>
      </c>
      <c r="C39" s="34"/>
      <c r="D39" s="98">
        <v>35.0</v>
      </c>
      <c r="E39" s="72" t="s">
        <v>2322</v>
      </c>
      <c r="F39" s="72" t="s">
        <v>77</v>
      </c>
      <c r="G39" s="72" t="s">
        <v>2323</v>
      </c>
      <c r="H39" s="72" t="s">
        <v>155</v>
      </c>
      <c r="I39" s="72" t="s">
        <v>2324</v>
      </c>
      <c r="J39" s="72" t="s">
        <v>157</v>
      </c>
      <c r="K39" s="72" t="s">
        <v>2325</v>
      </c>
      <c r="L39" s="72" t="s">
        <v>65</v>
      </c>
      <c r="M39" s="72" t="s">
        <v>323</v>
      </c>
      <c r="N39" s="72" t="s">
        <v>2326</v>
      </c>
      <c r="O39" s="74">
        <f t="shared" si="4"/>
        <v>60</v>
      </c>
      <c r="P39" s="74">
        <f t="shared" si="5"/>
        <v>0</v>
      </c>
      <c r="Q39" s="74">
        <f>IFERROR(ROUND(((O39+P39+V39)/3),0))</f>
        <v>20</v>
      </c>
      <c r="R39" s="74">
        <f t="shared" si="7"/>
        <v>72</v>
      </c>
      <c r="S39" s="74">
        <f t="shared" si="8"/>
        <v>99.5</v>
      </c>
      <c r="T39" s="74">
        <f t="shared" si="9"/>
        <v>89</v>
      </c>
      <c r="U39" s="74">
        <f t="shared" si="10"/>
        <v>96.25</v>
      </c>
      <c r="V39" s="75">
        <f t="shared" si="11"/>
        <v>0</v>
      </c>
      <c r="W39" s="76">
        <f t="shared" si="12"/>
        <v>20</v>
      </c>
      <c r="X39" s="74">
        <v>20.0</v>
      </c>
      <c r="Y39" s="77">
        <v>30.0</v>
      </c>
      <c r="Z39" s="77">
        <v>10.0</v>
      </c>
      <c r="AA39" s="77">
        <v>100.0</v>
      </c>
      <c r="AB39" s="78">
        <f t="shared" si="13"/>
        <v>60</v>
      </c>
      <c r="AC39" s="77" t="s">
        <v>68</v>
      </c>
      <c r="AD39" s="77" t="s">
        <v>68</v>
      </c>
      <c r="AE39" s="74" t="s">
        <v>68</v>
      </c>
      <c r="AF39" s="78">
        <f t="shared" si="14"/>
        <v>0</v>
      </c>
      <c r="AG39" s="77">
        <v>0.0</v>
      </c>
      <c r="AH39" s="77">
        <v>0.0</v>
      </c>
      <c r="AI39" s="74">
        <v>0.0</v>
      </c>
      <c r="AJ39" s="78">
        <f t="shared" si="15"/>
        <v>0</v>
      </c>
      <c r="AK39" s="79">
        <v>100.0</v>
      </c>
      <c r="AL39" s="80">
        <v>0.0</v>
      </c>
      <c r="AM39" s="79">
        <v>100.0</v>
      </c>
      <c r="AN39" s="79">
        <v>50.0</v>
      </c>
      <c r="AO39" s="79">
        <v>100.0</v>
      </c>
      <c r="AP39" s="79">
        <v>60.0</v>
      </c>
      <c r="AQ39" s="79">
        <v>80.0</v>
      </c>
      <c r="AR39" s="79">
        <v>50.0</v>
      </c>
      <c r="AS39" s="79">
        <v>80.0</v>
      </c>
      <c r="AT39" s="79">
        <v>100.0</v>
      </c>
      <c r="AU39" s="79"/>
      <c r="AV39" s="78">
        <f t="shared" si="21"/>
        <v>72</v>
      </c>
      <c r="AW39" s="79">
        <v>95.0</v>
      </c>
      <c r="AX39" s="79">
        <v>100.0</v>
      </c>
      <c r="AY39" s="79">
        <v>100.0</v>
      </c>
      <c r="AZ39" s="79">
        <v>100.0</v>
      </c>
      <c r="BA39" s="79">
        <v>100.0</v>
      </c>
      <c r="BB39" s="79">
        <v>100.0</v>
      </c>
      <c r="BC39" s="79">
        <v>100.0</v>
      </c>
      <c r="BD39" s="79">
        <v>100.0</v>
      </c>
      <c r="BE39" s="79">
        <v>100.0</v>
      </c>
      <c r="BF39" s="79">
        <v>100.0</v>
      </c>
      <c r="BG39" s="79"/>
      <c r="BH39" s="79"/>
      <c r="BI39" s="78">
        <f t="shared" si="22"/>
        <v>99.5</v>
      </c>
      <c r="BJ39" s="79">
        <v>90.0</v>
      </c>
      <c r="BK39" s="79">
        <v>100.0</v>
      </c>
      <c r="BL39" s="79">
        <v>100.0</v>
      </c>
      <c r="BM39" s="79">
        <v>90.0</v>
      </c>
      <c r="BN39" s="79">
        <v>95.0</v>
      </c>
      <c r="BO39" s="79">
        <v>85.0</v>
      </c>
      <c r="BP39" s="79">
        <v>40.0</v>
      </c>
      <c r="BQ39" s="79">
        <v>100.0</v>
      </c>
      <c r="BR39" s="79">
        <v>90.0</v>
      </c>
      <c r="BS39" s="79">
        <v>100.0</v>
      </c>
      <c r="BT39" s="78">
        <f t="shared" si="18"/>
        <v>89</v>
      </c>
      <c r="BU39" s="81">
        <v>100.0</v>
      </c>
      <c r="BV39" s="81">
        <v>100.0</v>
      </c>
      <c r="BW39" s="81">
        <v>100.0</v>
      </c>
      <c r="BX39" s="79">
        <v>70.0</v>
      </c>
      <c r="BY39" s="79">
        <v>100.0</v>
      </c>
      <c r="BZ39" s="79">
        <v>100.0</v>
      </c>
      <c r="CA39" s="79">
        <v>100.0</v>
      </c>
      <c r="CB39" s="79">
        <v>100.0</v>
      </c>
      <c r="CC39" s="79"/>
      <c r="CD39" s="78">
        <f t="shared" si="23"/>
        <v>96.25</v>
      </c>
    </row>
    <row r="40" ht="15.75" customHeight="1">
      <c r="A40" s="34" t="str">
        <f t="shared" si="2"/>
        <v>-</v>
      </c>
      <c r="B40" s="23" t="str">
        <f t="shared" si="3"/>
        <v/>
      </c>
      <c r="C40" s="34"/>
      <c r="D40" s="98">
        <v>36.0</v>
      </c>
      <c r="E40" s="72"/>
      <c r="F40" s="72"/>
      <c r="G40" s="72"/>
      <c r="H40" s="72"/>
      <c r="I40" s="72"/>
      <c r="J40" s="72"/>
      <c r="K40" s="72"/>
      <c r="L40" s="34"/>
      <c r="M40" s="34"/>
      <c r="N40" s="34"/>
      <c r="O40" s="74"/>
      <c r="P40" s="74"/>
      <c r="Q40" s="74"/>
      <c r="R40" s="74"/>
      <c r="S40" s="74"/>
      <c r="T40" s="74"/>
      <c r="U40" s="74"/>
      <c r="V40" s="75"/>
      <c r="W40" s="107"/>
      <c r="X40" s="74"/>
      <c r="Y40" s="77"/>
      <c r="Z40" s="77"/>
      <c r="AA40" s="77"/>
      <c r="AB40" s="78"/>
      <c r="AC40" s="77"/>
      <c r="AD40" s="77"/>
      <c r="AE40" s="74"/>
      <c r="AF40" s="78"/>
      <c r="AG40" s="77"/>
      <c r="AH40" s="77"/>
      <c r="AI40" s="77"/>
      <c r="AJ40" s="78"/>
      <c r="AK40" s="79"/>
      <c r="AL40" s="80"/>
      <c r="AM40" s="79"/>
      <c r="AN40" s="79"/>
      <c r="AO40" s="79"/>
      <c r="AP40" s="79"/>
      <c r="AQ40" s="79"/>
      <c r="AR40" s="79"/>
      <c r="AS40" s="79"/>
      <c r="AT40" s="79"/>
      <c r="AU40" s="79"/>
      <c r="AV40" s="78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8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8"/>
      <c r="BU40" s="79"/>
      <c r="BV40" s="79"/>
      <c r="BW40" s="79"/>
      <c r="BX40" s="79"/>
      <c r="BY40" s="79"/>
      <c r="BZ40" s="79"/>
      <c r="CA40" s="79"/>
      <c r="CB40" s="79"/>
      <c r="CC40" s="79"/>
      <c r="CD40" s="78"/>
    </row>
    <row r="41" ht="15.75" customHeight="1">
      <c r="A41" s="34" t="str">
        <f t="shared" si="2"/>
        <v>-</v>
      </c>
      <c r="B41" s="23" t="str">
        <f t="shared" si="3"/>
        <v/>
      </c>
      <c r="C41" s="34"/>
      <c r="D41" s="98">
        <v>37.0</v>
      </c>
      <c r="E41" s="72"/>
      <c r="F41" s="72"/>
      <c r="G41" s="72"/>
      <c r="H41" s="72"/>
      <c r="I41" s="72"/>
      <c r="J41" s="72"/>
      <c r="K41" s="72"/>
      <c r="L41" s="34"/>
      <c r="M41" s="34"/>
      <c r="N41" s="34"/>
      <c r="O41" s="74"/>
      <c r="P41" s="74"/>
      <c r="Q41" s="74"/>
      <c r="R41" s="74"/>
      <c r="S41" s="74"/>
      <c r="T41" s="74"/>
      <c r="U41" s="74"/>
      <c r="V41" s="75"/>
      <c r="W41" s="107"/>
      <c r="X41" s="74"/>
      <c r="Y41" s="77"/>
      <c r="Z41" s="77"/>
      <c r="AA41" s="77"/>
      <c r="AB41" s="78"/>
      <c r="AC41" s="77"/>
      <c r="AD41" s="77"/>
      <c r="AE41" s="74"/>
      <c r="AF41" s="78"/>
      <c r="AG41" s="77"/>
      <c r="AH41" s="77"/>
      <c r="AI41" s="77"/>
      <c r="AJ41" s="78"/>
      <c r="AK41" s="79"/>
      <c r="AL41" s="80"/>
      <c r="AM41" s="79"/>
      <c r="AN41" s="79"/>
      <c r="AO41" s="79"/>
      <c r="AP41" s="79"/>
      <c r="AQ41" s="79"/>
      <c r="AR41" s="79"/>
      <c r="AS41" s="79"/>
      <c r="AT41" s="79"/>
      <c r="AU41" s="79"/>
      <c r="AV41" s="78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8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8"/>
      <c r="BU41" s="79"/>
      <c r="BV41" s="79"/>
      <c r="BW41" s="79"/>
      <c r="BX41" s="79"/>
      <c r="BY41" s="79"/>
      <c r="BZ41" s="79"/>
      <c r="CA41" s="79"/>
      <c r="CB41" s="79"/>
      <c r="CC41" s="79"/>
      <c r="CD41" s="78"/>
    </row>
    <row r="42" ht="15.75" customHeight="1">
      <c r="A42" s="34" t="str">
        <f t="shared" si="2"/>
        <v>-</v>
      </c>
      <c r="B42" s="23" t="str">
        <f t="shared" si="3"/>
        <v/>
      </c>
      <c r="C42" s="34"/>
      <c r="D42" s="98">
        <v>38.0</v>
      </c>
      <c r="E42" s="72"/>
      <c r="F42" s="72"/>
      <c r="G42" s="72"/>
      <c r="H42" s="72"/>
      <c r="I42" s="72"/>
      <c r="J42" s="72"/>
      <c r="K42" s="72"/>
      <c r="L42" s="34"/>
      <c r="M42" s="34"/>
      <c r="N42" s="34"/>
      <c r="O42" s="74"/>
      <c r="P42" s="74"/>
      <c r="Q42" s="74"/>
      <c r="R42" s="74"/>
      <c r="S42" s="74"/>
      <c r="T42" s="74"/>
      <c r="U42" s="74"/>
      <c r="V42" s="75"/>
      <c r="W42" s="107"/>
      <c r="X42" s="74"/>
      <c r="Y42" s="77"/>
      <c r="Z42" s="77"/>
      <c r="AA42" s="77"/>
      <c r="AB42" s="78"/>
      <c r="AC42" s="77"/>
      <c r="AD42" s="77"/>
      <c r="AE42" s="74"/>
      <c r="AF42" s="78"/>
      <c r="AG42" s="77"/>
      <c r="AH42" s="77"/>
      <c r="AI42" s="77"/>
      <c r="AJ42" s="78"/>
      <c r="AK42" s="79"/>
      <c r="AL42" s="80"/>
      <c r="AM42" s="79"/>
      <c r="AN42" s="79"/>
      <c r="AO42" s="79"/>
      <c r="AP42" s="79"/>
      <c r="AQ42" s="79"/>
      <c r="AR42" s="79"/>
      <c r="AS42" s="79"/>
      <c r="AT42" s="79"/>
      <c r="AU42" s="79"/>
      <c r="AV42" s="78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8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8"/>
      <c r="BU42" s="79"/>
      <c r="BV42" s="79"/>
      <c r="BW42" s="79"/>
      <c r="BX42" s="79"/>
      <c r="BY42" s="79"/>
      <c r="BZ42" s="79"/>
      <c r="CA42" s="79"/>
      <c r="CB42" s="79"/>
      <c r="CC42" s="79"/>
      <c r="CD42" s="78"/>
    </row>
    <row r="43" ht="15.75" customHeight="1">
      <c r="A43" s="34" t="str">
        <f t="shared" si="2"/>
        <v>-</v>
      </c>
      <c r="B43" s="23" t="str">
        <f t="shared" si="3"/>
        <v/>
      </c>
      <c r="C43" s="34"/>
      <c r="D43" s="98">
        <v>39.0</v>
      </c>
      <c r="E43" s="72"/>
      <c r="F43" s="72"/>
      <c r="G43" s="72"/>
      <c r="H43" s="72"/>
      <c r="I43" s="72"/>
      <c r="J43" s="72"/>
      <c r="K43" s="72"/>
      <c r="L43" s="34"/>
      <c r="M43" s="34"/>
      <c r="N43" s="34"/>
      <c r="O43" s="74"/>
      <c r="P43" s="74"/>
      <c r="Q43" s="74"/>
      <c r="R43" s="74"/>
      <c r="S43" s="74"/>
      <c r="T43" s="74"/>
      <c r="U43" s="74"/>
      <c r="V43" s="75"/>
      <c r="W43" s="107"/>
      <c r="X43" s="74"/>
      <c r="Y43" s="77"/>
      <c r="Z43" s="77"/>
      <c r="AA43" s="77"/>
      <c r="AB43" s="78"/>
      <c r="AC43" s="77"/>
      <c r="AD43" s="77"/>
      <c r="AE43" s="74"/>
      <c r="AF43" s="78"/>
      <c r="AG43" s="77"/>
      <c r="AH43" s="77"/>
      <c r="AI43" s="77"/>
      <c r="AJ43" s="78"/>
      <c r="AK43" s="79"/>
      <c r="AL43" s="80"/>
      <c r="AM43" s="79"/>
      <c r="AN43" s="79"/>
      <c r="AO43" s="79"/>
      <c r="AP43" s="79"/>
      <c r="AQ43" s="79"/>
      <c r="AR43" s="79"/>
      <c r="AS43" s="79"/>
      <c r="AT43" s="79"/>
      <c r="AU43" s="79"/>
      <c r="AV43" s="78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8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8"/>
      <c r="BU43" s="79"/>
      <c r="BV43" s="79"/>
      <c r="BW43" s="79"/>
      <c r="BX43" s="79"/>
      <c r="BY43" s="79"/>
      <c r="BZ43" s="79"/>
      <c r="CA43" s="79"/>
      <c r="CB43" s="79"/>
      <c r="CC43" s="79"/>
      <c r="CD43" s="78"/>
    </row>
    <row r="44" ht="15.75" customHeight="1">
      <c r="A44" s="34" t="str">
        <f t="shared" si="2"/>
        <v>-</v>
      </c>
      <c r="B44" s="23" t="str">
        <f t="shared" si="3"/>
        <v/>
      </c>
      <c r="C44" s="34"/>
      <c r="D44" s="98">
        <v>40.0</v>
      </c>
      <c r="E44" s="72"/>
      <c r="F44" s="72"/>
      <c r="G44" s="72"/>
      <c r="H44" s="72"/>
      <c r="I44" s="72"/>
      <c r="J44" s="72"/>
      <c r="K44" s="72"/>
      <c r="L44" s="34"/>
      <c r="M44" s="34"/>
      <c r="N44" s="34"/>
      <c r="O44" s="74"/>
      <c r="P44" s="74"/>
      <c r="Q44" s="74"/>
      <c r="R44" s="74"/>
      <c r="S44" s="74"/>
      <c r="T44" s="74"/>
      <c r="U44" s="74"/>
      <c r="V44" s="75"/>
      <c r="W44" s="107"/>
      <c r="X44" s="74"/>
      <c r="Y44" s="77"/>
      <c r="Z44" s="77"/>
      <c r="AA44" s="77"/>
      <c r="AB44" s="78"/>
      <c r="AC44" s="77"/>
      <c r="AD44" s="77"/>
      <c r="AE44" s="74"/>
      <c r="AF44" s="78"/>
      <c r="AG44" s="77"/>
      <c r="AH44" s="77"/>
      <c r="AI44" s="77"/>
      <c r="AJ44" s="78"/>
      <c r="AK44" s="79"/>
      <c r="AL44" s="80"/>
      <c r="AM44" s="79"/>
      <c r="AN44" s="79"/>
      <c r="AO44" s="79"/>
      <c r="AP44" s="79"/>
      <c r="AQ44" s="79"/>
      <c r="AR44" s="79"/>
      <c r="AS44" s="79"/>
      <c r="AT44" s="79"/>
      <c r="AU44" s="79"/>
      <c r="AV44" s="78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8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8"/>
      <c r="BU44" s="79"/>
      <c r="BV44" s="79"/>
      <c r="BW44" s="79"/>
      <c r="BX44" s="79"/>
      <c r="BY44" s="79"/>
      <c r="BZ44" s="79"/>
      <c r="CA44" s="79"/>
      <c r="CB44" s="79"/>
      <c r="CC44" s="79"/>
      <c r="CD44" s="78"/>
    </row>
    <row r="45" ht="15.75" customHeight="1">
      <c r="A45" s="34" t="str">
        <f t="shared" si="2"/>
        <v>-</v>
      </c>
      <c r="B45" s="23" t="str">
        <f t="shared" si="3"/>
        <v/>
      </c>
      <c r="C45" s="34"/>
      <c r="D45" s="98">
        <v>41.0</v>
      </c>
      <c r="E45" s="72"/>
      <c r="F45" s="72"/>
      <c r="G45" s="72"/>
      <c r="H45" s="72"/>
      <c r="I45" s="72"/>
      <c r="J45" s="72"/>
      <c r="K45" s="72"/>
      <c r="L45" s="34"/>
      <c r="M45" s="34"/>
      <c r="N45" s="34"/>
      <c r="O45" s="74"/>
      <c r="P45" s="74"/>
      <c r="Q45" s="74"/>
      <c r="R45" s="74"/>
      <c r="S45" s="74"/>
      <c r="T45" s="74"/>
      <c r="U45" s="74"/>
      <c r="V45" s="75"/>
      <c r="W45" s="107"/>
      <c r="X45" s="74"/>
      <c r="Y45" s="77"/>
      <c r="Z45" s="77"/>
      <c r="AA45" s="77"/>
      <c r="AB45" s="78"/>
      <c r="AC45" s="77"/>
      <c r="AD45" s="77"/>
      <c r="AE45" s="74"/>
      <c r="AF45" s="78"/>
      <c r="AG45" s="77"/>
      <c r="AH45" s="77"/>
      <c r="AI45" s="77"/>
      <c r="AJ45" s="78"/>
      <c r="AK45" s="79"/>
      <c r="AL45" s="80"/>
      <c r="AM45" s="79"/>
      <c r="AN45" s="79"/>
      <c r="AO45" s="79"/>
      <c r="AP45" s="79"/>
      <c r="AQ45" s="79"/>
      <c r="AR45" s="79"/>
      <c r="AS45" s="79"/>
      <c r="AT45" s="79"/>
      <c r="AU45" s="79"/>
      <c r="AV45" s="78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8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8"/>
      <c r="BU45" s="79"/>
      <c r="BV45" s="79"/>
      <c r="BW45" s="79"/>
      <c r="BX45" s="79"/>
      <c r="BY45" s="79"/>
      <c r="BZ45" s="79"/>
      <c r="CA45" s="79"/>
      <c r="CB45" s="79"/>
      <c r="CC45" s="79"/>
      <c r="CD45" s="78"/>
    </row>
    <row r="46" ht="15.75" customHeight="1">
      <c r="A46" s="34" t="str">
        <f t="shared" si="2"/>
        <v>-</v>
      </c>
      <c r="B46" s="23" t="str">
        <f t="shared" si="3"/>
        <v/>
      </c>
      <c r="C46" s="34"/>
      <c r="D46" s="98">
        <f t="shared" ref="D46:D47" si="25">D45+1</f>
        <v>42</v>
      </c>
      <c r="E46" s="72"/>
      <c r="F46" s="72"/>
      <c r="G46" s="72"/>
      <c r="H46" s="72"/>
      <c r="I46" s="72"/>
      <c r="J46" s="72"/>
      <c r="K46" s="72"/>
      <c r="L46" s="34"/>
      <c r="M46" s="34"/>
      <c r="N46" s="34"/>
      <c r="O46" s="74"/>
      <c r="P46" s="74"/>
      <c r="Q46" s="74"/>
      <c r="R46" s="74"/>
      <c r="S46" s="74"/>
      <c r="T46" s="74"/>
      <c r="U46" s="74"/>
      <c r="V46" s="75"/>
      <c r="W46" s="107"/>
      <c r="X46" s="74"/>
      <c r="Y46" s="77"/>
      <c r="Z46" s="77"/>
      <c r="AA46" s="77"/>
      <c r="AB46" s="78"/>
      <c r="AC46" s="77"/>
      <c r="AD46" s="77"/>
      <c r="AE46" s="74"/>
      <c r="AF46" s="78"/>
      <c r="AG46" s="77"/>
      <c r="AH46" s="77"/>
      <c r="AI46" s="77"/>
      <c r="AJ46" s="78"/>
      <c r="AK46" s="79"/>
      <c r="AL46" s="80"/>
      <c r="AM46" s="79"/>
      <c r="AN46" s="79"/>
      <c r="AO46" s="79"/>
      <c r="AP46" s="79"/>
      <c r="AQ46" s="79"/>
      <c r="AR46" s="79"/>
      <c r="AS46" s="79"/>
      <c r="AT46" s="79"/>
      <c r="AU46" s="79"/>
      <c r="AV46" s="78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8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8"/>
      <c r="BU46" s="79"/>
      <c r="BV46" s="79"/>
      <c r="BW46" s="79"/>
      <c r="BX46" s="79"/>
      <c r="BY46" s="79"/>
      <c r="BZ46" s="79"/>
      <c r="CA46" s="79"/>
      <c r="CB46" s="79"/>
      <c r="CC46" s="79"/>
      <c r="CD46" s="78"/>
    </row>
    <row r="47" ht="15.75" customHeight="1">
      <c r="A47" s="34" t="str">
        <f t="shared" si="2"/>
        <v>-</v>
      </c>
      <c r="B47" s="23" t="str">
        <f t="shared" si="3"/>
        <v/>
      </c>
      <c r="C47" s="34"/>
      <c r="D47" s="98">
        <f t="shared" si="25"/>
        <v>43</v>
      </c>
      <c r="E47" s="72"/>
      <c r="F47" s="72"/>
      <c r="G47" s="72"/>
      <c r="H47" s="72"/>
      <c r="I47" s="72"/>
      <c r="J47" s="72"/>
      <c r="K47" s="72"/>
      <c r="L47" s="34"/>
      <c r="M47" s="34"/>
      <c r="N47" s="34"/>
      <c r="O47" s="74"/>
      <c r="P47" s="74"/>
      <c r="Q47" s="74"/>
      <c r="R47" s="74"/>
      <c r="S47" s="74"/>
      <c r="T47" s="74"/>
      <c r="U47" s="74"/>
      <c r="V47" s="75"/>
      <c r="W47" s="107"/>
      <c r="X47" s="74"/>
      <c r="Y47" s="77"/>
      <c r="Z47" s="77"/>
      <c r="AA47" s="77"/>
      <c r="AB47" s="78"/>
      <c r="AC47" s="77"/>
      <c r="AD47" s="77"/>
      <c r="AE47" s="74"/>
      <c r="AF47" s="78"/>
      <c r="AG47" s="77"/>
      <c r="AH47" s="77"/>
      <c r="AI47" s="77"/>
      <c r="AJ47" s="78"/>
      <c r="AK47" s="79"/>
      <c r="AL47" s="80"/>
      <c r="AM47" s="79"/>
      <c r="AN47" s="79"/>
      <c r="AO47" s="79"/>
      <c r="AP47" s="79"/>
      <c r="AQ47" s="79"/>
      <c r="AR47" s="79"/>
      <c r="AS47" s="79"/>
      <c r="AT47" s="79"/>
      <c r="AU47" s="79"/>
      <c r="AV47" s="78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8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8"/>
      <c r="BU47" s="79"/>
      <c r="BV47" s="79"/>
      <c r="BW47" s="79"/>
      <c r="BX47" s="79"/>
      <c r="BY47" s="79"/>
      <c r="BZ47" s="79"/>
      <c r="CA47" s="79"/>
      <c r="CB47" s="79"/>
      <c r="CC47" s="79"/>
      <c r="CD47" s="78"/>
    </row>
    <row r="48" ht="15.75" customHeight="1">
      <c r="A48" s="34"/>
      <c r="B48" s="34"/>
      <c r="C48" s="34"/>
      <c r="D48" s="34"/>
      <c r="K48" s="2" t="s">
        <v>1</v>
      </c>
      <c r="L48" s="127"/>
      <c r="M48" s="127"/>
      <c r="N48" s="127"/>
      <c r="O48" s="108">
        <f t="shared" ref="O48:R48" si="26">IF(COUNT(O5:O47)&gt;0,ROUND(SUM(O5:O47)/COUNTIF(O5:O47,"&lt;&gt;"),0),0)</f>
        <v>74</v>
      </c>
      <c r="P48" s="108">
        <f t="shared" si="26"/>
        <v>64</v>
      </c>
      <c r="Q48" s="108">
        <f t="shared" si="26"/>
        <v>70</v>
      </c>
      <c r="R48" s="108">
        <f t="shared" si="26"/>
        <v>78</v>
      </c>
      <c r="S48" s="108"/>
      <c r="T48" s="108">
        <f>IF(COUNT(T5:T47)&gt;0,ROUND(SUM(T5:T47)/COUNTIF(T5:T47,"&lt;&gt;"),0),0)</f>
        <v>76</v>
      </c>
      <c r="U48" s="108"/>
      <c r="V48" s="108">
        <f t="shared" ref="V48:Z48" si="27">IF(COUNT(V5:V47)&gt;0,ROUND(SUM(V5:V47)/COUNTIF(V5:V47,"&lt;&gt;"),0),0)</f>
        <v>4</v>
      </c>
      <c r="W48" s="108">
        <f t="shared" si="27"/>
        <v>71</v>
      </c>
      <c r="X48" s="99">
        <f t="shared" si="27"/>
        <v>17</v>
      </c>
      <c r="Y48" s="99">
        <f t="shared" si="27"/>
        <v>24</v>
      </c>
      <c r="Z48" s="99">
        <f t="shared" si="27"/>
        <v>33</v>
      </c>
      <c r="AA48" s="99"/>
      <c r="AB48" s="99">
        <f t="shared" ref="AB48:AN48" si="28">IF(COUNT(AB5:AB47)&gt;0,ROUND(SUM(AB5:AB47)/COUNTIF(AB5:AB47,"&lt;&gt;"),0),0)</f>
        <v>74</v>
      </c>
      <c r="AC48" s="99">
        <f t="shared" si="28"/>
        <v>21</v>
      </c>
      <c r="AD48" s="99">
        <f t="shared" si="28"/>
        <v>44</v>
      </c>
      <c r="AE48" s="99">
        <f t="shared" si="28"/>
        <v>69</v>
      </c>
      <c r="AF48" s="99">
        <f t="shared" si="28"/>
        <v>64</v>
      </c>
      <c r="AG48" s="99">
        <f t="shared" si="28"/>
        <v>15</v>
      </c>
      <c r="AH48" s="99">
        <f t="shared" si="28"/>
        <v>27</v>
      </c>
      <c r="AI48" s="99">
        <f t="shared" si="28"/>
        <v>67</v>
      </c>
      <c r="AJ48" s="99">
        <f t="shared" si="28"/>
        <v>4</v>
      </c>
      <c r="AK48" s="99">
        <f t="shared" si="28"/>
        <v>86</v>
      </c>
      <c r="AL48" s="99">
        <f t="shared" si="28"/>
        <v>77</v>
      </c>
      <c r="AM48" s="99">
        <f t="shared" si="28"/>
        <v>84</v>
      </c>
      <c r="AN48" s="99">
        <f t="shared" si="28"/>
        <v>83</v>
      </c>
      <c r="AO48" s="99"/>
      <c r="AP48" s="99"/>
      <c r="AQ48" s="99"/>
      <c r="AR48" s="99"/>
      <c r="AS48" s="99"/>
      <c r="AT48" s="99"/>
      <c r="AU48" s="99"/>
      <c r="AV48" s="99">
        <f t="shared" ref="AV48:AX48" si="29">IF(COUNT(AV5:AV47)&gt;0,ROUND(SUM(AV5:AV47)/COUNTIF(AV5:AV47,"&lt;&gt;"),0),0)</f>
        <v>78</v>
      </c>
      <c r="AW48" s="99">
        <f t="shared" si="29"/>
        <v>78</v>
      </c>
      <c r="AX48" s="99">
        <f t="shared" si="29"/>
        <v>81</v>
      </c>
      <c r="AY48" s="99"/>
      <c r="AZ48" s="99"/>
      <c r="BA48" s="99"/>
      <c r="BB48" s="99"/>
      <c r="BC48" s="99">
        <f>IF(COUNT(BC5:BC47)&gt;0,ROUND(SUM(BC5:BC47)/COUNTIF(BC5:BC47,"&lt;&gt;"),0),0)</f>
        <v>79</v>
      </c>
      <c r="BD48" s="99"/>
      <c r="BE48" s="99"/>
      <c r="BF48" s="99">
        <f>IF(COUNT(BF5:BF47)&gt;0,ROUND(SUM(BF5:BF47)/COUNTIF(BF5:BF47,"&lt;&gt;"),0),0)</f>
        <v>70</v>
      </c>
      <c r="BG48" s="99"/>
      <c r="BH48" s="99"/>
      <c r="BI48" s="99">
        <f t="shared" ref="BI48:BK48" si="30">IF(COUNT(BI5:BI47)&gt;0,ROUND(SUM(BI5:BI47)/COUNTIF(BI5:BI47,"&lt;&gt;"),0),0)</f>
        <v>76</v>
      </c>
      <c r="BJ48" s="99">
        <f t="shared" si="30"/>
        <v>83</v>
      </c>
      <c r="BK48" s="99">
        <f t="shared" si="30"/>
        <v>85</v>
      </c>
      <c r="BL48" s="99"/>
      <c r="BM48" s="99"/>
      <c r="BN48" s="99"/>
      <c r="BO48" s="99"/>
      <c r="BP48" s="99">
        <f>IF(COUNT(BP5:BP47)&gt;0,ROUND(SUM(BP5:BP47)/COUNTIF(BP5:BP47,"&lt;&gt;"),0),0)</f>
        <v>74</v>
      </c>
      <c r="BQ48" s="99"/>
      <c r="BR48" s="99"/>
      <c r="BS48" s="99">
        <f t="shared" ref="BS48:BW48" si="31">IF(COUNT(BS5:BS47)&gt;0,ROUND(SUM(BS5:BS47)/COUNTIF(BS5:BS47,"&lt;&gt;"),0),0)</f>
        <v>60</v>
      </c>
      <c r="BT48" s="99">
        <f t="shared" si="31"/>
        <v>76</v>
      </c>
      <c r="BU48" s="99">
        <f t="shared" si="31"/>
        <v>71</v>
      </c>
      <c r="BV48" s="99">
        <f t="shared" si="31"/>
        <v>71</v>
      </c>
      <c r="BW48" s="99">
        <f t="shared" si="31"/>
        <v>74</v>
      </c>
      <c r="BX48" s="99"/>
      <c r="BY48" s="99"/>
      <c r="BZ48" s="99"/>
      <c r="CA48" s="99"/>
      <c r="CB48" s="99"/>
      <c r="CC48" s="99"/>
      <c r="CD48" s="99">
        <f>IF(COUNT(CD5:CD47)&gt;0,ROUND(SUM(CD5:CD47)/COUNTIF(CD5:CD47,"&lt;&gt;"),0),0)</f>
        <v>70</v>
      </c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2" t="s">
        <v>2</v>
      </c>
      <c r="L49" s="34"/>
      <c r="M49" s="34"/>
      <c r="N49" s="34"/>
      <c r="O49" s="99">
        <f t="shared" ref="O49:R49" si="32">MAX(O5:O47)</f>
        <v>100</v>
      </c>
      <c r="P49" s="99">
        <f t="shared" si="32"/>
        <v>100</v>
      </c>
      <c r="Q49" s="99">
        <f t="shared" si="32"/>
        <v>100</v>
      </c>
      <c r="R49" s="99">
        <f t="shared" si="32"/>
        <v>100</v>
      </c>
      <c r="S49" s="99"/>
      <c r="T49" s="99">
        <f>MAX(T5:T47)</f>
        <v>100</v>
      </c>
      <c r="U49" s="99"/>
      <c r="V49" s="99">
        <f t="shared" ref="V49:Z49" si="33">MAX(V5:V47)</f>
        <v>70</v>
      </c>
      <c r="W49" s="99">
        <f t="shared" si="33"/>
        <v>99</v>
      </c>
      <c r="X49" s="99">
        <f t="shared" si="33"/>
        <v>20</v>
      </c>
      <c r="Y49" s="99">
        <f t="shared" si="33"/>
        <v>30</v>
      </c>
      <c r="Z49" s="99">
        <f t="shared" si="33"/>
        <v>50</v>
      </c>
      <c r="AA49" s="99"/>
      <c r="AB49" s="99">
        <f t="shared" ref="AB49:AN49" si="34">MAX(AB5:AB47)</f>
        <v>100</v>
      </c>
      <c r="AC49" s="99">
        <f t="shared" si="34"/>
        <v>30</v>
      </c>
      <c r="AD49" s="99">
        <f t="shared" si="34"/>
        <v>70</v>
      </c>
      <c r="AE49" s="99">
        <f t="shared" si="34"/>
        <v>100</v>
      </c>
      <c r="AF49" s="99">
        <f t="shared" si="34"/>
        <v>100</v>
      </c>
      <c r="AG49" s="99">
        <f t="shared" si="34"/>
        <v>25</v>
      </c>
      <c r="AH49" s="99">
        <f t="shared" si="34"/>
        <v>50</v>
      </c>
      <c r="AI49" s="99">
        <f t="shared" si="34"/>
        <v>100</v>
      </c>
      <c r="AJ49" s="99">
        <f t="shared" si="34"/>
        <v>70</v>
      </c>
      <c r="AK49" s="99">
        <f t="shared" si="34"/>
        <v>100</v>
      </c>
      <c r="AL49" s="99">
        <f t="shared" si="34"/>
        <v>100</v>
      </c>
      <c r="AM49" s="99">
        <f t="shared" si="34"/>
        <v>100</v>
      </c>
      <c r="AN49" s="99">
        <f t="shared" si="34"/>
        <v>100</v>
      </c>
      <c r="AO49" s="99"/>
      <c r="AP49" s="99"/>
      <c r="AQ49" s="99"/>
      <c r="AR49" s="99"/>
      <c r="AS49" s="99"/>
      <c r="AT49" s="99"/>
      <c r="AU49" s="99"/>
      <c r="AV49" s="99">
        <f t="shared" ref="AV49:AX49" si="35">MAX(AV5:AV47)</f>
        <v>100</v>
      </c>
      <c r="AW49" s="99">
        <f t="shared" si="35"/>
        <v>100</v>
      </c>
      <c r="AX49" s="99">
        <f t="shared" si="35"/>
        <v>100</v>
      </c>
      <c r="AY49" s="99"/>
      <c r="AZ49" s="99"/>
      <c r="BA49" s="99"/>
      <c r="BB49" s="99"/>
      <c r="BC49" s="99">
        <f>MAX(BC5:BC47)</f>
        <v>100</v>
      </c>
      <c r="BD49" s="99"/>
      <c r="BE49" s="99"/>
      <c r="BF49" s="99">
        <f>MAX(BF5:BF47)</f>
        <v>100</v>
      </c>
      <c r="BG49" s="99"/>
      <c r="BH49" s="99"/>
      <c r="BI49" s="101">
        <f t="shared" ref="BI49:BK49" si="36">MAX(BI5:BI47)</f>
        <v>100</v>
      </c>
      <c r="BJ49" s="99">
        <f t="shared" si="36"/>
        <v>100</v>
      </c>
      <c r="BK49" s="99">
        <f t="shared" si="36"/>
        <v>100</v>
      </c>
      <c r="BL49" s="99"/>
      <c r="BM49" s="99"/>
      <c r="BN49" s="99"/>
      <c r="BO49" s="99"/>
      <c r="BP49" s="99">
        <f>MAX(BP5:BP47)</f>
        <v>100</v>
      </c>
      <c r="BQ49" s="99"/>
      <c r="BR49" s="99"/>
      <c r="BS49" s="99">
        <f t="shared" ref="BS49:BW49" si="37">MAX(BS5:BS47)</f>
        <v>100</v>
      </c>
      <c r="BT49" s="101">
        <f t="shared" si="37"/>
        <v>100</v>
      </c>
      <c r="BU49" s="99">
        <f t="shared" si="37"/>
        <v>100</v>
      </c>
      <c r="BV49" s="99">
        <f t="shared" si="37"/>
        <v>100</v>
      </c>
      <c r="BW49" s="99">
        <f t="shared" si="37"/>
        <v>100</v>
      </c>
      <c r="BX49" s="99"/>
      <c r="BY49" s="99"/>
      <c r="BZ49" s="99"/>
      <c r="CA49" s="99"/>
      <c r="CB49" s="99"/>
      <c r="CC49" s="99"/>
      <c r="CD49" s="101">
        <f>MAX(CD5:CD47)</f>
        <v>100</v>
      </c>
    </row>
    <row r="50" ht="15.75" customHeight="1">
      <c r="A50" s="34"/>
      <c r="B50" s="34"/>
      <c r="C50" s="34"/>
      <c r="D50" s="34">
        <v>1.0</v>
      </c>
      <c r="E50" s="34"/>
      <c r="F50" s="34"/>
      <c r="G50" s="34"/>
      <c r="H50" s="34"/>
      <c r="I50" s="34"/>
      <c r="J50" s="34"/>
      <c r="K50" s="2" t="s">
        <v>3</v>
      </c>
      <c r="L50" s="34"/>
      <c r="M50" s="34"/>
      <c r="N50" s="34"/>
      <c r="O50" s="99">
        <f t="shared" ref="O50:R50" si="38">MIN(O5:O47)</f>
        <v>0</v>
      </c>
      <c r="P50" s="99">
        <f t="shared" si="38"/>
        <v>0</v>
      </c>
      <c r="Q50" s="99">
        <f t="shared" si="38"/>
        <v>0</v>
      </c>
      <c r="R50" s="99">
        <f t="shared" si="38"/>
        <v>0</v>
      </c>
      <c r="S50" s="99"/>
      <c r="T50" s="99">
        <f>MIN(T5:T47)</f>
        <v>0</v>
      </c>
      <c r="U50" s="99"/>
      <c r="V50" s="99">
        <f t="shared" ref="V50:Z50" si="39">MIN(V5:V47)</f>
        <v>0</v>
      </c>
      <c r="W50" s="99">
        <f t="shared" si="39"/>
        <v>0</v>
      </c>
      <c r="X50" s="99">
        <f t="shared" si="39"/>
        <v>10</v>
      </c>
      <c r="Y50" s="99">
        <f t="shared" si="39"/>
        <v>0</v>
      </c>
      <c r="Z50" s="99">
        <f t="shared" si="39"/>
        <v>0</v>
      </c>
      <c r="AA50" s="99"/>
      <c r="AB50" s="99">
        <f t="shared" ref="AB50:AN50" si="40">MIN(AB5:AB47)</f>
        <v>0</v>
      </c>
      <c r="AC50" s="99">
        <f t="shared" si="40"/>
        <v>0</v>
      </c>
      <c r="AD50" s="99">
        <f t="shared" si="40"/>
        <v>0</v>
      </c>
      <c r="AE50" s="99">
        <f t="shared" si="40"/>
        <v>0</v>
      </c>
      <c r="AF50" s="99">
        <f t="shared" si="40"/>
        <v>0</v>
      </c>
      <c r="AG50" s="99">
        <f t="shared" si="40"/>
        <v>0</v>
      </c>
      <c r="AH50" s="99">
        <f t="shared" si="40"/>
        <v>0</v>
      </c>
      <c r="AI50" s="99">
        <f t="shared" si="40"/>
        <v>0</v>
      </c>
      <c r="AJ50" s="99">
        <f t="shared" si="40"/>
        <v>0</v>
      </c>
      <c r="AK50" s="99">
        <f t="shared" si="40"/>
        <v>0</v>
      </c>
      <c r="AL50" s="99">
        <f t="shared" si="40"/>
        <v>0</v>
      </c>
      <c r="AM50" s="99">
        <f t="shared" si="40"/>
        <v>0</v>
      </c>
      <c r="AN50" s="99">
        <f t="shared" si="40"/>
        <v>0</v>
      </c>
      <c r="AO50" s="99"/>
      <c r="AP50" s="99"/>
      <c r="AQ50" s="99"/>
      <c r="AR50" s="99"/>
      <c r="AS50" s="99"/>
      <c r="AT50" s="99"/>
      <c r="AU50" s="99"/>
      <c r="AV50" s="99">
        <f t="shared" ref="AV50:AX50" si="41">MIN(AV5:AV47)</f>
        <v>0</v>
      </c>
      <c r="AW50" s="99">
        <f t="shared" si="41"/>
        <v>0</v>
      </c>
      <c r="AX50" s="99">
        <f t="shared" si="41"/>
        <v>0</v>
      </c>
      <c r="AY50" s="99"/>
      <c r="AZ50" s="99"/>
      <c r="BA50" s="99"/>
      <c r="BB50" s="99"/>
      <c r="BC50" s="99">
        <f>MIN(BC5:BC47)</f>
        <v>0</v>
      </c>
      <c r="BD50" s="99"/>
      <c r="BE50" s="99"/>
      <c r="BF50" s="99">
        <f>MIN(BF5:BF47)</f>
        <v>0</v>
      </c>
      <c r="BG50" s="99"/>
      <c r="BH50" s="99"/>
      <c r="BI50" s="101">
        <f t="shared" ref="BI50:BK50" si="42">MIN(BI5:BI47)</f>
        <v>0</v>
      </c>
      <c r="BJ50" s="99">
        <f t="shared" si="42"/>
        <v>0</v>
      </c>
      <c r="BK50" s="99">
        <f t="shared" si="42"/>
        <v>0</v>
      </c>
      <c r="BL50" s="99"/>
      <c r="BM50" s="99"/>
      <c r="BN50" s="99"/>
      <c r="BO50" s="99"/>
      <c r="BP50" s="99">
        <f>MIN(BP5:BP47)</f>
        <v>0</v>
      </c>
      <c r="BQ50" s="99"/>
      <c r="BR50" s="99"/>
      <c r="BS50" s="99">
        <f t="shared" ref="BS50:BW50" si="43">MIN(BS5:BS47)</f>
        <v>0</v>
      </c>
      <c r="BT50" s="101">
        <f t="shared" si="43"/>
        <v>0</v>
      </c>
      <c r="BU50" s="99">
        <f t="shared" si="43"/>
        <v>0</v>
      </c>
      <c r="BV50" s="99">
        <f t="shared" si="43"/>
        <v>0</v>
      </c>
      <c r="BW50" s="99">
        <f t="shared" si="43"/>
        <v>0</v>
      </c>
      <c r="BX50" s="99"/>
      <c r="BY50" s="99"/>
      <c r="BZ50" s="99"/>
      <c r="CA50" s="99"/>
      <c r="CB50" s="99"/>
      <c r="CC50" s="99"/>
      <c r="CD50" s="101">
        <f>MIN(CD5:CD47)</f>
        <v>0</v>
      </c>
    </row>
    <row r="51" ht="15.75" customHeight="1">
      <c r="A51" s="34"/>
      <c r="B51" s="34"/>
      <c r="C51" s="34"/>
      <c r="D51" s="34">
        <v>0.7</v>
      </c>
      <c r="E51" s="34"/>
      <c r="F51" s="34"/>
      <c r="G51" s="34"/>
      <c r="H51" s="34"/>
      <c r="I51" s="34"/>
      <c r="J51" s="34"/>
      <c r="K51" s="2" t="s">
        <v>4</v>
      </c>
      <c r="L51" s="34"/>
      <c r="M51" s="34"/>
      <c r="N51" s="34"/>
      <c r="O51" s="102">
        <f t="shared" ref="O51:R51" si="44">COUNTIF(O5:O47,"&gt;=55")</f>
        <v>29</v>
      </c>
      <c r="P51" s="102">
        <f t="shared" si="44"/>
        <v>23</v>
      </c>
      <c r="Q51" s="102">
        <f t="shared" si="44"/>
        <v>27</v>
      </c>
      <c r="R51" s="102">
        <f t="shared" si="44"/>
        <v>30</v>
      </c>
      <c r="S51" s="102"/>
      <c r="T51" s="102">
        <f>COUNTIF(T5:T47,"&gt;=55")</f>
        <v>28</v>
      </c>
      <c r="U51" s="102"/>
      <c r="V51" s="102">
        <f t="shared" ref="V51:Z51" si="45">COUNTIF(V5:V47,"&gt;=55")</f>
        <v>2</v>
      </c>
      <c r="W51" s="102">
        <f t="shared" si="45"/>
        <v>27</v>
      </c>
      <c r="X51" s="102">
        <f t="shared" si="45"/>
        <v>0</v>
      </c>
      <c r="Y51" s="102">
        <f t="shared" si="45"/>
        <v>0</v>
      </c>
      <c r="Z51" s="102">
        <f t="shared" si="45"/>
        <v>0</v>
      </c>
      <c r="AA51" s="102"/>
      <c r="AB51" s="102">
        <f t="shared" ref="AB51:AN51" si="46">COUNTIF(AB5:AB47,"&gt;=55")</f>
        <v>29</v>
      </c>
      <c r="AC51" s="102">
        <f t="shared" si="46"/>
        <v>0</v>
      </c>
      <c r="AD51" s="102">
        <f t="shared" si="46"/>
        <v>20</v>
      </c>
      <c r="AE51" s="102">
        <f t="shared" si="46"/>
        <v>24</v>
      </c>
      <c r="AF51" s="102">
        <f t="shared" si="46"/>
        <v>23</v>
      </c>
      <c r="AG51" s="102">
        <f t="shared" si="46"/>
        <v>0</v>
      </c>
      <c r="AH51" s="102">
        <f t="shared" si="46"/>
        <v>0</v>
      </c>
      <c r="AI51" s="102">
        <f t="shared" si="46"/>
        <v>2</v>
      </c>
      <c r="AJ51" s="102">
        <f t="shared" si="46"/>
        <v>2</v>
      </c>
      <c r="AK51" s="102">
        <f t="shared" si="46"/>
        <v>30</v>
      </c>
      <c r="AL51" s="102">
        <f t="shared" si="46"/>
        <v>26</v>
      </c>
      <c r="AM51" s="102">
        <f t="shared" si="46"/>
        <v>29</v>
      </c>
      <c r="AN51" s="102">
        <f t="shared" si="46"/>
        <v>29</v>
      </c>
      <c r="AO51" s="102"/>
      <c r="AP51" s="102"/>
      <c r="AQ51" s="102"/>
      <c r="AR51" s="102"/>
      <c r="AS51" s="102"/>
      <c r="AT51" s="102"/>
      <c r="AU51" s="102"/>
      <c r="AV51" s="99">
        <f t="shared" ref="AV51:AX51" si="47">COUNTIF(AV5:AV47,"&gt;=55")</f>
        <v>30</v>
      </c>
      <c r="AW51" s="102">
        <f t="shared" si="47"/>
        <v>28</v>
      </c>
      <c r="AX51" s="102">
        <f t="shared" si="47"/>
        <v>28</v>
      </c>
      <c r="AY51" s="102"/>
      <c r="AZ51" s="102"/>
      <c r="BA51" s="102"/>
      <c r="BB51" s="102"/>
      <c r="BC51" s="102">
        <f>COUNTIF(BC5:BC47,"&gt;=55")</f>
        <v>28</v>
      </c>
      <c r="BD51" s="102"/>
      <c r="BE51" s="102"/>
      <c r="BF51" s="102">
        <f>COUNTIF(BF5:BF47,"&gt;=55")</f>
        <v>25</v>
      </c>
      <c r="BG51" s="102"/>
      <c r="BH51" s="102"/>
      <c r="BI51" s="101">
        <f t="shared" ref="BI51:BK51" si="48">COUNTIF(BI5:BI47,"&gt;=55")</f>
        <v>28</v>
      </c>
      <c r="BJ51" s="102">
        <f t="shared" si="48"/>
        <v>30</v>
      </c>
      <c r="BK51" s="102">
        <f t="shared" si="48"/>
        <v>30</v>
      </c>
      <c r="BL51" s="102"/>
      <c r="BM51" s="102"/>
      <c r="BN51" s="102"/>
      <c r="BO51" s="102"/>
      <c r="BP51" s="102">
        <f>COUNTIF(BP5:BP47,"&gt;=55")</f>
        <v>26</v>
      </c>
      <c r="BQ51" s="102"/>
      <c r="BR51" s="102"/>
      <c r="BS51" s="102">
        <f t="shared" ref="BS51:BW51" si="49">COUNTIF(BS5:BS47,"&gt;=55")</f>
        <v>22</v>
      </c>
      <c r="BT51" s="101">
        <f t="shared" si="49"/>
        <v>28</v>
      </c>
      <c r="BU51" s="102">
        <f t="shared" si="49"/>
        <v>25</v>
      </c>
      <c r="BV51" s="102">
        <f t="shared" si="49"/>
        <v>25</v>
      </c>
      <c r="BW51" s="102">
        <f t="shared" si="49"/>
        <v>26</v>
      </c>
      <c r="BX51" s="102"/>
      <c r="BY51" s="102"/>
      <c r="BZ51" s="102"/>
      <c r="CA51" s="102"/>
      <c r="CB51" s="102"/>
      <c r="CC51" s="102"/>
      <c r="CD51" s="101">
        <f>COUNTIF(CD5:CD47,"&gt;=55")</f>
        <v>26</v>
      </c>
    </row>
    <row r="52" ht="15.75" customHeight="1">
      <c r="A52" s="34"/>
      <c r="B52" s="34"/>
      <c r="C52" s="34"/>
      <c r="D52" s="34">
        <v>0.3</v>
      </c>
      <c r="E52" s="34"/>
      <c r="F52" s="34"/>
      <c r="G52" s="34"/>
      <c r="H52" s="34"/>
      <c r="I52" s="34"/>
      <c r="J52" s="34"/>
      <c r="K52" s="2" t="s">
        <v>5</v>
      </c>
      <c r="L52" s="34"/>
      <c r="M52" s="34"/>
      <c r="N52" s="34"/>
      <c r="O52" s="102">
        <f t="shared" ref="O52:R52" si="50">+$K$53-O51</f>
        <v>6</v>
      </c>
      <c r="P52" s="102">
        <f t="shared" si="50"/>
        <v>12</v>
      </c>
      <c r="Q52" s="102">
        <f t="shared" si="50"/>
        <v>8</v>
      </c>
      <c r="R52" s="102">
        <f t="shared" si="50"/>
        <v>5</v>
      </c>
      <c r="S52" s="102"/>
      <c r="T52" s="102">
        <f>+$K$53-T51</f>
        <v>7</v>
      </c>
      <c r="U52" s="102"/>
      <c r="V52" s="102">
        <f t="shared" ref="V52:Z52" si="51">+$K$53-V51</f>
        <v>33</v>
      </c>
      <c r="W52" s="102">
        <f t="shared" si="51"/>
        <v>8</v>
      </c>
      <c r="X52" s="102">
        <f t="shared" si="51"/>
        <v>35</v>
      </c>
      <c r="Y52" s="102">
        <f t="shared" si="51"/>
        <v>35</v>
      </c>
      <c r="Z52" s="102">
        <f t="shared" si="51"/>
        <v>35</v>
      </c>
      <c r="AA52" s="102"/>
      <c r="AB52" s="102">
        <f t="shared" ref="AB52:AN52" si="52">+$K$53-AB51</f>
        <v>6</v>
      </c>
      <c r="AC52" s="102">
        <f t="shared" si="52"/>
        <v>35</v>
      </c>
      <c r="AD52" s="102">
        <f t="shared" si="52"/>
        <v>15</v>
      </c>
      <c r="AE52" s="102">
        <f t="shared" si="52"/>
        <v>11</v>
      </c>
      <c r="AF52" s="102">
        <f t="shared" si="52"/>
        <v>12</v>
      </c>
      <c r="AG52" s="102">
        <f t="shared" si="52"/>
        <v>35</v>
      </c>
      <c r="AH52" s="102">
        <f t="shared" si="52"/>
        <v>35</v>
      </c>
      <c r="AI52" s="102">
        <f t="shared" si="52"/>
        <v>33</v>
      </c>
      <c r="AJ52" s="102">
        <f t="shared" si="52"/>
        <v>33</v>
      </c>
      <c r="AK52" s="102">
        <f t="shared" si="52"/>
        <v>5</v>
      </c>
      <c r="AL52" s="102">
        <f t="shared" si="52"/>
        <v>9</v>
      </c>
      <c r="AM52" s="102">
        <f t="shared" si="52"/>
        <v>6</v>
      </c>
      <c r="AN52" s="102">
        <f t="shared" si="52"/>
        <v>6</v>
      </c>
      <c r="AO52" s="102"/>
      <c r="AP52" s="102"/>
      <c r="AQ52" s="102"/>
      <c r="AR52" s="102"/>
      <c r="AS52" s="102"/>
      <c r="AT52" s="102"/>
      <c r="AU52" s="102"/>
      <c r="AV52" s="99">
        <f t="shared" ref="AV52:AX52" si="53">+$K$53-AV51</f>
        <v>5</v>
      </c>
      <c r="AW52" s="102">
        <f t="shared" si="53"/>
        <v>7</v>
      </c>
      <c r="AX52" s="102">
        <f t="shared" si="53"/>
        <v>7</v>
      </c>
      <c r="AY52" s="102"/>
      <c r="AZ52" s="102"/>
      <c r="BA52" s="102"/>
      <c r="BB52" s="102"/>
      <c r="BC52" s="102">
        <f>+$K$53-BC51</f>
        <v>7</v>
      </c>
      <c r="BD52" s="102"/>
      <c r="BE52" s="102"/>
      <c r="BF52" s="102">
        <f>+$K$53-BF51</f>
        <v>10</v>
      </c>
      <c r="BG52" s="102"/>
      <c r="BH52" s="102"/>
      <c r="BI52" s="101">
        <f t="shared" ref="BI52:BK52" si="54">+$K$53-BI51</f>
        <v>7</v>
      </c>
      <c r="BJ52" s="102">
        <f t="shared" si="54"/>
        <v>5</v>
      </c>
      <c r="BK52" s="102">
        <f t="shared" si="54"/>
        <v>5</v>
      </c>
      <c r="BL52" s="102"/>
      <c r="BM52" s="102"/>
      <c r="BN52" s="102"/>
      <c r="BO52" s="102"/>
      <c r="BP52" s="102">
        <f>+$K$53-BP51</f>
        <v>9</v>
      </c>
      <c r="BQ52" s="102"/>
      <c r="BR52" s="102"/>
      <c r="BS52" s="102">
        <f t="shared" ref="BS52:BW52" si="55">+$K$53-BS51</f>
        <v>13</v>
      </c>
      <c r="BT52" s="101">
        <f t="shared" si="55"/>
        <v>7</v>
      </c>
      <c r="BU52" s="102">
        <f t="shared" si="55"/>
        <v>10</v>
      </c>
      <c r="BV52" s="102">
        <f t="shared" si="55"/>
        <v>10</v>
      </c>
      <c r="BW52" s="102">
        <f t="shared" si="55"/>
        <v>9</v>
      </c>
      <c r="BX52" s="102"/>
      <c r="BY52" s="102"/>
      <c r="BZ52" s="102"/>
      <c r="CA52" s="102"/>
      <c r="CB52" s="102"/>
      <c r="CC52" s="102"/>
      <c r="CD52" s="101">
        <f>+$K$53-CD51</f>
        <v>9</v>
      </c>
    </row>
    <row r="53" ht="15.75" customHeight="1">
      <c r="D53" s="34">
        <v>0.0</v>
      </c>
      <c r="J53" s="34" t="s">
        <v>6</v>
      </c>
      <c r="K53" s="34">
        <f>COUNTA(K5:K47)</f>
        <v>35</v>
      </c>
      <c r="AA53" s="18"/>
    </row>
    <row r="54" ht="15.75" customHeight="1">
      <c r="AA54" s="18"/>
    </row>
    <row r="55" ht="15.75" customHeight="1">
      <c r="AA55" s="18"/>
    </row>
    <row r="56" ht="15.75" customHeight="1">
      <c r="AA56" s="18"/>
    </row>
    <row r="57" ht="15.75" customHeight="1">
      <c r="AA57" s="18"/>
    </row>
    <row r="58" ht="15.75" customHeight="1">
      <c r="AA58" s="18"/>
    </row>
    <row r="59" ht="15.75" customHeight="1">
      <c r="AA59" s="18"/>
    </row>
    <row r="60" ht="15.75" customHeight="1">
      <c r="AA60" s="18"/>
    </row>
    <row r="61" ht="15.75" customHeight="1">
      <c r="AA61" s="18"/>
    </row>
    <row r="62" ht="15.75" customHeight="1">
      <c r="AA62" s="18"/>
    </row>
    <row r="63" ht="15.75" customHeight="1">
      <c r="AA63" s="18"/>
    </row>
    <row r="64" ht="15.75" customHeight="1">
      <c r="AA64" s="18"/>
    </row>
    <row r="65" ht="15.75" customHeight="1">
      <c r="AA65" s="18"/>
    </row>
    <row r="66" ht="15.75" customHeight="1">
      <c r="AA66" s="18"/>
    </row>
    <row r="67" ht="15.75" customHeight="1">
      <c r="AA67" s="18"/>
    </row>
    <row r="68" ht="15.75" customHeight="1">
      <c r="AA68" s="18"/>
    </row>
    <row r="69" ht="15.75" customHeight="1">
      <c r="AA69" s="18"/>
    </row>
    <row r="70" ht="15.75" customHeight="1">
      <c r="AA70" s="18"/>
    </row>
    <row r="71" ht="15.75" customHeight="1">
      <c r="AA71" s="18"/>
    </row>
    <row r="72" ht="15.75" customHeight="1">
      <c r="AA72" s="18"/>
    </row>
    <row r="73" ht="15.75" customHeight="1">
      <c r="AA73" s="18"/>
    </row>
    <row r="74" ht="15.75" customHeight="1">
      <c r="AA74" s="18"/>
    </row>
    <row r="75" ht="15.75" customHeight="1">
      <c r="AA75" s="18"/>
    </row>
    <row r="76" ht="15.75" customHeight="1">
      <c r="AA76" s="18"/>
    </row>
    <row r="77" ht="15.75" customHeight="1">
      <c r="AA77" s="18"/>
    </row>
    <row r="78" ht="15.75" customHeight="1">
      <c r="AA78" s="18"/>
    </row>
    <row r="79" ht="15.75" customHeight="1">
      <c r="AA79" s="18"/>
    </row>
    <row r="80" ht="15.75" customHeight="1">
      <c r="AA80" s="18"/>
    </row>
    <row r="81" ht="15.75" customHeight="1">
      <c r="AA81" s="18"/>
    </row>
    <row r="82" ht="15.75" customHeight="1">
      <c r="AA82" s="18"/>
    </row>
    <row r="83" ht="15.75" customHeight="1">
      <c r="AA83" s="18"/>
    </row>
    <row r="84" ht="15.75" customHeight="1">
      <c r="AA84" s="18"/>
    </row>
    <row r="85" ht="15.75" customHeight="1">
      <c r="AA85" s="18"/>
    </row>
    <row r="86" ht="15.75" customHeight="1">
      <c r="AA86" s="18"/>
    </row>
    <row r="87" ht="15.75" customHeight="1">
      <c r="AA87" s="18"/>
    </row>
    <row r="88" ht="15.75" customHeight="1">
      <c r="AA88" s="18"/>
    </row>
    <row r="89" ht="15.75" customHeight="1">
      <c r="AA89" s="18"/>
    </row>
    <row r="90" ht="15.75" customHeight="1">
      <c r="AA90" s="18"/>
    </row>
    <row r="91" ht="15.75" customHeight="1">
      <c r="AA91" s="18"/>
    </row>
    <row r="92" ht="15.75" customHeight="1">
      <c r="AA92" s="18"/>
    </row>
    <row r="93" ht="15.75" customHeight="1">
      <c r="AA93" s="18"/>
    </row>
    <row r="94" ht="15.75" customHeight="1">
      <c r="AA94" s="18"/>
    </row>
    <row r="95" ht="15.75" customHeight="1">
      <c r="AA95" s="18"/>
    </row>
    <row r="96" ht="15.75" customHeight="1">
      <c r="AA96" s="18"/>
    </row>
    <row r="97" ht="15.75" customHeight="1">
      <c r="AA97" s="18"/>
    </row>
    <row r="98" ht="15.75" customHeight="1">
      <c r="AA98" s="18"/>
    </row>
    <row r="99" ht="15.75" customHeight="1">
      <c r="AA99" s="18"/>
    </row>
    <row r="100" ht="15.75" customHeight="1">
      <c r="AA100" s="18"/>
    </row>
    <row r="101" ht="15.75" customHeight="1">
      <c r="AA101" s="18"/>
    </row>
    <row r="102" ht="15.75" customHeight="1">
      <c r="AA102" s="18"/>
    </row>
    <row r="103" ht="15.75" customHeight="1">
      <c r="AA103" s="18"/>
    </row>
    <row r="104" ht="15.75" customHeight="1">
      <c r="AA104" s="18"/>
    </row>
    <row r="105" ht="15.75" customHeight="1">
      <c r="AA105" s="18"/>
    </row>
    <row r="106" ht="15.75" customHeight="1">
      <c r="AA106" s="18"/>
    </row>
    <row r="107" ht="15.75" customHeight="1">
      <c r="AA107" s="18"/>
    </row>
    <row r="108" ht="15.75" customHeight="1">
      <c r="AA108" s="18"/>
    </row>
    <row r="109" ht="15.75" customHeight="1">
      <c r="AA109" s="18"/>
    </row>
    <row r="110" ht="15.75" customHeight="1">
      <c r="AA110" s="18"/>
    </row>
    <row r="111" ht="15.75" customHeight="1">
      <c r="AA111" s="18"/>
    </row>
    <row r="112" ht="15.75" customHeight="1">
      <c r="AA112" s="18"/>
    </row>
    <row r="113" ht="15.75" customHeight="1">
      <c r="AA113" s="18"/>
    </row>
    <row r="114" ht="15.75" customHeight="1">
      <c r="AA114" s="18"/>
    </row>
    <row r="115" ht="15.75" customHeight="1">
      <c r="AA115" s="18"/>
    </row>
    <row r="116" ht="15.75" customHeight="1">
      <c r="AA116" s="18"/>
    </row>
    <row r="117" ht="15.75" customHeight="1">
      <c r="AA117" s="18"/>
    </row>
    <row r="118" ht="15.75" customHeight="1">
      <c r="AA118" s="18"/>
    </row>
    <row r="119" ht="15.75" customHeight="1">
      <c r="AA119" s="18"/>
    </row>
    <row r="120" ht="15.75" customHeight="1">
      <c r="AA120" s="18"/>
    </row>
    <row r="121" ht="15.75" customHeight="1">
      <c r="AA121" s="18"/>
    </row>
    <row r="122" ht="15.75" customHeight="1">
      <c r="AA122" s="18"/>
    </row>
    <row r="123" ht="15.75" customHeight="1">
      <c r="AA123" s="18"/>
    </row>
    <row r="124" ht="15.75" customHeight="1">
      <c r="AA124" s="18"/>
    </row>
    <row r="125" ht="15.75" customHeight="1">
      <c r="AA125" s="18"/>
    </row>
    <row r="126" ht="15.75" customHeight="1">
      <c r="AA126" s="18"/>
    </row>
    <row r="127" ht="15.75" customHeight="1">
      <c r="AA127" s="18"/>
    </row>
    <row r="128" ht="15.75" customHeight="1">
      <c r="AA128" s="18"/>
    </row>
    <row r="129" ht="15.75" customHeight="1">
      <c r="AA129" s="18"/>
    </row>
    <row r="130" ht="15.75" customHeight="1">
      <c r="AA130" s="18"/>
    </row>
    <row r="131" ht="15.75" customHeight="1">
      <c r="AA131" s="18"/>
    </row>
    <row r="132" ht="15.75" customHeight="1">
      <c r="AA132" s="18"/>
    </row>
    <row r="133" ht="15.75" customHeight="1">
      <c r="AA133" s="18"/>
    </row>
    <row r="134" ht="15.75" customHeight="1">
      <c r="AA134" s="18"/>
    </row>
    <row r="135" ht="15.75" customHeight="1">
      <c r="AA135" s="18"/>
    </row>
    <row r="136" ht="15.75" customHeight="1">
      <c r="AA136" s="18"/>
    </row>
    <row r="137" ht="15.75" customHeight="1">
      <c r="AA137" s="18"/>
    </row>
    <row r="138" ht="15.75" customHeight="1">
      <c r="AA138" s="18"/>
    </row>
    <row r="139" ht="15.75" customHeight="1">
      <c r="AA139" s="18"/>
    </row>
    <row r="140" ht="15.75" customHeight="1">
      <c r="AA140" s="18"/>
    </row>
    <row r="141" ht="15.75" customHeight="1">
      <c r="AA141" s="18"/>
    </row>
    <row r="142" ht="15.75" customHeight="1">
      <c r="AA142" s="18"/>
    </row>
    <row r="143" ht="15.75" customHeight="1">
      <c r="AA143" s="18"/>
    </row>
    <row r="144" ht="15.75" customHeight="1">
      <c r="AA144" s="18"/>
    </row>
    <row r="145" ht="15.75" customHeight="1">
      <c r="AA145" s="18"/>
    </row>
    <row r="146" ht="15.75" customHeight="1">
      <c r="AA146" s="18"/>
    </row>
    <row r="147" ht="15.75" customHeight="1">
      <c r="AA147" s="18"/>
    </row>
    <row r="148" ht="15.75" customHeight="1">
      <c r="AA148" s="18"/>
    </row>
    <row r="149" ht="15.75" customHeight="1">
      <c r="AA149" s="18"/>
    </row>
    <row r="150" ht="15.75" customHeight="1">
      <c r="AA150" s="18"/>
    </row>
    <row r="151" ht="15.75" customHeight="1">
      <c r="AA151" s="18"/>
    </row>
    <row r="152" ht="15.75" customHeight="1">
      <c r="AA152" s="18"/>
    </row>
    <row r="153" ht="15.75" customHeight="1">
      <c r="AA153" s="18"/>
    </row>
    <row r="154" ht="15.75" customHeight="1">
      <c r="AA154" s="18"/>
    </row>
    <row r="155" ht="15.75" customHeight="1">
      <c r="AA155" s="18"/>
    </row>
    <row r="156" ht="15.75" customHeight="1">
      <c r="AA156" s="18"/>
    </row>
    <row r="157" ht="15.75" customHeight="1">
      <c r="AA157" s="18"/>
    </row>
    <row r="158" ht="15.75" customHeight="1">
      <c r="AA158" s="18"/>
    </row>
    <row r="159" ht="15.75" customHeight="1">
      <c r="AA159" s="18"/>
    </row>
    <row r="160" ht="15.75" customHeight="1">
      <c r="AA160" s="18"/>
    </row>
    <row r="161" ht="15.75" customHeight="1">
      <c r="AA161" s="18"/>
    </row>
    <row r="162" ht="15.75" customHeight="1">
      <c r="AA162" s="18"/>
    </row>
    <row r="163" ht="15.75" customHeight="1">
      <c r="AA163" s="18"/>
    </row>
    <row r="164" ht="15.75" customHeight="1">
      <c r="AA164" s="18"/>
    </row>
    <row r="165" ht="15.75" customHeight="1">
      <c r="AA165" s="18"/>
    </row>
    <row r="166" ht="15.75" customHeight="1">
      <c r="AA166" s="18"/>
    </row>
    <row r="167" ht="15.75" customHeight="1">
      <c r="AA167" s="18"/>
    </row>
    <row r="168" ht="15.75" customHeight="1">
      <c r="AA168" s="18"/>
    </row>
    <row r="169" ht="15.75" customHeight="1">
      <c r="AA169" s="18"/>
    </row>
    <row r="170" ht="15.75" customHeight="1">
      <c r="AA170" s="18"/>
    </row>
    <row r="171" ht="15.75" customHeight="1">
      <c r="AA171" s="18"/>
    </row>
    <row r="172" ht="15.75" customHeight="1">
      <c r="AA172" s="18"/>
    </row>
    <row r="173" ht="15.75" customHeight="1">
      <c r="AA173" s="18"/>
    </row>
    <row r="174" ht="15.75" customHeight="1">
      <c r="AA174" s="18"/>
    </row>
    <row r="175" ht="15.75" customHeight="1">
      <c r="AA175" s="18"/>
    </row>
    <row r="176" ht="15.75" customHeight="1">
      <c r="AA176" s="18"/>
    </row>
    <row r="177" ht="15.75" customHeight="1">
      <c r="AA177" s="18"/>
    </row>
    <row r="178" ht="15.75" customHeight="1">
      <c r="AA178" s="18"/>
    </row>
    <row r="179" ht="15.75" customHeight="1">
      <c r="AA179" s="18"/>
    </row>
    <row r="180" ht="15.75" customHeight="1">
      <c r="AA180" s="18"/>
    </row>
    <row r="181" ht="15.75" customHeight="1">
      <c r="AA181" s="18"/>
    </row>
    <row r="182" ht="15.75" customHeight="1">
      <c r="AA182" s="18"/>
    </row>
    <row r="183" ht="15.75" customHeight="1">
      <c r="AA183" s="18"/>
    </row>
    <row r="184" ht="15.75" customHeight="1">
      <c r="AA184" s="18"/>
    </row>
    <row r="185" ht="15.75" customHeight="1">
      <c r="AA185" s="18"/>
    </row>
    <row r="186" ht="15.75" customHeight="1">
      <c r="AA186" s="18"/>
    </row>
    <row r="187" ht="15.75" customHeight="1">
      <c r="AA187" s="18"/>
    </row>
    <row r="188" ht="15.75" customHeight="1">
      <c r="AA188" s="18"/>
    </row>
    <row r="189" ht="15.75" customHeight="1">
      <c r="AA189" s="18"/>
    </row>
    <row r="190" ht="15.75" customHeight="1">
      <c r="AA190" s="18"/>
    </row>
    <row r="191" ht="15.75" customHeight="1">
      <c r="AA191" s="18"/>
    </row>
    <row r="192" ht="15.75" customHeight="1">
      <c r="AA192" s="18"/>
    </row>
    <row r="193" ht="15.75" customHeight="1">
      <c r="AA193" s="18"/>
    </row>
    <row r="194" ht="15.75" customHeight="1">
      <c r="AA194" s="18"/>
    </row>
    <row r="195" ht="15.75" customHeight="1">
      <c r="AA195" s="18"/>
    </row>
    <row r="196" ht="15.75" customHeight="1">
      <c r="AA196" s="18"/>
    </row>
    <row r="197" ht="15.75" customHeight="1">
      <c r="AA197" s="18"/>
    </row>
    <row r="198" ht="15.75" customHeight="1">
      <c r="AA198" s="18"/>
    </row>
    <row r="199" ht="15.75" customHeight="1">
      <c r="AA199" s="18"/>
    </row>
    <row r="200" ht="15.75" customHeight="1">
      <c r="AA200" s="18"/>
    </row>
    <row r="201" ht="15.75" customHeight="1">
      <c r="AA201" s="18"/>
    </row>
    <row r="202" ht="15.75" customHeight="1">
      <c r="AA202" s="18"/>
    </row>
    <row r="203" ht="15.75" customHeight="1">
      <c r="AA203" s="18"/>
    </row>
    <row r="204" ht="15.75" customHeight="1">
      <c r="AA204" s="18"/>
    </row>
    <row r="205" ht="15.75" customHeight="1">
      <c r="AA205" s="18"/>
    </row>
    <row r="206" ht="15.75" customHeight="1">
      <c r="AA206" s="18"/>
    </row>
    <row r="207" ht="15.75" customHeight="1">
      <c r="AA207" s="18"/>
    </row>
    <row r="208" ht="15.75" customHeight="1">
      <c r="AA208" s="18"/>
    </row>
    <row r="209" ht="15.75" customHeight="1">
      <c r="AA209" s="18"/>
    </row>
    <row r="210" ht="15.75" customHeight="1">
      <c r="AA210" s="18"/>
    </row>
    <row r="211" ht="15.75" customHeight="1">
      <c r="AA211" s="18"/>
    </row>
    <row r="212" ht="15.75" customHeight="1">
      <c r="AA212" s="18"/>
    </row>
    <row r="213" ht="15.75" customHeight="1">
      <c r="AA213" s="18"/>
    </row>
    <row r="214" ht="15.75" customHeight="1">
      <c r="AA214" s="18"/>
    </row>
    <row r="215" ht="15.75" customHeight="1">
      <c r="AA215" s="18"/>
    </row>
    <row r="216" ht="15.75" customHeight="1">
      <c r="AA216" s="18"/>
    </row>
    <row r="217" ht="15.75" customHeight="1">
      <c r="AA217" s="18"/>
    </row>
    <row r="218" ht="15.75" customHeight="1">
      <c r="AA218" s="18"/>
    </row>
    <row r="219" ht="15.75" customHeight="1">
      <c r="AA219" s="18"/>
    </row>
    <row r="220" ht="15.75" customHeight="1">
      <c r="AA220" s="18"/>
    </row>
    <row r="221" ht="15.75" customHeight="1">
      <c r="AA221" s="18"/>
    </row>
    <row r="222" ht="15.75" customHeight="1">
      <c r="AA222" s="18"/>
    </row>
    <row r="223" ht="15.75" customHeight="1">
      <c r="AA223" s="18"/>
    </row>
    <row r="224" ht="15.75" customHeight="1">
      <c r="AA224" s="18"/>
    </row>
    <row r="225" ht="15.75" customHeight="1">
      <c r="AA225" s="18"/>
    </row>
    <row r="226" ht="15.75" customHeight="1">
      <c r="AA226" s="18"/>
    </row>
    <row r="227" ht="15.75" customHeight="1">
      <c r="AA227" s="18"/>
    </row>
    <row r="228" ht="15.75" customHeight="1">
      <c r="AA228" s="18"/>
    </row>
    <row r="229" ht="15.75" customHeight="1">
      <c r="AA229" s="18"/>
    </row>
    <row r="230" ht="15.75" customHeight="1">
      <c r="AA230" s="18"/>
    </row>
    <row r="231" ht="15.75" customHeight="1">
      <c r="AA231" s="18"/>
    </row>
    <row r="232" ht="15.75" customHeight="1">
      <c r="AA232" s="18"/>
    </row>
    <row r="233" ht="15.75" customHeight="1">
      <c r="AA233" s="18"/>
    </row>
    <row r="234" ht="15.75" customHeight="1">
      <c r="AA234" s="18"/>
    </row>
    <row r="235" ht="15.75" customHeight="1">
      <c r="AA235" s="18"/>
    </row>
    <row r="236" ht="15.75" customHeight="1">
      <c r="AA236" s="18"/>
    </row>
    <row r="237" ht="15.75" customHeight="1">
      <c r="AA237" s="18"/>
    </row>
    <row r="238" ht="15.75" customHeight="1">
      <c r="AA238" s="18"/>
    </row>
    <row r="239" ht="15.75" customHeight="1">
      <c r="AA239" s="18"/>
    </row>
    <row r="240" ht="15.75" customHeight="1">
      <c r="AA240" s="18"/>
    </row>
    <row r="241" ht="15.75" customHeight="1">
      <c r="AA241" s="18"/>
    </row>
    <row r="242" ht="15.75" customHeight="1">
      <c r="AA242" s="18"/>
    </row>
    <row r="243" ht="15.75" customHeight="1">
      <c r="AA243" s="18"/>
    </row>
    <row r="244" ht="15.75" customHeight="1">
      <c r="AA244" s="18"/>
    </row>
    <row r="245" ht="15.75" customHeight="1">
      <c r="AA245" s="18"/>
    </row>
    <row r="246" ht="15.75" customHeight="1">
      <c r="AA246" s="18"/>
    </row>
    <row r="247" ht="15.75" customHeight="1">
      <c r="AA247" s="18"/>
    </row>
    <row r="248" ht="15.75" customHeight="1">
      <c r="AA248" s="18"/>
    </row>
    <row r="249" ht="15.75" customHeight="1">
      <c r="AA249" s="18"/>
    </row>
    <row r="250" ht="15.75" customHeight="1">
      <c r="AA250" s="18"/>
    </row>
    <row r="251" ht="15.75" customHeight="1">
      <c r="AA251" s="18"/>
    </row>
    <row r="252" ht="15.75" customHeight="1">
      <c r="AA252" s="18"/>
    </row>
    <row r="253" ht="15.75" customHeight="1">
      <c r="AA253" s="1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BI52 BT52:CD52 O40:CD40 BT41:CD44">
    <cfRule type="cellIs" dxfId="1" priority="1" operator="lessThan">
      <formula>54.5</formula>
    </cfRule>
  </conditionalFormatting>
  <conditionalFormatting sqref="AB40:AB47 AF40:AF47 AJ40:BS47 BU40:CC47">
    <cfRule type="containsText" dxfId="2" priority="2" operator="containsText" text="A">
      <formula>NOT(ISERROR(SEARCH(("A"),(AB40))))</formula>
    </cfRule>
  </conditionalFormatting>
  <conditionalFormatting sqref="BI41:BI44">
    <cfRule type="cellIs" dxfId="1" priority="3" operator="lessThan">
      <formula>54.5</formula>
    </cfRule>
  </conditionalFormatting>
  <conditionalFormatting sqref="BI42">
    <cfRule type="cellIs" dxfId="1" priority="4" operator="lessThan">
      <formula>54.5</formula>
    </cfRule>
  </conditionalFormatting>
  <conditionalFormatting sqref="BI43">
    <cfRule type="cellIs" dxfId="1" priority="5" operator="lessThan">
      <formula>54.5</formula>
    </cfRule>
  </conditionalFormatting>
  <conditionalFormatting sqref="BI44">
    <cfRule type="cellIs" dxfId="1" priority="6" operator="lessThan">
      <formula>54.5</formula>
    </cfRule>
  </conditionalFormatting>
  <conditionalFormatting sqref="O5:V39 AB5:AB39 AJ5:AJ39 AV5:BH39 BT5:CD39">
    <cfRule type="cellIs" dxfId="1" priority="7" operator="lessThan">
      <formula>54.5</formula>
    </cfRule>
  </conditionalFormatting>
  <conditionalFormatting sqref="AB5:AB39 AJ5:BH39 BJ5:BS39 BU5:CC39">
    <cfRule type="containsText" dxfId="2" priority="8" operator="containsText" text="A">
      <formula>NOT(ISERROR(SEARCH(("A"),(AB5))))</formula>
    </cfRule>
  </conditionalFormatting>
  <conditionalFormatting sqref="BI5:BI39">
    <cfRule type="cellIs" dxfId="1" priority="9" operator="lessThan">
      <formula>54.5</formula>
    </cfRule>
  </conditionalFormatting>
  <conditionalFormatting sqref="BI5:BI39">
    <cfRule type="containsText" dxfId="2" priority="10" operator="containsText" text="A">
      <formula>NOT(ISERROR(SEARCH(("A"),(BI5))))</formula>
    </cfRule>
  </conditionalFormatting>
  <conditionalFormatting sqref="AF5:AF39 AJ5:AJ39">
    <cfRule type="cellIs" dxfId="1" priority="11" operator="lessThan">
      <formula>54.5</formula>
    </cfRule>
  </conditionalFormatting>
  <conditionalFormatting sqref="AF5:AF39 AJ5:AJ39">
    <cfRule type="containsText" dxfId="2" priority="12" operator="containsText" text="A">
      <formula>NOT(ISERROR(SEARCH(("A"),(AF5))))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2.29"/>
    <col customWidth="1" min="2" max="2" width="3.57"/>
    <col customWidth="1" min="3" max="4" width="3.0"/>
    <col customWidth="1" min="5" max="5" width="11.71"/>
    <col customWidth="1" min="6" max="6" width="3.57"/>
    <col customWidth="1" min="7" max="7" width="9.0"/>
    <col customWidth="1" min="8" max="8" width="3.57"/>
    <col customWidth="1" min="9" max="9" width="13.14"/>
    <col customWidth="1" min="10" max="10" width="13.71"/>
    <col customWidth="1" min="11" max="11" width="20.14"/>
    <col customWidth="1" hidden="1" min="12" max="12" width="4.71"/>
    <col customWidth="1" hidden="1" min="13" max="13" width="23.14"/>
    <col customWidth="1" hidden="1" min="14" max="14" width="34.14"/>
    <col customWidth="1" min="15" max="22" width="4.14"/>
    <col customWidth="1" min="23" max="23" width="5.71"/>
    <col customWidth="1" min="24" max="27" width="6.0"/>
    <col customWidth="1" min="28" max="28" width="4.14"/>
    <col customWidth="1" min="29" max="31" width="6.0"/>
    <col customWidth="1" min="32" max="32" width="4.14"/>
    <col customWidth="1" min="33" max="35" width="6.71"/>
    <col customWidth="1" min="36" max="36" width="4.14"/>
    <col customWidth="1" min="37" max="47" width="6.71"/>
    <col customWidth="1" min="48" max="48" width="7.43"/>
    <col customWidth="1" min="49" max="60" width="6.71"/>
    <col customWidth="1" min="61" max="61" width="4.71"/>
    <col customWidth="1" min="62" max="71" width="6.71"/>
    <col customWidth="1" min="72" max="72" width="4.71"/>
    <col customWidth="1" min="73" max="81" width="6.71"/>
    <col customWidth="1" min="82" max="82" width="4.71"/>
  </cols>
  <sheetData>
    <row r="1" ht="15.75" customHeight="1">
      <c r="A1" s="34"/>
      <c r="B1" s="34"/>
      <c r="C1" s="34"/>
      <c r="D1" s="34"/>
      <c r="E1" s="35"/>
      <c r="F1" s="35"/>
      <c r="G1" s="35"/>
      <c r="H1" s="35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 t="s">
        <v>12</v>
      </c>
      <c r="Y1" s="38"/>
      <c r="Z1" s="38"/>
      <c r="AA1" s="38"/>
      <c r="AB1" s="38"/>
      <c r="AC1" s="37" t="s">
        <v>13</v>
      </c>
      <c r="AD1" s="38"/>
      <c r="AE1" s="38"/>
      <c r="AF1" s="38"/>
      <c r="AG1" s="39" t="s">
        <v>14</v>
      </c>
      <c r="AH1" s="38"/>
      <c r="AI1" s="38"/>
      <c r="AJ1" s="38"/>
      <c r="AK1" s="40" t="s">
        <v>15</v>
      </c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41" t="s">
        <v>16</v>
      </c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42" t="s">
        <v>17</v>
      </c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43" t="s">
        <v>18</v>
      </c>
      <c r="BV1" s="38"/>
      <c r="BW1" s="38"/>
      <c r="BX1" s="38"/>
      <c r="BY1" s="38"/>
      <c r="BZ1" s="38"/>
      <c r="CA1" s="38"/>
      <c r="CB1" s="38"/>
      <c r="CC1" s="38"/>
      <c r="CD1" s="38"/>
    </row>
    <row r="2" ht="15.75" customHeight="1">
      <c r="A2" s="35"/>
      <c r="B2" s="35"/>
      <c r="C2" s="35"/>
      <c r="D2" s="35"/>
      <c r="G2" s="35"/>
      <c r="H2" s="35"/>
      <c r="I2" s="35"/>
      <c r="J2" s="36"/>
      <c r="K2" s="36"/>
      <c r="L2" s="36"/>
      <c r="M2" s="36"/>
      <c r="N2" s="36"/>
      <c r="O2" s="44" t="s">
        <v>19</v>
      </c>
      <c r="P2" s="45"/>
      <c r="Q2" s="45"/>
      <c r="R2" s="45"/>
      <c r="S2" s="45"/>
      <c r="T2" s="45"/>
      <c r="U2" s="45"/>
      <c r="V2" s="45"/>
      <c r="W2" s="46"/>
      <c r="X2" s="47">
        <v>20.0</v>
      </c>
      <c r="Y2" s="47">
        <v>30.0</v>
      </c>
      <c r="Z2" s="47">
        <v>50.0</v>
      </c>
      <c r="AA2" s="47"/>
      <c r="AB2" s="48"/>
      <c r="AC2" s="47">
        <v>30.0</v>
      </c>
      <c r="AD2" s="47">
        <v>70.0</v>
      </c>
      <c r="AE2" s="47"/>
      <c r="AF2" s="48"/>
      <c r="AG2" s="50">
        <v>30.0</v>
      </c>
      <c r="AH2" s="50">
        <v>70.0</v>
      </c>
      <c r="AI2" s="47"/>
      <c r="AJ2" s="51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52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53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54"/>
      <c r="BU2" s="36"/>
      <c r="BV2" s="36"/>
      <c r="BW2" s="36"/>
      <c r="BX2" s="36"/>
      <c r="BY2" s="36"/>
      <c r="BZ2" s="36"/>
      <c r="CA2" s="36"/>
      <c r="CB2" s="36"/>
      <c r="CC2" s="36"/>
      <c r="CD2" s="55"/>
    </row>
    <row r="3" ht="15.75" customHeight="1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L3" s="36"/>
      <c r="M3" s="36"/>
      <c r="N3" s="36"/>
      <c r="O3" s="56"/>
      <c r="P3" s="56"/>
      <c r="Q3" s="57">
        <v>0.5</v>
      </c>
      <c r="R3" s="57">
        <v>0.2</v>
      </c>
      <c r="S3" s="57">
        <v>0.05</v>
      </c>
      <c r="T3" s="57">
        <v>0.2</v>
      </c>
      <c r="U3" s="57">
        <v>0.05</v>
      </c>
      <c r="V3" s="57"/>
      <c r="W3" s="57"/>
      <c r="X3" s="58">
        <v>0.2</v>
      </c>
      <c r="Y3" s="58">
        <v>0.3</v>
      </c>
      <c r="Z3" s="58">
        <f>Z2/100</f>
        <v>0.5</v>
      </c>
      <c r="AA3" s="58"/>
      <c r="AB3" s="48"/>
      <c r="AC3" s="58">
        <v>0.3</v>
      </c>
      <c r="AD3" s="58">
        <v>0.7</v>
      </c>
      <c r="AE3" s="58"/>
      <c r="AF3" s="48"/>
      <c r="AG3" s="58">
        <f t="shared" ref="AG3:AH3" si="1">AG2/100</f>
        <v>0.3</v>
      </c>
      <c r="AH3" s="58">
        <f t="shared" si="1"/>
        <v>0.7</v>
      </c>
      <c r="AI3" s="58"/>
      <c r="AJ3" s="51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2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3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4"/>
      <c r="BU3" s="59"/>
      <c r="BV3" s="59"/>
      <c r="BW3" s="59"/>
      <c r="BX3" s="59"/>
      <c r="BY3" s="59"/>
      <c r="BZ3" s="59"/>
      <c r="CA3" s="59"/>
      <c r="CB3" s="59"/>
      <c r="CC3" s="59"/>
      <c r="CD3" s="55" t="s">
        <v>20</v>
      </c>
    </row>
    <row r="4" ht="15.75" customHeight="1">
      <c r="A4" s="60" t="s">
        <v>21</v>
      </c>
      <c r="B4" s="60" t="s">
        <v>22</v>
      </c>
      <c r="C4" s="60"/>
      <c r="D4" s="61" t="s">
        <v>23</v>
      </c>
      <c r="E4" s="61" t="s">
        <v>21</v>
      </c>
      <c r="F4" s="61" t="s">
        <v>24</v>
      </c>
      <c r="G4" s="61" t="s">
        <v>25</v>
      </c>
      <c r="H4" s="61" t="s">
        <v>24</v>
      </c>
      <c r="I4" s="61" t="s">
        <v>26</v>
      </c>
      <c r="J4" s="6" t="s">
        <v>27</v>
      </c>
      <c r="K4" s="6" t="s">
        <v>28</v>
      </c>
      <c r="L4" s="62" t="s">
        <v>29</v>
      </c>
      <c r="M4" s="62" t="s">
        <v>30</v>
      </c>
      <c r="N4" s="62" t="s">
        <v>31</v>
      </c>
      <c r="O4" s="56" t="s">
        <v>32</v>
      </c>
      <c r="P4" s="56" t="s">
        <v>33</v>
      </c>
      <c r="Q4" s="63" t="s">
        <v>34</v>
      </c>
      <c r="R4" s="63" t="s">
        <v>35</v>
      </c>
      <c r="S4" s="63" t="s">
        <v>36</v>
      </c>
      <c r="T4" s="63" t="s">
        <v>37</v>
      </c>
      <c r="U4" s="63" t="s">
        <v>38</v>
      </c>
      <c r="V4" s="63" t="s">
        <v>39</v>
      </c>
      <c r="W4" s="63" t="s">
        <v>22</v>
      </c>
      <c r="X4" s="36" t="s">
        <v>40</v>
      </c>
      <c r="Y4" s="36" t="s">
        <v>41</v>
      </c>
      <c r="Z4" s="36" t="s">
        <v>42</v>
      </c>
      <c r="AA4" s="36" t="s">
        <v>43</v>
      </c>
      <c r="AB4" s="48" t="s">
        <v>32</v>
      </c>
      <c r="AC4" s="36" t="s">
        <v>40</v>
      </c>
      <c r="AD4" s="36" t="s">
        <v>41</v>
      </c>
      <c r="AE4" s="36" t="s">
        <v>43</v>
      </c>
      <c r="AF4" s="48" t="s">
        <v>33</v>
      </c>
      <c r="AG4" s="36" t="s">
        <v>40</v>
      </c>
      <c r="AH4" s="36" t="s">
        <v>41</v>
      </c>
      <c r="AI4" s="36" t="s">
        <v>43</v>
      </c>
      <c r="AJ4" s="64" t="s">
        <v>39</v>
      </c>
      <c r="AK4" s="65" t="s">
        <v>44</v>
      </c>
      <c r="AL4" s="65" t="s">
        <v>45</v>
      </c>
      <c r="AM4" s="65" t="s">
        <v>46</v>
      </c>
      <c r="AN4" s="65" t="s">
        <v>47</v>
      </c>
      <c r="AO4" s="65" t="s">
        <v>48</v>
      </c>
      <c r="AP4" s="65" t="s">
        <v>49</v>
      </c>
      <c r="AQ4" s="65" t="s">
        <v>50</v>
      </c>
      <c r="AR4" s="65" t="s">
        <v>51</v>
      </c>
      <c r="AS4" s="65" t="s">
        <v>52</v>
      </c>
      <c r="AT4" s="65" t="s">
        <v>53</v>
      </c>
      <c r="AU4" s="65" t="s">
        <v>54</v>
      </c>
      <c r="AV4" s="66" t="s">
        <v>35</v>
      </c>
      <c r="AW4" s="65" t="s">
        <v>44</v>
      </c>
      <c r="AX4" s="65" t="s">
        <v>45</v>
      </c>
      <c r="AY4" s="65" t="s">
        <v>46</v>
      </c>
      <c r="AZ4" s="65" t="s">
        <v>47</v>
      </c>
      <c r="BA4" s="65" t="s">
        <v>48</v>
      </c>
      <c r="BB4" s="65" t="s">
        <v>49</v>
      </c>
      <c r="BC4" s="65" t="s">
        <v>50</v>
      </c>
      <c r="BD4" s="65" t="s">
        <v>51</v>
      </c>
      <c r="BE4" s="65" t="s">
        <v>52</v>
      </c>
      <c r="BF4" s="65" t="s">
        <v>53</v>
      </c>
      <c r="BG4" s="65" t="s">
        <v>55</v>
      </c>
      <c r="BH4" s="65" t="s">
        <v>56</v>
      </c>
      <c r="BI4" s="67" t="s">
        <v>36</v>
      </c>
      <c r="BJ4" s="65" t="s">
        <v>44</v>
      </c>
      <c r="BK4" s="65" t="s">
        <v>45</v>
      </c>
      <c r="BL4" s="65" t="s">
        <v>46</v>
      </c>
      <c r="BM4" s="65" t="s">
        <v>47</v>
      </c>
      <c r="BN4" s="65" t="s">
        <v>48</v>
      </c>
      <c r="BO4" s="65" t="s">
        <v>49</v>
      </c>
      <c r="BP4" s="65" t="s">
        <v>50</v>
      </c>
      <c r="BQ4" s="65" t="s">
        <v>51</v>
      </c>
      <c r="BR4" s="65" t="s">
        <v>52</v>
      </c>
      <c r="BS4" s="65" t="s">
        <v>53</v>
      </c>
      <c r="BT4" s="68" t="s">
        <v>37</v>
      </c>
      <c r="BU4" s="65" t="s">
        <v>45</v>
      </c>
      <c r="BV4" s="65" t="s">
        <v>46</v>
      </c>
      <c r="BW4" s="65" t="s">
        <v>47</v>
      </c>
      <c r="BX4" s="65" t="s">
        <v>48</v>
      </c>
      <c r="BY4" s="65" t="s">
        <v>49</v>
      </c>
      <c r="BZ4" s="65" t="s">
        <v>50</v>
      </c>
      <c r="CA4" s="65" t="s">
        <v>51</v>
      </c>
      <c r="CB4" s="69" t="s">
        <v>52</v>
      </c>
      <c r="CC4" s="70"/>
      <c r="CD4" s="71" t="s">
        <v>57</v>
      </c>
    </row>
    <row r="5" ht="15.75" customHeight="1">
      <c r="A5" s="34" t="str">
        <f t="shared" ref="A5:A47" si="2">$E5&amp;"-"&amp;$F5</f>
        <v>202004582-8</v>
      </c>
      <c r="B5" s="23">
        <f t="shared" ref="B5:B47" si="3">$W5</f>
        <v>83</v>
      </c>
      <c r="C5" s="34"/>
      <c r="D5" s="72">
        <v>1.0</v>
      </c>
      <c r="E5" s="72" t="s">
        <v>2327</v>
      </c>
      <c r="F5" s="72" t="s">
        <v>108</v>
      </c>
      <c r="G5" s="72" t="s">
        <v>2328</v>
      </c>
      <c r="H5" s="72" t="s">
        <v>155</v>
      </c>
      <c r="I5" s="72" t="s">
        <v>602</v>
      </c>
      <c r="J5" s="72" t="s">
        <v>1927</v>
      </c>
      <c r="K5" s="72" t="s">
        <v>2329</v>
      </c>
      <c r="L5" s="72" t="s">
        <v>65</v>
      </c>
      <c r="M5" s="72" t="s">
        <v>66</v>
      </c>
      <c r="N5" s="72" t="s">
        <v>2330</v>
      </c>
      <c r="O5" s="74">
        <f t="shared" ref="O5:O40" si="4">$AB5</f>
        <v>73</v>
      </c>
      <c r="P5" s="74">
        <f t="shared" ref="P5:P40" si="5">$AF5</f>
        <v>100</v>
      </c>
      <c r="Q5" s="74">
        <f t="shared" ref="Q5:Q17" si="6">IFERROR(IF($V5&lt;&gt;0,ROUND((MAX(O5:P5)*0.5+$V5*0.5),0),ROUND(($O5*0.5+$P5*0.5),0)),)</f>
        <v>87</v>
      </c>
      <c r="R5" s="74">
        <f t="shared" ref="R5:R40" si="7">$AV5</f>
        <v>89.3</v>
      </c>
      <c r="S5" s="74">
        <f t="shared" ref="S5:S40" si="8">$BI5</f>
        <v>27.7</v>
      </c>
      <c r="T5" s="74">
        <f t="shared" ref="T5:T40" si="9">$BT5</f>
        <v>88</v>
      </c>
      <c r="U5" s="74">
        <f t="shared" ref="U5:U40" si="10">$CD5</f>
        <v>60</v>
      </c>
      <c r="V5" s="75">
        <f t="shared" ref="V5:V40" si="11">$AJ5</f>
        <v>0</v>
      </c>
      <c r="W5" s="76">
        <f t="shared" ref="W5:W40" si="12">IF($Q5&gt;=55,ROUND($Q5*$Q$3+$R5*$R$3+$S5*$S$3+$T5*$T$3+$U5*$U$3,0),$Q5)</f>
        <v>83</v>
      </c>
      <c r="X5" s="74">
        <v>20.0</v>
      </c>
      <c r="Y5" s="77">
        <v>25.0</v>
      </c>
      <c r="Z5" s="77">
        <v>40.0</v>
      </c>
      <c r="AA5" s="77">
        <v>70.0</v>
      </c>
      <c r="AB5" s="78">
        <f t="shared" ref="AB5:AB40" si="13">IFERROR(X5+Y5+Z5*AA5/100,0)</f>
        <v>73</v>
      </c>
      <c r="AC5" s="77">
        <v>30.0</v>
      </c>
      <c r="AD5" s="77">
        <v>70.0</v>
      </c>
      <c r="AE5" s="74">
        <v>100.0</v>
      </c>
      <c r="AF5" s="78">
        <f t="shared" ref="AF5:AF40" si="14">IFERROR(AC5+AD5*AE5/100,0)</f>
        <v>100</v>
      </c>
      <c r="AG5" s="77"/>
      <c r="AH5" s="77"/>
      <c r="AI5" s="74"/>
      <c r="AJ5" s="78">
        <f t="shared" ref="AJ5:AJ40" si="15">IFERROR(AG5+AH5*AI5/100,0)</f>
        <v>0</v>
      </c>
      <c r="AK5" s="79">
        <v>100.0</v>
      </c>
      <c r="AL5" s="80">
        <v>100.0</v>
      </c>
      <c r="AM5" s="79">
        <v>100.0</v>
      </c>
      <c r="AN5" s="79">
        <v>100.0</v>
      </c>
      <c r="AO5" s="79">
        <v>50.0</v>
      </c>
      <c r="AP5" s="79">
        <v>60.0</v>
      </c>
      <c r="AQ5" s="79">
        <v>100.0</v>
      </c>
      <c r="AR5" s="79">
        <v>83.0</v>
      </c>
      <c r="AS5" s="79">
        <v>100.0</v>
      </c>
      <c r="AT5" s="79">
        <v>100.0</v>
      </c>
      <c r="AU5" s="79"/>
      <c r="AV5" s="78">
        <f t="shared" ref="AV5:AV40" si="16">IFERROR(AVERAGE(AK5:AU5),0)</f>
        <v>89.3</v>
      </c>
      <c r="AW5" s="79">
        <v>100.0</v>
      </c>
      <c r="AX5" s="79">
        <v>0.0</v>
      </c>
      <c r="AY5" s="79">
        <v>0.0</v>
      </c>
      <c r="AZ5" s="79">
        <v>0.0</v>
      </c>
      <c r="BA5" s="79">
        <v>0.0</v>
      </c>
      <c r="BB5" s="79">
        <v>0.0</v>
      </c>
      <c r="BC5" s="79">
        <v>82.0</v>
      </c>
      <c r="BD5" s="79">
        <v>0.0</v>
      </c>
      <c r="BE5" s="79">
        <v>95.0</v>
      </c>
      <c r="BF5" s="79">
        <v>0.0</v>
      </c>
      <c r="BG5" s="79"/>
      <c r="BH5" s="79"/>
      <c r="BI5" s="78">
        <f t="shared" ref="BI5:BI40" si="17">IFERROR(AVERAGE(AW5:BH5),0)</f>
        <v>27.7</v>
      </c>
      <c r="BJ5" s="79">
        <v>100.0</v>
      </c>
      <c r="BK5" s="79">
        <v>80.0</v>
      </c>
      <c r="BL5" s="79">
        <v>85.0</v>
      </c>
      <c r="BM5" s="79">
        <v>100.0</v>
      </c>
      <c r="BN5" s="79">
        <v>100.0</v>
      </c>
      <c r="BO5" s="79">
        <v>50.0</v>
      </c>
      <c r="BP5" s="79">
        <v>65.0</v>
      </c>
      <c r="BQ5" s="79">
        <v>100.0</v>
      </c>
      <c r="BR5" s="79">
        <v>100.0</v>
      </c>
      <c r="BS5" s="79">
        <v>100.0</v>
      </c>
      <c r="BT5" s="78">
        <f t="shared" ref="BT5:BT40" si="18">IFERROR(AVERAGE(BJ5:BS5),0)</f>
        <v>88</v>
      </c>
      <c r="BU5" s="81">
        <v>0.0</v>
      </c>
      <c r="BV5" s="81">
        <v>0.0</v>
      </c>
      <c r="BW5" s="81">
        <v>0.0</v>
      </c>
      <c r="BX5" s="79">
        <v>100.0</v>
      </c>
      <c r="BY5" s="79">
        <v>100.0</v>
      </c>
      <c r="BZ5" s="79">
        <v>100.0</v>
      </c>
      <c r="CA5" s="79">
        <v>80.0</v>
      </c>
      <c r="CB5" s="79">
        <v>100.0</v>
      </c>
      <c r="CC5" s="83"/>
      <c r="CD5" s="78">
        <f t="shared" ref="CD5:CD40" si="19">IFERROR(AVERAGE(BU5:CC5),0)</f>
        <v>60</v>
      </c>
    </row>
    <row r="6" ht="15.75" customHeight="1">
      <c r="A6" s="34" t="str">
        <f t="shared" si="2"/>
        <v>202004572-0</v>
      </c>
      <c r="B6" s="23">
        <f t="shared" si="3"/>
        <v>79</v>
      </c>
      <c r="C6" s="34"/>
      <c r="D6" s="84">
        <v>2.0</v>
      </c>
      <c r="E6" s="72" t="s">
        <v>2331</v>
      </c>
      <c r="F6" s="72" t="s">
        <v>155</v>
      </c>
      <c r="G6" s="72" t="s">
        <v>2332</v>
      </c>
      <c r="H6" s="72" t="s">
        <v>71</v>
      </c>
      <c r="I6" s="72" t="s">
        <v>2333</v>
      </c>
      <c r="J6" s="72" t="s">
        <v>1002</v>
      </c>
      <c r="K6" s="72" t="s">
        <v>2334</v>
      </c>
      <c r="L6" s="72" t="s">
        <v>65</v>
      </c>
      <c r="M6" s="72" t="s">
        <v>66</v>
      </c>
      <c r="N6" s="72" t="s">
        <v>2335</v>
      </c>
      <c r="O6" s="74">
        <f t="shared" si="4"/>
        <v>50</v>
      </c>
      <c r="P6" s="74">
        <f t="shared" si="5"/>
        <v>100</v>
      </c>
      <c r="Q6" s="74">
        <f t="shared" si="6"/>
        <v>75</v>
      </c>
      <c r="R6" s="74">
        <f t="shared" si="7"/>
        <v>90</v>
      </c>
      <c r="S6" s="74">
        <f t="shared" si="8"/>
        <v>99.7</v>
      </c>
      <c r="T6" s="74">
        <f t="shared" si="9"/>
        <v>69</v>
      </c>
      <c r="U6" s="74">
        <f t="shared" si="10"/>
        <v>87.5</v>
      </c>
      <c r="V6" s="75">
        <f t="shared" si="11"/>
        <v>0</v>
      </c>
      <c r="W6" s="76">
        <f t="shared" si="12"/>
        <v>79</v>
      </c>
      <c r="X6" s="74">
        <v>20.0</v>
      </c>
      <c r="Y6" s="77">
        <v>30.0</v>
      </c>
      <c r="Z6" s="77">
        <v>0.0</v>
      </c>
      <c r="AA6" s="77">
        <v>0.0</v>
      </c>
      <c r="AB6" s="78">
        <f t="shared" si="13"/>
        <v>50</v>
      </c>
      <c r="AC6" s="77">
        <v>30.0</v>
      </c>
      <c r="AD6" s="77">
        <v>70.0</v>
      </c>
      <c r="AE6" s="74">
        <v>100.0</v>
      </c>
      <c r="AF6" s="78">
        <f t="shared" si="14"/>
        <v>100</v>
      </c>
      <c r="AG6" s="77"/>
      <c r="AH6" s="77"/>
      <c r="AI6" s="74"/>
      <c r="AJ6" s="78">
        <f t="shared" si="15"/>
        <v>0</v>
      </c>
      <c r="AK6" s="79">
        <v>50.0</v>
      </c>
      <c r="AL6" s="80">
        <v>100.0</v>
      </c>
      <c r="AM6" s="79">
        <v>100.0</v>
      </c>
      <c r="AN6" s="79">
        <v>100.0</v>
      </c>
      <c r="AO6" s="79">
        <v>100.0</v>
      </c>
      <c r="AP6" s="79">
        <v>100.0</v>
      </c>
      <c r="AQ6" s="79">
        <v>100.0</v>
      </c>
      <c r="AR6" s="79">
        <v>50.0</v>
      </c>
      <c r="AS6" s="79">
        <v>100.0</v>
      </c>
      <c r="AT6" s="79">
        <v>100.0</v>
      </c>
      <c r="AU6" s="79"/>
      <c r="AV6" s="78">
        <f t="shared" si="16"/>
        <v>90</v>
      </c>
      <c r="AW6" s="79">
        <v>100.0</v>
      </c>
      <c r="AX6" s="79">
        <v>100.0</v>
      </c>
      <c r="AY6" s="79">
        <v>100.0</v>
      </c>
      <c r="AZ6" s="79">
        <v>100.0</v>
      </c>
      <c r="BA6" s="79">
        <v>100.0</v>
      </c>
      <c r="BB6" s="79">
        <v>100.0</v>
      </c>
      <c r="BC6" s="79">
        <v>100.0</v>
      </c>
      <c r="BD6" s="79">
        <v>100.0</v>
      </c>
      <c r="BE6" s="79">
        <v>100.0</v>
      </c>
      <c r="BF6" s="79">
        <v>97.0</v>
      </c>
      <c r="BG6" s="79"/>
      <c r="BH6" s="79"/>
      <c r="BI6" s="78">
        <f t="shared" si="17"/>
        <v>99.7</v>
      </c>
      <c r="BJ6" s="79">
        <v>100.0</v>
      </c>
      <c r="BK6" s="79">
        <v>100.0</v>
      </c>
      <c r="BL6" s="79">
        <v>0.0</v>
      </c>
      <c r="BM6" s="79">
        <v>50.0</v>
      </c>
      <c r="BN6" s="79">
        <v>75.0</v>
      </c>
      <c r="BO6" s="79">
        <v>0.0</v>
      </c>
      <c r="BP6" s="79">
        <v>80.0</v>
      </c>
      <c r="BQ6" s="79">
        <v>100.0</v>
      </c>
      <c r="BR6" s="79">
        <v>90.0</v>
      </c>
      <c r="BS6" s="79">
        <v>95.0</v>
      </c>
      <c r="BT6" s="78">
        <f t="shared" si="18"/>
        <v>69</v>
      </c>
      <c r="BU6" s="81">
        <v>100.0</v>
      </c>
      <c r="BV6" s="81">
        <v>100.0</v>
      </c>
      <c r="BW6" s="81">
        <v>100.0</v>
      </c>
      <c r="BX6" s="79">
        <v>100.0</v>
      </c>
      <c r="BY6" s="79">
        <v>0.0</v>
      </c>
      <c r="BZ6" s="79">
        <v>100.0</v>
      </c>
      <c r="CA6" s="79">
        <v>100.0</v>
      </c>
      <c r="CB6" s="79">
        <v>100.0</v>
      </c>
      <c r="CC6" s="79"/>
      <c r="CD6" s="78">
        <f t="shared" si="19"/>
        <v>87.5</v>
      </c>
    </row>
    <row r="7" ht="15.75" customHeight="1">
      <c r="A7" s="34" t="str">
        <f t="shared" si="2"/>
        <v>202056581-3</v>
      </c>
      <c r="B7" s="23">
        <f t="shared" si="3"/>
        <v>0</v>
      </c>
      <c r="C7" s="34"/>
      <c r="D7" s="84">
        <v>3.0</v>
      </c>
      <c r="E7" s="72" t="s">
        <v>2336</v>
      </c>
      <c r="F7" s="72" t="s">
        <v>79</v>
      </c>
      <c r="G7" s="72" t="s">
        <v>2337</v>
      </c>
      <c r="H7" s="72" t="s">
        <v>65</v>
      </c>
      <c r="I7" s="72" t="s">
        <v>2338</v>
      </c>
      <c r="J7" s="72" t="s">
        <v>2339</v>
      </c>
      <c r="K7" s="72" t="s">
        <v>2340</v>
      </c>
      <c r="L7" s="72" t="s">
        <v>65</v>
      </c>
      <c r="M7" s="72" t="s">
        <v>97</v>
      </c>
      <c r="N7" s="72" t="s">
        <v>2341</v>
      </c>
      <c r="O7" s="74">
        <f t="shared" si="4"/>
        <v>0</v>
      </c>
      <c r="P7" s="74">
        <f t="shared" si="5"/>
        <v>0</v>
      </c>
      <c r="Q7" s="74">
        <f t="shared" si="6"/>
        <v>0</v>
      </c>
      <c r="R7" s="74">
        <f t="shared" si="7"/>
        <v>45.5</v>
      </c>
      <c r="S7" s="74">
        <f t="shared" si="8"/>
        <v>27</v>
      </c>
      <c r="T7" s="74">
        <f t="shared" si="9"/>
        <v>26</v>
      </c>
      <c r="U7" s="74">
        <f t="shared" si="10"/>
        <v>25</v>
      </c>
      <c r="V7" s="75">
        <f t="shared" si="11"/>
        <v>0</v>
      </c>
      <c r="W7" s="76">
        <f t="shared" si="12"/>
        <v>0</v>
      </c>
      <c r="X7" s="74">
        <v>0.0</v>
      </c>
      <c r="Y7" s="77">
        <v>0.0</v>
      </c>
      <c r="Z7" s="77">
        <v>0.0</v>
      </c>
      <c r="AA7" s="77">
        <v>0.0</v>
      </c>
      <c r="AB7" s="78">
        <f t="shared" si="13"/>
        <v>0</v>
      </c>
      <c r="AC7" s="77">
        <v>0.0</v>
      </c>
      <c r="AD7" s="77">
        <v>0.0</v>
      </c>
      <c r="AE7" s="74">
        <v>0.0</v>
      </c>
      <c r="AF7" s="78">
        <f t="shared" si="14"/>
        <v>0</v>
      </c>
      <c r="AG7" s="77"/>
      <c r="AH7" s="77"/>
      <c r="AI7" s="74"/>
      <c r="AJ7" s="78">
        <f t="shared" si="15"/>
        <v>0</v>
      </c>
      <c r="AK7" s="79">
        <v>100.0</v>
      </c>
      <c r="AL7" s="80">
        <v>100.0</v>
      </c>
      <c r="AM7" s="79">
        <v>0.0</v>
      </c>
      <c r="AN7" s="79">
        <v>100.0</v>
      </c>
      <c r="AO7" s="79">
        <v>75.0</v>
      </c>
      <c r="AP7" s="79">
        <v>40.0</v>
      </c>
      <c r="AQ7" s="79">
        <v>40.0</v>
      </c>
      <c r="AR7" s="79">
        <v>0.0</v>
      </c>
      <c r="AS7" s="79">
        <v>0.0</v>
      </c>
      <c r="AT7" s="79">
        <v>0.0</v>
      </c>
      <c r="AU7" s="79"/>
      <c r="AV7" s="78">
        <f t="shared" si="16"/>
        <v>45.5</v>
      </c>
      <c r="AW7" s="79">
        <v>70.0</v>
      </c>
      <c r="AX7" s="79">
        <v>100.0</v>
      </c>
      <c r="AY7" s="79">
        <v>100.0</v>
      </c>
      <c r="AZ7" s="79">
        <v>0.0</v>
      </c>
      <c r="BA7" s="79">
        <v>0.0</v>
      </c>
      <c r="BB7" s="79">
        <v>0.0</v>
      </c>
      <c r="BC7" s="79">
        <v>0.0</v>
      </c>
      <c r="BD7" s="79">
        <v>0.0</v>
      </c>
      <c r="BE7" s="79">
        <v>0.0</v>
      </c>
      <c r="BF7" s="79">
        <v>0.0</v>
      </c>
      <c r="BG7" s="79"/>
      <c r="BH7" s="79"/>
      <c r="BI7" s="78">
        <f t="shared" si="17"/>
        <v>27</v>
      </c>
      <c r="BJ7" s="79">
        <v>100.0</v>
      </c>
      <c r="BK7" s="79">
        <v>100.0</v>
      </c>
      <c r="BL7" s="79">
        <v>60.0</v>
      </c>
      <c r="BM7" s="79">
        <v>0.0</v>
      </c>
      <c r="BN7" s="79">
        <v>0.0</v>
      </c>
      <c r="BO7" s="79">
        <v>0.0</v>
      </c>
      <c r="BP7" s="79">
        <v>0.0</v>
      </c>
      <c r="BQ7" s="79">
        <v>0.0</v>
      </c>
      <c r="BR7" s="79">
        <v>0.0</v>
      </c>
      <c r="BS7" s="79">
        <v>0.0</v>
      </c>
      <c r="BT7" s="78">
        <f t="shared" si="18"/>
        <v>26</v>
      </c>
      <c r="BU7" s="81">
        <v>100.0</v>
      </c>
      <c r="BV7" s="81">
        <v>100.0</v>
      </c>
      <c r="BW7" s="81">
        <v>0.0</v>
      </c>
      <c r="BX7" s="79">
        <v>0.0</v>
      </c>
      <c r="BY7" s="79">
        <v>0.0</v>
      </c>
      <c r="BZ7" s="79">
        <v>0.0</v>
      </c>
      <c r="CA7" s="79">
        <v>0.0</v>
      </c>
      <c r="CB7" s="79">
        <v>0.0</v>
      </c>
      <c r="CC7" s="79"/>
      <c r="CD7" s="78">
        <f t="shared" si="19"/>
        <v>25</v>
      </c>
    </row>
    <row r="8" ht="15.75" customHeight="1">
      <c r="A8" s="34" t="str">
        <f t="shared" si="2"/>
        <v>202004561-5</v>
      </c>
      <c r="B8" s="23">
        <f t="shared" si="3"/>
        <v>69</v>
      </c>
      <c r="C8" s="34"/>
      <c r="D8" s="84">
        <v>4.0</v>
      </c>
      <c r="E8" s="72" t="s">
        <v>2342</v>
      </c>
      <c r="F8" s="72" t="s">
        <v>71</v>
      </c>
      <c r="G8" s="72" t="s">
        <v>2343</v>
      </c>
      <c r="H8" s="72" t="s">
        <v>92</v>
      </c>
      <c r="I8" s="72" t="s">
        <v>1947</v>
      </c>
      <c r="J8" s="72" t="s">
        <v>1150</v>
      </c>
      <c r="K8" s="72" t="s">
        <v>2344</v>
      </c>
      <c r="L8" s="72" t="s">
        <v>65</v>
      </c>
      <c r="M8" s="72" t="s">
        <v>66</v>
      </c>
      <c r="N8" s="72" t="s">
        <v>2345</v>
      </c>
      <c r="O8" s="74">
        <f t="shared" si="4"/>
        <v>45</v>
      </c>
      <c r="P8" s="74">
        <f t="shared" si="5"/>
        <v>65</v>
      </c>
      <c r="Q8" s="74">
        <f t="shared" si="6"/>
        <v>55</v>
      </c>
      <c r="R8" s="74">
        <f t="shared" si="7"/>
        <v>85</v>
      </c>
      <c r="S8" s="74">
        <f t="shared" si="8"/>
        <v>97.5</v>
      </c>
      <c r="T8" s="74">
        <f t="shared" si="9"/>
        <v>75</v>
      </c>
      <c r="U8" s="74">
        <f t="shared" si="10"/>
        <v>100</v>
      </c>
      <c r="V8" s="75">
        <f t="shared" si="11"/>
        <v>0</v>
      </c>
      <c r="W8" s="76">
        <f t="shared" si="12"/>
        <v>69</v>
      </c>
      <c r="X8" s="74">
        <v>20.0</v>
      </c>
      <c r="Y8" s="77">
        <v>25.0</v>
      </c>
      <c r="Z8" s="77">
        <v>0.0</v>
      </c>
      <c r="AA8" s="77">
        <v>0.0</v>
      </c>
      <c r="AB8" s="78">
        <f t="shared" si="13"/>
        <v>45</v>
      </c>
      <c r="AC8" s="77">
        <v>20.0</v>
      </c>
      <c r="AD8" s="77">
        <v>45.0</v>
      </c>
      <c r="AE8" s="74">
        <v>100.0</v>
      </c>
      <c r="AF8" s="78">
        <f t="shared" si="14"/>
        <v>65</v>
      </c>
      <c r="AG8" s="77"/>
      <c r="AH8" s="77"/>
      <c r="AI8" s="74"/>
      <c r="AJ8" s="78">
        <f t="shared" si="15"/>
        <v>0</v>
      </c>
      <c r="AK8" s="79">
        <v>100.0</v>
      </c>
      <c r="AL8" s="80">
        <v>100.0</v>
      </c>
      <c r="AM8" s="79">
        <v>100.0</v>
      </c>
      <c r="AN8" s="79">
        <v>100.0</v>
      </c>
      <c r="AO8" s="79">
        <v>50.0</v>
      </c>
      <c r="AP8" s="79">
        <v>40.0</v>
      </c>
      <c r="AQ8" s="79">
        <v>100.0</v>
      </c>
      <c r="AR8" s="79">
        <v>100.0</v>
      </c>
      <c r="AS8" s="79">
        <v>60.0</v>
      </c>
      <c r="AT8" s="79">
        <v>100.0</v>
      </c>
      <c r="AU8" s="79"/>
      <c r="AV8" s="78">
        <f t="shared" si="16"/>
        <v>85</v>
      </c>
      <c r="AW8" s="79">
        <v>100.0</v>
      </c>
      <c r="AX8" s="79">
        <v>100.0</v>
      </c>
      <c r="AY8" s="79">
        <v>100.0</v>
      </c>
      <c r="AZ8" s="79">
        <v>75.0</v>
      </c>
      <c r="BA8" s="79">
        <v>100.0</v>
      </c>
      <c r="BB8" s="79">
        <v>100.0</v>
      </c>
      <c r="BC8" s="79">
        <v>100.0</v>
      </c>
      <c r="BD8" s="79">
        <v>100.0</v>
      </c>
      <c r="BE8" s="79">
        <v>100.0</v>
      </c>
      <c r="BF8" s="79">
        <v>100.0</v>
      </c>
      <c r="BG8" s="79"/>
      <c r="BH8" s="79"/>
      <c r="BI8" s="78">
        <f t="shared" si="17"/>
        <v>97.5</v>
      </c>
      <c r="BJ8" s="79">
        <v>100.0</v>
      </c>
      <c r="BK8" s="79">
        <v>100.0</v>
      </c>
      <c r="BL8" s="79">
        <v>90.0</v>
      </c>
      <c r="BM8" s="79">
        <v>30.0</v>
      </c>
      <c r="BN8" s="79">
        <v>60.0</v>
      </c>
      <c r="BO8" s="79">
        <v>0.0</v>
      </c>
      <c r="BP8" s="79">
        <v>85.0</v>
      </c>
      <c r="BQ8" s="79">
        <v>95.0</v>
      </c>
      <c r="BR8" s="79">
        <v>90.0</v>
      </c>
      <c r="BS8" s="79">
        <v>100.0</v>
      </c>
      <c r="BT8" s="78">
        <f t="shared" si="18"/>
        <v>75</v>
      </c>
      <c r="BU8" s="81">
        <v>100.0</v>
      </c>
      <c r="BV8" s="81">
        <v>100.0</v>
      </c>
      <c r="BW8" s="81">
        <v>100.0</v>
      </c>
      <c r="BX8" s="79">
        <v>100.0</v>
      </c>
      <c r="BY8" s="79">
        <v>100.0</v>
      </c>
      <c r="BZ8" s="79">
        <v>100.0</v>
      </c>
      <c r="CA8" s="79">
        <v>100.0</v>
      </c>
      <c r="CB8" s="79">
        <v>100.0</v>
      </c>
      <c r="CC8" s="79"/>
      <c r="CD8" s="78">
        <f t="shared" si="19"/>
        <v>100</v>
      </c>
    </row>
    <row r="9" ht="15.75" customHeight="1">
      <c r="A9" s="34" t="str">
        <f t="shared" si="2"/>
        <v>201904085-5</v>
      </c>
      <c r="B9" s="23">
        <f t="shared" si="3"/>
        <v>72</v>
      </c>
      <c r="C9" s="34"/>
      <c r="D9" s="84">
        <v>5.0</v>
      </c>
      <c r="E9" s="72" t="s">
        <v>2346</v>
      </c>
      <c r="F9" s="72" t="s">
        <v>71</v>
      </c>
      <c r="G9" s="72" t="s">
        <v>2347</v>
      </c>
      <c r="H9" s="72" t="s">
        <v>85</v>
      </c>
      <c r="I9" s="72" t="s">
        <v>1943</v>
      </c>
      <c r="J9" s="72" t="s">
        <v>2348</v>
      </c>
      <c r="K9" s="72" t="s">
        <v>2349</v>
      </c>
      <c r="L9" s="72" t="s">
        <v>65</v>
      </c>
      <c r="M9" s="72" t="s">
        <v>66</v>
      </c>
      <c r="N9" s="72" t="s">
        <v>2350</v>
      </c>
      <c r="O9" s="74">
        <f t="shared" si="4"/>
        <v>73</v>
      </c>
      <c r="P9" s="74">
        <f t="shared" si="5"/>
        <v>30.5</v>
      </c>
      <c r="Q9" s="74">
        <f t="shared" si="6"/>
        <v>74</v>
      </c>
      <c r="R9" s="74">
        <f t="shared" si="7"/>
        <v>46</v>
      </c>
      <c r="S9" s="74">
        <f t="shared" si="8"/>
        <v>68.1</v>
      </c>
      <c r="T9" s="74">
        <f t="shared" si="9"/>
        <v>92.5</v>
      </c>
      <c r="U9" s="74">
        <f t="shared" si="10"/>
        <v>75</v>
      </c>
      <c r="V9" s="75">
        <f t="shared" si="11"/>
        <v>75</v>
      </c>
      <c r="W9" s="76">
        <f t="shared" si="12"/>
        <v>72</v>
      </c>
      <c r="X9" s="74">
        <v>20.0</v>
      </c>
      <c r="Y9" s="77">
        <v>25.0</v>
      </c>
      <c r="Z9" s="77">
        <v>40.0</v>
      </c>
      <c r="AA9" s="77">
        <v>70.0</v>
      </c>
      <c r="AB9" s="78">
        <f t="shared" si="13"/>
        <v>73</v>
      </c>
      <c r="AC9" s="77">
        <v>20.0</v>
      </c>
      <c r="AD9" s="77">
        <v>35.0</v>
      </c>
      <c r="AE9" s="74">
        <v>30.0</v>
      </c>
      <c r="AF9" s="78">
        <f t="shared" si="14"/>
        <v>30.5</v>
      </c>
      <c r="AG9" s="77">
        <v>20.0</v>
      </c>
      <c r="AH9" s="77">
        <v>55.0</v>
      </c>
      <c r="AI9" s="74">
        <v>100.0</v>
      </c>
      <c r="AJ9" s="78">
        <f t="shared" si="15"/>
        <v>75</v>
      </c>
      <c r="AK9" s="79">
        <v>0.0</v>
      </c>
      <c r="AL9" s="80">
        <v>0.0</v>
      </c>
      <c r="AM9" s="79">
        <v>100.0</v>
      </c>
      <c r="AN9" s="79">
        <v>100.0</v>
      </c>
      <c r="AO9" s="79">
        <v>100.0</v>
      </c>
      <c r="AP9" s="79">
        <v>20.0</v>
      </c>
      <c r="AQ9" s="79">
        <v>0.0</v>
      </c>
      <c r="AR9" s="79">
        <v>0.0</v>
      </c>
      <c r="AS9" s="79">
        <v>40.0</v>
      </c>
      <c r="AT9" s="79">
        <v>100.0</v>
      </c>
      <c r="AU9" s="79"/>
      <c r="AV9" s="78">
        <f t="shared" si="16"/>
        <v>46</v>
      </c>
      <c r="AW9" s="79">
        <v>100.0</v>
      </c>
      <c r="AX9" s="79">
        <v>100.0</v>
      </c>
      <c r="AY9" s="79">
        <v>100.0</v>
      </c>
      <c r="AZ9" s="79">
        <v>0.0</v>
      </c>
      <c r="BA9" s="79">
        <v>91.0</v>
      </c>
      <c r="BB9" s="79">
        <v>100.0</v>
      </c>
      <c r="BC9" s="79">
        <v>0.0</v>
      </c>
      <c r="BD9" s="79">
        <v>0.0</v>
      </c>
      <c r="BE9" s="79">
        <v>91.0</v>
      </c>
      <c r="BF9" s="79">
        <v>99.0</v>
      </c>
      <c r="BG9" s="79"/>
      <c r="BH9" s="79"/>
      <c r="BI9" s="78">
        <f t="shared" si="17"/>
        <v>68.1</v>
      </c>
      <c r="BJ9" s="79">
        <v>100.0</v>
      </c>
      <c r="BK9" s="79">
        <v>100.0</v>
      </c>
      <c r="BL9" s="79">
        <v>90.0</v>
      </c>
      <c r="BM9" s="79">
        <v>100.0</v>
      </c>
      <c r="BN9" s="79">
        <v>100.0</v>
      </c>
      <c r="BO9" s="79">
        <v>70.0</v>
      </c>
      <c r="BP9" s="79">
        <v>95.0</v>
      </c>
      <c r="BQ9" s="79">
        <v>85.0</v>
      </c>
      <c r="BR9" s="79">
        <v>90.0</v>
      </c>
      <c r="BS9" s="79">
        <v>95.0</v>
      </c>
      <c r="BT9" s="78">
        <f t="shared" si="18"/>
        <v>92.5</v>
      </c>
      <c r="BU9" s="81">
        <v>0.0</v>
      </c>
      <c r="BV9" s="81">
        <v>100.0</v>
      </c>
      <c r="BW9" s="81">
        <v>100.0</v>
      </c>
      <c r="BX9" s="79">
        <v>100.0</v>
      </c>
      <c r="BY9" s="79">
        <v>100.0</v>
      </c>
      <c r="BZ9" s="79">
        <v>100.0</v>
      </c>
      <c r="CA9" s="79">
        <v>0.0</v>
      </c>
      <c r="CB9" s="79">
        <v>100.0</v>
      </c>
      <c r="CC9" s="79"/>
      <c r="CD9" s="78">
        <f t="shared" si="19"/>
        <v>75</v>
      </c>
    </row>
    <row r="10" ht="15.75" customHeight="1">
      <c r="A10" s="34" t="str">
        <f t="shared" si="2"/>
        <v>202004503-8</v>
      </c>
      <c r="B10" s="23">
        <f t="shared" si="3"/>
        <v>90</v>
      </c>
      <c r="C10" s="34"/>
      <c r="D10" s="84">
        <v>6.0</v>
      </c>
      <c r="E10" s="72" t="s">
        <v>2351</v>
      </c>
      <c r="F10" s="72" t="s">
        <v>108</v>
      </c>
      <c r="G10" s="72" t="s">
        <v>2352</v>
      </c>
      <c r="H10" s="72" t="s">
        <v>61</v>
      </c>
      <c r="I10" s="72" t="s">
        <v>1916</v>
      </c>
      <c r="J10" s="72" t="s">
        <v>311</v>
      </c>
      <c r="K10" s="72" t="s">
        <v>2353</v>
      </c>
      <c r="L10" s="72" t="s">
        <v>65</v>
      </c>
      <c r="M10" s="72" t="s">
        <v>66</v>
      </c>
      <c r="N10" s="72" t="s">
        <v>2354</v>
      </c>
      <c r="O10" s="74">
        <f t="shared" si="4"/>
        <v>85</v>
      </c>
      <c r="P10" s="74">
        <f t="shared" si="5"/>
        <v>90</v>
      </c>
      <c r="Q10" s="74">
        <f t="shared" si="6"/>
        <v>88</v>
      </c>
      <c r="R10" s="74">
        <f t="shared" si="7"/>
        <v>92.3</v>
      </c>
      <c r="S10" s="74">
        <f t="shared" si="8"/>
        <v>90</v>
      </c>
      <c r="T10" s="74">
        <f t="shared" si="9"/>
        <v>94</v>
      </c>
      <c r="U10" s="74">
        <f t="shared" si="10"/>
        <v>75</v>
      </c>
      <c r="V10" s="75">
        <f t="shared" si="11"/>
        <v>0</v>
      </c>
      <c r="W10" s="76">
        <f t="shared" si="12"/>
        <v>90</v>
      </c>
      <c r="X10" s="74">
        <v>20.0</v>
      </c>
      <c r="Y10" s="77">
        <v>30.0</v>
      </c>
      <c r="Z10" s="77">
        <v>35.0</v>
      </c>
      <c r="AA10" s="77">
        <v>100.0</v>
      </c>
      <c r="AB10" s="78">
        <f t="shared" si="13"/>
        <v>85</v>
      </c>
      <c r="AC10" s="77">
        <v>25.0</v>
      </c>
      <c r="AD10" s="77">
        <v>65.0</v>
      </c>
      <c r="AE10" s="74">
        <v>100.0</v>
      </c>
      <c r="AF10" s="78">
        <f t="shared" si="14"/>
        <v>90</v>
      </c>
      <c r="AG10" s="77"/>
      <c r="AH10" s="77"/>
      <c r="AI10" s="74"/>
      <c r="AJ10" s="78">
        <f t="shared" si="15"/>
        <v>0</v>
      </c>
      <c r="AK10" s="79">
        <v>100.0</v>
      </c>
      <c r="AL10" s="80">
        <v>100.0</v>
      </c>
      <c r="AM10" s="79">
        <v>100.0</v>
      </c>
      <c r="AN10" s="79">
        <v>100.0</v>
      </c>
      <c r="AO10" s="79">
        <v>100.0</v>
      </c>
      <c r="AP10" s="79">
        <v>80.0</v>
      </c>
      <c r="AQ10" s="79">
        <v>100.0</v>
      </c>
      <c r="AR10" s="79">
        <v>83.0</v>
      </c>
      <c r="AS10" s="79">
        <v>60.0</v>
      </c>
      <c r="AT10" s="79">
        <v>100.0</v>
      </c>
      <c r="AU10" s="79"/>
      <c r="AV10" s="78">
        <f t="shared" si="16"/>
        <v>92.3</v>
      </c>
      <c r="AW10" s="79">
        <v>100.0</v>
      </c>
      <c r="AX10" s="79">
        <v>100.0</v>
      </c>
      <c r="AY10" s="79">
        <v>100.0</v>
      </c>
      <c r="AZ10" s="79">
        <v>100.0</v>
      </c>
      <c r="BA10" s="79">
        <v>100.0</v>
      </c>
      <c r="BB10" s="79">
        <v>0.0</v>
      </c>
      <c r="BC10" s="79">
        <v>100.0</v>
      </c>
      <c r="BD10" s="79">
        <v>100.0</v>
      </c>
      <c r="BE10" s="79">
        <v>100.0</v>
      </c>
      <c r="BF10" s="79">
        <v>100.0</v>
      </c>
      <c r="BG10" s="79"/>
      <c r="BH10" s="79"/>
      <c r="BI10" s="78">
        <f t="shared" si="17"/>
        <v>90</v>
      </c>
      <c r="BJ10" s="79">
        <v>90.0</v>
      </c>
      <c r="BK10" s="79">
        <v>100.0</v>
      </c>
      <c r="BL10" s="79">
        <v>85.0</v>
      </c>
      <c r="BM10" s="79">
        <v>100.0</v>
      </c>
      <c r="BN10" s="79">
        <v>100.0</v>
      </c>
      <c r="BO10" s="79">
        <v>90.0</v>
      </c>
      <c r="BP10" s="79">
        <v>90.0</v>
      </c>
      <c r="BQ10" s="79">
        <v>95.0</v>
      </c>
      <c r="BR10" s="79">
        <v>90.0</v>
      </c>
      <c r="BS10" s="79">
        <v>100.0</v>
      </c>
      <c r="BT10" s="78">
        <f t="shared" si="18"/>
        <v>94</v>
      </c>
      <c r="BU10" s="81">
        <v>0.0</v>
      </c>
      <c r="BV10" s="81">
        <v>100.0</v>
      </c>
      <c r="BW10" s="81">
        <v>100.0</v>
      </c>
      <c r="BX10" s="79">
        <v>100.0</v>
      </c>
      <c r="BY10" s="79">
        <v>100.0</v>
      </c>
      <c r="BZ10" s="79">
        <v>100.0</v>
      </c>
      <c r="CA10" s="79">
        <v>0.0</v>
      </c>
      <c r="CB10" s="79">
        <v>100.0</v>
      </c>
      <c r="CC10" s="79"/>
      <c r="CD10" s="78">
        <f t="shared" si="19"/>
        <v>75</v>
      </c>
    </row>
    <row r="11" ht="15.75" customHeight="1">
      <c r="A11" s="34" t="str">
        <f t="shared" si="2"/>
        <v>202004675-1</v>
      </c>
      <c r="B11" s="23">
        <f t="shared" si="3"/>
        <v>76</v>
      </c>
      <c r="C11" s="34"/>
      <c r="D11" s="84">
        <v>7.0</v>
      </c>
      <c r="E11" s="72" t="s">
        <v>2355</v>
      </c>
      <c r="F11" s="72" t="s">
        <v>65</v>
      </c>
      <c r="G11" s="72" t="s">
        <v>2356</v>
      </c>
      <c r="H11" s="72" t="s">
        <v>85</v>
      </c>
      <c r="I11" s="72" t="s">
        <v>2357</v>
      </c>
      <c r="J11" s="72" t="s">
        <v>2358</v>
      </c>
      <c r="K11" s="72" t="s">
        <v>2359</v>
      </c>
      <c r="L11" s="72" t="s">
        <v>65</v>
      </c>
      <c r="M11" s="72" t="s">
        <v>66</v>
      </c>
      <c r="N11" s="72" t="s">
        <v>2360</v>
      </c>
      <c r="O11" s="74">
        <f t="shared" si="4"/>
        <v>80</v>
      </c>
      <c r="P11" s="74">
        <f t="shared" si="5"/>
        <v>85</v>
      </c>
      <c r="Q11" s="74">
        <f t="shared" si="6"/>
        <v>83</v>
      </c>
      <c r="R11" s="74">
        <f t="shared" si="7"/>
        <v>66</v>
      </c>
      <c r="S11" s="74">
        <f t="shared" si="8"/>
        <v>66.9</v>
      </c>
      <c r="T11" s="74">
        <f t="shared" si="9"/>
        <v>75</v>
      </c>
      <c r="U11" s="74">
        <f t="shared" si="10"/>
        <v>62.5</v>
      </c>
      <c r="V11" s="75">
        <f t="shared" si="11"/>
        <v>0</v>
      </c>
      <c r="W11" s="76">
        <f t="shared" si="12"/>
        <v>76</v>
      </c>
      <c r="X11" s="74">
        <v>15.0</v>
      </c>
      <c r="Y11" s="77">
        <v>25.0</v>
      </c>
      <c r="Z11" s="77">
        <v>40.0</v>
      </c>
      <c r="AA11" s="77">
        <v>100.0</v>
      </c>
      <c r="AB11" s="78">
        <f t="shared" si="13"/>
        <v>80</v>
      </c>
      <c r="AC11" s="77">
        <v>25.0</v>
      </c>
      <c r="AD11" s="77">
        <v>60.0</v>
      </c>
      <c r="AE11" s="74">
        <v>100.0</v>
      </c>
      <c r="AF11" s="78">
        <f t="shared" si="14"/>
        <v>85</v>
      </c>
      <c r="AG11" s="77"/>
      <c r="AH11" s="77"/>
      <c r="AI11" s="74"/>
      <c r="AJ11" s="78">
        <f t="shared" si="15"/>
        <v>0</v>
      </c>
      <c r="AK11" s="79">
        <v>100.0</v>
      </c>
      <c r="AL11" s="80">
        <v>0.0</v>
      </c>
      <c r="AM11" s="79">
        <v>100.0</v>
      </c>
      <c r="AN11" s="79">
        <v>100.0</v>
      </c>
      <c r="AO11" s="79">
        <v>100.0</v>
      </c>
      <c r="AP11" s="79">
        <v>60.0</v>
      </c>
      <c r="AQ11" s="79">
        <v>0.0</v>
      </c>
      <c r="AR11" s="79">
        <v>0.0</v>
      </c>
      <c r="AS11" s="79">
        <v>100.0</v>
      </c>
      <c r="AT11" s="79">
        <v>100.0</v>
      </c>
      <c r="AU11" s="79"/>
      <c r="AV11" s="78">
        <f t="shared" si="16"/>
        <v>66</v>
      </c>
      <c r="AW11" s="79">
        <v>87.0</v>
      </c>
      <c r="AX11" s="79">
        <v>100.0</v>
      </c>
      <c r="AY11" s="79">
        <v>100.0</v>
      </c>
      <c r="AZ11" s="79">
        <v>0.0</v>
      </c>
      <c r="BA11" s="79">
        <v>100.0</v>
      </c>
      <c r="BB11" s="79">
        <v>100.0</v>
      </c>
      <c r="BC11" s="79">
        <v>88.0</v>
      </c>
      <c r="BD11" s="79">
        <v>0.0</v>
      </c>
      <c r="BE11" s="79">
        <v>0.0</v>
      </c>
      <c r="BF11" s="79">
        <v>94.0</v>
      </c>
      <c r="BG11" s="79"/>
      <c r="BH11" s="79"/>
      <c r="BI11" s="78">
        <f t="shared" si="17"/>
        <v>66.9</v>
      </c>
      <c r="BJ11" s="79">
        <v>90.0</v>
      </c>
      <c r="BK11" s="79">
        <v>75.0</v>
      </c>
      <c r="BL11" s="79">
        <v>95.0</v>
      </c>
      <c r="BM11" s="79">
        <v>100.0</v>
      </c>
      <c r="BN11" s="79">
        <v>100.0</v>
      </c>
      <c r="BO11" s="79">
        <v>100.0</v>
      </c>
      <c r="BP11" s="79">
        <v>0.0</v>
      </c>
      <c r="BQ11" s="79">
        <v>0.0</v>
      </c>
      <c r="BR11" s="79">
        <v>100.0</v>
      </c>
      <c r="BS11" s="79">
        <v>90.0</v>
      </c>
      <c r="BT11" s="78">
        <f t="shared" si="18"/>
        <v>75</v>
      </c>
      <c r="BU11" s="81">
        <v>100.0</v>
      </c>
      <c r="BV11" s="81">
        <v>100.0</v>
      </c>
      <c r="BW11" s="81">
        <v>100.0</v>
      </c>
      <c r="BX11" s="79">
        <v>100.0</v>
      </c>
      <c r="BY11" s="79">
        <v>100.0</v>
      </c>
      <c r="BZ11" s="79">
        <v>0.0</v>
      </c>
      <c r="CA11" s="79">
        <v>0.0</v>
      </c>
      <c r="CB11" s="79">
        <v>0.0</v>
      </c>
      <c r="CC11" s="79"/>
      <c r="CD11" s="78">
        <f t="shared" si="19"/>
        <v>62.5</v>
      </c>
    </row>
    <row r="12" ht="15.75" customHeight="1">
      <c r="A12" s="34" t="str">
        <f t="shared" si="2"/>
        <v>202056502-3</v>
      </c>
      <c r="B12" s="23">
        <f t="shared" si="3"/>
        <v>0</v>
      </c>
      <c r="C12" s="34"/>
      <c r="D12" s="84">
        <v>8.0</v>
      </c>
      <c r="E12" s="72" t="s">
        <v>2361</v>
      </c>
      <c r="F12" s="72" t="s">
        <v>79</v>
      </c>
      <c r="G12" s="72" t="s">
        <v>2362</v>
      </c>
      <c r="H12" s="72" t="s">
        <v>108</v>
      </c>
      <c r="I12" s="72" t="s">
        <v>507</v>
      </c>
      <c r="J12" s="72" t="s">
        <v>2363</v>
      </c>
      <c r="K12" s="72" t="s">
        <v>2364</v>
      </c>
      <c r="L12" s="72" t="s">
        <v>65</v>
      </c>
      <c r="M12" s="72" t="s">
        <v>97</v>
      </c>
      <c r="N12" s="72" t="s">
        <v>2365</v>
      </c>
      <c r="O12" s="74">
        <f t="shared" si="4"/>
        <v>0</v>
      </c>
      <c r="P12" s="74">
        <f t="shared" si="5"/>
        <v>0</v>
      </c>
      <c r="Q12" s="74">
        <f t="shared" si="6"/>
        <v>0</v>
      </c>
      <c r="R12" s="74">
        <f t="shared" si="7"/>
        <v>0</v>
      </c>
      <c r="S12" s="74">
        <f t="shared" si="8"/>
        <v>8.1</v>
      </c>
      <c r="T12" s="74">
        <f t="shared" si="9"/>
        <v>0</v>
      </c>
      <c r="U12" s="74">
        <f t="shared" si="10"/>
        <v>0</v>
      </c>
      <c r="V12" s="75">
        <f t="shared" si="11"/>
        <v>0</v>
      </c>
      <c r="W12" s="76">
        <f t="shared" si="12"/>
        <v>0</v>
      </c>
      <c r="X12" s="74">
        <v>0.0</v>
      </c>
      <c r="Y12" s="77">
        <v>0.0</v>
      </c>
      <c r="Z12" s="77">
        <v>0.0</v>
      </c>
      <c r="AA12" s="77">
        <v>0.0</v>
      </c>
      <c r="AB12" s="78">
        <f t="shared" si="13"/>
        <v>0</v>
      </c>
      <c r="AC12" s="77">
        <v>0.0</v>
      </c>
      <c r="AD12" s="77">
        <v>0.0</v>
      </c>
      <c r="AE12" s="74">
        <v>0.0</v>
      </c>
      <c r="AF12" s="78">
        <f t="shared" si="14"/>
        <v>0</v>
      </c>
      <c r="AG12" s="77"/>
      <c r="AH12" s="77"/>
      <c r="AI12" s="74"/>
      <c r="AJ12" s="78">
        <f t="shared" si="15"/>
        <v>0</v>
      </c>
      <c r="AK12" s="79">
        <v>0.0</v>
      </c>
      <c r="AL12" s="80">
        <v>0.0</v>
      </c>
      <c r="AM12" s="79">
        <v>0.0</v>
      </c>
      <c r="AN12" s="79">
        <v>0.0</v>
      </c>
      <c r="AO12" s="79">
        <v>0.0</v>
      </c>
      <c r="AP12" s="79">
        <v>0.0</v>
      </c>
      <c r="AQ12" s="79">
        <v>0.0</v>
      </c>
      <c r="AR12" s="79">
        <v>0.0</v>
      </c>
      <c r="AS12" s="79">
        <v>0.0</v>
      </c>
      <c r="AT12" s="79">
        <v>0.0</v>
      </c>
      <c r="AU12" s="79"/>
      <c r="AV12" s="78">
        <f t="shared" si="16"/>
        <v>0</v>
      </c>
      <c r="AW12" s="79">
        <v>81.0</v>
      </c>
      <c r="AX12" s="79">
        <v>0.0</v>
      </c>
      <c r="AY12" s="79">
        <v>0.0</v>
      </c>
      <c r="AZ12" s="79">
        <v>0.0</v>
      </c>
      <c r="BA12" s="79">
        <v>0.0</v>
      </c>
      <c r="BB12" s="79">
        <v>0.0</v>
      </c>
      <c r="BC12" s="79">
        <v>0.0</v>
      </c>
      <c r="BD12" s="79">
        <v>0.0</v>
      </c>
      <c r="BE12" s="79">
        <v>0.0</v>
      </c>
      <c r="BF12" s="79">
        <v>0.0</v>
      </c>
      <c r="BG12" s="79"/>
      <c r="BH12" s="79"/>
      <c r="BI12" s="78">
        <f t="shared" si="17"/>
        <v>8.1</v>
      </c>
      <c r="BJ12" s="79">
        <v>0.0</v>
      </c>
      <c r="BK12" s="79">
        <v>0.0</v>
      </c>
      <c r="BL12" s="79">
        <v>0.0</v>
      </c>
      <c r="BM12" s="79">
        <v>0.0</v>
      </c>
      <c r="BN12" s="79">
        <v>0.0</v>
      </c>
      <c r="BO12" s="79">
        <v>0.0</v>
      </c>
      <c r="BP12" s="79">
        <v>0.0</v>
      </c>
      <c r="BQ12" s="79">
        <v>0.0</v>
      </c>
      <c r="BR12" s="79">
        <v>0.0</v>
      </c>
      <c r="BS12" s="79">
        <v>0.0</v>
      </c>
      <c r="BT12" s="78">
        <f t="shared" si="18"/>
        <v>0</v>
      </c>
      <c r="BU12" s="81">
        <v>0.0</v>
      </c>
      <c r="BV12" s="81">
        <v>0.0</v>
      </c>
      <c r="BW12" s="81">
        <v>0.0</v>
      </c>
      <c r="BX12" s="79">
        <v>0.0</v>
      </c>
      <c r="BY12" s="79">
        <v>0.0</v>
      </c>
      <c r="BZ12" s="79">
        <v>0.0</v>
      </c>
      <c r="CA12" s="79">
        <v>0.0</v>
      </c>
      <c r="CB12" s="79">
        <v>0.0</v>
      </c>
      <c r="CC12" s="79"/>
      <c r="CD12" s="78">
        <f t="shared" si="19"/>
        <v>0</v>
      </c>
    </row>
    <row r="13" ht="15.75" customHeight="1">
      <c r="A13" s="34" t="str">
        <f t="shared" si="2"/>
        <v>202004526-7</v>
      </c>
      <c r="B13" s="23">
        <f t="shared" si="3"/>
        <v>86</v>
      </c>
      <c r="C13" s="34"/>
      <c r="D13" s="84">
        <v>9.0</v>
      </c>
      <c r="E13" s="72" t="s">
        <v>2366</v>
      </c>
      <c r="F13" s="72" t="s">
        <v>92</v>
      </c>
      <c r="G13" s="72" t="s">
        <v>2367</v>
      </c>
      <c r="H13" s="72" t="s">
        <v>100</v>
      </c>
      <c r="I13" s="72" t="s">
        <v>138</v>
      </c>
      <c r="J13" s="72" t="s">
        <v>354</v>
      </c>
      <c r="K13" s="72" t="s">
        <v>188</v>
      </c>
      <c r="L13" s="72" t="s">
        <v>65</v>
      </c>
      <c r="M13" s="72" t="s">
        <v>66</v>
      </c>
      <c r="N13" s="72" t="s">
        <v>2368</v>
      </c>
      <c r="O13" s="74">
        <f t="shared" si="4"/>
        <v>100</v>
      </c>
      <c r="P13" s="74">
        <f t="shared" si="5"/>
        <v>65</v>
      </c>
      <c r="Q13" s="74">
        <f t="shared" si="6"/>
        <v>83</v>
      </c>
      <c r="R13" s="74">
        <f t="shared" si="7"/>
        <v>97.5</v>
      </c>
      <c r="S13" s="74">
        <f t="shared" si="8"/>
        <v>100</v>
      </c>
      <c r="T13" s="74">
        <f t="shared" si="9"/>
        <v>77</v>
      </c>
      <c r="U13" s="74">
        <f t="shared" si="10"/>
        <v>87.5</v>
      </c>
      <c r="V13" s="75">
        <f t="shared" si="11"/>
        <v>0</v>
      </c>
      <c r="W13" s="76">
        <f t="shared" si="12"/>
        <v>86</v>
      </c>
      <c r="X13" s="74">
        <v>20.0</v>
      </c>
      <c r="Y13" s="77">
        <v>30.0</v>
      </c>
      <c r="Z13" s="77">
        <v>50.0</v>
      </c>
      <c r="AA13" s="77">
        <v>100.0</v>
      </c>
      <c r="AB13" s="78">
        <f t="shared" si="13"/>
        <v>100</v>
      </c>
      <c r="AC13" s="77">
        <v>30.0</v>
      </c>
      <c r="AD13" s="77">
        <v>35.0</v>
      </c>
      <c r="AE13" s="74">
        <v>100.0</v>
      </c>
      <c r="AF13" s="78">
        <f t="shared" si="14"/>
        <v>65</v>
      </c>
      <c r="AG13" s="77"/>
      <c r="AH13" s="77"/>
      <c r="AI13" s="74"/>
      <c r="AJ13" s="78">
        <f t="shared" si="15"/>
        <v>0</v>
      </c>
      <c r="AK13" s="117">
        <v>100.0</v>
      </c>
      <c r="AL13" s="124">
        <v>100.0</v>
      </c>
      <c r="AM13" s="117">
        <v>100.0</v>
      </c>
      <c r="AN13" s="117">
        <v>75.0</v>
      </c>
      <c r="AO13" s="117">
        <v>100.0</v>
      </c>
      <c r="AP13" s="117">
        <v>100.0</v>
      </c>
      <c r="AQ13" s="79">
        <v>100.0</v>
      </c>
      <c r="AR13" s="79">
        <v>100.0</v>
      </c>
      <c r="AS13" s="79">
        <v>100.0</v>
      </c>
      <c r="AT13" s="79">
        <v>100.0</v>
      </c>
      <c r="AU13" s="79"/>
      <c r="AV13" s="78">
        <f t="shared" si="16"/>
        <v>97.5</v>
      </c>
      <c r="AW13" s="117">
        <v>100.0</v>
      </c>
      <c r="AX13" s="117">
        <v>100.0</v>
      </c>
      <c r="AY13" s="117">
        <v>100.0</v>
      </c>
      <c r="AZ13" s="117">
        <v>100.0</v>
      </c>
      <c r="BA13" s="117">
        <v>100.0</v>
      </c>
      <c r="BB13" s="117">
        <v>100.0</v>
      </c>
      <c r="BC13" s="79">
        <v>100.0</v>
      </c>
      <c r="BD13" s="79">
        <v>100.0</v>
      </c>
      <c r="BE13" s="79">
        <v>100.0</v>
      </c>
      <c r="BF13" s="79">
        <v>100.0</v>
      </c>
      <c r="BG13" s="79"/>
      <c r="BH13" s="79"/>
      <c r="BI13" s="78">
        <f t="shared" si="17"/>
        <v>100</v>
      </c>
      <c r="BJ13" s="117">
        <v>100.0</v>
      </c>
      <c r="BK13" s="117">
        <v>95.0</v>
      </c>
      <c r="BL13" s="117">
        <v>90.0</v>
      </c>
      <c r="BM13" s="117">
        <v>100.0</v>
      </c>
      <c r="BN13" s="117">
        <v>100.0</v>
      </c>
      <c r="BO13" s="79">
        <v>0.0</v>
      </c>
      <c r="BP13" s="79">
        <v>95.0</v>
      </c>
      <c r="BQ13" s="79">
        <v>100.0</v>
      </c>
      <c r="BR13" s="79">
        <v>90.0</v>
      </c>
      <c r="BS13" s="79">
        <v>0.0</v>
      </c>
      <c r="BT13" s="78">
        <f t="shared" si="18"/>
        <v>77</v>
      </c>
      <c r="BU13" s="81">
        <v>100.0</v>
      </c>
      <c r="BV13" s="81">
        <v>100.0</v>
      </c>
      <c r="BW13" s="81">
        <v>100.0</v>
      </c>
      <c r="BX13" s="79">
        <v>100.0</v>
      </c>
      <c r="BY13" s="79">
        <v>100.0</v>
      </c>
      <c r="BZ13" s="79">
        <v>100.0</v>
      </c>
      <c r="CA13" s="79">
        <v>100.0</v>
      </c>
      <c r="CB13" s="79">
        <v>0.0</v>
      </c>
      <c r="CC13" s="79"/>
      <c r="CD13" s="78">
        <f t="shared" si="19"/>
        <v>87.5</v>
      </c>
    </row>
    <row r="14" ht="15.75" customHeight="1">
      <c r="A14" s="34" t="str">
        <f t="shared" si="2"/>
        <v>202056615-1</v>
      </c>
      <c r="B14" s="23">
        <f t="shared" si="3"/>
        <v>0</v>
      </c>
      <c r="C14" s="34"/>
      <c r="D14" s="84">
        <v>10.0</v>
      </c>
      <c r="E14" s="72" t="s">
        <v>2369</v>
      </c>
      <c r="F14" s="72" t="s">
        <v>65</v>
      </c>
      <c r="G14" s="72" t="s">
        <v>2370</v>
      </c>
      <c r="H14" s="72" t="s">
        <v>108</v>
      </c>
      <c r="I14" s="111" t="s">
        <v>156</v>
      </c>
      <c r="J14" s="72" t="s">
        <v>1800</v>
      </c>
      <c r="K14" s="72" t="s">
        <v>631</v>
      </c>
      <c r="L14" s="72" t="s">
        <v>65</v>
      </c>
      <c r="M14" s="72" t="s">
        <v>97</v>
      </c>
      <c r="N14" s="72" t="s">
        <v>2371</v>
      </c>
      <c r="O14" s="74">
        <f t="shared" si="4"/>
        <v>0</v>
      </c>
      <c r="P14" s="74">
        <f t="shared" si="5"/>
        <v>0</v>
      </c>
      <c r="Q14" s="74">
        <f t="shared" si="6"/>
        <v>0</v>
      </c>
      <c r="R14" s="74">
        <f t="shared" si="7"/>
        <v>0</v>
      </c>
      <c r="S14" s="74">
        <f t="shared" si="8"/>
        <v>0</v>
      </c>
      <c r="T14" s="74">
        <f t="shared" si="9"/>
        <v>0</v>
      </c>
      <c r="U14" s="74">
        <f t="shared" si="10"/>
        <v>0</v>
      </c>
      <c r="V14" s="75">
        <f t="shared" si="11"/>
        <v>0</v>
      </c>
      <c r="W14" s="90">
        <f t="shared" si="12"/>
        <v>0</v>
      </c>
      <c r="X14" s="74">
        <v>0.0</v>
      </c>
      <c r="Y14" s="77">
        <v>0.0</v>
      </c>
      <c r="Z14" s="77">
        <v>0.0</v>
      </c>
      <c r="AA14" s="77">
        <v>0.0</v>
      </c>
      <c r="AB14" s="78">
        <f t="shared" si="13"/>
        <v>0</v>
      </c>
      <c r="AC14" s="70" t="s">
        <v>68</v>
      </c>
      <c r="AD14" s="70" t="s">
        <v>68</v>
      </c>
      <c r="AE14" s="70" t="s">
        <v>68</v>
      </c>
      <c r="AF14" s="78">
        <f t="shared" si="14"/>
        <v>0</v>
      </c>
      <c r="AG14" s="77"/>
      <c r="AH14" s="77"/>
      <c r="AI14" s="74"/>
      <c r="AJ14" s="78">
        <f t="shared" si="15"/>
        <v>0</v>
      </c>
      <c r="AK14" s="70">
        <v>0.0</v>
      </c>
      <c r="AL14" s="70">
        <v>0.0</v>
      </c>
      <c r="AM14" s="70">
        <v>0.0</v>
      </c>
      <c r="AN14" s="70">
        <v>0.0</v>
      </c>
      <c r="AO14" s="70">
        <v>0.0</v>
      </c>
      <c r="AP14" s="70">
        <v>0.0</v>
      </c>
      <c r="AQ14" s="85">
        <v>0.0</v>
      </c>
      <c r="AR14" s="85">
        <v>0.0</v>
      </c>
      <c r="AS14" s="85">
        <v>0.0</v>
      </c>
      <c r="AT14" s="85">
        <v>0.0</v>
      </c>
      <c r="AU14" s="79"/>
      <c r="AV14" s="114">
        <f t="shared" si="16"/>
        <v>0</v>
      </c>
      <c r="AW14" s="70">
        <v>0.0</v>
      </c>
      <c r="AX14" s="70">
        <v>0.0</v>
      </c>
      <c r="AY14" s="70">
        <v>0.0</v>
      </c>
      <c r="AZ14" s="70">
        <v>0.0</v>
      </c>
      <c r="BA14" s="70">
        <v>0.0</v>
      </c>
      <c r="BB14" s="70">
        <v>0.0</v>
      </c>
      <c r="BC14" s="85">
        <v>0.0</v>
      </c>
      <c r="BD14" s="85">
        <v>0.0</v>
      </c>
      <c r="BE14" s="85">
        <v>0.0</v>
      </c>
      <c r="BF14" s="85">
        <v>0.0</v>
      </c>
      <c r="BG14" s="79"/>
      <c r="BH14" s="79"/>
      <c r="BI14" s="114">
        <f t="shared" si="17"/>
        <v>0</v>
      </c>
      <c r="BJ14" s="79">
        <v>0.0</v>
      </c>
      <c r="BK14" s="79">
        <v>0.0</v>
      </c>
      <c r="BL14" s="79">
        <v>0.0</v>
      </c>
      <c r="BM14" s="79">
        <v>0.0</v>
      </c>
      <c r="BN14" s="79">
        <v>0.0</v>
      </c>
      <c r="BO14" s="79">
        <v>0.0</v>
      </c>
      <c r="BP14" s="79">
        <v>0.0</v>
      </c>
      <c r="BQ14" s="79">
        <v>0.0</v>
      </c>
      <c r="BR14" s="79">
        <v>0.0</v>
      </c>
      <c r="BS14" s="79">
        <v>0.0</v>
      </c>
      <c r="BT14" s="78">
        <f t="shared" si="18"/>
        <v>0</v>
      </c>
      <c r="BU14" s="81">
        <v>0.0</v>
      </c>
      <c r="BV14" s="81">
        <v>0.0</v>
      </c>
      <c r="BW14" s="81">
        <v>0.0</v>
      </c>
      <c r="BX14" s="79">
        <v>0.0</v>
      </c>
      <c r="BY14" s="79">
        <v>0.0</v>
      </c>
      <c r="BZ14" s="79">
        <v>0.0</v>
      </c>
      <c r="CA14" s="79">
        <v>0.0</v>
      </c>
      <c r="CB14" s="79">
        <v>0.0</v>
      </c>
      <c r="CC14" s="79"/>
      <c r="CD14" s="78">
        <f t="shared" si="19"/>
        <v>0</v>
      </c>
    </row>
    <row r="15" ht="15.75" customHeight="1">
      <c r="A15" s="34" t="str">
        <f t="shared" si="2"/>
        <v>202004536-4</v>
      </c>
      <c r="B15" s="23">
        <f t="shared" si="3"/>
        <v>19</v>
      </c>
      <c r="C15" s="34"/>
      <c r="D15" s="84">
        <v>11.0</v>
      </c>
      <c r="E15" s="72" t="s">
        <v>2372</v>
      </c>
      <c r="F15" s="72" t="s">
        <v>59</v>
      </c>
      <c r="G15" s="72" t="s">
        <v>2373</v>
      </c>
      <c r="H15" s="72" t="s">
        <v>205</v>
      </c>
      <c r="I15" s="72" t="s">
        <v>156</v>
      </c>
      <c r="J15" s="72" t="s">
        <v>334</v>
      </c>
      <c r="K15" s="72" t="s">
        <v>2374</v>
      </c>
      <c r="L15" s="72" t="s">
        <v>65</v>
      </c>
      <c r="M15" s="72" t="s">
        <v>66</v>
      </c>
      <c r="N15" s="72" t="s">
        <v>2375</v>
      </c>
      <c r="O15" s="74">
        <f t="shared" si="4"/>
        <v>37.5</v>
      </c>
      <c r="P15" s="74">
        <f t="shared" si="5"/>
        <v>0</v>
      </c>
      <c r="Q15" s="74">
        <f t="shared" si="6"/>
        <v>19</v>
      </c>
      <c r="R15" s="74">
        <f t="shared" si="7"/>
        <v>56.7</v>
      </c>
      <c r="S15" s="74">
        <f t="shared" si="8"/>
        <v>67.8</v>
      </c>
      <c r="T15" s="74">
        <f t="shared" si="9"/>
        <v>53</v>
      </c>
      <c r="U15" s="74">
        <f t="shared" si="10"/>
        <v>62.5</v>
      </c>
      <c r="V15" s="75">
        <f t="shared" si="11"/>
        <v>0</v>
      </c>
      <c r="W15" s="90">
        <f t="shared" si="12"/>
        <v>19</v>
      </c>
      <c r="X15" s="74">
        <v>20.0</v>
      </c>
      <c r="Y15" s="77">
        <v>0.0</v>
      </c>
      <c r="Z15" s="77">
        <v>25.0</v>
      </c>
      <c r="AA15" s="77">
        <v>70.0</v>
      </c>
      <c r="AB15" s="78">
        <f t="shared" si="13"/>
        <v>37.5</v>
      </c>
      <c r="AC15" s="77">
        <v>0.0</v>
      </c>
      <c r="AD15" s="77">
        <v>0.0</v>
      </c>
      <c r="AE15" s="74">
        <v>0.0</v>
      </c>
      <c r="AF15" s="78">
        <f t="shared" si="14"/>
        <v>0</v>
      </c>
      <c r="AG15" s="77"/>
      <c r="AH15" s="77"/>
      <c r="AI15" s="74"/>
      <c r="AJ15" s="78">
        <f t="shared" si="15"/>
        <v>0</v>
      </c>
      <c r="AK15" s="83">
        <v>100.0</v>
      </c>
      <c r="AL15" s="125">
        <v>0.0</v>
      </c>
      <c r="AM15" s="83">
        <v>100.0</v>
      </c>
      <c r="AN15" s="83">
        <v>100.0</v>
      </c>
      <c r="AO15" s="83">
        <v>100.0</v>
      </c>
      <c r="AP15" s="83">
        <v>40.0</v>
      </c>
      <c r="AQ15" s="118">
        <v>60.0</v>
      </c>
      <c r="AR15" s="79">
        <v>67.0</v>
      </c>
      <c r="AS15" s="79">
        <v>0.0</v>
      </c>
      <c r="AT15" s="79">
        <v>0.0</v>
      </c>
      <c r="AU15" s="79"/>
      <c r="AV15" s="78">
        <f t="shared" si="16"/>
        <v>56.7</v>
      </c>
      <c r="AW15" s="83">
        <v>82.0</v>
      </c>
      <c r="AX15" s="83">
        <v>63.0</v>
      </c>
      <c r="AY15" s="83">
        <v>100.0</v>
      </c>
      <c r="AZ15" s="83">
        <v>91.0</v>
      </c>
      <c r="BA15" s="83">
        <v>73.0</v>
      </c>
      <c r="BB15" s="83">
        <v>91.0</v>
      </c>
      <c r="BC15" s="118">
        <v>0.0</v>
      </c>
      <c r="BD15" s="79">
        <v>100.0</v>
      </c>
      <c r="BE15" s="79">
        <v>78.0</v>
      </c>
      <c r="BF15" s="79">
        <v>0.0</v>
      </c>
      <c r="BG15" s="79"/>
      <c r="BH15" s="79"/>
      <c r="BI15" s="78">
        <f t="shared" si="17"/>
        <v>67.8</v>
      </c>
      <c r="BJ15" s="79">
        <v>100.0</v>
      </c>
      <c r="BK15" s="79">
        <v>100.0</v>
      </c>
      <c r="BL15" s="79">
        <v>80.0</v>
      </c>
      <c r="BM15" s="79">
        <v>95.0</v>
      </c>
      <c r="BN15" s="79">
        <v>65.0</v>
      </c>
      <c r="BO15" s="79">
        <v>0.0</v>
      </c>
      <c r="BP15" s="79">
        <v>80.0</v>
      </c>
      <c r="BQ15" s="79">
        <v>10.0</v>
      </c>
      <c r="BR15" s="79">
        <v>0.0</v>
      </c>
      <c r="BS15" s="79">
        <v>0.0</v>
      </c>
      <c r="BT15" s="78">
        <f t="shared" si="18"/>
        <v>53</v>
      </c>
      <c r="BU15" s="81">
        <v>100.0</v>
      </c>
      <c r="BV15" s="81">
        <v>100.0</v>
      </c>
      <c r="BW15" s="81">
        <v>100.0</v>
      </c>
      <c r="BX15" s="79">
        <v>100.0</v>
      </c>
      <c r="BY15" s="79">
        <v>0.0</v>
      </c>
      <c r="BZ15" s="79">
        <v>0.0</v>
      </c>
      <c r="CA15" s="79">
        <v>100.0</v>
      </c>
      <c r="CB15" s="79">
        <v>0.0</v>
      </c>
      <c r="CC15" s="79"/>
      <c r="CD15" s="78">
        <f t="shared" si="19"/>
        <v>62.5</v>
      </c>
    </row>
    <row r="16" ht="15.75" customHeight="1">
      <c r="A16" s="34" t="str">
        <f t="shared" si="2"/>
        <v>202004619-0</v>
      </c>
      <c r="B16" s="23">
        <f t="shared" si="3"/>
        <v>77</v>
      </c>
      <c r="C16" s="34"/>
      <c r="D16" s="84">
        <v>12.0</v>
      </c>
      <c r="E16" s="72" t="s">
        <v>2376</v>
      </c>
      <c r="F16" s="72" t="s">
        <v>155</v>
      </c>
      <c r="G16" s="72" t="s">
        <v>2377</v>
      </c>
      <c r="H16" s="72" t="s">
        <v>92</v>
      </c>
      <c r="I16" s="72" t="s">
        <v>921</v>
      </c>
      <c r="J16" s="72" t="s">
        <v>2378</v>
      </c>
      <c r="K16" s="72" t="s">
        <v>2340</v>
      </c>
      <c r="L16" s="72" t="s">
        <v>65</v>
      </c>
      <c r="M16" s="72" t="s">
        <v>66</v>
      </c>
      <c r="N16" s="72" t="s">
        <v>2379</v>
      </c>
      <c r="O16" s="74">
        <f t="shared" si="4"/>
        <v>55</v>
      </c>
      <c r="P16" s="74">
        <f t="shared" si="5"/>
        <v>11.5</v>
      </c>
      <c r="Q16" s="74">
        <f t="shared" si="6"/>
        <v>65</v>
      </c>
      <c r="R16" s="74">
        <f t="shared" si="7"/>
        <v>85.2</v>
      </c>
      <c r="S16" s="74">
        <f t="shared" si="8"/>
        <v>92.4</v>
      </c>
      <c r="T16" s="74">
        <f t="shared" si="9"/>
        <v>90</v>
      </c>
      <c r="U16" s="74">
        <f t="shared" si="10"/>
        <v>100</v>
      </c>
      <c r="V16" s="75">
        <f t="shared" si="11"/>
        <v>75</v>
      </c>
      <c r="W16" s="90">
        <f t="shared" si="12"/>
        <v>77</v>
      </c>
      <c r="X16" s="74">
        <v>20.0</v>
      </c>
      <c r="Y16" s="77">
        <v>10.0</v>
      </c>
      <c r="Z16" s="77">
        <v>25.0</v>
      </c>
      <c r="AA16" s="77">
        <v>100.0</v>
      </c>
      <c r="AB16" s="78">
        <f t="shared" si="13"/>
        <v>55</v>
      </c>
      <c r="AC16" s="77">
        <v>10.0</v>
      </c>
      <c r="AD16" s="77">
        <v>5.0</v>
      </c>
      <c r="AE16" s="74">
        <v>30.0</v>
      </c>
      <c r="AF16" s="78">
        <f t="shared" si="14"/>
        <v>11.5</v>
      </c>
      <c r="AG16" s="77">
        <v>5.0</v>
      </c>
      <c r="AH16" s="77">
        <v>70.0</v>
      </c>
      <c r="AI16" s="74">
        <v>100.0</v>
      </c>
      <c r="AJ16" s="78">
        <f t="shared" si="15"/>
        <v>75</v>
      </c>
      <c r="AK16" s="79">
        <v>100.0</v>
      </c>
      <c r="AL16" s="80">
        <v>100.0</v>
      </c>
      <c r="AM16" s="79">
        <v>100.0</v>
      </c>
      <c r="AN16" s="79">
        <v>100.0</v>
      </c>
      <c r="AO16" s="79">
        <v>25.0</v>
      </c>
      <c r="AP16" s="79">
        <v>80.0</v>
      </c>
      <c r="AQ16" s="79">
        <v>100.0</v>
      </c>
      <c r="AR16" s="79">
        <v>67.0</v>
      </c>
      <c r="AS16" s="79">
        <v>80.0</v>
      </c>
      <c r="AT16" s="79">
        <v>100.0</v>
      </c>
      <c r="AU16" s="79"/>
      <c r="AV16" s="78">
        <f t="shared" si="16"/>
        <v>85.2</v>
      </c>
      <c r="AW16" s="79">
        <v>86.0</v>
      </c>
      <c r="AX16" s="79">
        <v>92.0</v>
      </c>
      <c r="AY16" s="79">
        <v>94.0</v>
      </c>
      <c r="AZ16" s="79">
        <v>100.0</v>
      </c>
      <c r="BA16" s="79">
        <v>86.0</v>
      </c>
      <c r="BB16" s="79">
        <v>98.0</v>
      </c>
      <c r="BC16" s="79">
        <v>100.0</v>
      </c>
      <c r="BD16" s="79">
        <v>100.0</v>
      </c>
      <c r="BE16" s="79">
        <v>69.0</v>
      </c>
      <c r="BF16" s="79">
        <v>99.0</v>
      </c>
      <c r="BG16" s="79"/>
      <c r="BH16" s="79"/>
      <c r="BI16" s="78">
        <f t="shared" si="17"/>
        <v>92.4</v>
      </c>
      <c r="BJ16" s="79">
        <v>100.0</v>
      </c>
      <c r="BK16" s="79">
        <v>100.0</v>
      </c>
      <c r="BL16" s="79">
        <v>100.0</v>
      </c>
      <c r="BM16" s="79">
        <v>100.0</v>
      </c>
      <c r="BN16" s="79">
        <v>100.0</v>
      </c>
      <c r="BO16" s="79">
        <v>100.0</v>
      </c>
      <c r="BP16" s="79">
        <v>100.0</v>
      </c>
      <c r="BQ16" s="79">
        <v>100.0</v>
      </c>
      <c r="BR16" s="79">
        <v>100.0</v>
      </c>
      <c r="BS16" s="79">
        <v>0.0</v>
      </c>
      <c r="BT16" s="78">
        <f t="shared" si="18"/>
        <v>90</v>
      </c>
      <c r="BU16" s="81">
        <v>100.0</v>
      </c>
      <c r="BV16" s="81">
        <v>100.0</v>
      </c>
      <c r="BW16" s="81">
        <v>100.0</v>
      </c>
      <c r="BX16" s="79">
        <v>100.0</v>
      </c>
      <c r="BY16" s="79">
        <v>100.0</v>
      </c>
      <c r="BZ16" s="79">
        <v>100.0</v>
      </c>
      <c r="CA16" s="79">
        <v>100.0</v>
      </c>
      <c r="CB16" s="79">
        <v>100.0</v>
      </c>
      <c r="CC16" s="79"/>
      <c r="CD16" s="78">
        <f t="shared" si="19"/>
        <v>100</v>
      </c>
    </row>
    <row r="17" ht="15.75" customHeight="1">
      <c r="A17" s="34" t="str">
        <f t="shared" si="2"/>
        <v>202004629-8</v>
      </c>
      <c r="B17" s="23">
        <f t="shared" si="3"/>
        <v>90</v>
      </c>
      <c r="C17" s="34"/>
      <c r="D17" s="84">
        <v>13.0</v>
      </c>
      <c r="E17" s="72" t="s">
        <v>2380</v>
      </c>
      <c r="F17" s="72" t="s">
        <v>108</v>
      </c>
      <c r="G17" s="72" t="s">
        <v>2381</v>
      </c>
      <c r="H17" s="72" t="s">
        <v>71</v>
      </c>
      <c r="I17" s="72" t="s">
        <v>2382</v>
      </c>
      <c r="J17" s="72" t="s">
        <v>2383</v>
      </c>
      <c r="K17" s="72" t="s">
        <v>2384</v>
      </c>
      <c r="L17" s="72" t="s">
        <v>65</v>
      </c>
      <c r="M17" s="72" t="s">
        <v>66</v>
      </c>
      <c r="N17" s="72" t="s">
        <v>2385</v>
      </c>
      <c r="O17" s="74">
        <f t="shared" si="4"/>
        <v>85</v>
      </c>
      <c r="P17" s="74">
        <f t="shared" si="5"/>
        <v>85</v>
      </c>
      <c r="Q17" s="74">
        <f t="shared" si="6"/>
        <v>85</v>
      </c>
      <c r="R17" s="74">
        <f t="shared" si="7"/>
        <v>91</v>
      </c>
      <c r="S17" s="74">
        <f t="shared" si="8"/>
        <v>99.6</v>
      </c>
      <c r="T17" s="74">
        <f t="shared" si="9"/>
        <v>96.5</v>
      </c>
      <c r="U17" s="74">
        <f t="shared" si="10"/>
        <v>100</v>
      </c>
      <c r="V17" s="75">
        <f t="shared" si="11"/>
        <v>0</v>
      </c>
      <c r="W17" s="90">
        <f t="shared" si="12"/>
        <v>90</v>
      </c>
      <c r="X17" s="74">
        <v>20.0</v>
      </c>
      <c r="Y17" s="77">
        <v>25.0</v>
      </c>
      <c r="Z17" s="77">
        <v>40.0</v>
      </c>
      <c r="AA17" s="77">
        <v>100.0</v>
      </c>
      <c r="AB17" s="78">
        <f t="shared" si="13"/>
        <v>85</v>
      </c>
      <c r="AC17" s="77">
        <v>20.0</v>
      </c>
      <c r="AD17" s="77">
        <v>65.0</v>
      </c>
      <c r="AE17" s="74">
        <v>100.0</v>
      </c>
      <c r="AF17" s="78">
        <f t="shared" si="14"/>
        <v>85</v>
      </c>
      <c r="AG17" s="77"/>
      <c r="AH17" s="77"/>
      <c r="AI17" s="74"/>
      <c r="AJ17" s="78">
        <f t="shared" si="15"/>
        <v>0</v>
      </c>
      <c r="AK17" s="79">
        <v>100.0</v>
      </c>
      <c r="AL17" s="80">
        <v>100.0</v>
      </c>
      <c r="AM17" s="79">
        <v>100.0</v>
      </c>
      <c r="AN17" s="79">
        <v>100.0</v>
      </c>
      <c r="AO17" s="79">
        <v>50.0</v>
      </c>
      <c r="AP17" s="79">
        <v>60.0</v>
      </c>
      <c r="AQ17" s="79">
        <v>100.0</v>
      </c>
      <c r="AR17" s="79">
        <v>100.0</v>
      </c>
      <c r="AS17" s="79">
        <v>100.0</v>
      </c>
      <c r="AT17" s="79">
        <v>100.0</v>
      </c>
      <c r="AU17" s="79"/>
      <c r="AV17" s="78">
        <f t="shared" si="16"/>
        <v>91</v>
      </c>
      <c r="AW17" s="79">
        <v>100.0</v>
      </c>
      <c r="AX17" s="79">
        <v>100.0</v>
      </c>
      <c r="AY17" s="79">
        <v>100.0</v>
      </c>
      <c r="AZ17" s="79">
        <v>96.0</v>
      </c>
      <c r="BA17" s="79">
        <v>100.0</v>
      </c>
      <c r="BB17" s="79">
        <v>100.0</v>
      </c>
      <c r="BC17" s="79">
        <v>100.0</v>
      </c>
      <c r="BD17" s="79">
        <v>100.0</v>
      </c>
      <c r="BE17" s="79">
        <v>100.0</v>
      </c>
      <c r="BF17" s="79">
        <v>100.0</v>
      </c>
      <c r="BG17" s="79"/>
      <c r="BH17" s="79"/>
      <c r="BI17" s="78">
        <f t="shared" si="17"/>
        <v>99.6</v>
      </c>
      <c r="BJ17" s="79">
        <v>100.0</v>
      </c>
      <c r="BK17" s="79">
        <v>100.0</v>
      </c>
      <c r="BL17" s="79">
        <v>90.0</v>
      </c>
      <c r="BM17" s="79">
        <v>100.0</v>
      </c>
      <c r="BN17" s="79">
        <v>100.0</v>
      </c>
      <c r="BO17" s="79">
        <v>100.0</v>
      </c>
      <c r="BP17" s="79">
        <v>75.0</v>
      </c>
      <c r="BQ17" s="79">
        <v>100.0</v>
      </c>
      <c r="BR17" s="79">
        <v>100.0</v>
      </c>
      <c r="BS17" s="79">
        <v>100.0</v>
      </c>
      <c r="BT17" s="78">
        <f t="shared" si="18"/>
        <v>96.5</v>
      </c>
      <c r="BU17" s="81">
        <v>100.0</v>
      </c>
      <c r="BV17" s="81">
        <v>100.0</v>
      </c>
      <c r="BW17" s="81">
        <v>100.0</v>
      </c>
      <c r="BX17" s="79">
        <v>100.0</v>
      </c>
      <c r="BY17" s="79">
        <v>100.0</v>
      </c>
      <c r="BZ17" s="79">
        <v>100.0</v>
      </c>
      <c r="CA17" s="79">
        <v>100.0</v>
      </c>
      <c r="CB17" s="79">
        <v>100.0</v>
      </c>
      <c r="CC17" s="79"/>
      <c r="CD17" s="78">
        <f t="shared" si="19"/>
        <v>100</v>
      </c>
    </row>
    <row r="18" ht="15.75" customHeight="1">
      <c r="A18" s="34" t="str">
        <f t="shared" si="2"/>
        <v>202011575-3</v>
      </c>
      <c r="B18" s="23">
        <f t="shared" si="3"/>
        <v>74</v>
      </c>
      <c r="C18" s="34"/>
      <c r="D18" s="84">
        <v>14.0</v>
      </c>
      <c r="E18" s="72" t="s">
        <v>2386</v>
      </c>
      <c r="F18" s="72" t="s">
        <v>79</v>
      </c>
      <c r="G18" s="72" t="s">
        <v>2387</v>
      </c>
      <c r="H18" s="72" t="s">
        <v>61</v>
      </c>
      <c r="I18" s="72" t="s">
        <v>157</v>
      </c>
      <c r="J18" s="72" t="s">
        <v>2388</v>
      </c>
      <c r="K18" s="72" t="s">
        <v>2389</v>
      </c>
      <c r="L18" s="72" t="s">
        <v>65</v>
      </c>
      <c r="M18" s="72" t="s">
        <v>66</v>
      </c>
      <c r="N18" s="72" t="s">
        <v>2390</v>
      </c>
      <c r="O18" s="74">
        <f t="shared" si="4"/>
        <v>100</v>
      </c>
      <c r="P18" s="74">
        <f t="shared" si="5"/>
        <v>0</v>
      </c>
      <c r="Q18" s="74">
        <f>IFERROR(IF($V18&lt;&gt;0,ROUND((O18+P18+V18)/3,0),ROUND(($O18*0.5+$P18*0.5),0)),)</f>
        <v>60</v>
      </c>
      <c r="R18" s="74">
        <f t="shared" si="7"/>
        <v>88</v>
      </c>
      <c r="S18" s="74">
        <f t="shared" si="8"/>
        <v>88.2</v>
      </c>
      <c r="T18" s="74">
        <f t="shared" si="9"/>
        <v>91</v>
      </c>
      <c r="U18" s="74">
        <f t="shared" si="10"/>
        <v>83</v>
      </c>
      <c r="V18" s="75">
        <f t="shared" si="11"/>
        <v>79</v>
      </c>
      <c r="W18" s="90">
        <f t="shared" si="12"/>
        <v>74</v>
      </c>
      <c r="X18" s="74">
        <v>20.0</v>
      </c>
      <c r="Y18" s="77">
        <v>30.0</v>
      </c>
      <c r="Z18" s="77">
        <v>50.0</v>
      </c>
      <c r="AA18" s="77">
        <v>100.0</v>
      </c>
      <c r="AB18" s="78">
        <f t="shared" si="13"/>
        <v>100</v>
      </c>
      <c r="AC18" s="77">
        <v>0.0</v>
      </c>
      <c r="AD18" s="77">
        <v>0.0</v>
      </c>
      <c r="AE18" s="74">
        <v>0.0</v>
      </c>
      <c r="AF18" s="78">
        <f t="shared" si="14"/>
        <v>0</v>
      </c>
      <c r="AG18" s="77">
        <v>30.0</v>
      </c>
      <c r="AH18" s="77">
        <v>70.0</v>
      </c>
      <c r="AI18" s="74">
        <v>70.0</v>
      </c>
      <c r="AJ18" s="78">
        <f t="shared" si="15"/>
        <v>79</v>
      </c>
      <c r="AK18" s="79">
        <v>100.0</v>
      </c>
      <c r="AL18" s="80">
        <v>0.0</v>
      </c>
      <c r="AM18" s="79">
        <v>100.0</v>
      </c>
      <c r="AN18" s="79">
        <v>100.0</v>
      </c>
      <c r="AO18" s="79">
        <v>100.0</v>
      </c>
      <c r="AP18" s="79">
        <v>80.0</v>
      </c>
      <c r="AQ18" s="79">
        <v>100.0</v>
      </c>
      <c r="AR18" s="79">
        <v>100.0</v>
      </c>
      <c r="AS18" s="79">
        <v>100.0</v>
      </c>
      <c r="AT18" s="79">
        <v>100.0</v>
      </c>
      <c r="AU18" s="79"/>
      <c r="AV18" s="78">
        <f t="shared" si="16"/>
        <v>88</v>
      </c>
      <c r="AW18" s="79">
        <v>81.0</v>
      </c>
      <c r="AX18" s="79">
        <v>55.0</v>
      </c>
      <c r="AY18" s="79">
        <v>100.0</v>
      </c>
      <c r="AZ18" s="79">
        <v>89.0</v>
      </c>
      <c r="BA18" s="79">
        <v>100.0</v>
      </c>
      <c r="BB18" s="79">
        <v>80.0</v>
      </c>
      <c r="BC18" s="79">
        <v>83.0</v>
      </c>
      <c r="BD18" s="79">
        <v>100.0</v>
      </c>
      <c r="BE18" s="79">
        <v>94.0</v>
      </c>
      <c r="BF18" s="79">
        <v>100.0</v>
      </c>
      <c r="BG18" s="79"/>
      <c r="BH18" s="79"/>
      <c r="BI18" s="78">
        <f t="shared" si="17"/>
        <v>88.2</v>
      </c>
      <c r="BJ18" s="79">
        <v>90.0</v>
      </c>
      <c r="BK18" s="79">
        <v>100.0</v>
      </c>
      <c r="BL18" s="79">
        <v>90.0</v>
      </c>
      <c r="BM18" s="79">
        <v>100.0</v>
      </c>
      <c r="BN18" s="79">
        <v>100.0</v>
      </c>
      <c r="BO18" s="79">
        <v>80.0</v>
      </c>
      <c r="BP18" s="79">
        <v>80.0</v>
      </c>
      <c r="BQ18" s="79">
        <v>85.0</v>
      </c>
      <c r="BR18" s="79">
        <v>90.0</v>
      </c>
      <c r="BS18" s="79">
        <v>95.0</v>
      </c>
      <c r="BT18" s="78">
        <f t="shared" si="18"/>
        <v>91</v>
      </c>
      <c r="BU18" s="81">
        <v>0.0</v>
      </c>
      <c r="BV18" s="81">
        <v>100.0</v>
      </c>
      <c r="BW18" s="81">
        <v>100.0</v>
      </c>
      <c r="BX18" s="79">
        <v>64.0</v>
      </c>
      <c r="BY18" s="79">
        <v>100.0</v>
      </c>
      <c r="BZ18" s="79">
        <v>100.0</v>
      </c>
      <c r="CA18" s="79">
        <v>100.0</v>
      </c>
      <c r="CB18" s="79">
        <v>100.0</v>
      </c>
      <c r="CC18" s="79"/>
      <c r="CD18" s="78">
        <f t="shared" si="19"/>
        <v>83</v>
      </c>
    </row>
    <row r="19" ht="15.75" customHeight="1">
      <c r="A19" s="34" t="str">
        <f t="shared" si="2"/>
        <v>202056570-8</v>
      </c>
      <c r="B19" s="23">
        <f t="shared" si="3"/>
        <v>0</v>
      </c>
      <c r="C19" s="34"/>
      <c r="D19" s="84">
        <v>15.0</v>
      </c>
      <c r="E19" s="72" t="s">
        <v>2391</v>
      </c>
      <c r="F19" s="72" t="s">
        <v>108</v>
      </c>
      <c r="G19" s="72" t="s">
        <v>2392</v>
      </c>
      <c r="H19" s="72" t="s">
        <v>205</v>
      </c>
      <c r="I19" s="72" t="s">
        <v>2388</v>
      </c>
      <c r="J19" s="72" t="s">
        <v>168</v>
      </c>
      <c r="K19" s="72" t="s">
        <v>2393</v>
      </c>
      <c r="L19" s="72" t="s">
        <v>65</v>
      </c>
      <c r="M19" s="72" t="s">
        <v>97</v>
      </c>
      <c r="N19" s="72" t="s">
        <v>2394</v>
      </c>
      <c r="O19" s="74">
        <f t="shared" si="4"/>
        <v>0</v>
      </c>
      <c r="P19" s="74">
        <f t="shared" si="5"/>
        <v>0</v>
      </c>
      <c r="Q19" s="74">
        <f t="shared" ref="Q19:Q39" si="20">IFERROR(IF($V19&lt;&gt;0,ROUND((MAX(O19:P19)*0.5+$V19*0.5),0),ROUND(($O19*0.5+$P19*0.5),0)),)</f>
        <v>0</v>
      </c>
      <c r="R19" s="74">
        <f t="shared" si="7"/>
        <v>0</v>
      </c>
      <c r="S19" s="74">
        <f t="shared" si="8"/>
        <v>0</v>
      </c>
      <c r="T19" s="74">
        <f t="shared" si="9"/>
        <v>0</v>
      </c>
      <c r="U19" s="74">
        <f t="shared" si="10"/>
        <v>0</v>
      </c>
      <c r="V19" s="75">
        <f t="shared" si="11"/>
        <v>0</v>
      </c>
      <c r="W19" s="90">
        <f t="shared" si="12"/>
        <v>0</v>
      </c>
      <c r="X19" s="74">
        <v>0.0</v>
      </c>
      <c r="Y19" s="77">
        <v>0.0</v>
      </c>
      <c r="Z19" s="77">
        <v>0.0</v>
      </c>
      <c r="AA19" s="77">
        <v>0.0</v>
      </c>
      <c r="AB19" s="78">
        <f t="shared" si="13"/>
        <v>0</v>
      </c>
      <c r="AC19" s="77">
        <v>0.0</v>
      </c>
      <c r="AD19" s="77">
        <v>0.0</v>
      </c>
      <c r="AE19" s="74">
        <v>0.0</v>
      </c>
      <c r="AF19" s="78">
        <f t="shared" si="14"/>
        <v>0</v>
      </c>
      <c r="AG19" s="77"/>
      <c r="AH19" s="77"/>
      <c r="AI19" s="74"/>
      <c r="AJ19" s="78">
        <f t="shared" si="15"/>
        <v>0</v>
      </c>
      <c r="AK19" s="79">
        <v>0.0</v>
      </c>
      <c r="AL19" s="80">
        <v>0.0</v>
      </c>
      <c r="AM19" s="79">
        <v>0.0</v>
      </c>
      <c r="AN19" s="79">
        <v>0.0</v>
      </c>
      <c r="AO19" s="79">
        <v>0.0</v>
      </c>
      <c r="AP19" s="79">
        <v>0.0</v>
      </c>
      <c r="AQ19" s="79">
        <v>0.0</v>
      </c>
      <c r="AR19" s="79">
        <v>0.0</v>
      </c>
      <c r="AS19" s="79">
        <v>0.0</v>
      </c>
      <c r="AT19" s="79">
        <v>0.0</v>
      </c>
      <c r="AU19" s="79"/>
      <c r="AV19" s="78">
        <f t="shared" si="16"/>
        <v>0</v>
      </c>
      <c r="AW19" s="79">
        <v>0.0</v>
      </c>
      <c r="AX19" s="79">
        <v>0.0</v>
      </c>
      <c r="AY19" s="79">
        <v>0.0</v>
      </c>
      <c r="AZ19" s="79">
        <v>0.0</v>
      </c>
      <c r="BA19" s="79">
        <v>0.0</v>
      </c>
      <c r="BB19" s="79">
        <v>0.0</v>
      </c>
      <c r="BC19" s="79">
        <v>0.0</v>
      </c>
      <c r="BD19" s="79">
        <v>0.0</v>
      </c>
      <c r="BE19" s="79">
        <v>0.0</v>
      </c>
      <c r="BF19" s="79">
        <v>0.0</v>
      </c>
      <c r="BG19" s="79"/>
      <c r="BH19" s="79"/>
      <c r="BI19" s="78">
        <f t="shared" si="17"/>
        <v>0</v>
      </c>
      <c r="BJ19" s="79">
        <v>0.0</v>
      </c>
      <c r="BK19" s="79">
        <v>0.0</v>
      </c>
      <c r="BL19" s="79">
        <v>0.0</v>
      </c>
      <c r="BM19" s="79">
        <v>0.0</v>
      </c>
      <c r="BN19" s="79">
        <v>0.0</v>
      </c>
      <c r="BO19" s="79">
        <v>0.0</v>
      </c>
      <c r="BP19" s="79">
        <v>0.0</v>
      </c>
      <c r="BQ19" s="79">
        <v>0.0</v>
      </c>
      <c r="BR19" s="79">
        <v>0.0</v>
      </c>
      <c r="BS19" s="79">
        <v>0.0</v>
      </c>
      <c r="BT19" s="78">
        <f t="shared" si="18"/>
        <v>0</v>
      </c>
      <c r="BU19" s="81">
        <v>0.0</v>
      </c>
      <c r="BV19" s="81">
        <v>0.0</v>
      </c>
      <c r="BW19" s="81">
        <v>0.0</v>
      </c>
      <c r="BX19" s="79">
        <v>0.0</v>
      </c>
      <c r="BY19" s="79">
        <v>0.0</v>
      </c>
      <c r="BZ19" s="79">
        <v>0.0</v>
      </c>
      <c r="CA19" s="79">
        <v>0.0</v>
      </c>
      <c r="CB19" s="79">
        <v>0.0</v>
      </c>
      <c r="CC19" s="79"/>
      <c r="CD19" s="78">
        <f t="shared" si="19"/>
        <v>0</v>
      </c>
    </row>
    <row r="20" ht="15.75" customHeight="1">
      <c r="A20" s="34" t="str">
        <f t="shared" si="2"/>
        <v>202004581-k</v>
      </c>
      <c r="B20" s="23">
        <f t="shared" si="3"/>
        <v>76</v>
      </c>
      <c r="C20" s="34"/>
      <c r="D20" s="84">
        <v>16.0</v>
      </c>
      <c r="E20" s="72" t="s">
        <v>2395</v>
      </c>
      <c r="F20" s="72" t="s">
        <v>77</v>
      </c>
      <c r="G20" s="72" t="s">
        <v>2396</v>
      </c>
      <c r="H20" s="72" t="s">
        <v>61</v>
      </c>
      <c r="I20" s="72" t="s">
        <v>1160</v>
      </c>
      <c r="J20" s="72" t="s">
        <v>1515</v>
      </c>
      <c r="K20" s="72" t="s">
        <v>563</v>
      </c>
      <c r="L20" s="72" t="s">
        <v>65</v>
      </c>
      <c r="M20" s="72" t="s">
        <v>66</v>
      </c>
      <c r="N20" s="72" t="s">
        <v>2397</v>
      </c>
      <c r="O20" s="74">
        <f t="shared" si="4"/>
        <v>85</v>
      </c>
      <c r="P20" s="74">
        <f t="shared" si="5"/>
        <v>75</v>
      </c>
      <c r="Q20" s="74">
        <f t="shared" si="20"/>
        <v>80</v>
      </c>
      <c r="R20" s="74">
        <f t="shared" si="7"/>
        <v>85</v>
      </c>
      <c r="S20" s="74">
        <f t="shared" si="8"/>
        <v>25.6</v>
      </c>
      <c r="T20" s="74">
        <f t="shared" si="9"/>
        <v>71</v>
      </c>
      <c r="U20" s="74">
        <f t="shared" si="10"/>
        <v>72.5</v>
      </c>
      <c r="V20" s="75">
        <f t="shared" si="11"/>
        <v>0</v>
      </c>
      <c r="W20" s="90">
        <f t="shared" si="12"/>
        <v>76</v>
      </c>
      <c r="X20" s="74">
        <v>20.0</v>
      </c>
      <c r="Y20" s="77">
        <v>25.0</v>
      </c>
      <c r="Z20" s="77">
        <v>40.0</v>
      </c>
      <c r="AA20" s="77">
        <v>100.0</v>
      </c>
      <c r="AB20" s="78">
        <f t="shared" si="13"/>
        <v>85</v>
      </c>
      <c r="AC20" s="77">
        <v>30.0</v>
      </c>
      <c r="AD20" s="77">
        <v>45.0</v>
      </c>
      <c r="AE20" s="74">
        <v>100.0</v>
      </c>
      <c r="AF20" s="78">
        <f t="shared" si="14"/>
        <v>75</v>
      </c>
      <c r="AG20" s="77"/>
      <c r="AH20" s="77"/>
      <c r="AI20" s="74"/>
      <c r="AJ20" s="78">
        <f t="shared" si="15"/>
        <v>0</v>
      </c>
      <c r="AK20" s="79">
        <v>100.0</v>
      </c>
      <c r="AL20" s="80">
        <v>100.0</v>
      </c>
      <c r="AM20" s="79">
        <v>100.0</v>
      </c>
      <c r="AN20" s="79">
        <v>100.0</v>
      </c>
      <c r="AO20" s="79">
        <v>100.0</v>
      </c>
      <c r="AP20" s="79">
        <v>100.0</v>
      </c>
      <c r="AQ20" s="79">
        <v>100.0</v>
      </c>
      <c r="AR20" s="79">
        <v>50.0</v>
      </c>
      <c r="AS20" s="79">
        <v>0.0</v>
      </c>
      <c r="AT20" s="79">
        <v>100.0</v>
      </c>
      <c r="AU20" s="79"/>
      <c r="AV20" s="78">
        <f t="shared" si="16"/>
        <v>85</v>
      </c>
      <c r="AW20" s="79">
        <v>63.0</v>
      </c>
      <c r="AX20" s="79">
        <v>93.0</v>
      </c>
      <c r="AY20" s="79">
        <v>0.0</v>
      </c>
      <c r="AZ20" s="79">
        <v>0.0</v>
      </c>
      <c r="BA20" s="79">
        <v>0.0</v>
      </c>
      <c r="BB20" s="79">
        <v>0.0</v>
      </c>
      <c r="BC20" s="79">
        <v>0.0</v>
      </c>
      <c r="BD20" s="79">
        <v>100.0</v>
      </c>
      <c r="BE20" s="79">
        <v>0.0</v>
      </c>
      <c r="BF20" s="79">
        <v>0.0</v>
      </c>
      <c r="BG20" s="79"/>
      <c r="BH20" s="79"/>
      <c r="BI20" s="78">
        <f t="shared" si="17"/>
        <v>25.6</v>
      </c>
      <c r="BJ20" s="79">
        <v>70.0</v>
      </c>
      <c r="BK20" s="79">
        <v>95.0</v>
      </c>
      <c r="BL20" s="79">
        <v>95.0</v>
      </c>
      <c r="BM20" s="79">
        <v>90.0</v>
      </c>
      <c r="BN20" s="79">
        <v>100.0</v>
      </c>
      <c r="BO20" s="79">
        <v>60.0</v>
      </c>
      <c r="BP20" s="79">
        <v>100.0</v>
      </c>
      <c r="BQ20" s="79">
        <v>100.0</v>
      </c>
      <c r="BR20" s="79">
        <v>0.0</v>
      </c>
      <c r="BS20" s="79">
        <v>0.0</v>
      </c>
      <c r="BT20" s="78">
        <f t="shared" si="18"/>
        <v>71</v>
      </c>
      <c r="BU20" s="81">
        <v>0.0</v>
      </c>
      <c r="BV20" s="81">
        <v>100.0</v>
      </c>
      <c r="BW20" s="81">
        <v>100.0</v>
      </c>
      <c r="BX20" s="79">
        <v>100.0</v>
      </c>
      <c r="BY20" s="79">
        <v>100.0</v>
      </c>
      <c r="BZ20" s="79">
        <v>100.0</v>
      </c>
      <c r="CA20" s="79">
        <v>80.0</v>
      </c>
      <c r="CB20" s="79">
        <v>0.0</v>
      </c>
      <c r="CC20" s="79"/>
      <c r="CD20" s="78">
        <f t="shared" si="19"/>
        <v>72.5</v>
      </c>
    </row>
    <row r="21" ht="15.75" customHeight="1">
      <c r="A21" s="34" t="str">
        <f t="shared" si="2"/>
        <v>202004545-3</v>
      </c>
      <c r="B21" s="23">
        <f t="shared" si="3"/>
        <v>92</v>
      </c>
      <c r="C21" s="34"/>
      <c r="D21" s="84">
        <v>17.0</v>
      </c>
      <c r="E21" s="72" t="s">
        <v>2398</v>
      </c>
      <c r="F21" s="72" t="s">
        <v>79</v>
      </c>
      <c r="G21" s="72" t="s">
        <v>2399</v>
      </c>
      <c r="H21" s="72" t="s">
        <v>71</v>
      </c>
      <c r="I21" s="72" t="s">
        <v>1160</v>
      </c>
      <c r="J21" s="72" t="s">
        <v>2400</v>
      </c>
      <c r="K21" s="72" t="s">
        <v>2401</v>
      </c>
      <c r="L21" s="72" t="s">
        <v>65</v>
      </c>
      <c r="M21" s="72" t="s">
        <v>66</v>
      </c>
      <c r="N21" s="72" t="s">
        <v>2402</v>
      </c>
      <c r="O21" s="74">
        <f t="shared" si="4"/>
        <v>100</v>
      </c>
      <c r="P21" s="74">
        <f t="shared" si="5"/>
        <v>90</v>
      </c>
      <c r="Q21" s="74">
        <f t="shared" si="20"/>
        <v>95</v>
      </c>
      <c r="R21" s="74">
        <f t="shared" si="7"/>
        <v>88.3</v>
      </c>
      <c r="S21" s="74">
        <f t="shared" si="8"/>
        <v>100</v>
      </c>
      <c r="T21" s="74">
        <f t="shared" si="9"/>
        <v>87.5</v>
      </c>
      <c r="U21" s="74">
        <f t="shared" si="10"/>
        <v>87.5</v>
      </c>
      <c r="V21" s="75">
        <f t="shared" si="11"/>
        <v>0</v>
      </c>
      <c r="W21" s="90">
        <f t="shared" si="12"/>
        <v>92</v>
      </c>
      <c r="X21" s="74">
        <v>20.0</v>
      </c>
      <c r="Y21" s="77">
        <v>30.0</v>
      </c>
      <c r="Z21" s="77">
        <v>50.0</v>
      </c>
      <c r="AA21" s="77">
        <v>100.0</v>
      </c>
      <c r="AB21" s="78">
        <f t="shared" si="13"/>
        <v>100</v>
      </c>
      <c r="AC21" s="77">
        <v>30.0</v>
      </c>
      <c r="AD21" s="77">
        <v>60.0</v>
      </c>
      <c r="AE21" s="74">
        <v>100.0</v>
      </c>
      <c r="AF21" s="78">
        <f t="shared" si="14"/>
        <v>90</v>
      </c>
      <c r="AG21" s="77"/>
      <c r="AH21" s="77"/>
      <c r="AI21" s="74"/>
      <c r="AJ21" s="78">
        <f t="shared" si="15"/>
        <v>0</v>
      </c>
      <c r="AK21" s="117">
        <v>100.0</v>
      </c>
      <c r="AL21" s="124">
        <v>0.0</v>
      </c>
      <c r="AM21" s="117">
        <v>100.0</v>
      </c>
      <c r="AN21" s="117">
        <v>100.0</v>
      </c>
      <c r="AO21" s="117">
        <v>100.0</v>
      </c>
      <c r="AP21" s="117">
        <v>100.0</v>
      </c>
      <c r="AQ21" s="79">
        <v>100.0</v>
      </c>
      <c r="AR21" s="79">
        <v>83.0</v>
      </c>
      <c r="AS21" s="79">
        <v>100.0</v>
      </c>
      <c r="AT21" s="79">
        <v>100.0</v>
      </c>
      <c r="AU21" s="79"/>
      <c r="AV21" s="78">
        <f t="shared" si="16"/>
        <v>88.3</v>
      </c>
      <c r="AW21" s="117">
        <v>100.0</v>
      </c>
      <c r="AX21" s="117">
        <v>100.0</v>
      </c>
      <c r="AY21" s="117">
        <v>100.0</v>
      </c>
      <c r="AZ21" s="117">
        <v>100.0</v>
      </c>
      <c r="BA21" s="117">
        <v>100.0</v>
      </c>
      <c r="BB21" s="117">
        <v>100.0</v>
      </c>
      <c r="BC21" s="79">
        <v>100.0</v>
      </c>
      <c r="BD21" s="79">
        <v>100.0</v>
      </c>
      <c r="BE21" s="79">
        <v>100.0</v>
      </c>
      <c r="BF21" s="79">
        <v>100.0</v>
      </c>
      <c r="BG21" s="79"/>
      <c r="BH21" s="79"/>
      <c r="BI21" s="78">
        <f t="shared" si="17"/>
        <v>100</v>
      </c>
      <c r="BJ21" s="79">
        <v>100.0</v>
      </c>
      <c r="BK21" s="79">
        <v>100.0</v>
      </c>
      <c r="BL21" s="79">
        <v>90.0</v>
      </c>
      <c r="BM21" s="79">
        <v>100.0</v>
      </c>
      <c r="BN21" s="79">
        <v>95.0</v>
      </c>
      <c r="BO21" s="79">
        <v>0.0</v>
      </c>
      <c r="BP21" s="79">
        <v>100.0</v>
      </c>
      <c r="BQ21" s="79">
        <v>100.0</v>
      </c>
      <c r="BR21" s="79">
        <v>90.0</v>
      </c>
      <c r="BS21" s="79">
        <v>100.0</v>
      </c>
      <c r="BT21" s="78">
        <f t="shared" si="18"/>
        <v>87.5</v>
      </c>
      <c r="BU21" s="81">
        <v>100.0</v>
      </c>
      <c r="BV21" s="81">
        <v>100.0</v>
      </c>
      <c r="BW21" s="81">
        <v>100.0</v>
      </c>
      <c r="BX21" s="79">
        <v>100.0</v>
      </c>
      <c r="BY21" s="79">
        <v>0.0</v>
      </c>
      <c r="BZ21" s="79">
        <v>100.0</v>
      </c>
      <c r="CA21" s="79">
        <v>100.0</v>
      </c>
      <c r="CB21" s="79">
        <v>100.0</v>
      </c>
      <c r="CC21" s="79"/>
      <c r="CD21" s="78">
        <f t="shared" si="19"/>
        <v>87.5</v>
      </c>
    </row>
    <row r="22" ht="15.75" customHeight="1">
      <c r="A22" s="34" t="str">
        <f t="shared" si="2"/>
        <v>202051542-5</v>
      </c>
      <c r="B22" s="23">
        <f t="shared" si="3"/>
        <v>0</v>
      </c>
      <c r="C22" s="34"/>
      <c r="D22" s="98">
        <f t="shared" ref="D22:D30" si="21">D21+1</f>
        <v>18</v>
      </c>
      <c r="E22" s="72" t="s">
        <v>2403</v>
      </c>
      <c r="F22" s="72" t="s">
        <v>71</v>
      </c>
      <c r="G22" s="72" t="s">
        <v>2404</v>
      </c>
      <c r="H22" s="72" t="s">
        <v>92</v>
      </c>
      <c r="I22" s="111" t="s">
        <v>2405</v>
      </c>
      <c r="J22" s="72" t="s">
        <v>1008</v>
      </c>
      <c r="K22" s="72" t="s">
        <v>2406</v>
      </c>
      <c r="L22" s="72" t="s">
        <v>65</v>
      </c>
      <c r="M22" s="72" t="s">
        <v>323</v>
      </c>
      <c r="N22" s="72" t="s">
        <v>2407</v>
      </c>
      <c r="O22" s="74">
        <f t="shared" si="4"/>
        <v>0</v>
      </c>
      <c r="P22" s="74">
        <f t="shared" si="5"/>
        <v>0</v>
      </c>
      <c r="Q22" s="74">
        <f t="shared" si="20"/>
        <v>0</v>
      </c>
      <c r="R22" s="74">
        <f t="shared" si="7"/>
        <v>0</v>
      </c>
      <c r="S22" s="74">
        <f t="shared" si="8"/>
        <v>0</v>
      </c>
      <c r="T22" s="74">
        <f t="shared" si="9"/>
        <v>0</v>
      </c>
      <c r="U22" s="74">
        <f t="shared" si="10"/>
        <v>0</v>
      </c>
      <c r="V22" s="75">
        <f t="shared" si="11"/>
        <v>0</v>
      </c>
      <c r="W22" s="90">
        <f t="shared" si="12"/>
        <v>0</v>
      </c>
      <c r="X22" s="74">
        <v>0.0</v>
      </c>
      <c r="Y22" s="77">
        <v>0.0</v>
      </c>
      <c r="Z22" s="77">
        <v>0.0</v>
      </c>
      <c r="AA22" s="77">
        <v>0.0</v>
      </c>
      <c r="AB22" s="78">
        <f t="shared" si="13"/>
        <v>0</v>
      </c>
      <c r="AC22" s="70" t="s">
        <v>68</v>
      </c>
      <c r="AD22" s="70" t="s">
        <v>68</v>
      </c>
      <c r="AE22" s="70" t="s">
        <v>68</v>
      </c>
      <c r="AF22" s="78">
        <f t="shared" si="14"/>
        <v>0</v>
      </c>
      <c r="AG22" s="77"/>
      <c r="AH22" s="77"/>
      <c r="AI22" s="74"/>
      <c r="AJ22" s="78">
        <f t="shared" si="15"/>
        <v>0</v>
      </c>
      <c r="AK22" s="70">
        <v>0.0</v>
      </c>
      <c r="AL22" s="70">
        <v>0.0</v>
      </c>
      <c r="AM22" s="70">
        <v>0.0</v>
      </c>
      <c r="AN22" s="70">
        <v>0.0</v>
      </c>
      <c r="AO22" s="70">
        <v>0.0</v>
      </c>
      <c r="AP22" s="70">
        <v>0.0</v>
      </c>
      <c r="AQ22" s="85">
        <v>0.0</v>
      </c>
      <c r="AR22" s="85">
        <v>0.0</v>
      </c>
      <c r="AS22" s="85">
        <v>0.0</v>
      </c>
      <c r="AT22" s="85">
        <v>0.0</v>
      </c>
      <c r="AU22" s="79"/>
      <c r="AV22" s="114">
        <f t="shared" si="16"/>
        <v>0</v>
      </c>
      <c r="AW22" s="70">
        <v>0.0</v>
      </c>
      <c r="AX22" s="70">
        <v>0.0</v>
      </c>
      <c r="AY22" s="70">
        <v>0.0</v>
      </c>
      <c r="AZ22" s="70">
        <v>0.0</v>
      </c>
      <c r="BA22" s="70">
        <v>0.0</v>
      </c>
      <c r="BB22" s="70">
        <v>0.0</v>
      </c>
      <c r="BC22" s="85">
        <v>0.0</v>
      </c>
      <c r="BD22" s="85">
        <v>0.0</v>
      </c>
      <c r="BE22" s="85">
        <v>0.0</v>
      </c>
      <c r="BF22" s="85">
        <v>0.0</v>
      </c>
      <c r="BG22" s="79"/>
      <c r="BH22" s="79"/>
      <c r="BI22" s="114">
        <f t="shared" si="17"/>
        <v>0</v>
      </c>
      <c r="BJ22" s="79">
        <v>0.0</v>
      </c>
      <c r="BK22" s="79">
        <v>0.0</v>
      </c>
      <c r="BL22" s="79">
        <v>0.0</v>
      </c>
      <c r="BM22" s="79">
        <v>0.0</v>
      </c>
      <c r="BN22" s="79">
        <v>0.0</v>
      </c>
      <c r="BO22" s="79">
        <v>0.0</v>
      </c>
      <c r="BP22" s="79">
        <v>0.0</v>
      </c>
      <c r="BQ22" s="79">
        <v>0.0</v>
      </c>
      <c r="BR22" s="79">
        <v>0.0</v>
      </c>
      <c r="BS22" s="79">
        <v>0.0</v>
      </c>
      <c r="BT22" s="78">
        <f t="shared" si="18"/>
        <v>0</v>
      </c>
      <c r="BU22" s="81">
        <v>0.0</v>
      </c>
      <c r="BV22" s="81">
        <v>0.0</v>
      </c>
      <c r="BW22" s="81">
        <v>0.0</v>
      </c>
      <c r="BX22" s="79">
        <v>0.0</v>
      </c>
      <c r="BY22" s="79">
        <v>0.0</v>
      </c>
      <c r="BZ22" s="79">
        <v>0.0</v>
      </c>
      <c r="CA22" s="79">
        <v>0.0</v>
      </c>
      <c r="CB22" s="79">
        <v>0.0</v>
      </c>
      <c r="CC22" s="79"/>
      <c r="CD22" s="78">
        <f t="shared" si="19"/>
        <v>0</v>
      </c>
    </row>
    <row r="23" ht="15.75" customHeight="1">
      <c r="A23" s="34" t="str">
        <f t="shared" si="2"/>
        <v>202004544-5</v>
      </c>
      <c r="B23" s="23">
        <f t="shared" si="3"/>
        <v>93</v>
      </c>
      <c r="C23" s="34"/>
      <c r="D23" s="98">
        <f t="shared" si="21"/>
        <v>19</v>
      </c>
      <c r="E23" s="72" t="s">
        <v>2408</v>
      </c>
      <c r="F23" s="72" t="s">
        <v>71</v>
      </c>
      <c r="G23" s="72" t="s">
        <v>2409</v>
      </c>
      <c r="H23" s="72" t="s">
        <v>205</v>
      </c>
      <c r="I23" s="72" t="s">
        <v>2410</v>
      </c>
      <c r="J23" s="72" t="s">
        <v>450</v>
      </c>
      <c r="K23" s="72" t="s">
        <v>249</v>
      </c>
      <c r="L23" s="72" t="s">
        <v>65</v>
      </c>
      <c r="M23" s="72" t="s">
        <v>66</v>
      </c>
      <c r="N23" s="72" t="s">
        <v>2411</v>
      </c>
      <c r="O23" s="74">
        <f t="shared" si="4"/>
        <v>90</v>
      </c>
      <c r="P23" s="74">
        <f t="shared" si="5"/>
        <v>100</v>
      </c>
      <c r="Q23" s="74">
        <f t="shared" si="20"/>
        <v>93</v>
      </c>
      <c r="R23" s="74">
        <f t="shared" si="7"/>
        <v>86.3</v>
      </c>
      <c r="S23" s="74">
        <f t="shared" si="8"/>
        <v>100</v>
      </c>
      <c r="T23" s="74">
        <f t="shared" si="9"/>
        <v>98</v>
      </c>
      <c r="U23" s="74">
        <f t="shared" si="10"/>
        <v>100</v>
      </c>
      <c r="V23" s="75">
        <f t="shared" si="11"/>
        <v>85</v>
      </c>
      <c r="W23" s="76">
        <f t="shared" si="12"/>
        <v>93</v>
      </c>
      <c r="X23" s="74">
        <v>20.0</v>
      </c>
      <c r="Y23" s="77">
        <v>30.0</v>
      </c>
      <c r="Z23" s="77">
        <v>40.0</v>
      </c>
      <c r="AA23" s="77">
        <v>100.0</v>
      </c>
      <c r="AB23" s="78">
        <f t="shared" si="13"/>
        <v>90</v>
      </c>
      <c r="AC23" s="77">
        <v>30.0</v>
      </c>
      <c r="AD23" s="77">
        <v>70.0</v>
      </c>
      <c r="AE23" s="74">
        <v>100.0</v>
      </c>
      <c r="AF23" s="78">
        <f t="shared" si="14"/>
        <v>100</v>
      </c>
      <c r="AG23" s="77">
        <v>30.0</v>
      </c>
      <c r="AH23" s="77">
        <v>55.0</v>
      </c>
      <c r="AI23" s="74">
        <v>100.0</v>
      </c>
      <c r="AJ23" s="78">
        <f t="shared" si="15"/>
        <v>85</v>
      </c>
      <c r="AK23" s="85">
        <v>100.0</v>
      </c>
      <c r="AL23" s="128">
        <v>0.0</v>
      </c>
      <c r="AM23" s="85">
        <v>100.0</v>
      </c>
      <c r="AN23" s="85">
        <v>100.0</v>
      </c>
      <c r="AO23" s="85">
        <v>100.0</v>
      </c>
      <c r="AP23" s="85">
        <v>80.0</v>
      </c>
      <c r="AQ23" s="79">
        <v>100.0</v>
      </c>
      <c r="AR23" s="79">
        <v>83.0</v>
      </c>
      <c r="AS23" s="79">
        <v>100.0</v>
      </c>
      <c r="AT23" s="79">
        <v>100.0</v>
      </c>
      <c r="AU23" s="79"/>
      <c r="AV23" s="78">
        <f t="shared" si="16"/>
        <v>86.3</v>
      </c>
      <c r="AW23" s="83">
        <v>100.0</v>
      </c>
      <c r="AX23" s="83">
        <v>100.0</v>
      </c>
      <c r="AY23" s="83">
        <v>100.0</v>
      </c>
      <c r="AZ23" s="83">
        <v>100.0</v>
      </c>
      <c r="BA23" s="83">
        <v>100.0</v>
      </c>
      <c r="BB23" s="83">
        <v>100.0</v>
      </c>
      <c r="BC23" s="79">
        <v>100.0</v>
      </c>
      <c r="BD23" s="79">
        <v>100.0</v>
      </c>
      <c r="BE23" s="79">
        <v>100.0</v>
      </c>
      <c r="BF23" s="79">
        <v>100.0</v>
      </c>
      <c r="BG23" s="79"/>
      <c r="BH23" s="79"/>
      <c r="BI23" s="78">
        <f t="shared" si="17"/>
        <v>100</v>
      </c>
      <c r="BJ23" s="79">
        <v>100.0</v>
      </c>
      <c r="BK23" s="79">
        <v>95.0</v>
      </c>
      <c r="BL23" s="79">
        <v>95.0</v>
      </c>
      <c r="BM23" s="79">
        <v>100.0</v>
      </c>
      <c r="BN23" s="79">
        <v>100.0</v>
      </c>
      <c r="BO23" s="79">
        <v>100.0</v>
      </c>
      <c r="BP23" s="79">
        <v>90.0</v>
      </c>
      <c r="BQ23" s="79">
        <v>100.0</v>
      </c>
      <c r="BR23" s="79">
        <v>100.0</v>
      </c>
      <c r="BS23" s="79">
        <v>100.0</v>
      </c>
      <c r="BT23" s="78">
        <f t="shared" si="18"/>
        <v>98</v>
      </c>
      <c r="BU23" s="81">
        <v>100.0</v>
      </c>
      <c r="BV23" s="81">
        <v>100.0</v>
      </c>
      <c r="BW23" s="81">
        <v>100.0</v>
      </c>
      <c r="BX23" s="79">
        <v>100.0</v>
      </c>
      <c r="BY23" s="79">
        <v>100.0</v>
      </c>
      <c r="BZ23" s="79">
        <v>100.0</v>
      </c>
      <c r="CA23" s="79">
        <v>100.0</v>
      </c>
      <c r="CB23" s="79">
        <v>100.0</v>
      </c>
      <c r="CC23" s="79"/>
      <c r="CD23" s="78">
        <f t="shared" si="19"/>
        <v>100</v>
      </c>
    </row>
    <row r="24" ht="15.75" customHeight="1">
      <c r="A24" s="34" t="str">
        <f t="shared" si="2"/>
        <v>202004592-5</v>
      </c>
      <c r="B24" s="23">
        <f t="shared" si="3"/>
        <v>92</v>
      </c>
      <c r="C24" s="34"/>
      <c r="D24" s="98">
        <f t="shared" si="21"/>
        <v>20</v>
      </c>
      <c r="E24" s="72" t="s">
        <v>2412</v>
      </c>
      <c r="F24" s="72" t="s">
        <v>71</v>
      </c>
      <c r="G24" s="72" t="s">
        <v>2413</v>
      </c>
      <c r="H24" s="72" t="s">
        <v>61</v>
      </c>
      <c r="I24" s="72" t="s">
        <v>2414</v>
      </c>
      <c r="J24" s="72" t="s">
        <v>2415</v>
      </c>
      <c r="K24" s="72" t="s">
        <v>2416</v>
      </c>
      <c r="L24" s="72" t="s">
        <v>65</v>
      </c>
      <c r="M24" s="72" t="s">
        <v>66</v>
      </c>
      <c r="N24" s="72" t="s">
        <v>2417</v>
      </c>
      <c r="O24" s="74">
        <f t="shared" si="4"/>
        <v>90</v>
      </c>
      <c r="P24" s="74">
        <f t="shared" si="5"/>
        <v>95</v>
      </c>
      <c r="Q24" s="74">
        <f t="shared" si="20"/>
        <v>93</v>
      </c>
      <c r="R24" s="74">
        <f t="shared" si="7"/>
        <v>97.5</v>
      </c>
      <c r="S24" s="74">
        <f t="shared" si="8"/>
        <v>89.6</v>
      </c>
      <c r="T24" s="74">
        <f t="shared" si="9"/>
        <v>89.5</v>
      </c>
      <c r="U24" s="74">
        <f t="shared" si="10"/>
        <v>75</v>
      </c>
      <c r="V24" s="75">
        <f t="shared" si="11"/>
        <v>0</v>
      </c>
      <c r="W24" s="76">
        <f t="shared" si="12"/>
        <v>92</v>
      </c>
      <c r="X24" s="74">
        <v>20.0</v>
      </c>
      <c r="Y24" s="77">
        <v>30.0</v>
      </c>
      <c r="Z24" s="77">
        <v>40.0</v>
      </c>
      <c r="AA24" s="77">
        <v>100.0</v>
      </c>
      <c r="AB24" s="78">
        <f t="shared" si="13"/>
        <v>90</v>
      </c>
      <c r="AC24" s="77">
        <v>30.0</v>
      </c>
      <c r="AD24" s="77">
        <v>65.0</v>
      </c>
      <c r="AE24" s="74">
        <v>100.0</v>
      </c>
      <c r="AF24" s="78">
        <f t="shared" si="14"/>
        <v>95</v>
      </c>
      <c r="AG24" s="77"/>
      <c r="AH24" s="77"/>
      <c r="AI24" s="74"/>
      <c r="AJ24" s="78">
        <f t="shared" si="15"/>
        <v>0</v>
      </c>
      <c r="AK24" s="83">
        <v>100.0</v>
      </c>
      <c r="AL24" s="125">
        <v>100.0</v>
      </c>
      <c r="AM24" s="83">
        <v>100.0</v>
      </c>
      <c r="AN24" s="83">
        <v>100.0</v>
      </c>
      <c r="AO24" s="83">
        <v>75.0</v>
      </c>
      <c r="AP24" s="83">
        <v>100.0</v>
      </c>
      <c r="AQ24" s="118">
        <v>100.0</v>
      </c>
      <c r="AR24" s="79">
        <v>100.0</v>
      </c>
      <c r="AS24" s="79">
        <v>100.0</v>
      </c>
      <c r="AT24" s="79">
        <v>100.0</v>
      </c>
      <c r="AU24" s="79"/>
      <c r="AV24" s="78">
        <f t="shared" si="16"/>
        <v>97.5</v>
      </c>
      <c r="AW24" s="79">
        <v>100.0</v>
      </c>
      <c r="AX24" s="79">
        <v>100.0</v>
      </c>
      <c r="AY24" s="79">
        <v>100.0</v>
      </c>
      <c r="AZ24" s="79">
        <v>100.0</v>
      </c>
      <c r="BA24" s="79">
        <v>0.0</v>
      </c>
      <c r="BB24" s="79">
        <v>100.0</v>
      </c>
      <c r="BC24" s="118">
        <v>96.0</v>
      </c>
      <c r="BD24" s="79">
        <v>100.0</v>
      </c>
      <c r="BE24" s="79">
        <v>100.0</v>
      </c>
      <c r="BF24" s="79">
        <v>100.0</v>
      </c>
      <c r="BG24" s="79"/>
      <c r="BH24" s="79"/>
      <c r="BI24" s="78">
        <f t="shared" si="17"/>
        <v>89.6</v>
      </c>
      <c r="BJ24" s="79">
        <v>100.0</v>
      </c>
      <c r="BK24" s="79">
        <v>100.0</v>
      </c>
      <c r="BL24" s="79">
        <v>90.0</v>
      </c>
      <c r="BM24" s="79">
        <v>100.0</v>
      </c>
      <c r="BN24" s="79">
        <v>100.0</v>
      </c>
      <c r="BO24" s="79">
        <v>90.0</v>
      </c>
      <c r="BP24" s="79">
        <v>75.0</v>
      </c>
      <c r="BQ24" s="79">
        <v>60.0</v>
      </c>
      <c r="BR24" s="79">
        <v>100.0</v>
      </c>
      <c r="BS24" s="79">
        <v>80.0</v>
      </c>
      <c r="BT24" s="78">
        <f t="shared" si="18"/>
        <v>89.5</v>
      </c>
      <c r="BU24" s="81">
        <v>0.0</v>
      </c>
      <c r="BV24" s="81">
        <v>100.0</v>
      </c>
      <c r="BW24" s="81">
        <v>100.0</v>
      </c>
      <c r="BX24" s="79">
        <v>100.0</v>
      </c>
      <c r="BY24" s="79">
        <v>100.0</v>
      </c>
      <c r="BZ24" s="79">
        <v>100.0</v>
      </c>
      <c r="CA24" s="79">
        <v>100.0</v>
      </c>
      <c r="CB24" s="79">
        <v>0.0</v>
      </c>
      <c r="CC24" s="79"/>
      <c r="CD24" s="78">
        <f t="shared" si="19"/>
        <v>75</v>
      </c>
    </row>
    <row r="25" ht="15.75" customHeight="1">
      <c r="A25" s="34" t="str">
        <f t="shared" si="2"/>
        <v>202004564-k</v>
      </c>
      <c r="B25" s="23">
        <f t="shared" si="3"/>
        <v>68</v>
      </c>
      <c r="C25" s="34"/>
      <c r="D25" s="98">
        <f t="shared" si="21"/>
        <v>21</v>
      </c>
      <c r="E25" s="72" t="s">
        <v>2418</v>
      </c>
      <c r="F25" s="72" t="s">
        <v>77</v>
      </c>
      <c r="G25" s="72" t="s">
        <v>2419</v>
      </c>
      <c r="H25" s="72" t="s">
        <v>65</v>
      </c>
      <c r="I25" s="72" t="s">
        <v>186</v>
      </c>
      <c r="J25" s="72" t="s">
        <v>2420</v>
      </c>
      <c r="K25" s="72" t="s">
        <v>2421</v>
      </c>
      <c r="L25" s="72" t="s">
        <v>65</v>
      </c>
      <c r="M25" s="72" t="s">
        <v>66</v>
      </c>
      <c r="N25" s="72" t="s">
        <v>2422</v>
      </c>
      <c r="O25" s="74">
        <f t="shared" si="4"/>
        <v>64.5</v>
      </c>
      <c r="P25" s="74">
        <f t="shared" si="5"/>
        <v>60</v>
      </c>
      <c r="Q25" s="74">
        <f t="shared" si="20"/>
        <v>62</v>
      </c>
      <c r="R25" s="74">
        <f t="shared" si="7"/>
        <v>76.3</v>
      </c>
      <c r="S25" s="74">
        <f t="shared" si="8"/>
        <v>78.4</v>
      </c>
      <c r="T25" s="74">
        <f t="shared" si="9"/>
        <v>70</v>
      </c>
      <c r="U25" s="74">
        <f t="shared" si="10"/>
        <v>81.25</v>
      </c>
      <c r="V25" s="75">
        <f t="shared" si="11"/>
        <v>0</v>
      </c>
      <c r="W25" s="76">
        <f t="shared" si="12"/>
        <v>68</v>
      </c>
      <c r="X25" s="74">
        <v>15.0</v>
      </c>
      <c r="Y25" s="77">
        <v>25.0</v>
      </c>
      <c r="Z25" s="77">
        <v>35.0</v>
      </c>
      <c r="AA25" s="77">
        <v>70.0</v>
      </c>
      <c r="AB25" s="78">
        <f t="shared" si="13"/>
        <v>64.5</v>
      </c>
      <c r="AC25" s="77">
        <v>25.0</v>
      </c>
      <c r="AD25" s="77">
        <v>35.0</v>
      </c>
      <c r="AE25" s="74">
        <v>100.0</v>
      </c>
      <c r="AF25" s="78">
        <f t="shared" si="14"/>
        <v>60</v>
      </c>
      <c r="AG25" s="77"/>
      <c r="AH25" s="77"/>
      <c r="AI25" s="74"/>
      <c r="AJ25" s="78">
        <f t="shared" si="15"/>
        <v>0</v>
      </c>
      <c r="AK25" s="79">
        <v>100.0</v>
      </c>
      <c r="AL25" s="80">
        <v>100.0</v>
      </c>
      <c r="AM25" s="79">
        <v>100.0</v>
      </c>
      <c r="AN25" s="79">
        <v>50.0</v>
      </c>
      <c r="AO25" s="79">
        <v>100.0</v>
      </c>
      <c r="AP25" s="79">
        <v>40.0</v>
      </c>
      <c r="AQ25" s="79">
        <v>100.0</v>
      </c>
      <c r="AR25" s="79">
        <v>33.0</v>
      </c>
      <c r="AS25" s="79">
        <v>40.0</v>
      </c>
      <c r="AT25" s="79">
        <v>100.0</v>
      </c>
      <c r="AU25" s="79"/>
      <c r="AV25" s="78">
        <f t="shared" si="16"/>
        <v>76.3</v>
      </c>
      <c r="AW25" s="79">
        <v>100.0</v>
      </c>
      <c r="AX25" s="79">
        <v>100.0</v>
      </c>
      <c r="AY25" s="79">
        <v>100.0</v>
      </c>
      <c r="AZ25" s="79">
        <v>0.0</v>
      </c>
      <c r="BA25" s="79">
        <v>99.0</v>
      </c>
      <c r="BB25" s="79">
        <v>0.0</v>
      </c>
      <c r="BC25" s="79">
        <v>86.0</v>
      </c>
      <c r="BD25" s="79">
        <v>100.0</v>
      </c>
      <c r="BE25" s="79">
        <v>100.0</v>
      </c>
      <c r="BF25" s="79">
        <v>99.0</v>
      </c>
      <c r="BG25" s="79"/>
      <c r="BH25" s="79"/>
      <c r="BI25" s="78">
        <f t="shared" si="17"/>
        <v>78.4</v>
      </c>
      <c r="BJ25" s="79">
        <v>100.0</v>
      </c>
      <c r="BK25" s="79">
        <v>80.0</v>
      </c>
      <c r="BL25" s="79">
        <v>75.0</v>
      </c>
      <c r="BM25" s="79">
        <v>95.0</v>
      </c>
      <c r="BN25" s="79">
        <v>90.0</v>
      </c>
      <c r="BO25" s="79">
        <v>15.0</v>
      </c>
      <c r="BP25" s="79">
        <v>55.0</v>
      </c>
      <c r="BQ25" s="79">
        <v>100.0</v>
      </c>
      <c r="BR25" s="79">
        <v>90.0</v>
      </c>
      <c r="BS25" s="79">
        <v>0.0</v>
      </c>
      <c r="BT25" s="78">
        <f t="shared" si="18"/>
        <v>70</v>
      </c>
      <c r="BU25" s="81">
        <v>100.0</v>
      </c>
      <c r="BV25" s="81">
        <v>100.0</v>
      </c>
      <c r="BW25" s="81">
        <v>100.0</v>
      </c>
      <c r="BX25" s="79">
        <v>70.0</v>
      </c>
      <c r="BY25" s="79">
        <v>100.0</v>
      </c>
      <c r="BZ25" s="79">
        <v>100.0</v>
      </c>
      <c r="CA25" s="79">
        <v>80.0</v>
      </c>
      <c r="CB25" s="79">
        <v>0.0</v>
      </c>
      <c r="CC25" s="79"/>
      <c r="CD25" s="78">
        <f t="shared" si="19"/>
        <v>81.25</v>
      </c>
    </row>
    <row r="26" ht="15.75" customHeight="1">
      <c r="A26" s="34" t="str">
        <f t="shared" si="2"/>
        <v>202004669-7</v>
      </c>
      <c r="B26" s="23">
        <f t="shared" si="3"/>
        <v>94</v>
      </c>
      <c r="C26" s="34"/>
      <c r="D26" s="98">
        <f t="shared" si="21"/>
        <v>22</v>
      </c>
      <c r="E26" s="72" t="s">
        <v>2423</v>
      </c>
      <c r="F26" s="72" t="s">
        <v>92</v>
      </c>
      <c r="G26" s="72" t="s">
        <v>2424</v>
      </c>
      <c r="H26" s="72" t="s">
        <v>85</v>
      </c>
      <c r="I26" s="72" t="s">
        <v>207</v>
      </c>
      <c r="J26" s="72" t="s">
        <v>450</v>
      </c>
      <c r="K26" s="72" t="s">
        <v>2425</v>
      </c>
      <c r="L26" s="72" t="s">
        <v>65</v>
      </c>
      <c r="M26" s="72" t="s">
        <v>66</v>
      </c>
      <c r="N26" s="72" t="s">
        <v>2426</v>
      </c>
      <c r="O26" s="74">
        <f t="shared" si="4"/>
        <v>80</v>
      </c>
      <c r="P26" s="74">
        <f t="shared" si="5"/>
        <v>100</v>
      </c>
      <c r="Q26" s="74">
        <f t="shared" si="20"/>
        <v>90</v>
      </c>
      <c r="R26" s="74">
        <f t="shared" si="7"/>
        <v>98</v>
      </c>
      <c r="S26" s="74">
        <f t="shared" si="8"/>
        <v>87.3</v>
      </c>
      <c r="T26" s="74">
        <f t="shared" si="9"/>
        <v>98.5</v>
      </c>
      <c r="U26" s="74">
        <f t="shared" si="10"/>
        <v>100</v>
      </c>
      <c r="V26" s="75">
        <f t="shared" si="11"/>
        <v>0</v>
      </c>
      <c r="W26" s="76">
        <f t="shared" si="12"/>
        <v>94</v>
      </c>
      <c r="X26" s="74">
        <v>20.0</v>
      </c>
      <c r="Y26" s="77">
        <v>30.0</v>
      </c>
      <c r="Z26" s="77">
        <v>30.0</v>
      </c>
      <c r="AA26" s="77">
        <v>100.0</v>
      </c>
      <c r="AB26" s="78">
        <f t="shared" si="13"/>
        <v>80</v>
      </c>
      <c r="AC26" s="77">
        <v>30.0</v>
      </c>
      <c r="AD26" s="77">
        <v>70.0</v>
      </c>
      <c r="AE26" s="74">
        <v>100.0</v>
      </c>
      <c r="AF26" s="78">
        <f t="shared" si="14"/>
        <v>100</v>
      </c>
      <c r="AG26" s="77"/>
      <c r="AH26" s="77"/>
      <c r="AI26" s="74"/>
      <c r="AJ26" s="78">
        <f t="shared" si="15"/>
        <v>0</v>
      </c>
      <c r="AK26" s="79">
        <v>100.0</v>
      </c>
      <c r="AL26" s="80">
        <v>100.0</v>
      </c>
      <c r="AM26" s="79">
        <v>100.0</v>
      </c>
      <c r="AN26" s="79">
        <v>100.0</v>
      </c>
      <c r="AO26" s="79">
        <v>100.0</v>
      </c>
      <c r="AP26" s="79">
        <v>80.0</v>
      </c>
      <c r="AQ26" s="79">
        <v>100.0</v>
      </c>
      <c r="AR26" s="79">
        <v>100.0</v>
      </c>
      <c r="AS26" s="79">
        <v>100.0</v>
      </c>
      <c r="AT26" s="79">
        <v>100.0</v>
      </c>
      <c r="AU26" s="79"/>
      <c r="AV26" s="78">
        <f t="shared" si="16"/>
        <v>98</v>
      </c>
      <c r="AW26" s="79">
        <v>73.0</v>
      </c>
      <c r="AX26" s="79">
        <v>100.0</v>
      </c>
      <c r="AY26" s="79">
        <v>100.0</v>
      </c>
      <c r="AZ26" s="79">
        <v>0.0</v>
      </c>
      <c r="BA26" s="79">
        <v>100.0</v>
      </c>
      <c r="BB26" s="79">
        <v>100.0</v>
      </c>
      <c r="BC26" s="79">
        <v>100.0</v>
      </c>
      <c r="BD26" s="79">
        <v>100.0</v>
      </c>
      <c r="BE26" s="79">
        <v>100.0</v>
      </c>
      <c r="BF26" s="79">
        <v>100.0</v>
      </c>
      <c r="BG26" s="79"/>
      <c r="BH26" s="79"/>
      <c r="BI26" s="78">
        <f t="shared" si="17"/>
        <v>87.3</v>
      </c>
      <c r="BJ26" s="79">
        <v>100.0</v>
      </c>
      <c r="BK26" s="79">
        <v>100.0</v>
      </c>
      <c r="BL26" s="79">
        <v>100.0</v>
      </c>
      <c r="BM26" s="79">
        <v>100.0</v>
      </c>
      <c r="BN26" s="79">
        <v>100.0</v>
      </c>
      <c r="BO26" s="79">
        <v>100.0</v>
      </c>
      <c r="BP26" s="79">
        <v>85.0</v>
      </c>
      <c r="BQ26" s="79">
        <v>100.0</v>
      </c>
      <c r="BR26" s="79">
        <v>100.0</v>
      </c>
      <c r="BS26" s="79">
        <v>100.0</v>
      </c>
      <c r="BT26" s="78">
        <f t="shared" si="18"/>
        <v>98.5</v>
      </c>
      <c r="BU26" s="81">
        <v>100.0</v>
      </c>
      <c r="BV26" s="81">
        <v>100.0</v>
      </c>
      <c r="BW26" s="81">
        <v>100.0</v>
      </c>
      <c r="BX26" s="79">
        <v>100.0</v>
      </c>
      <c r="BY26" s="79">
        <v>100.0</v>
      </c>
      <c r="BZ26" s="79">
        <v>100.0</v>
      </c>
      <c r="CA26" s="79">
        <v>100.0</v>
      </c>
      <c r="CB26" s="79">
        <v>100.0</v>
      </c>
      <c r="CC26" s="79"/>
      <c r="CD26" s="78">
        <f t="shared" si="19"/>
        <v>100</v>
      </c>
    </row>
    <row r="27" ht="15.75" customHeight="1">
      <c r="A27" s="34" t="str">
        <f t="shared" si="2"/>
        <v>202004636-0</v>
      </c>
      <c r="B27" s="23">
        <f t="shared" si="3"/>
        <v>80</v>
      </c>
      <c r="C27" s="34"/>
      <c r="D27" s="98">
        <f t="shared" si="21"/>
        <v>23</v>
      </c>
      <c r="E27" s="72" t="s">
        <v>2427</v>
      </c>
      <c r="F27" s="72" t="s">
        <v>155</v>
      </c>
      <c r="G27" s="72" t="s">
        <v>2428</v>
      </c>
      <c r="H27" s="72" t="s">
        <v>108</v>
      </c>
      <c r="I27" s="72" t="s">
        <v>2429</v>
      </c>
      <c r="J27" s="72" t="s">
        <v>2430</v>
      </c>
      <c r="K27" s="72" t="s">
        <v>1333</v>
      </c>
      <c r="L27" s="72" t="s">
        <v>65</v>
      </c>
      <c r="M27" s="72" t="s">
        <v>66</v>
      </c>
      <c r="N27" s="72" t="s">
        <v>2431</v>
      </c>
      <c r="O27" s="74">
        <f t="shared" si="4"/>
        <v>85</v>
      </c>
      <c r="P27" s="74">
        <f t="shared" si="5"/>
        <v>65</v>
      </c>
      <c r="Q27" s="74">
        <f t="shared" si="20"/>
        <v>75</v>
      </c>
      <c r="R27" s="74">
        <f t="shared" si="7"/>
        <v>87.5</v>
      </c>
      <c r="S27" s="74">
        <f t="shared" si="8"/>
        <v>58.9</v>
      </c>
      <c r="T27" s="74">
        <f t="shared" si="9"/>
        <v>90.5</v>
      </c>
      <c r="U27" s="74">
        <f t="shared" si="10"/>
        <v>87.5</v>
      </c>
      <c r="V27" s="75">
        <f t="shared" si="11"/>
        <v>0</v>
      </c>
      <c r="W27" s="76">
        <f t="shared" si="12"/>
        <v>80</v>
      </c>
      <c r="X27" s="74">
        <v>20.0</v>
      </c>
      <c r="Y27" s="77">
        <v>30.0</v>
      </c>
      <c r="Z27" s="77">
        <v>35.0</v>
      </c>
      <c r="AA27" s="77">
        <v>100.0</v>
      </c>
      <c r="AB27" s="78">
        <f t="shared" si="13"/>
        <v>85</v>
      </c>
      <c r="AC27" s="77">
        <v>0.0</v>
      </c>
      <c r="AD27" s="77">
        <v>65.0</v>
      </c>
      <c r="AE27" s="74">
        <v>100.0</v>
      </c>
      <c r="AF27" s="78">
        <f t="shared" si="14"/>
        <v>65</v>
      </c>
      <c r="AG27" s="77"/>
      <c r="AH27" s="77"/>
      <c r="AI27" s="74"/>
      <c r="AJ27" s="78">
        <f t="shared" si="15"/>
        <v>0</v>
      </c>
      <c r="AK27" s="79">
        <v>100.0</v>
      </c>
      <c r="AL27" s="80">
        <v>0.0</v>
      </c>
      <c r="AM27" s="79">
        <v>100.0</v>
      </c>
      <c r="AN27" s="79">
        <v>75.0</v>
      </c>
      <c r="AO27" s="79">
        <v>100.0</v>
      </c>
      <c r="AP27" s="79">
        <v>100.0</v>
      </c>
      <c r="AQ27" s="79">
        <v>100.0</v>
      </c>
      <c r="AR27" s="79">
        <v>100.0</v>
      </c>
      <c r="AS27" s="79">
        <v>100.0</v>
      </c>
      <c r="AT27" s="79">
        <v>100.0</v>
      </c>
      <c r="AU27" s="79"/>
      <c r="AV27" s="78">
        <f t="shared" si="16"/>
        <v>87.5</v>
      </c>
      <c r="AW27" s="79">
        <v>94.0</v>
      </c>
      <c r="AX27" s="79">
        <v>0.0</v>
      </c>
      <c r="AY27" s="79">
        <v>73.0</v>
      </c>
      <c r="AZ27" s="79">
        <v>37.0</v>
      </c>
      <c r="BA27" s="79">
        <v>59.0</v>
      </c>
      <c r="BB27" s="79">
        <v>25.0</v>
      </c>
      <c r="BC27" s="79">
        <v>62.0</v>
      </c>
      <c r="BD27" s="79">
        <v>100.0</v>
      </c>
      <c r="BE27" s="79">
        <v>70.0</v>
      </c>
      <c r="BF27" s="79">
        <v>69.0</v>
      </c>
      <c r="BG27" s="79"/>
      <c r="BH27" s="79"/>
      <c r="BI27" s="78">
        <f t="shared" si="17"/>
        <v>58.9</v>
      </c>
      <c r="BJ27" s="79">
        <v>100.0</v>
      </c>
      <c r="BK27" s="79">
        <v>100.0</v>
      </c>
      <c r="BL27" s="79">
        <v>85.0</v>
      </c>
      <c r="BM27" s="79">
        <v>100.0</v>
      </c>
      <c r="BN27" s="79">
        <v>100.0</v>
      </c>
      <c r="BO27" s="79">
        <v>45.0</v>
      </c>
      <c r="BP27" s="79">
        <v>90.0</v>
      </c>
      <c r="BQ27" s="79">
        <v>100.0</v>
      </c>
      <c r="BR27" s="79">
        <v>90.0</v>
      </c>
      <c r="BS27" s="79">
        <v>95.0</v>
      </c>
      <c r="BT27" s="78">
        <f t="shared" si="18"/>
        <v>90.5</v>
      </c>
      <c r="BU27" s="81">
        <v>0.0</v>
      </c>
      <c r="BV27" s="81">
        <v>100.0</v>
      </c>
      <c r="BW27" s="81">
        <v>100.0</v>
      </c>
      <c r="BX27" s="79">
        <v>100.0</v>
      </c>
      <c r="BY27" s="79">
        <v>100.0</v>
      </c>
      <c r="BZ27" s="79">
        <v>100.0</v>
      </c>
      <c r="CA27" s="79">
        <v>100.0</v>
      </c>
      <c r="CB27" s="79">
        <v>100.0</v>
      </c>
      <c r="CC27" s="79"/>
      <c r="CD27" s="78">
        <f t="shared" si="19"/>
        <v>87.5</v>
      </c>
    </row>
    <row r="28" ht="15.75" customHeight="1">
      <c r="A28" s="34" t="str">
        <f t="shared" si="2"/>
        <v>202023506-6</v>
      </c>
      <c r="B28" s="23">
        <f t="shared" si="3"/>
        <v>0</v>
      </c>
      <c r="C28" s="34"/>
      <c r="D28" s="98">
        <f t="shared" si="21"/>
        <v>24</v>
      </c>
      <c r="E28" s="72" t="s">
        <v>2432</v>
      </c>
      <c r="F28" s="72" t="s">
        <v>85</v>
      </c>
      <c r="G28" s="72" t="s">
        <v>2433</v>
      </c>
      <c r="H28" s="72" t="s">
        <v>61</v>
      </c>
      <c r="I28" s="72" t="s">
        <v>473</v>
      </c>
      <c r="J28" s="72" t="s">
        <v>2434</v>
      </c>
      <c r="K28" s="72" t="s">
        <v>2435</v>
      </c>
      <c r="L28" s="72" t="s">
        <v>65</v>
      </c>
      <c r="M28" s="72" t="s">
        <v>164</v>
      </c>
      <c r="N28" s="72" t="s">
        <v>2436</v>
      </c>
      <c r="O28" s="74">
        <f t="shared" si="4"/>
        <v>0</v>
      </c>
      <c r="P28" s="74">
        <f t="shared" si="5"/>
        <v>0</v>
      </c>
      <c r="Q28" s="74">
        <f t="shared" si="20"/>
        <v>0</v>
      </c>
      <c r="R28" s="74">
        <f t="shared" si="7"/>
        <v>0</v>
      </c>
      <c r="S28" s="74">
        <f t="shared" si="8"/>
        <v>0</v>
      </c>
      <c r="T28" s="74">
        <f t="shared" si="9"/>
        <v>0</v>
      </c>
      <c r="U28" s="74">
        <f t="shared" si="10"/>
        <v>0</v>
      </c>
      <c r="V28" s="75">
        <f t="shared" si="11"/>
        <v>0</v>
      </c>
      <c r="W28" s="76">
        <f t="shared" si="12"/>
        <v>0</v>
      </c>
      <c r="X28" s="74">
        <v>0.0</v>
      </c>
      <c r="Y28" s="77">
        <v>0.0</v>
      </c>
      <c r="Z28" s="77">
        <v>0.0</v>
      </c>
      <c r="AA28" s="77">
        <v>0.0</v>
      </c>
      <c r="AB28" s="78">
        <f t="shared" si="13"/>
        <v>0</v>
      </c>
      <c r="AC28" s="77">
        <v>0.0</v>
      </c>
      <c r="AD28" s="77">
        <v>0.0</v>
      </c>
      <c r="AE28" s="74">
        <v>0.0</v>
      </c>
      <c r="AF28" s="78">
        <f t="shared" si="14"/>
        <v>0</v>
      </c>
      <c r="AG28" s="77"/>
      <c r="AH28" s="77"/>
      <c r="AI28" s="74"/>
      <c r="AJ28" s="78">
        <f t="shared" si="15"/>
        <v>0</v>
      </c>
      <c r="AK28" s="79">
        <v>0.0</v>
      </c>
      <c r="AL28" s="80">
        <v>0.0</v>
      </c>
      <c r="AM28" s="79">
        <v>0.0</v>
      </c>
      <c r="AN28" s="79">
        <v>0.0</v>
      </c>
      <c r="AO28" s="79">
        <v>0.0</v>
      </c>
      <c r="AP28" s="79">
        <v>0.0</v>
      </c>
      <c r="AQ28" s="79">
        <v>0.0</v>
      </c>
      <c r="AR28" s="79">
        <v>0.0</v>
      </c>
      <c r="AS28" s="79">
        <v>0.0</v>
      </c>
      <c r="AT28" s="79">
        <v>0.0</v>
      </c>
      <c r="AU28" s="79"/>
      <c r="AV28" s="78">
        <f t="shared" si="16"/>
        <v>0</v>
      </c>
      <c r="AW28" s="79">
        <v>0.0</v>
      </c>
      <c r="AX28" s="79">
        <v>0.0</v>
      </c>
      <c r="AY28" s="79">
        <v>0.0</v>
      </c>
      <c r="AZ28" s="79">
        <v>0.0</v>
      </c>
      <c r="BA28" s="79">
        <v>0.0</v>
      </c>
      <c r="BB28" s="79">
        <v>0.0</v>
      </c>
      <c r="BC28" s="79">
        <v>0.0</v>
      </c>
      <c r="BD28" s="79">
        <v>0.0</v>
      </c>
      <c r="BE28" s="79">
        <v>0.0</v>
      </c>
      <c r="BF28" s="79">
        <v>0.0</v>
      </c>
      <c r="BG28" s="79"/>
      <c r="BH28" s="79"/>
      <c r="BI28" s="78">
        <f t="shared" si="17"/>
        <v>0</v>
      </c>
      <c r="BJ28" s="79">
        <v>0.0</v>
      </c>
      <c r="BK28" s="79">
        <v>0.0</v>
      </c>
      <c r="BL28" s="79">
        <v>0.0</v>
      </c>
      <c r="BM28" s="79">
        <v>0.0</v>
      </c>
      <c r="BN28" s="79">
        <v>0.0</v>
      </c>
      <c r="BO28" s="79">
        <v>0.0</v>
      </c>
      <c r="BP28" s="79">
        <v>0.0</v>
      </c>
      <c r="BQ28" s="79">
        <v>0.0</v>
      </c>
      <c r="BR28" s="79">
        <v>0.0</v>
      </c>
      <c r="BS28" s="79">
        <v>0.0</v>
      </c>
      <c r="BT28" s="78">
        <f t="shared" si="18"/>
        <v>0</v>
      </c>
      <c r="BU28" s="81">
        <v>0.0</v>
      </c>
      <c r="BV28" s="81">
        <v>0.0</v>
      </c>
      <c r="BW28" s="81">
        <v>0.0</v>
      </c>
      <c r="BX28" s="79">
        <v>0.0</v>
      </c>
      <c r="BY28" s="79">
        <v>0.0</v>
      </c>
      <c r="BZ28" s="79">
        <v>0.0</v>
      </c>
      <c r="CA28" s="79">
        <v>0.0</v>
      </c>
      <c r="CB28" s="79">
        <v>0.0</v>
      </c>
      <c r="CC28" s="79"/>
      <c r="CD28" s="78">
        <f t="shared" si="19"/>
        <v>0</v>
      </c>
    </row>
    <row r="29" ht="15.75" customHeight="1">
      <c r="A29" s="34" t="str">
        <f t="shared" si="2"/>
        <v>202004590-9</v>
      </c>
      <c r="B29" s="23">
        <f t="shared" si="3"/>
        <v>65</v>
      </c>
      <c r="C29" s="34"/>
      <c r="D29" s="98">
        <f t="shared" si="21"/>
        <v>25</v>
      </c>
      <c r="E29" s="72" t="s">
        <v>2437</v>
      </c>
      <c r="F29" s="72" t="s">
        <v>100</v>
      </c>
      <c r="G29" s="72" t="s">
        <v>2438</v>
      </c>
      <c r="H29" s="72" t="s">
        <v>100</v>
      </c>
      <c r="I29" s="72" t="s">
        <v>2439</v>
      </c>
      <c r="J29" s="72" t="s">
        <v>451</v>
      </c>
      <c r="K29" s="72" t="s">
        <v>2440</v>
      </c>
      <c r="L29" s="72" t="s">
        <v>65</v>
      </c>
      <c r="M29" s="72" t="s">
        <v>66</v>
      </c>
      <c r="N29" s="72" t="s">
        <v>2441</v>
      </c>
      <c r="O29" s="74">
        <f t="shared" si="4"/>
        <v>45</v>
      </c>
      <c r="P29" s="74">
        <f t="shared" si="5"/>
        <v>65</v>
      </c>
      <c r="Q29" s="74">
        <f t="shared" si="20"/>
        <v>55</v>
      </c>
      <c r="R29" s="74">
        <f t="shared" si="7"/>
        <v>83.5</v>
      </c>
      <c r="S29" s="74">
        <f t="shared" si="8"/>
        <v>89.7</v>
      </c>
      <c r="T29" s="74">
        <f t="shared" si="9"/>
        <v>65.5</v>
      </c>
      <c r="U29" s="74">
        <f t="shared" si="10"/>
        <v>62.5</v>
      </c>
      <c r="V29" s="75">
        <f t="shared" si="11"/>
        <v>0</v>
      </c>
      <c r="W29" s="76">
        <f t="shared" si="12"/>
        <v>65</v>
      </c>
      <c r="X29" s="74">
        <v>15.0</v>
      </c>
      <c r="Y29" s="77">
        <v>15.0</v>
      </c>
      <c r="Z29" s="77">
        <v>15.0</v>
      </c>
      <c r="AA29" s="77">
        <v>100.0</v>
      </c>
      <c r="AB29" s="78">
        <f t="shared" si="13"/>
        <v>45</v>
      </c>
      <c r="AC29" s="77">
        <v>20.0</v>
      </c>
      <c r="AD29" s="77">
        <v>45.0</v>
      </c>
      <c r="AE29" s="74">
        <v>100.0</v>
      </c>
      <c r="AF29" s="78">
        <f t="shared" si="14"/>
        <v>65</v>
      </c>
      <c r="AG29" s="77"/>
      <c r="AH29" s="77"/>
      <c r="AI29" s="74"/>
      <c r="AJ29" s="78">
        <f t="shared" si="15"/>
        <v>0</v>
      </c>
      <c r="AK29" s="79">
        <v>100.0</v>
      </c>
      <c r="AL29" s="80">
        <v>100.0</v>
      </c>
      <c r="AM29" s="79">
        <v>100.0</v>
      </c>
      <c r="AN29" s="79">
        <v>75.0</v>
      </c>
      <c r="AO29" s="79">
        <v>50.0</v>
      </c>
      <c r="AP29" s="79">
        <v>100.0</v>
      </c>
      <c r="AQ29" s="79">
        <v>100.0</v>
      </c>
      <c r="AR29" s="79">
        <v>50.0</v>
      </c>
      <c r="AS29" s="79">
        <v>60.0</v>
      </c>
      <c r="AT29" s="79">
        <v>100.0</v>
      </c>
      <c r="AU29" s="79"/>
      <c r="AV29" s="78">
        <f t="shared" si="16"/>
        <v>83.5</v>
      </c>
      <c r="AW29" s="79">
        <v>100.0</v>
      </c>
      <c r="AX29" s="79">
        <v>100.0</v>
      </c>
      <c r="AY29" s="79">
        <v>100.0</v>
      </c>
      <c r="AZ29" s="79">
        <v>98.0</v>
      </c>
      <c r="BA29" s="79">
        <v>100.0</v>
      </c>
      <c r="BB29" s="79">
        <v>100.0</v>
      </c>
      <c r="BC29" s="79">
        <v>0.0</v>
      </c>
      <c r="BD29" s="79">
        <v>100.0</v>
      </c>
      <c r="BE29" s="79">
        <v>100.0</v>
      </c>
      <c r="BF29" s="79">
        <v>99.0</v>
      </c>
      <c r="BG29" s="79"/>
      <c r="BH29" s="79"/>
      <c r="BI29" s="78">
        <f t="shared" si="17"/>
        <v>89.7</v>
      </c>
      <c r="BJ29" s="79">
        <v>100.0</v>
      </c>
      <c r="BK29" s="79">
        <v>90.0</v>
      </c>
      <c r="BL29" s="79">
        <v>0.0</v>
      </c>
      <c r="BM29" s="79">
        <v>100.0</v>
      </c>
      <c r="BN29" s="79">
        <v>70.0</v>
      </c>
      <c r="BO29" s="79">
        <v>0.0</v>
      </c>
      <c r="BP29" s="79">
        <v>100.0</v>
      </c>
      <c r="BQ29" s="79">
        <v>95.0</v>
      </c>
      <c r="BR29" s="79">
        <v>100.0</v>
      </c>
      <c r="BS29" s="79">
        <v>0.0</v>
      </c>
      <c r="BT29" s="78">
        <f t="shared" si="18"/>
        <v>65.5</v>
      </c>
      <c r="BU29" s="81">
        <v>100.0</v>
      </c>
      <c r="BV29" s="81">
        <v>100.0</v>
      </c>
      <c r="BW29" s="81">
        <v>100.0</v>
      </c>
      <c r="BX29" s="79">
        <v>0.0</v>
      </c>
      <c r="BY29" s="79">
        <v>0.0</v>
      </c>
      <c r="BZ29" s="79">
        <v>100.0</v>
      </c>
      <c r="CA29" s="79">
        <v>0.0</v>
      </c>
      <c r="CB29" s="79">
        <v>100.0</v>
      </c>
      <c r="CC29" s="79"/>
      <c r="CD29" s="78">
        <f t="shared" si="19"/>
        <v>62.5</v>
      </c>
    </row>
    <row r="30" ht="15.75" customHeight="1">
      <c r="A30" s="34" t="str">
        <f t="shared" si="2"/>
        <v>202004605-0</v>
      </c>
      <c r="B30" s="23">
        <f t="shared" si="3"/>
        <v>69</v>
      </c>
      <c r="C30" s="34"/>
      <c r="D30" s="98">
        <f t="shared" si="21"/>
        <v>26</v>
      </c>
      <c r="E30" s="72" t="s">
        <v>2442</v>
      </c>
      <c r="F30" s="72" t="s">
        <v>155</v>
      </c>
      <c r="G30" s="72" t="s">
        <v>2443</v>
      </c>
      <c r="H30" s="72" t="s">
        <v>79</v>
      </c>
      <c r="I30" s="72" t="s">
        <v>175</v>
      </c>
      <c r="J30" s="72" t="s">
        <v>1024</v>
      </c>
      <c r="K30" s="72" t="s">
        <v>2444</v>
      </c>
      <c r="L30" s="72" t="s">
        <v>65</v>
      </c>
      <c r="M30" s="72" t="s">
        <v>66</v>
      </c>
      <c r="N30" s="72" t="s">
        <v>2445</v>
      </c>
      <c r="O30" s="74">
        <f t="shared" si="4"/>
        <v>75</v>
      </c>
      <c r="P30" s="74">
        <f t="shared" si="5"/>
        <v>25</v>
      </c>
      <c r="Q30" s="74">
        <f t="shared" si="20"/>
        <v>58</v>
      </c>
      <c r="R30" s="74">
        <f t="shared" si="7"/>
        <v>98</v>
      </c>
      <c r="S30" s="74">
        <f t="shared" si="8"/>
        <v>92.11111111</v>
      </c>
      <c r="T30" s="74">
        <f t="shared" si="9"/>
        <v>64.5</v>
      </c>
      <c r="U30" s="74">
        <f t="shared" si="10"/>
        <v>62.5</v>
      </c>
      <c r="V30" s="75">
        <f t="shared" si="11"/>
        <v>40</v>
      </c>
      <c r="W30" s="76">
        <f t="shared" si="12"/>
        <v>69</v>
      </c>
      <c r="X30" s="74">
        <v>15.0</v>
      </c>
      <c r="Y30" s="77">
        <v>20.0</v>
      </c>
      <c r="Z30" s="77">
        <v>40.0</v>
      </c>
      <c r="AA30" s="77">
        <v>100.0</v>
      </c>
      <c r="AB30" s="78">
        <f t="shared" si="13"/>
        <v>75</v>
      </c>
      <c r="AC30" s="77">
        <v>0.0</v>
      </c>
      <c r="AD30" s="77">
        <v>25.0</v>
      </c>
      <c r="AE30" s="74">
        <v>100.0</v>
      </c>
      <c r="AF30" s="78">
        <f t="shared" si="14"/>
        <v>25</v>
      </c>
      <c r="AG30" s="77">
        <v>10.0</v>
      </c>
      <c r="AH30" s="77">
        <v>30.0</v>
      </c>
      <c r="AI30" s="74">
        <v>100.0</v>
      </c>
      <c r="AJ30" s="78">
        <f t="shared" si="15"/>
        <v>40</v>
      </c>
      <c r="AK30" s="79">
        <v>100.0</v>
      </c>
      <c r="AL30" s="80">
        <v>100.0</v>
      </c>
      <c r="AM30" s="79">
        <v>100.0</v>
      </c>
      <c r="AN30" s="79">
        <v>100.0</v>
      </c>
      <c r="AO30" s="79">
        <v>100.0</v>
      </c>
      <c r="AP30" s="79">
        <v>80.0</v>
      </c>
      <c r="AQ30" s="79">
        <v>100.0</v>
      </c>
      <c r="AR30" s="79">
        <v>100.0</v>
      </c>
      <c r="AS30" s="79">
        <v>100.0</v>
      </c>
      <c r="AT30" s="79">
        <v>100.0</v>
      </c>
      <c r="AU30" s="79"/>
      <c r="AV30" s="78">
        <f t="shared" si="16"/>
        <v>98</v>
      </c>
      <c r="AW30" s="79">
        <v>91.0</v>
      </c>
      <c r="AX30" s="79">
        <v>100.0</v>
      </c>
      <c r="AY30" s="79">
        <v>100.0</v>
      </c>
      <c r="AZ30" s="79"/>
      <c r="BA30" s="79">
        <v>80.0</v>
      </c>
      <c r="BB30" s="79">
        <v>93.0</v>
      </c>
      <c r="BC30" s="79">
        <v>85.0</v>
      </c>
      <c r="BD30" s="79">
        <v>100.0</v>
      </c>
      <c r="BE30" s="79">
        <v>81.0</v>
      </c>
      <c r="BF30" s="79">
        <v>99.0</v>
      </c>
      <c r="BG30" s="79"/>
      <c r="BH30" s="79"/>
      <c r="BI30" s="78">
        <f t="shared" si="17"/>
        <v>92.11111111</v>
      </c>
      <c r="BJ30" s="79">
        <v>100.0</v>
      </c>
      <c r="BK30" s="79">
        <v>75.0</v>
      </c>
      <c r="BL30" s="79">
        <v>85.0</v>
      </c>
      <c r="BM30" s="79">
        <v>100.0</v>
      </c>
      <c r="BN30" s="79">
        <v>80.0</v>
      </c>
      <c r="BO30" s="79">
        <v>0.0</v>
      </c>
      <c r="BP30" s="79">
        <v>75.0</v>
      </c>
      <c r="BQ30" s="79">
        <v>40.0</v>
      </c>
      <c r="BR30" s="79">
        <v>35.0</v>
      </c>
      <c r="BS30" s="79">
        <v>55.0</v>
      </c>
      <c r="BT30" s="78">
        <f t="shared" si="18"/>
        <v>64.5</v>
      </c>
      <c r="BU30" s="81">
        <v>0.0</v>
      </c>
      <c r="BV30" s="81">
        <v>100.0</v>
      </c>
      <c r="BW30" s="81">
        <v>100.0</v>
      </c>
      <c r="BX30" s="79">
        <v>0.0</v>
      </c>
      <c r="BY30" s="79">
        <v>100.0</v>
      </c>
      <c r="BZ30" s="79">
        <v>100.0</v>
      </c>
      <c r="CA30" s="79">
        <v>100.0</v>
      </c>
      <c r="CB30" s="79">
        <v>0.0</v>
      </c>
      <c r="CC30" s="79"/>
      <c r="CD30" s="78">
        <f t="shared" si="19"/>
        <v>62.5</v>
      </c>
    </row>
    <row r="31" ht="15.75" customHeight="1">
      <c r="A31" s="34" t="str">
        <f t="shared" si="2"/>
        <v>202004611-5</v>
      </c>
      <c r="B31" s="23">
        <f t="shared" si="3"/>
        <v>82</v>
      </c>
      <c r="C31" s="34"/>
      <c r="D31" s="98">
        <v>27.0</v>
      </c>
      <c r="E31" s="72" t="s">
        <v>2446</v>
      </c>
      <c r="F31" s="72" t="s">
        <v>71</v>
      </c>
      <c r="G31" s="72" t="s">
        <v>2447</v>
      </c>
      <c r="H31" s="72" t="s">
        <v>155</v>
      </c>
      <c r="I31" s="72" t="s">
        <v>2448</v>
      </c>
      <c r="J31" s="72" t="s">
        <v>721</v>
      </c>
      <c r="K31" s="72" t="s">
        <v>2449</v>
      </c>
      <c r="L31" s="72" t="s">
        <v>65</v>
      </c>
      <c r="M31" s="72" t="s">
        <v>66</v>
      </c>
      <c r="N31" s="72" t="s">
        <v>2450</v>
      </c>
      <c r="O31" s="74">
        <f t="shared" si="4"/>
        <v>74.5</v>
      </c>
      <c r="P31" s="74">
        <f t="shared" si="5"/>
        <v>90</v>
      </c>
      <c r="Q31" s="74">
        <f t="shared" si="20"/>
        <v>82</v>
      </c>
      <c r="R31" s="74">
        <f t="shared" si="7"/>
        <v>76.3</v>
      </c>
      <c r="S31" s="74">
        <f t="shared" si="8"/>
        <v>43.7</v>
      </c>
      <c r="T31" s="74">
        <f t="shared" si="9"/>
        <v>95.5</v>
      </c>
      <c r="U31" s="74">
        <f t="shared" si="10"/>
        <v>87.5</v>
      </c>
      <c r="V31" s="75">
        <f t="shared" si="11"/>
        <v>0</v>
      </c>
      <c r="W31" s="76">
        <f t="shared" si="12"/>
        <v>82</v>
      </c>
      <c r="X31" s="74">
        <v>20.0</v>
      </c>
      <c r="Y31" s="77">
        <v>30.0</v>
      </c>
      <c r="Z31" s="77">
        <v>35.0</v>
      </c>
      <c r="AA31" s="77">
        <v>70.0</v>
      </c>
      <c r="AB31" s="78">
        <f t="shared" si="13"/>
        <v>74.5</v>
      </c>
      <c r="AC31" s="88">
        <v>25.0</v>
      </c>
      <c r="AD31" s="88">
        <v>65.0</v>
      </c>
      <c r="AE31" s="87">
        <v>100.0</v>
      </c>
      <c r="AF31" s="78">
        <f t="shared" si="14"/>
        <v>90</v>
      </c>
      <c r="AG31" s="77"/>
      <c r="AH31" s="77"/>
      <c r="AI31" s="74"/>
      <c r="AJ31" s="78">
        <f t="shared" si="15"/>
        <v>0</v>
      </c>
      <c r="AK31" s="79">
        <v>100.0</v>
      </c>
      <c r="AL31" s="80">
        <v>100.0</v>
      </c>
      <c r="AM31" s="79">
        <v>100.0</v>
      </c>
      <c r="AN31" s="79">
        <v>100.0</v>
      </c>
      <c r="AO31" s="79">
        <v>100.0</v>
      </c>
      <c r="AP31" s="79">
        <v>80.0</v>
      </c>
      <c r="AQ31" s="79">
        <v>0.0</v>
      </c>
      <c r="AR31" s="79">
        <v>83.0</v>
      </c>
      <c r="AS31" s="79">
        <v>100.0</v>
      </c>
      <c r="AT31" s="79">
        <v>0.0</v>
      </c>
      <c r="AU31" s="79"/>
      <c r="AV31" s="78">
        <f t="shared" si="16"/>
        <v>76.3</v>
      </c>
      <c r="AW31" s="79">
        <v>71.0</v>
      </c>
      <c r="AX31" s="79">
        <v>100.0</v>
      </c>
      <c r="AY31" s="79">
        <v>0.0</v>
      </c>
      <c r="AZ31" s="79">
        <v>0.0</v>
      </c>
      <c r="BA31" s="79">
        <v>100.0</v>
      </c>
      <c r="BB31" s="79">
        <v>100.0</v>
      </c>
      <c r="BC31" s="79">
        <v>0.0</v>
      </c>
      <c r="BD31" s="79">
        <v>0.0</v>
      </c>
      <c r="BE31" s="79">
        <v>66.0</v>
      </c>
      <c r="BF31" s="79">
        <v>0.0</v>
      </c>
      <c r="BG31" s="79"/>
      <c r="BH31" s="79"/>
      <c r="BI31" s="78">
        <f t="shared" si="17"/>
        <v>43.7</v>
      </c>
      <c r="BJ31" s="79">
        <v>100.0</v>
      </c>
      <c r="BK31" s="79">
        <v>100.0</v>
      </c>
      <c r="BL31" s="79">
        <v>100.0</v>
      </c>
      <c r="BM31" s="79">
        <v>100.0</v>
      </c>
      <c r="BN31" s="79">
        <v>100.0</v>
      </c>
      <c r="BO31" s="79">
        <v>60.0</v>
      </c>
      <c r="BP31" s="79">
        <v>95.0</v>
      </c>
      <c r="BQ31" s="79">
        <v>100.0</v>
      </c>
      <c r="BR31" s="79">
        <v>100.0</v>
      </c>
      <c r="BS31" s="79">
        <v>100.0</v>
      </c>
      <c r="BT31" s="78">
        <f t="shared" si="18"/>
        <v>95.5</v>
      </c>
      <c r="BU31" s="81">
        <v>100.0</v>
      </c>
      <c r="BV31" s="81">
        <v>100.0</v>
      </c>
      <c r="BW31" s="81">
        <v>100.0</v>
      </c>
      <c r="BX31" s="79">
        <v>100.0</v>
      </c>
      <c r="BY31" s="79">
        <v>100.0</v>
      </c>
      <c r="BZ31" s="79">
        <v>0.0</v>
      </c>
      <c r="CA31" s="79">
        <v>100.0</v>
      </c>
      <c r="CB31" s="79">
        <v>100.0</v>
      </c>
      <c r="CC31" s="79"/>
      <c r="CD31" s="78">
        <f t="shared" si="19"/>
        <v>87.5</v>
      </c>
    </row>
    <row r="32" ht="15.75" customHeight="1">
      <c r="A32" s="34" t="str">
        <f t="shared" si="2"/>
        <v>202004633-6</v>
      </c>
      <c r="B32" s="23">
        <f t="shared" si="3"/>
        <v>0</v>
      </c>
      <c r="C32" s="34"/>
      <c r="D32" s="98">
        <v>28.0</v>
      </c>
      <c r="E32" s="72" t="s">
        <v>2451</v>
      </c>
      <c r="F32" s="72" t="s">
        <v>85</v>
      </c>
      <c r="G32" s="72" t="s">
        <v>2452</v>
      </c>
      <c r="H32" s="72" t="s">
        <v>59</v>
      </c>
      <c r="I32" s="111" t="s">
        <v>576</v>
      </c>
      <c r="J32" s="72" t="s">
        <v>186</v>
      </c>
      <c r="K32" s="72" t="s">
        <v>2453</v>
      </c>
      <c r="L32" s="72" t="s">
        <v>65</v>
      </c>
      <c r="M32" s="72" t="s">
        <v>66</v>
      </c>
      <c r="N32" s="72" t="s">
        <v>2454</v>
      </c>
      <c r="O32" s="74">
        <f t="shared" si="4"/>
        <v>0</v>
      </c>
      <c r="P32" s="74">
        <f t="shared" si="5"/>
        <v>0</v>
      </c>
      <c r="Q32" s="74">
        <f t="shared" si="20"/>
        <v>0</v>
      </c>
      <c r="R32" s="74">
        <f t="shared" si="7"/>
        <v>10</v>
      </c>
      <c r="S32" s="74">
        <f t="shared" si="8"/>
        <v>10</v>
      </c>
      <c r="T32" s="74">
        <f t="shared" si="9"/>
        <v>10</v>
      </c>
      <c r="U32" s="74">
        <f t="shared" si="10"/>
        <v>0</v>
      </c>
      <c r="V32" s="75">
        <f t="shared" si="11"/>
        <v>0</v>
      </c>
      <c r="W32" s="90">
        <f t="shared" si="12"/>
        <v>0</v>
      </c>
      <c r="X32" s="74">
        <v>0.0</v>
      </c>
      <c r="Y32" s="77">
        <v>0.0</v>
      </c>
      <c r="Z32" s="77">
        <v>0.0</v>
      </c>
      <c r="AA32" s="77">
        <v>0.0</v>
      </c>
      <c r="AB32" s="114">
        <f t="shared" si="13"/>
        <v>0</v>
      </c>
      <c r="AC32" s="70" t="s">
        <v>68</v>
      </c>
      <c r="AD32" s="70" t="s">
        <v>68</v>
      </c>
      <c r="AE32" s="70" t="s">
        <v>68</v>
      </c>
      <c r="AF32" s="78">
        <f t="shared" si="14"/>
        <v>0</v>
      </c>
      <c r="AG32" s="77"/>
      <c r="AH32" s="77"/>
      <c r="AI32" s="74"/>
      <c r="AJ32" s="78">
        <f t="shared" si="15"/>
        <v>0</v>
      </c>
      <c r="AK32" s="79">
        <v>100.0</v>
      </c>
      <c r="AL32" s="80">
        <v>0.0</v>
      </c>
      <c r="AM32" s="79">
        <v>0.0</v>
      </c>
      <c r="AN32" s="79">
        <v>0.0</v>
      </c>
      <c r="AO32" s="79">
        <v>0.0</v>
      </c>
      <c r="AP32" s="79">
        <v>0.0</v>
      </c>
      <c r="AQ32" s="85">
        <v>0.0</v>
      </c>
      <c r="AR32" s="85">
        <v>0.0</v>
      </c>
      <c r="AS32" s="85">
        <v>0.0</v>
      </c>
      <c r="AT32" s="85">
        <v>0.0</v>
      </c>
      <c r="AU32" s="79"/>
      <c r="AV32" s="78">
        <f t="shared" si="16"/>
        <v>10</v>
      </c>
      <c r="AW32" s="79">
        <v>100.0</v>
      </c>
      <c r="AX32" s="79">
        <v>0.0</v>
      </c>
      <c r="AY32" s="79">
        <v>0.0</v>
      </c>
      <c r="AZ32" s="79">
        <v>0.0</v>
      </c>
      <c r="BA32" s="79">
        <v>0.0</v>
      </c>
      <c r="BB32" s="79">
        <v>0.0</v>
      </c>
      <c r="BC32" s="79">
        <v>0.0</v>
      </c>
      <c r="BD32" s="85">
        <v>0.0</v>
      </c>
      <c r="BE32" s="85">
        <v>0.0</v>
      </c>
      <c r="BF32" s="85">
        <v>0.0</v>
      </c>
      <c r="BG32" s="79"/>
      <c r="BH32" s="79"/>
      <c r="BI32" s="78">
        <f t="shared" si="17"/>
        <v>10</v>
      </c>
      <c r="BJ32" s="79">
        <v>100.0</v>
      </c>
      <c r="BK32" s="79">
        <v>0.0</v>
      </c>
      <c r="BL32" s="79">
        <v>0.0</v>
      </c>
      <c r="BM32" s="79">
        <v>0.0</v>
      </c>
      <c r="BN32" s="79">
        <v>0.0</v>
      </c>
      <c r="BO32" s="79">
        <v>0.0</v>
      </c>
      <c r="BP32" s="79">
        <v>0.0</v>
      </c>
      <c r="BQ32" s="79">
        <v>0.0</v>
      </c>
      <c r="BR32" s="79">
        <v>0.0</v>
      </c>
      <c r="BS32" s="79">
        <v>0.0</v>
      </c>
      <c r="BT32" s="78">
        <f t="shared" si="18"/>
        <v>10</v>
      </c>
      <c r="BU32" s="81">
        <v>0.0</v>
      </c>
      <c r="BV32" s="81">
        <v>0.0</v>
      </c>
      <c r="BW32" s="81">
        <v>0.0</v>
      </c>
      <c r="BX32" s="79">
        <v>0.0</v>
      </c>
      <c r="BY32" s="79">
        <v>0.0</v>
      </c>
      <c r="BZ32" s="79">
        <v>0.0</v>
      </c>
      <c r="CA32" s="79">
        <v>0.0</v>
      </c>
      <c r="CB32" s="79">
        <v>0.0</v>
      </c>
      <c r="CC32" s="79"/>
      <c r="CD32" s="78">
        <f t="shared" si="19"/>
        <v>0</v>
      </c>
    </row>
    <row r="33" ht="15.75" customHeight="1">
      <c r="A33" s="34" t="str">
        <f t="shared" si="2"/>
        <v>202004574-7</v>
      </c>
      <c r="B33" s="23">
        <f t="shared" si="3"/>
        <v>73</v>
      </c>
      <c r="C33" s="34"/>
      <c r="D33" s="98">
        <v>29.0</v>
      </c>
      <c r="E33" s="72" t="s">
        <v>2455</v>
      </c>
      <c r="F33" s="72" t="s">
        <v>92</v>
      </c>
      <c r="G33" s="72" t="s">
        <v>2456</v>
      </c>
      <c r="H33" s="72" t="s">
        <v>61</v>
      </c>
      <c r="I33" s="72" t="s">
        <v>868</v>
      </c>
      <c r="J33" s="72" t="s">
        <v>175</v>
      </c>
      <c r="K33" s="72" t="s">
        <v>2150</v>
      </c>
      <c r="L33" s="72" t="s">
        <v>65</v>
      </c>
      <c r="M33" s="72" t="s">
        <v>66</v>
      </c>
      <c r="N33" s="72" t="s">
        <v>2457</v>
      </c>
      <c r="O33" s="74">
        <f t="shared" si="4"/>
        <v>75</v>
      </c>
      <c r="P33" s="74">
        <f t="shared" si="5"/>
        <v>0</v>
      </c>
      <c r="Q33" s="74">
        <f t="shared" si="20"/>
        <v>75</v>
      </c>
      <c r="R33" s="74">
        <f t="shared" si="7"/>
        <v>93.3</v>
      </c>
      <c r="S33" s="74">
        <f t="shared" si="8"/>
        <v>44</v>
      </c>
      <c r="T33" s="74">
        <f t="shared" si="9"/>
        <v>64</v>
      </c>
      <c r="U33" s="74">
        <f t="shared" si="10"/>
        <v>31.25</v>
      </c>
      <c r="V33" s="75">
        <f t="shared" si="11"/>
        <v>75</v>
      </c>
      <c r="W33" s="76">
        <f t="shared" si="12"/>
        <v>73</v>
      </c>
      <c r="X33" s="74">
        <v>20.0</v>
      </c>
      <c r="Y33" s="77">
        <v>25.0</v>
      </c>
      <c r="Z33" s="77">
        <v>30.0</v>
      </c>
      <c r="AA33" s="77">
        <v>100.0</v>
      </c>
      <c r="AB33" s="78">
        <f t="shared" si="13"/>
        <v>75</v>
      </c>
      <c r="AC33" s="93">
        <v>0.0</v>
      </c>
      <c r="AD33" s="93">
        <v>0.0</v>
      </c>
      <c r="AE33" s="92">
        <v>0.0</v>
      </c>
      <c r="AF33" s="78">
        <f t="shared" si="14"/>
        <v>0</v>
      </c>
      <c r="AG33" s="77">
        <v>30.0</v>
      </c>
      <c r="AH33" s="77">
        <v>45.0</v>
      </c>
      <c r="AI33" s="74">
        <v>100.0</v>
      </c>
      <c r="AJ33" s="78">
        <f t="shared" si="15"/>
        <v>75</v>
      </c>
      <c r="AK33" s="79">
        <v>83.0</v>
      </c>
      <c r="AL33" s="80">
        <v>100.0</v>
      </c>
      <c r="AM33" s="79">
        <v>100.0</v>
      </c>
      <c r="AN33" s="79">
        <v>75.0</v>
      </c>
      <c r="AO33" s="79">
        <v>75.0</v>
      </c>
      <c r="AP33" s="79">
        <v>100.0</v>
      </c>
      <c r="AQ33" s="79">
        <v>100.0</v>
      </c>
      <c r="AR33" s="79">
        <v>100.0</v>
      </c>
      <c r="AS33" s="79">
        <v>100.0</v>
      </c>
      <c r="AT33" s="79">
        <v>100.0</v>
      </c>
      <c r="AU33" s="79"/>
      <c r="AV33" s="78">
        <f t="shared" si="16"/>
        <v>93.3</v>
      </c>
      <c r="AW33" s="79">
        <v>0.0</v>
      </c>
      <c r="AX33" s="79">
        <v>100.0</v>
      </c>
      <c r="AY33" s="79">
        <v>0.0</v>
      </c>
      <c r="AZ33" s="79">
        <v>17.0</v>
      </c>
      <c r="BA33" s="79">
        <v>20.0</v>
      </c>
      <c r="BB33" s="79">
        <v>11.0</v>
      </c>
      <c r="BC33" s="79">
        <v>0.0</v>
      </c>
      <c r="BD33" s="79">
        <v>100.0</v>
      </c>
      <c r="BE33" s="79">
        <v>92.0</v>
      </c>
      <c r="BF33" s="79">
        <v>100.0</v>
      </c>
      <c r="BG33" s="79"/>
      <c r="BH33" s="79"/>
      <c r="BI33" s="78">
        <f t="shared" si="17"/>
        <v>44</v>
      </c>
      <c r="BJ33" s="79">
        <v>60.0</v>
      </c>
      <c r="BK33" s="79">
        <v>75.0</v>
      </c>
      <c r="BL33" s="79">
        <v>95.0</v>
      </c>
      <c r="BM33" s="79">
        <v>100.0</v>
      </c>
      <c r="BN33" s="79">
        <v>95.0</v>
      </c>
      <c r="BO33" s="79">
        <v>0.0</v>
      </c>
      <c r="BP33" s="79">
        <v>60.0</v>
      </c>
      <c r="BQ33" s="79">
        <v>65.0</v>
      </c>
      <c r="BR33" s="79">
        <v>90.0</v>
      </c>
      <c r="BS33" s="79">
        <v>0.0</v>
      </c>
      <c r="BT33" s="78">
        <f t="shared" si="18"/>
        <v>64</v>
      </c>
      <c r="BU33" s="81">
        <v>0.0</v>
      </c>
      <c r="BV33" s="81">
        <v>0.0</v>
      </c>
      <c r="BW33" s="81">
        <v>0.0</v>
      </c>
      <c r="BX33" s="79">
        <v>50.0</v>
      </c>
      <c r="BY33" s="79">
        <v>0.0</v>
      </c>
      <c r="BZ33" s="79">
        <v>0.0</v>
      </c>
      <c r="CA33" s="79">
        <v>100.0</v>
      </c>
      <c r="CB33" s="79">
        <v>100.0</v>
      </c>
      <c r="CC33" s="79"/>
      <c r="CD33" s="78">
        <f t="shared" si="19"/>
        <v>31.25</v>
      </c>
    </row>
    <row r="34" ht="15.75" customHeight="1">
      <c r="A34" s="34" t="str">
        <f t="shared" si="2"/>
        <v>202004612-3</v>
      </c>
      <c r="B34" s="23">
        <f t="shared" si="3"/>
        <v>83</v>
      </c>
      <c r="C34" s="34"/>
      <c r="D34" s="98">
        <v>30.0</v>
      </c>
      <c r="E34" s="72" t="s">
        <v>2458</v>
      </c>
      <c r="F34" s="72" t="s">
        <v>79</v>
      </c>
      <c r="G34" s="72" t="s">
        <v>2459</v>
      </c>
      <c r="H34" s="72" t="s">
        <v>85</v>
      </c>
      <c r="I34" s="72" t="s">
        <v>2460</v>
      </c>
      <c r="J34" s="72" t="s">
        <v>225</v>
      </c>
      <c r="K34" s="72" t="s">
        <v>2461</v>
      </c>
      <c r="L34" s="72" t="s">
        <v>65</v>
      </c>
      <c r="M34" s="72" t="s">
        <v>66</v>
      </c>
      <c r="N34" s="72" t="s">
        <v>2462</v>
      </c>
      <c r="O34" s="74">
        <f t="shared" si="4"/>
        <v>73</v>
      </c>
      <c r="P34" s="74">
        <f t="shared" si="5"/>
        <v>90</v>
      </c>
      <c r="Q34" s="74">
        <f t="shared" si="20"/>
        <v>82</v>
      </c>
      <c r="R34" s="74">
        <f t="shared" si="7"/>
        <v>80</v>
      </c>
      <c r="S34" s="74">
        <f t="shared" si="8"/>
        <v>78.3</v>
      </c>
      <c r="T34" s="74">
        <f t="shared" si="9"/>
        <v>87</v>
      </c>
      <c r="U34" s="74">
        <f t="shared" si="10"/>
        <v>100</v>
      </c>
      <c r="V34" s="75">
        <f t="shared" si="11"/>
        <v>0</v>
      </c>
      <c r="W34" s="76">
        <f t="shared" si="12"/>
        <v>83</v>
      </c>
      <c r="X34" s="74">
        <v>20.0</v>
      </c>
      <c r="Y34" s="77">
        <v>25.0</v>
      </c>
      <c r="Z34" s="77">
        <v>40.0</v>
      </c>
      <c r="AA34" s="77">
        <v>70.0</v>
      </c>
      <c r="AB34" s="78">
        <f t="shared" si="13"/>
        <v>73</v>
      </c>
      <c r="AC34" s="77">
        <v>30.0</v>
      </c>
      <c r="AD34" s="77">
        <v>60.0</v>
      </c>
      <c r="AE34" s="74">
        <v>100.0</v>
      </c>
      <c r="AF34" s="78">
        <f t="shared" si="14"/>
        <v>90</v>
      </c>
      <c r="AG34" s="77"/>
      <c r="AH34" s="77"/>
      <c r="AI34" s="74"/>
      <c r="AJ34" s="78">
        <f t="shared" si="15"/>
        <v>0</v>
      </c>
      <c r="AK34" s="79">
        <v>100.0</v>
      </c>
      <c r="AL34" s="80">
        <v>100.0</v>
      </c>
      <c r="AM34" s="79">
        <v>100.0</v>
      </c>
      <c r="AN34" s="79">
        <v>0.0</v>
      </c>
      <c r="AO34" s="79">
        <v>100.0</v>
      </c>
      <c r="AP34" s="79">
        <v>0.0</v>
      </c>
      <c r="AQ34" s="79">
        <v>100.0</v>
      </c>
      <c r="AR34" s="79">
        <v>100.0</v>
      </c>
      <c r="AS34" s="79">
        <v>100.0</v>
      </c>
      <c r="AT34" s="79">
        <v>100.0</v>
      </c>
      <c r="AU34" s="79"/>
      <c r="AV34" s="78">
        <f t="shared" si="16"/>
        <v>80</v>
      </c>
      <c r="AW34" s="79">
        <v>0.0</v>
      </c>
      <c r="AX34" s="79">
        <v>94.0</v>
      </c>
      <c r="AY34" s="79">
        <v>100.0</v>
      </c>
      <c r="AZ34" s="79">
        <v>100.0</v>
      </c>
      <c r="BA34" s="79">
        <v>98.0</v>
      </c>
      <c r="BB34" s="79">
        <v>100.0</v>
      </c>
      <c r="BC34" s="79">
        <v>0.0</v>
      </c>
      <c r="BD34" s="79">
        <v>100.0</v>
      </c>
      <c r="BE34" s="79">
        <v>91.0</v>
      </c>
      <c r="BF34" s="79">
        <v>100.0</v>
      </c>
      <c r="BG34" s="79"/>
      <c r="BH34" s="79"/>
      <c r="BI34" s="78">
        <f t="shared" si="17"/>
        <v>78.3</v>
      </c>
      <c r="BJ34" s="79">
        <v>80.0</v>
      </c>
      <c r="BK34" s="79">
        <v>80.0</v>
      </c>
      <c r="BL34" s="79">
        <v>90.0</v>
      </c>
      <c r="BM34" s="79">
        <v>100.0</v>
      </c>
      <c r="BN34" s="79">
        <v>100.0</v>
      </c>
      <c r="BO34" s="79">
        <v>40.0</v>
      </c>
      <c r="BP34" s="79">
        <v>90.0</v>
      </c>
      <c r="BQ34" s="79">
        <v>100.0</v>
      </c>
      <c r="BR34" s="79">
        <v>90.0</v>
      </c>
      <c r="BS34" s="79">
        <v>100.0</v>
      </c>
      <c r="BT34" s="78">
        <f t="shared" si="18"/>
        <v>87</v>
      </c>
      <c r="BU34" s="81">
        <v>100.0</v>
      </c>
      <c r="BV34" s="81">
        <v>100.0</v>
      </c>
      <c r="BW34" s="81">
        <v>100.0</v>
      </c>
      <c r="BX34" s="79">
        <v>100.0</v>
      </c>
      <c r="BY34" s="79">
        <v>100.0</v>
      </c>
      <c r="BZ34" s="79">
        <v>100.0</v>
      </c>
      <c r="CA34" s="79">
        <v>100.0</v>
      </c>
      <c r="CB34" s="79">
        <v>100.0</v>
      </c>
      <c r="CC34" s="79"/>
      <c r="CD34" s="78">
        <f t="shared" si="19"/>
        <v>100</v>
      </c>
    </row>
    <row r="35" ht="15.75" customHeight="1">
      <c r="A35" s="34" t="str">
        <f t="shared" si="2"/>
        <v>202004535-6</v>
      </c>
      <c r="B35" s="23">
        <f t="shared" si="3"/>
        <v>74</v>
      </c>
      <c r="C35" s="34"/>
      <c r="D35" s="98">
        <v>31.0</v>
      </c>
      <c r="E35" s="72" t="s">
        <v>2463</v>
      </c>
      <c r="F35" s="72" t="s">
        <v>85</v>
      </c>
      <c r="G35" s="72" t="s">
        <v>2464</v>
      </c>
      <c r="H35" s="72" t="s">
        <v>155</v>
      </c>
      <c r="I35" s="72" t="s">
        <v>1150</v>
      </c>
      <c r="J35" s="72" t="s">
        <v>168</v>
      </c>
      <c r="K35" s="72" t="s">
        <v>1966</v>
      </c>
      <c r="L35" s="72" t="s">
        <v>65</v>
      </c>
      <c r="M35" s="72" t="s">
        <v>66</v>
      </c>
      <c r="N35" s="72" t="s">
        <v>2465</v>
      </c>
      <c r="O35" s="74">
        <f t="shared" si="4"/>
        <v>85</v>
      </c>
      <c r="P35" s="74">
        <f t="shared" si="5"/>
        <v>60</v>
      </c>
      <c r="Q35" s="74">
        <f t="shared" si="20"/>
        <v>73</v>
      </c>
      <c r="R35" s="74">
        <f t="shared" si="7"/>
        <v>50</v>
      </c>
      <c r="S35" s="74">
        <f t="shared" si="8"/>
        <v>75</v>
      </c>
      <c r="T35" s="74">
        <f t="shared" si="9"/>
        <v>96</v>
      </c>
      <c r="U35" s="74">
        <f t="shared" si="10"/>
        <v>87.5</v>
      </c>
      <c r="V35" s="75">
        <f t="shared" si="11"/>
        <v>0</v>
      </c>
      <c r="W35" s="76">
        <f t="shared" si="12"/>
        <v>74</v>
      </c>
      <c r="X35" s="70">
        <v>20.0</v>
      </c>
      <c r="Y35" s="70">
        <v>30.0</v>
      </c>
      <c r="Z35" s="70">
        <v>35.0</v>
      </c>
      <c r="AA35" s="70">
        <v>100.0</v>
      </c>
      <c r="AB35" s="78">
        <f t="shared" si="13"/>
        <v>85</v>
      </c>
      <c r="AC35" s="77">
        <v>15.0</v>
      </c>
      <c r="AD35" s="77">
        <v>45.0</v>
      </c>
      <c r="AE35" s="74">
        <v>100.0</v>
      </c>
      <c r="AF35" s="78">
        <f t="shared" si="14"/>
        <v>60</v>
      </c>
      <c r="AG35" s="77"/>
      <c r="AH35" s="77"/>
      <c r="AI35" s="74"/>
      <c r="AJ35" s="78">
        <f t="shared" si="15"/>
        <v>0</v>
      </c>
      <c r="AK35" s="79">
        <v>100.0</v>
      </c>
      <c r="AL35" s="80">
        <v>0.0</v>
      </c>
      <c r="AM35" s="79">
        <v>100.0</v>
      </c>
      <c r="AN35" s="79">
        <v>0.0</v>
      </c>
      <c r="AO35" s="79">
        <v>0.0</v>
      </c>
      <c r="AP35" s="79">
        <v>100.0</v>
      </c>
      <c r="AQ35" s="79">
        <v>0.0</v>
      </c>
      <c r="AR35" s="79">
        <v>0.0</v>
      </c>
      <c r="AS35" s="79">
        <v>100.0</v>
      </c>
      <c r="AT35" s="79">
        <v>100.0</v>
      </c>
      <c r="AU35" s="79"/>
      <c r="AV35" s="78">
        <f t="shared" si="16"/>
        <v>50</v>
      </c>
      <c r="AW35" s="79">
        <v>91.0</v>
      </c>
      <c r="AX35" s="79">
        <v>84.0</v>
      </c>
      <c r="AY35" s="79">
        <v>0.0</v>
      </c>
      <c r="AZ35" s="79">
        <v>84.0</v>
      </c>
      <c r="BA35" s="79">
        <v>100.0</v>
      </c>
      <c r="BB35" s="79">
        <v>100.0</v>
      </c>
      <c r="BC35" s="79">
        <v>91.0</v>
      </c>
      <c r="BD35" s="79">
        <v>100.0</v>
      </c>
      <c r="BE35" s="79">
        <v>0.0</v>
      </c>
      <c r="BF35" s="79">
        <v>100.0</v>
      </c>
      <c r="BG35" s="79"/>
      <c r="BH35" s="79"/>
      <c r="BI35" s="78">
        <f t="shared" si="17"/>
        <v>75</v>
      </c>
      <c r="BJ35" s="79">
        <v>100.0</v>
      </c>
      <c r="BK35" s="79">
        <v>80.0</v>
      </c>
      <c r="BL35" s="79">
        <v>90.0</v>
      </c>
      <c r="BM35" s="79">
        <v>100.0</v>
      </c>
      <c r="BN35" s="79">
        <v>100.0</v>
      </c>
      <c r="BO35" s="85">
        <v>95.0</v>
      </c>
      <c r="BP35" s="85">
        <v>95.0</v>
      </c>
      <c r="BQ35" s="85">
        <v>100.0</v>
      </c>
      <c r="BR35" s="85">
        <v>100.0</v>
      </c>
      <c r="BS35" s="79">
        <v>100.0</v>
      </c>
      <c r="BT35" s="78">
        <f t="shared" si="18"/>
        <v>96</v>
      </c>
      <c r="BU35" s="81">
        <v>100.0</v>
      </c>
      <c r="BV35" s="81">
        <v>100.0</v>
      </c>
      <c r="BW35" s="81">
        <v>100.0</v>
      </c>
      <c r="BX35" s="79">
        <v>100.0</v>
      </c>
      <c r="BY35" s="79">
        <v>100.0</v>
      </c>
      <c r="BZ35" s="79">
        <v>100.0</v>
      </c>
      <c r="CA35" s="79">
        <v>100.0</v>
      </c>
      <c r="CB35" s="79">
        <v>0.0</v>
      </c>
      <c r="CC35" s="79"/>
      <c r="CD35" s="78">
        <f t="shared" si="19"/>
        <v>87.5</v>
      </c>
    </row>
    <row r="36" ht="15.75" customHeight="1">
      <c r="A36" s="34" t="str">
        <f t="shared" si="2"/>
        <v>202004593-3</v>
      </c>
      <c r="B36" s="23">
        <f t="shared" si="3"/>
        <v>95</v>
      </c>
      <c r="C36" s="34"/>
      <c r="D36" s="98">
        <v>32.0</v>
      </c>
      <c r="E36" s="72" t="s">
        <v>2466</v>
      </c>
      <c r="F36" s="72" t="s">
        <v>79</v>
      </c>
      <c r="G36" s="72" t="s">
        <v>2467</v>
      </c>
      <c r="H36" s="72" t="s">
        <v>61</v>
      </c>
      <c r="I36" s="72" t="s">
        <v>450</v>
      </c>
      <c r="J36" s="72" t="s">
        <v>2468</v>
      </c>
      <c r="K36" s="72" t="s">
        <v>2469</v>
      </c>
      <c r="L36" s="72" t="s">
        <v>65</v>
      </c>
      <c r="M36" s="72" t="s">
        <v>66</v>
      </c>
      <c r="N36" s="72" t="s">
        <v>2470</v>
      </c>
      <c r="O36" s="74">
        <f t="shared" si="4"/>
        <v>100</v>
      </c>
      <c r="P36" s="74">
        <f t="shared" si="5"/>
        <v>90</v>
      </c>
      <c r="Q36" s="74">
        <f t="shared" si="20"/>
        <v>95</v>
      </c>
      <c r="R36" s="74">
        <f t="shared" si="7"/>
        <v>92.7</v>
      </c>
      <c r="S36" s="74">
        <f t="shared" si="8"/>
        <v>100</v>
      </c>
      <c r="T36" s="74">
        <f t="shared" si="9"/>
        <v>97</v>
      </c>
      <c r="U36" s="74">
        <f t="shared" si="10"/>
        <v>100</v>
      </c>
      <c r="V36" s="75">
        <f t="shared" si="11"/>
        <v>0</v>
      </c>
      <c r="W36" s="76">
        <f t="shared" si="12"/>
        <v>95</v>
      </c>
      <c r="X36" s="92">
        <v>20.0</v>
      </c>
      <c r="Y36" s="93">
        <v>30.0</v>
      </c>
      <c r="Z36" s="93">
        <v>50.0</v>
      </c>
      <c r="AA36" s="93">
        <v>100.0</v>
      </c>
      <c r="AB36" s="78">
        <f t="shared" si="13"/>
        <v>100</v>
      </c>
      <c r="AC36" s="77">
        <v>30.0</v>
      </c>
      <c r="AD36" s="77">
        <v>60.0</v>
      </c>
      <c r="AE36" s="74">
        <v>100.0</v>
      </c>
      <c r="AF36" s="78">
        <f t="shared" si="14"/>
        <v>90</v>
      </c>
      <c r="AG36" s="77"/>
      <c r="AH36" s="77"/>
      <c r="AI36" s="74"/>
      <c r="AJ36" s="78">
        <f t="shared" si="15"/>
        <v>0</v>
      </c>
      <c r="AK36" s="79">
        <v>100.0</v>
      </c>
      <c r="AL36" s="80">
        <v>100.0</v>
      </c>
      <c r="AM36" s="79">
        <v>100.0</v>
      </c>
      <c r="AN36" s="79">
        <v>100.0</v>
      </c>
      <c r="AO36" s="79">
        <v>100.0</v>
      </c>
      <c r="AP36" s="79">
        <v>60.0</v>
      </c>
      <c r="AQ36" s="79">
        <v>100.0</v>
      </c>
      <c r="AR36" s="79">
        <v>67.0</v>
      </c>
      <c r="AS36" s="79">
        <v>100.0</v>
      </c>
      <c r="AT36" s="79">
        <v>100.0</v>
      </c>
      <c r="AU36" s="79"/>
      <c r="AV36" s="78">
        <f t="shared" si="16"/>
        <v>92.7</v>
      </c>
      <c r="AW36" s="79">
        <v>100.0</v>
      </c>
      <c r="AX36" s="79">
        <v>100.0</v>
      </c>
      <c r="AY36" s="79">
        <v>100.0</v>
      </c>
      <c r="AZ36" s="79"/>
      <c r="BA36" s="79">
        <v>100.0</v>
      </c>
      <c r="BB36" s="79">
        <v>100.0</v>
      </c>
      <c r="BC36" s="79">
        <v>100.0</v>
      </c>
      <c r="BD36" s="79">
        <v>100.0</v>
      </c>
      <c r="BE36" s="79">
        <v>100.0</v>
      </c>
      <c r="BF36" s="79">
        <v>100.0</v>
      </c>
      <c r="BG36" s="79"/>
      <c r="BH36" s="79"/>
      <c r="BI36" s="78">
        <f t="shared" si="17"/>
        <v>100</v>
      </c>
      <c r="BJ36" s="79">
        <v>90.0</v>
      </c>
      <c r="BK36" s="79">
        <v>100.0</v>
      </c>
      <c r="BL36" s="79">
        <v>100.0</v>
      </c>
      <c r="BM36" s="79">
        <v>100.0</v>
      </c>
      <c r="BN36" s="79">
        <v>100.0</v>
      </c>
      <c r="BO36" s="79">
        <v>100.0</v>
      </c>
      <c r="BP36" s="79">
        <v>90.0</v>
      </c>
      <c r="BQ36" s="79">
        <v>100.0</v>
      </c>
      <c r="BR36" s="79">
        <v>90.0</v>
      </c>
      <c r="BS36" s="79">
        <v>100.0</v>
      </c>
      <c r="BT36" s="78">
        <f t="shared" si="18"/>
        <v>97</v>
      </c>
      <c r="BU36" s="81">
        <v>100.0</v>
      </c>
      <c r="BV36" s="81">
        <v>100.0</v>
      </c>
      <c r="BW36" s="81">
        <v>100.0</v>
      </c>
      <c r="BX36" s="79">
        <v>100.0</v>
      </c>
      <c r="BY36" s="79">
        <v>100.0</v>
      </c>
      <c r="BZ36" s="79">
        <v>100.0</v>
      </c>
      <c r="CA36" s="79">
        <v>100.0</v>
      </c>
      <c r="CB36" s="79">
        <v>100.0</v>
      </c>
      <c r="CC36" s="79"/>
      <c r="CD36" s="78">
        <f t="shared" si="19"/>
        <v>100</v>
      </c>
    </row>
    <row r="37" ht="15.75" customHeight="1">
      <c r="A37" s="34" t="str">
        <f t="shared" si="2"/>
        <v>202004069-9</v>
      </c>
      <c r="B37" s="23">
        <f t="shared" si="3"/>
        <v>90</v>
      </c>
      <c r="C37" s="34"/>
      <c r="D37" s="98">
        <v>33.0</v>
      </c>
      <c r="E37" s="72" t="s">
        <v>2471</v>
      </c>
      <c r="F37" s="72" t="s">
        <v>100</v>
      </c>
      <c r="G37" s="72" t="s">
        <v>2472</v>
      </c>
      <c r="H37" s="72" t="s">
        <v>155</v>
      </c>
      <c r="I37" s="72" t="s">
        <v>450</v>
      </c>
      <c r="J37" s="72" t="s">
        <v>803</v>
      </c>
      <c r="K37" s="72" t="s">
        <v>2473</v>
      </c>
      <c r="L37" s="72" t="s">
        <v>65</v>
      </c>
      <c r="M37" s="72" t="s">
        <v>66</v>
      </c>
      <c r="N37" s="72" t="s">
        <v>2474</v>
      </c>
      <c r="O37" s="74">
        <f t="shared" si="4"/>
        <v>78</v>
      </c>
      <c r="P37" s="74">
        <f t="shared" si="5"/>
        <v>100</v>
      </c>
      <c r="Q37" s="74">
        <f t="shared" si="20"/>
        <v>89</v>
      </c>
      <c r="R37" s="74">
        <f t="shared" si="7"/>
        <v>84</v>
      </c>
      <c r="S37" s="74">
        <f t="shared" si="8"/>
        <v>100</v>
      </c>
      <c r="T37" s="74">
        <f t="shared" si="9"/>
        <v>94</v>
      </c>
      <c r="U37" s="74">
        <f t="shared" si="10"/>
        <v>100</v>
      </c>
      <c r="V37" s="75">
        <f t="shared" si="11"/>
        <v>0</v>
      </c>
      <c r="W37" s="76">
        <f t="shared" si="12"/>
        <v>90</v>
      </c>
      <c r="X37" s="74">
        <v>20.0</v>
      </c>
      <c r="Y37" s="77">
        <v>30.0</v>
      </c>
      <c r="Z37" s="77">
        <v>40.0</v>
      </c>
      <c r="AA37" s="77">
        <v>70.0</v>
      </c>
      <c r="AB37" s="78">
        <f t="shared" si="13"/>
        <v>78</v>
      </c>
      <c r="AC37" s="77">
        <v>30.0</v>
      </c>
      <c r="AD37" s="77">
        <v>70.0</v>
      </c>
      <c r="AE37" s="74">
        <v>100.0</v>
      </c>
      <c r="AF37" s="78">
        <f t="shared" si="14"/>
        <v>100</v>
      </c>
      <c r="AG37" s="77"/>
      <c r="AH37" s="77"/>
      <c r="AI37" s="74"/>
      <c r="AJ37" s="78">
        <f t="shared" si="15"/>
        <v>0</v>
      </c>
      <c r="AK37" s="79">
        <v>100.0</v>
      </c>
      <c r="AL37" s="80">
        <v>0.0</v>
      </c>
      <c r="AM37" s="79">
        <v>100.0</v>
      </c>
      <c r="AN37" s="79">
        <v>100.0</v>
      </c>
      <c r="AO37" s="79">
        <v>100.0</v>
      </c>
      <c r="AP37" s="79">
        <v>40.0</v>
      </c>
      <c r="AQ37" s="79">
        <v>100.0</v>
      </c>
      <c r="AR37" s="79">
        <v>100.0</v>
      </c>
      <c r="AS37" s="79">
        <v>100.0</v>
      </c>
      <c r="AT37" s="79">
        <v>100.0</v>
      </c>
      <c r="AU37" s="79"/>
      <c r="AV37" s="78">
        <f t="shared" si="16"/>
        <v>84</v>
      </c>
      <c r="AW37" s="79">
        <v>100.0</v>
      </c>
      <c r="AX37" s="79">
        <v>100.0</v>
      </c>
      <c r="AY37" s="79">
        <v>100.0</v>
      </c>
      <c r="AZ37" s="79">
        <v>100.0</v>
      </c>
      <c r="BA37" s="79">
        <v>100.0</v>
      </c>
      <c r="BB37" s="79">
        <v>100.0</v>
      </c>
      <c r="BC37" s="79">
        <v>100.0</v>
      </c>
      <c r="BD37" s="79">
        <v>100.0</v>
      </c>
      <c r="BE37" s="79">
        <v>100.0</v>
      </c>
      <c r="BF37" s="79">
        <v>100.0</v>
      </c>
      <c r="BG37" s="79"/>
      <c r="BH37" s="79"/>
      <c r="BI37" s="78">
        <f t="shared" si="17"/>
        <v>100</v>
      </c>
      <c r="BJ37" s="79">
        <v>100.0</v>
      </c>
      <c r="BK37" s="79">
        <v>100.0</v>
      </c>
      <c r="BL37" s="79">
        <v>95.0</v>
      </c>
      <c r="BM37" s="79">
        <v>45.0</v>
      </c>
      <c r="BN37" s="79">
        <v>100.0</v>
      </c>
      <c r="BO37" s="79">
        <v>100.0</v>
      </c>
      <c r="BP37" s="79">
        <v>100.0</v>
      </c>
      <c r="BQ37" s="79">
        <v>100.0</v>
      </c>
      <c r="BR37" s="79">
        <v>100.0</v>
      </c>
      <c r="BS37" s="79">
        <v>100.0</v>
      </c>
      <c r="BT37" s="78">
        <f t="shared" si="18"/>
        <v>94</v>
      </c>
      <c r="BU37" s="81">
        <v>100.0</v>
      </c>
      <c r="BV37" s="81">
        <v>100.0</v>
      </c>
      <c r="BW37" s="81">
        <v>100.0</v>
      </c>
      <c r="BX37" s="79">
        <v>100.0</v>
      </c>
      <c r="BY37" s="79">
        <v>100.0</v>
      </c>
      <c r="BZ37" s="79">
        <v>100.0</v>
      </c>
      <c r="CA37" s="79">
        <v>100.0</v>
      </c>
      <c r="CB37" s="79">
        <v>100.0</v>
      </c>
      <c r="CC37" s="79"/>
      <c r="CD37" s="78">
        <f t="shared" si="19"/>
        <v>100</v>
      </c>
    </row>
    <row r="38" ht="15.75" customHeight="1">
      <c r="A38" s="34" t="str">
        <f t="shared" si="2"/>
        <v>202004512-7</v>
      </c>
      <c r="B38" s="23">
        <f t="shared" si="3"/>
        <v>81</v>
      </c>
      <c r="C38" s="34"/>
      <c r="D38" s="98">
        <v>34.0</v>
      </c>
      <c r="E38" s="72" t="s">
        <v>2475</v>
      </c>
      <c r="F38" s="72" t="s">
        <v>92</v>
      </c>
      <c r="G38" s="72" t="s">
        <v>2476</v>
      </c>
      <c r="H38" s="72" t="s">
        <v>100</v>
      </c>
      <c r="I38" s="72" t="s">
        <v>813</v>
      </c>
      <c r="J38" s="72" t="s">
        <v>1160</v>
      </c>
      <c r="K38" s="72" t="s">
        <v>2477</v>
      </c>
      <c r="L38" s="72" t="s">
        <v>65</v>
      </c>
      <c r="M38" s="72" t="s">
        <v>66</v>
      </c>
      <c r="N38" s="72" t="s">
        <v>2478</v>
      </c>
      <c r="O38" s="74">
        <f t="shared" si="4"/>
        <v>100</v>
      </c>
      <c r="P38" s="74">
        <f t="shared" si="5"/>
        <v>95</v>
      </c>
      <c r="Q38" s="74">
        <f t="shared" si="20"/>
        <v>98</v>
      </c>
      <c r="R38" s="74">
        <f t="shared" si="7"/>
        <v>67</v>
      </c>
      <c r="S38" s="74">
        <f t="shared" si="8"/>
        <v>5.9</v>
      </c>
      <c r="T38" s="74">
        <f t="shared" si="9"/>
        <v>86</v>
      </c>
      <c r="U38" s="74">
        <f t="shared" si="10"/>
        <v>25</v>
      </c>
      <c r="V38" s="75">
        <f t="shared" si="11"/>
        <v>0</v>
      </c>
      <c r="W38" s="76">
        <f t="shared" si="12"/>
        <v>81</v>
      </c>
      <c r="X38" s="74">
        <v>20.0</v>
      </c>
      <c r="Y38" s="77">
        <v>30.0</v>
      </c>
      <c r="Z38" s="77">
        <v>50.0</v>
      </c>
      <c r="AA38" s="77">
        <v>100.0</v>
      </c>
      <c r="AB38" s="78">
        <f t="shared" si="13"/>
        <v>100</v>
      </c>
      <c r="AC38" s="77">
        <v>30.0</v>
      </c>
      <c r="AD38" s="77">
        <v>65.0</v>
      </c>
      <c r="AE38" s="74">
        <v>100.0</v>
      </c>
      <c r="AF38" s="78">
        <f t="shared" si="14"/>
        <v>95</v>
      </c>
      <c r="AG38" s="77"/>
      <c r="AH38" s="77"/>
      <c r="AI38" s="74"/>
      <c r="AJ38" s="78">
        <f t="shared" si="15"/>
        <v>0</v>
      </c>
      <c r="AK38" s="79">
        <v>60.0</v>
      </c>
      <c r="AL38" s="80">
        <v>100.0</v>
      </c>
      <c r="AM38" s="79">
        <v>100.0</v>
      </c>
      <c r="AN38" s="79">
        <v>75.0</v>
      </c>
      <c r="AO38" s="79">
        <v>75.0</v>
      </c>
      <c r="AP38" s="79">
        <v>60.0</v>
      </c>
      <c r="AQ38" s="79">
        <v>100.0</v>
      </c>
      <c r="AR38" s="79">
        <v>0.0</v>
      </c>
      <c r="AS38" s="79">
        <v>100.0</v>
      </c>
      <c r="AT38" s="79">
        <v>0.0</v>
      </c>
      <c r="AU38" s="79"/>
      <c r="AV38" s="78">
        <f t="shared" si="16"/>
        <v>67</v>
      </c>
      <c r="AW38" s="79">
        <v>0.0</v>
      </c>
      <c r="AX38" s="79">
        <v>59.0</v>
      </c>
      <c r="AY38" s="79">
        <v>0.0</v>
      </c>
      <c r="AZ38" s="79">
        <v>0.0</v>
      </c>
      <c r="BA38" s="79">
        <v>0.0</v>
      </c>
      <c r="BB38" s="79">
        <v>0.0</v>
      </c>
      <c r="BC38" s="79">
        <v>0.0</v>
      </c>
      <c r="BD38" s="79">
        <v>0.0</v>
      </c>
      <c r="BE38" s="79">
        <v>0.0</v>
      </c>
      <c r="BF38" s="79">
        <v>0.0</v>
      </c>
      <c r="BG38" s="79"/>
      <c r="BH38" s="79"/>
      <c r="BI38" s="78">
        <f t="shared" si="17"/>
        <v>5.9</v>
      </c>
      <c r="BJ38" s="79">
        <v>90.0</v>
      </c>
      <c r="BK38" s="79">
        <v>100.0</v>
      </c>
      <c r="BL38" s="79">
        <v>90.0</v>
      </c>
      <c r="BM38" s="79">
        <v>100.0</v>
      </c>
      <c r="BN38" s="79">
        <v>100.0</v>
      </c>
      <c r="BO38" s="79">
        <v>100.0</v>
      </c>
      <c r="BP38" s="85">
        <v>0.0</v>
      </c>
      <c r="BQ38" s="79">
        <v>100.0</v>
      </c>
      <c r="BR38" s="79">
        <v>90.0</v>
      </c>
      <c r="BS38" s="79">
        <v>90.0</v>
      </c>
      <c r="BT38" s="78">
        <f t="shared" si="18"/>
        <v>86</v>
      </c>
      <c r="BU38" s="81">
        <v>100.0</v>
      </c>
      <c r="BV38" s="81">
        <v>100.0</v>
      </c>
      <c r="BW38" s="81">
        <v>0.0</v>
      </c>
      <c r="BX38" s="79">
        <v>0.0</v>
      </c>
      <c r="BY38" s="79">
        <v>0.0</v>
      </c>
      <c r="BZ38" s="79">
        <v>0.0</v>
      </c>
      <c r="CA38" s="79">
        <v>0.0</v>
      </c>
      <c r="CB38" s="79">
        <v>0.0</v>
      </c>
      <c r="CC38" s="79"/>
      <c r="CD38" s="78">
        <f t="shared" si="19"/>
        <v>25</v>
      </c>
    </row>
    <row r="39" ht="15.75" customHeight="1">
      <c r="A39" s="34" t="str">
        <f t="shared" si="2"/>
        <v>202004540-2</v>
      </c>
      <c r="B39" s="23">
        <f t="shared" si="3"/>
        <v>94</v>
      </c>
      <c r="C39" s="34"/>
      <c r="D39" s="98">
        <v>35.0</v>
      </c>
      <c r="E39" s="72" t="s">
        <v>2479</v>
      </c>
      <c r="F39" s="72" t="s">
        <v>61</v>
      </c>
      <c r="G39" s="72" t="s">
        <v>2480</v>
      </c>
      <c r="H39" s="72" t="s">
        <v>85</v>
      </c>
      <c r="I39" s="72" t="s">
        <v>420</v>
      </c>
      <c r="J39" s="72" t="s">
        <v>2481</v>
      </c>
      <c r="K39" s="72" t="s">
        <v>2070</v>
      </c>
      <c r="L39" s="72" t="s">
        <v>65</v>
      </c>
      <c r="M39" s="72" t="s">
        <v>66</v>
      </c>
      <c r="N39" s="72" t="s">
        <v>2482</v>
      </c>
      <c r="O39" s="74">
        <f t="shared" si="4"/>
        <v>100</v>
      </c>
      <c r="P39" s="74">
        <f t="shared" si="5"/>
        <v>85</v>
      </c>
      <c r="Q39" s="74">
        <f t="shared" si="20"/>
        <v>93</v>
      </c>
      <c r="R39" s="74">
        <f t="shared" si="7"/>
        <v>98</v>
      </c>
      <c r="S39" s="74">
        <f t="shared" si="8"/>
        <v>100</v>
      </c>
      <c r="T39" s="74">
        <f t="shared" si="9"/>
        <v>90</v>
      </c>
      <c r="U39" s="74">
        <f t="shared" si="10"/>
        <v>93.25</v>
      </c>
      <c r="V39" s="75">
        <f t="shared" si="11"/>
        <v>0</v>
      </c>
      <c r="W39" s="76">
        <f t="shared" si="12"/>
        <v>94</v>
      </c>
      <c r="X39" s="74">
        <v>20.0</v>
      </c>
      <c r="Y39" s="77">
        <v>30.0</v>
      </c>
      <c r="Z39" s="77">
        <v>50.0</v>
      </c>
      <c r="AA39" s="77">
        <v>100.0</v>
      </c>
      <c r="AB39" s="78">
        <f t="shared" si="13"/>
        <v>100</v>
      </c>
      <c r="AC39" s="77">
        <v>30.0</v>
      </c>
      <c r="AD39" s="77">
        <v>55.0</v>
      </c>
      <c r="AE39" s="74">
        <v>100.0</v>
      </c>
      <c r="AF39" s="78">
        <f t="shared" si="14"/>
        <v>85</v>
      </c>
      <c r="AG39" s="77"/>
      <c r="AH39" s="77"/>
      <c r="AI39" s="74"/>
      <c r="AJ39" s="78">
        <f t="shared" si="15"/>
        <v>0</v>
      </c>
      <c r="AK39" s="79">
        <v>100.0</v>
      </c>
      <c r="AL39" s="80">
        <v>100.0</v>
      </c>
      <c r="AM39" s="79">
        <v>100.0</v>
      </c>
      <c r="AN39" s="79">
        <v>100.0</v>
      </c>
      <c r="AO39" s="79">
        <v>100.0</v>
      </c>
      <c r="AP39" s="79">
        <v>80.0</v>
      </c>
      <c r="AQ39" s="79">
        <v>100.0</v>
      </c>
      <c r="AR39" s="79">
        <v>100.0</v>
      </c>
      <c r="AS39" s="79">
        <v>100.0</v>
      </c>
      <c r="AT39" s="79">
        <v>100.0</v>
      </c>
      <c r="AU39" s="79"/>
      <c r="AV39" s="78">
        <f t="shared" si="16"/>
        <v>98</v>
      </c>
      <c r="AW39" s="79">
        <v>100.0</v>
      </c>
      <c r="AX39" s="79">
        <v>100.0</v>
      </c>
      <c r="AY39" s="79">
        <v>100.0</v>
      </c>
      <c r="AZ39" s="79">
        <v>100.0</v>
      </c>
      <c r="BA39" s="79">
        <v>100.0</v>
      </c>
      <c r="BB39" s="79">
        <v>100.0</v>
      </c>
      <c r="BC39" s="79">
        <v>100.0</v>
      </c>
      <c r="BD39" s="79">
        <v>100.0</v>
      </c>
      <c r="BE39" s="79">
        <v>100.0</v>
      </c>
      <c r="BF39" s="79">
        <v>100.0</v>
      </c>
      <c r="BG39" s="79"/>
      <c r="BH39" s="79"/>
      <c r="BI39" s="78">
        <f t="shared" si="17"/>
        <v>100</v>
      </c>
      <c r="BJ39" s="79">
        <v>100.0</v>
      </c>
      <c r="BK39" s="79">
        <v>100.0</v>
      </c>
      <c r="BL39" s="79">
        <v>100.0</v>
      </c>
      <c r="BM39" s="79">
        <v>100.0</v>
      </c>
      <c r="BN39" s="79">
        <v>100.0</v>
      </c>
      <c r="BO39" s="79">
        <v>100.0</v>
      </c>
      <c r="BP39" s="79">
        <v>100.0</v>
      </c>
      <c r="BQ39" s="79">
        <v>100.0</v>
      </c>
      <c r="BR39" s="79">
        <v>0.0</v>
      </c>
      <c r="BS39" s="79">
        <v>100.0</v>
      </c>
      <c r="BT39" s="78">
        <f t="shared" si="18"/>
        <v>90</v>
      </c>
      <c r="BU39" s="81">
        <v>100.0</v>
      </c>
      <c r="BV39" s="81">
        <v>100.0</v>
      </c>
      <c r="BW39" s="81">
        <v>100.0</v>
      </c>
      <c r="BX39" s="79">
        <v>100.0</v>
      </c>
      <c r="BY39" s="79">
        <v>100.0</v>
      </c>
      <c r="BZ39" s="79">
        <v>46.0</v>
      </c>
      <c r="CA39" s="79">
        <v>100.0</v>
      </c>
      <c r="CB39" s="79">
        <v>100.0</v>
      </c>
      <c r="CC39" s="79"/>
      <c r="CD39" s="78">
        <f t="shared" si="19"/>
        <v>93.25</v>
      </c>
    </row>
    <row r="40" ht="15.75" customHeight="1">
      <c r="A40" s="34" t="str">
        <f t="shared" si="2"/>
        <v>202004597-6</v>
      </c>
      <c r="B40" s="23">
        <f t="shared" si="3"/>
        <v>73</v>
      </c>
      <c r="C40" s="34"/>
      <c r="D40" s="98">
        <v>36.0</v>
      </c>
      <c r="E40" s="72" t="s">
        <v>2483</v>
      </c>
      <c r="F40" s="72" t="s">
        <v>85</v>
      </c>
      <c r="G40" s="72" t="s">
        <v>2484</v>
      </c>
      <c r="H40" s="72" t="s">
        <v>65</v>
      </c>
      <c r="I40" s="72" t="s">
        <v>2485</v>
      </c>
      <c r="J40" s="72" t="s">
        <v>694</v>
      </c>
      <c r="K40" s="72" t="s">
        <v>2486</v>
      </c>
      <c r="L40" s="72" t="s">
        <v>65</v>
      </c>
      <c r="M40" s="72" t="s">
        <v>66</v>
      </c>
      <c r="N40" s="72" t="s">
        <v>2487</v>
      </c>
      <c r="O40" s="74">
        <f t="shared" si="4"/>
        <v>62.5</v>
      </c>
      <c r="P40" s="74">
        <f t="shared" si="5"/>
        <v>0</v>
      </c>
      <c r="Q40" s="74">
        <v>55.0</v>
      </c>
      <c r="R40" s="74">
        <f t="shared" si="7"/>
        <v>88</v>
      </c>
      <c r="S40" s="74">
        <f t="shared" si="8"/>
        <v>100</v>
      </c>
      <c r="T40" s="74">
        <f t="shared" si="9"/>
        <v>94.5</v>
      </c>
      <c r="U40" s="74">
        <f t="shared" si="10"/>
        <v>87.5</v>
      </c>
      <c r="V40" s="75">
        <f t="shared" si="11"/>
        <v>95</v>
      </c>
      <c r="W40" s="76">
        <f t="shared" si="12"/>
        <v>73</v>
      </c>
      <c r="X40" s="74">
        <v>15.0</v>
      </c>
      <c r="Y40" s="77">
        <v>30.0</v>
      </c>
      <c r="Z40" s="77">
        <v>25.0</v>
      </c>
      <c r="AA40" s="77">
        <v>70.0</v>
      </c>
      <c r="AB40" s="78">
        <f t="shared" si="13"/>
        <v>62.5</v>
      </c>
      <c r="AC40" s="77">
        <v>0.0</v>
      </c>
      <c r="AD40" s="77">
        <v>0.0</v>
      </c>
      <c r="AE40" s="74">
        <v>0.0</v>
      </c>
      <c r="AF40" s="78">
        <f t="shared" si="14"/>
        <v>0</v>
      </c>
      <c r="AG40" s="77">
        <v>25.0</v>
      </c>
      <c r="AH40" s="77">
        <v>70.0</v>
      </c>
      <c r="AI40" s="74">
        <v>100.0</v>
      </c>
      <c r="AJ40" s="78">
        <f t="shared" si="15"/>
        <v>95</v>
      </c>
      <c r="AK40" s="79">
        <v>100.0</v>
      </c>
      <c r="AL40" s="80">
        <v>0.0</v>
      </c>
      <c r="AM40" s="79">
        <v>100.0</v>
      </c>
      <c r="AN40" s="79">
        <v>100.0</v>
      </c>
      <c r="AO40" s="79">
        <v>100.0</v>
      </c>
      <c r="AP40" s="79">
        <v>80.0</v>
      </c>
      <c r="AQ40" s="79">
        <v>100.0</v>
      </c>
      <c r="AR40" s="79">
        <v>100.0</v>
      </c>
      <c r="AS40" s="79">
        <v>100.0</v>
      </c>
      <c r="AT40" s="79">
        <v>100.0</v>
      </c>
      <c r="AU40" s="79"/>
      <c r="AV40" s="78">
        <f t="shared" si="16"/>
        <v>88</v>
      </c>
      <c r="AW40" s="79">
        <v>100.0</v>
      </c>
      <c r="AX40" s="79">
        <v>100.0</v>
      </c>
      <c r="AY40" s="79">
        <v>100.0</v>
      </c>
      <c r="AZ40" s="79">
        <v>100.0</v>
      </c>
      <c r="BA40" s="79">
        <v>100.0</v>
      </c>
      <c r="BB40" s="79">
        <v>100.0</v>
      </c>
      <c r="BC40" s="79">
        <v>100.0</v>
      </c>
      <c r="BD40" s="79">
        <v>100.0</v>
      </c>
      <c r="BE40" s="79">
        <v>100.0</v>
      </c>
      <c r="BF40" s="79">
        <v>100.0</v>
      </c>
      <c r="BG40" s="79"/>
      <c r="BH40" s="79"/>
      <c r="BI40" s="78">
        <f t="shared" si="17"/>
        <v>100</v>
      </c>
      <c r="BJ40" s="79">
        <v>100.0</v>
      </c>
      <c r="BK40" s="79">
        <v>80.0</v>
      </c>
      <c r="BL40" s="79">
        <v>100.0</v>
      </c>
      <c r="BM40" s="79">
        <v>100.0</v>
      </c>
      <c r="BN40" s="79">
        <v>100.0</v>
      </c>
      <c r="BO40" s="79">
        <v>95.0</v>
      </c>
      <c r="BP40" s="79">
        <v>85.0</v>
      </c>
      <c r="BQ40" s="79">
        <v>100.0</v>
      </c>
      <c r="BR40" s="79">
        <v>90.0</v>
      </c>
      <c r="BS40" s="79">
        <v>95.0</v>
      </c>
      <c r="BT40" s="78">
        <f t="shared" si="18"/>
        <v>94.5</v>
      </c>
      <c r="BU40" s="81">
        <v>0.0</v>
      </c>
      <c r="BV40" s="81">
        <v>100.0</v>
      </c>
      <c r="BW40" s="81">
        <v>100.0</v>
      </c>
      <c r="BX40" s="79">
        <v>100.0</v>
      </c>
      <c r="BY40" s="79">
        <v>100.0</v>
      </c>
      <c r="BZ40" s="79">
        <v>100.0</v>
      </c>
      <c r="CA40" s="79">
        <v>100.0</v>
      </c>
      <c r="CB40" s="79">
        <v>100.0</v>
      </c>
      <c r="CC40" s="79"/>
      <c r="CD40" s="78">
        <f t="shared" si="19"/>
        <v>87.5</v>
      </c>
    </row>
    <row r="41" ht="15.75" customHeight="1">
      <c r="A41" s="34" t="str">
        <f t="shared" si="2"/>
        <v>-</v>
      </c>
      <c r="B41" s="23" t="str">
        <f t="shared" si="3"/>
        <v/>
      </c>
      <c r="C41" s="34"/>
      <c r="D41" s="98">
        <v>37.0</v>
      </c>
      <c r="E41" s="72"/>
      <c r="F41" s="72"/>
      <c r="G41" s="72"/>
      <c r="H41" s="72"/>
      <c r="I41" s="72"/>
      <c r="J41" s="72"/>
      <c r="K41" s="72"/>
      <c r="L41" s="34"/>
      <c r="M41" s="34"/>
      <c r="N41" s="34"/>
      <c r="O41" s="74"/>
      <c r="P41" s="74"/>
      <c r="Q41" s="74"/>
      <c r="R41" s="74"/>
      <c r="S41" s="74"/>
      <c r="T41" s="74"/>
      <c r="U41" s="74"/>
      <c r="V41" s="75"/>
      <c r="W41" s="107"/>
      <c r="X41" s="74"/>
      <c r="Y41" s="77"/>
      <c r="Z41" s="77"/>
      <c r="AA41" s="77"/>
      <c r="AB41" s="78"/>
      <c r="AC41" s="77"/>
      <c r="AD41" s="77"/>
      <c r="AE41" s="74"/>
      <c r="AF41" s="78"/>
      <c r="AG41" s="77"/>
      <c r="AH41" s="77"/>
      <c r="AI41" s="77"/>
      <c r="AJ41" s="78"/>
      <c r="AK41" s="79"/>
      <c r="AL41" s="80"/>
      <c r="AM41" s="79"/>
      <c r="AN41" s="79"/>
      <c r="AO41" s="79"/>
      <c r="AP41" s="79"/>
      <c r="AQ41" s="79"/>
      <c r="AR41" s="79"/>
      <c r="AS41" s="79"/>
      <c r="AT41" s="79"/>
      <c r="AU41" s="79"/>
      <c r="AV41" s="78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8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8"/>
      <c r="BU41" s="79"/>
      <c r="BV41" s="79"/>
      <c r="BW41" s="79"/>
      <c r="BX41" s="79"/>
      <c r="BY41" s="79"/>
      <c r="BZ41" s="79"/>
      <c r="CA41" s="79"/>
      <c r="CB41" s="79"/>
      <c r="CC41" s="79"/>
      <c r="CD41" s="78"/>
    </row>
    <row r="42" ht="15.75" customHeight="1">
      <c r="A42" s="34" t="str">
        <f t="shared" si="2"/>
        <v>-</v>
      </c>
      <c r="B42" s="23" t="str">
        <f t="shared" si="3"/>
        <v/>
      </c>
      <c r="C42" s="34"/>
      <c r="D42" s="98">
        <v>38.0</v>
      </c>
      <c r="E42" s="72"/>
      <c r="F42" s="72"/>
      <c r="G42" s="72"/>
      <c r="H42" s="72"/>
      <c r="I42" s="72"/>
      <c r="J42" s="72"/>
      <c r="K42" s="72"/>
      <c r="L42" s="34"/>
      <c r="M42" s="34"/>
      <c r="N42" s="34"/>
      <c r="O42" s="74"/>
      <c r="P42" s="74"/>
      <c r="Q42" s="74"/>
      <c r="R42" s="74"/>
      <c r="S42" s="74"/>
      <c r="T42" s="74"/>
      <c r="U42" s="74"/>
      <c r="V42" s="75"/>
      <c r="W42" s="107"/>
      <c r="X42" s="74"/>
      <c r="Y42" s="77"/>
      <c r="Z42" s="77"/>
      <c r="AA42" s="77"/>
      <c r="AB42" s="78"/>
      <c r="AC42" s="77"/>
      <c r="AD42" s="77"/>
      <c r="AE42" s="74"/>
      <c r="AF42" s="78"/>
      <c r="AG42" s="77"/>
      <c r="AH42" s="77"/>
      <c r="AI42" s="77"/>
      <c r="AJ42" s="78"/>
      <c r="AK42" s="79"/>
      <c r="AL42" s="80"/>
      <c r="AM42" s="79"/>
      <c r="AN42" s="79"/>
      <c r="AO42" s="79"/>
      <c r="AP42" s="79"/>
      <c r="AQ42" s="79"/>
      <c r="AR42" s="79"/>
      <c r="AS42" s="79"/>
      <c r="AT42" s="79"/>
      <c r="AU42" s="79"/>
      <c r="AV42" s="78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8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8"/>
      <c r="BU42" s="79"/>
      <c r="BV42" s="79"/>
      <c r="BW42" s="79"/>
      <c r="BX42" s="79"/>
      <c r="BY42" s="79"/>
      <c r="BZ42" s="79"/>
      <c r="CA42" s="79"/>
      <c r="CB42" s="79"/>
      <c r="CC42" s="79"/>
      <c r="CD42" s="78"/>
    </row>
    <row r="43" ht="15.75" customHeight="1">
      <c r="A43" s="34" t="str">
        <f t="shared" si="2"/>
        <v>-</v>
      </c>
      <c r="B43" s="23" t="str">
        <f t="shared" si="3"/>
        <v/>
      </c>
      <c r="C43" s="34"/>
      <c r="D43" s="98">
        <v>39.0</v>
      </c>
      <c r="E43" s="72"/>
      <c r="F43" s="72"/>
      <c r="G43" s="72"/>
      <c r="H43" s="72"/>
      <c r="I43" s="72"/>
      <c r="J43" s="72"/>
      <c r="K43" s="72"/>
      <c r="L43" s="34"/>
      <c r="M43" s="34"/>
      <c r="N43" s="34"/>
      <c r="O43" s="74"/>
      <c r="P43" s="74"/>
      <c r="Q43" s="74"/>
      <c r="R43" s="74"/>
      <c r="S43" s="74"/>
      <c r="T43" s="74"/>
      <c r="U43" s="74"/>
      <c r="V43" s="75"/>
      <c r="W43" s="107"/>
      <c r="X43" s="74"/>
      <c r="Y43" s="77"/>
      <c r="Z43" s="77"/>
      <c r="AA43" s="77"/>
      <c r="AB43" s="78"/>
      <c r="AC43" s="77"/>
      <c r="AD43" s="77"/>
      <c r="AE43" s="74"/>
      <c r="AF43" s="78"/>
      <c r="AG43" s="77"/>
      <c r="AH43" s="77"/>
      <c r="AI43" s="77"/>
      <c r="AJ43" s="78"/>
      <c r="AK43" s="79"/>
      <c r="AL43" s="80"/>
      <c r="AM43" s="79"/>
      <c r="AN43" s="79"/>
      <c r="AO43" s="79"/>
      <c r="AP43" s="79"/>
      <c r="AQ43" s="79"/>
      <c r="AR43" s="79"/>
      <c r="AS43" s="79"/>
      <c r="AT43" s="79"/>
      <c r="AU43" s="79"/>
      <c r="AV43" s="78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8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8"/>
      <c r="BU43" s="79"/>
      <c r="BV43" s="79"/>
      <c r="BW43" s="79"/>
      <c r="BX43" s="79"/>
      <c r="BY43" s="79"/>
      <c r="BZ43" s="79"/>
      <c r="CA43" s="79"/>
      <c r="CB43" s="79"/>
      <c r="CC43" s="79"/>
      <c r="CD43" s="78"/>
    </row>
    <row r="44" ht="15.75" customHeight="1">
      <c r="A44" s="34" t="str">
        <f t="shared" si="2"/>
        <v>-</v>
      </c>
      <c r="B44" s="23" t="str">
        <f t="shared" si="3"/>
        <v/>
      </c>
      <c r="C44" s="34"/>
      <c r="D44" s="98">
        <v>40.0</v>
      </c>
      <c r="E44" s="72"/>
      <c r="F44" s="72"/>
      <c r="G44" s="72"/>
      <c r="H44" s="72"/>
      <c r="I44" s="72"/>
      <c r="J44" s="72"/>
      <c r="K44" s="72"/>
      <c r="L44" s="34"/>
      <c r="M44" s="34"/>
      <c r="N44" s="34"/>
      <c r="O44" s="74"/>
      <c r="P44" s="74"/>
      <c r="Q44" s="74"/>
      <c r="R44" s="74"/>
      <c r="S44" s="74"/>
      <c r="T44" s="74"/>
      <c r="U44" s="74"/>
      <c r="V44" s="75"/>
      <c r="W44" s="107"/>
      <c r="X44" s="74"/>
      <c r="Y44" s="77"/>
      <c r="Z44" s="77"/>
      <c r="AA44" s="77"/>
      <c r="AB44" s="78"/>
      <c r="AC44" s="77"/>
      <c r="AD44" s="77"/>
      <c r="AE44" s="74"/>
      <c r="AF44" s="78"/>
      <c r="AG44" s="77"/>
      <c r="AH44" s="77"/>
      <c r="AI44" s="77"/>
      <c r="AJ44" s="78"/>
      <c r="AK44" s="79"/>
      <c r="AL44" s="80"/>
      <c r="AM44" s="79"/>
      <c r="AN44" s="79"/>
      <c r="AO44" s="79"/>
      <c r="AP44" s="79"/>
      <c r="AQ44" s="79"/>
      <c r="AR44" s="79"/>
      <c r="AS44" s="79"/>
      <c r="AT44" s="79"/>
      <c r="AU44" s="79"/>
      <c r="AV44" s="78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8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8"/>
      <c r="BU44" s="79"/>
      <c r="BV44" s="79"/>
      <c r="BW44" s="79"/>
      <c r="BX44" s="79"/>
      <c r="BY44" s="79"/>
      <c r="BZ44" s="79"/>
      <c r="CA44" s="79"/>
      <c r="CB44" s="79"/>
      <c r="CC44" s="79"/>
      <c r="CD44" s="78"/>
    </row>
    <row r="45" ht="15.75" customHeight="1">
      <c r="A45" s="34" t="str">
        <f t="shared" si="2"/>
        <v>-</v>
      </c>
      <c r="B45" s="23" t="str">
        <f t="shared" si="3"/>
        <v/>
      </c>
      <c r="C45" s="34"/>
      <c r="D45" s="98">
        <v>41.0</v>
      </c>
      <c r="E45" s="72"/>
      <c r="F45" s="72"/>
      <c r="G45" s="72"/>
      <c r="H45" s="72"/>
      <c r="I45" s="72"/>
      <c r="J45" s="72"/>
      <c r="K45" s="72"/>
      <c r="L45" s="34"/>
      <c r="M45" s="34"/>
      <c r="N45" s="34"/>
      <c r="O45" s="74"/>
      <c r="P45" s="74"/>
      <c r="Q45" s="74"/>
      <c r="R45" s="74"/>
      <c r="S45" s="74"/>
      <c r="T45" s="74"/>
      <c r="U45" s="74"/>
      <c r="V45" s="75"/>
      <c r="W45" s="107"/>
      <c r="X45" s="74"/>
      <c r="Y45" s="77"/>
      <c r="Z45" s="77"/>
      <c r="AA45" s="77"/>
      <c r="AB45" s="78"/>
      <c r="AC45" s="77"/>
      <c r="AD45" s="77"/>
      <c r="AE45" s="74"/>
      <c r="AF45" s="78"/>
      <c r="AG45" s="77"/>
      <c r="AH45" s="77"/>
      <c r="AI45" s="77"/>
      <c r="AJ45" s="78"/>
      <c r="AK45" s="79"/>
      <c r="AL45" s="80"/>
      <c r="AM45" s="79"/>
      <c r="AN45" s="79"/>
      <c r="AO45" s="79"/>
      <c r="AP45" s="79"/>
      <c r="AQ45" s="79"/>
      <c r="AR45" s="79"/>
      <c r="AS45" s="79"/>
      <c r="AT45" s="79"/>
      <c r="AU45" s="79"/>
      <c r="AV45" s="78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8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8"/>
      <c r="BU45" s="79"/>
      <c r="BV45" s="79"/>
      <c r="BW45" s="79"/>
      <c r="BX45" s="79"/>
      <c r="BY45" s="79"/>
      <c r="BZ45" s="79"/>
      <c r="CA45" s="79"/>
      <c r="CB45" s="79"/>
      <c r="CC45" s="79"/>
      <c r="CD45" s="78"/>
    </row>
    <row r="46" ht="15.75" customHeight="1">
      <c r="A46" s="34" t="str">
        <f t="shared" si="2"/>
        <v>-</v>
      </c>
      <c r="B46" s="23" t="str">
        <f t="shared" si="3"/>
        <v/>
      </c>
      <c r="C46" s="34"/>
      <c r="D46" s="98">
        <f t="shared" ref="D46:D47" si="22">D45+1</f>
        <v>42</v>
      </c>
      <c r="E46" s="72"/>
      <c r="F46" s="72"/>
      <c r="G46" s="72"/>
      <c r="H46" s="72"/>
      <c r="I46" s="72"/>
      <c r="J46" s="72"/>
      <c r="K46" s="72"/>
      <c r="L46" s="34"/>
      <c r="M46" s="34"/>
      <c r="N46" s="34"/>
      <c r="O46" s="74"/>
      <c r="P46" s="74"/>
      <c r="Q46" s="74"/>
      <c r="R46" s="74"/>
      <c r="S46" s="74"/>
      <c r="T46" s="74"/>
      <c r="U46" s="74"/>
      <c r="V46" s="75"/>
      <c r="W46" s="107"/>
      <c r="X46" s="74"/>
      <c r="Y46" s="77"/>
      <c r="Z46" s="77"/>
      <c r="AA46" s="77"/>
      <c r="AB46" s="78"/>
      <c r="AC46" s="77"/>
      <c r="AD46" s="77"/>
      <c r="AE46" s="74"/>
      <c r="AF46" s="78"/>
      <c r="AG46" s="77"/>
      <c r="AH46" s="77"/>
      <c r="AI46" s="77"/>
      <c r="AJ46" s="78"/>
      <c r="AK46" s="79"/>
      <c r="AL46" s="80"/>
      <c r="AM46" s="79"/>
      <c r="AN46" s="79"/>
      <c r="AO46" s="79"/>
      <c r="AP46" s="79"/>
      <c r="AQ46" s="79"/>
      <c r="AR46" s="79"/>
      <c r="AS46" s="79"/>
      <c r="AT46" s="79"/>
      <c r="AU46" s="79"/>
      <c r="AV46" s="78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8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8"/>
      <c r="BU46" s="79"/>
      <c r="BV46" s="79"/>
      <c r="BW46" s="79"/>
      <c r="BX46" s="79"/>
      <c r="BY46" s="79"/>
      <c r="BZ46" s="79"/>
      <c r="CA46" s="79"/>
      <c r="CB46" s="79"/>
      <c r="CC46" s="79"/>
      <c r="CD46" s="78"/>
    </row>
    <row r="47" ht="15.75" customHeight="1">
      <c r="A47" s="34" t="str">
        <f t="shared" si="2"/>
        <v>-</v>
      </c>
      <c r="B47" s="23" t="str">
        <f t="shared" si="3"/>
        <v/>
      </c>
      <c r="C47" s="34"/>
      <c r="D47" s="98">
        <f t="shared" si="22"/>
        <v>43</v>
      </c>
      <c r="E47" s="72"/>
      <c r="F47" s="72"/>
      <c r="G47" s="72"/>
      <c r="H47" s="72"/>
      <c r="I47" s="72"/>
      <c r="J47" s="72"/>
      <c r="K47" s="72"/>
      <c r="L47" s="34"/>
      <c r="M47" s="34"/>
      <c r="N47" s="34"/>
      <c r="O47" s="74"/>
      <c r="P47" s="74"/>
      <c r="Q47" s="74"/>
      <c r="R47" s="74"/>
      <c r="S47" s="74"/>
      <c r="T47" s="74"/>
      <c r="U47" s="74"/>
      <c r="V47" s="75"/>
      <c r="W47" s="107"/>
      <c r="X47" s="74"/>
      <c r="Y47" s="77"/>
      <c r="Z47" s="77"/>
      <c r="AA47" s="77"/>
      <c r="AB47" s="78"/>
      <c r="AC47" s="77"/>
      <c r="AD47" s="77"/>
      <c r="AE47" s="74"/>
      <c r="AF47" s="78"/>
      <c r="AG47" s="77"/>
      <c r="AH47" s="77"/>
      <c r="AI47" s="77"/>
      <c r="AJ47" s="78"/>
      <c r="AK47" s="79"/>
      <c r="AL47" s="80"/>
      <c r="AM47" s="79"/>
      <c r="AN47" s="79"/>
      <c r="AO47" s="79"/>
      <c r="AP47" s="79"/>
      <c r="AQ47" s="79"/>
      <c r="AR47" s="79"/>
      <c r="AS47" s="79"/>
      <c r="AT47" s="79"/>
      <c r="AU47" s="79"/>
      <c r="AV47" s="78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8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8"/>
      <c r="BU47" s="79"/>
      <c r="BV47" s="79"/>
      <c r="BW47" s="79"/>
      <c r="BX47" s="79"/>
      <c r="BY47" s="79"/>
      <c r="BZ47" s="79"/>
      <c r="CA47" s="79"/>
      <c r="CB47" s="79"/>
      <c r="CC47" s="79"/>
      <c r="CD47" s="78"/>
    </row>
    <row r="48" ht="15.75" customHeight="1">
      <c r="A48" s="34"/>
      <c r="B48" s="34"/>
      <c r="C48" s="34"/>
      <c r="D48" s="34"/>
      <c r="K48" s="2" t="s">
        <v>1</v>
      </c>
      <c r="L48" s="127"/>
      <c r="M48" s="127"/>
      <c r="N48" s="127"/>
      <c r="O48" s="108">
        <f t="shared" ref="O48:R48" si="23">IF(COUNT(O5:O47)&gt;0,ROUND(SUM(O5:O47)/COUNTIF(O5:O47,"&lt;&gt;"),0),0)</f>
        <v>62</v>
      </c>
      <c r="P48" s="108">
        <f t="shared" si="23"/>
        <v>53</v>
      </c>
      <c r="Q48" s="108">
        <f t="shared" si="23"/>
        <v>62</v>
      </c>
      <c r="R48" s="108">
        <f t="shared" si="23"/>
        <v>69</v>
      </c>
      <c r="S48" s="108"/>
      <c r="T48" s="108">
        <f>IF(COUNT(T5:T47)&gt;0,ROUND(SUM(T5:T47)/COUNTIF(T5:T47,"&lt;&gt;"),0),0)</f>
        <v>69</v>
      </c>
      <c r="U48" s="108"/>
      <c r="V48" s="108">
        <f t="shared" ref="V48:Z48" si="24">IF(COUNT(V5:V47)&gt;0,ROUND(SUM(V5:V47)/COUNTIF(V5:V47,"&lt;&gt;"),0),0)</f>
        <v>15</v>
      </c>
      <c r="W48" s="108">
        <f t="shared" si="24"/>
        <v>64</v>
      </c>
      <c r="X48" s="99">
        <f t="shared" si="24"/>
        <v>15</v>
      </c>
      <c r="Y48" s="99">
        <f t="shared" si="24"/>
        <v>21</v>
      </c>
      <c r="Z48" s="99">
        <f t="shared" si="24"/>
        <v>28</v>
      </c>
      <c r="AA48" s="99"/>
      <c r="AB48" s="99">
        <f t="shared" ref="AB48:AN48" si="25">IF(COUNT(AB5:AB47)&gt;0,ROUND(SUM(AB5:AB47)/COUNTIF(AB5:AB47,"&lt;&gt;"),0),0)</f>
        <v>62</v>
      </c>
      <c r="AC48" s="99">
        <f t="shared" si="25"/>
        <v>17</v>
      </c>
      <c r="AD48" s="99">
        <f t="shared" si="25"/>
        <v>38</v>
      </c>
      <c r="AE48" s="99">
        <f t="shared" si="25"/>
        <v>66</v>
      </c>
      <c r="AF48" s="99">
        <f t="shared" si="25"/>
        <v>53</v>
      </c>
      <c r="AG48" s="99">
        <f t="shared" si="25"/>
        <v>21</v>
      </c>
      <c r="AH48" s="99">
        <f t="shared" si="25"/>
        <v>56</v>
      </c>
      <c r="AI48" s="99">
        <f t="shared" si="25"/>
        <v>96</v>
      </c>
      <c r="AJ48" s="99">
        <f t="shared" si="25"/>
        <v>15</v>
      </c>
      <c r="AK48" s="99">
        <f t="shared" si="25"/>
        <v>80</v>
      </c>
      <c r="AL48" s="99">
        <f t="shared" si="25"/>
        <v>56</v>
      </c>
      <c r="AM48" s="99">
        <f t="shared" si="25"/>
        <v>81</v>
      </c>
      <c r="AN48" s="99">
        <f t="shared" si="25"/>
        <v>73</v>
      </c>
      <c r="AO48" s="99"/>
      <c r="AP48" s="99"/>
      <c r="AQ48" s="99"/>
      <c r="AR48" s="99"/>
      <c r="AS48" s="99"/>
      <c r="AT48" s="99"/>
      <c r="AU48" s="99"/>
      <c r="AV48" s="99">
        <f t="shared" ref="AV48:AX48" si="26">IF(COUNT(AV5:AV47)&gt;0,ROUND(SUM(AV5:AV47)/COUNTIF(AV5:AV47,"&lt;&gt;"),0),0)</f>
        <v>69</v>
      </c>
      <c r="AW48" s="99">
        <f t="shared" si="26"/>
        <v>74</v>
      </c>
      <c r="AX48" s="99">
        <f t="shared" si="26"/>
        <v>73</v>
      </c>
      <c r="AY48" s="99"/>
      <c r="AZ48" s="99"/>
      <c r="BA48" s="99"/>
      <c r="BB48" s="99"/>
      <c r="BC48" s="99">
        <f>IF(COUNT(BC5:BC47)&gt;0,ROUND(SUM(BC5:BC47)/COUNTIF(BC5:BC47,"&lt;&gt;"),0),0)</f>
        <v>55</v>
      </c>
      <c r="BD48" s="99"/>
      <c r="BE48" s="99"/>
      <c r="BF48" s="99">
        <f>IF(COUNT(BF5:BF47)&gt;0,ROUND(SUM(BF5:BF47)/COUNTIF(BF5:BF47,"&lt;&gt;"),0),0)</f>
        <v>65</v>
      </c>
      <c r="BG48" s="99"/>
      <c r="BH48" s="99"/>
      <c r="BI48" s="99">
        <f t="shared" ref="BI48:BK48" si="27">IF(COUNT(BI5:BI47)&gt;0,ROUND(SUM(BI5:BI47)/COUNTIF(BI5:BI47,"&lt;&gt;"),0),0)</f>
        <v>64</v>
      </c>
      <c r="BJ48" s="99">
        <f t="shared" si="27"/>
        <v>82</v>
      </c>
      <c r="BK48" s="99">
        <f t="shared" si="27"/>
        <v>78</v>
      </c>
      <c r="BL48" s="99"/>
      <c r="BM48" s="99"/>
      <c r="BN48" s="99"/>
      <c r="BO48" s="99"/>
      <c r="BP48" s="99">
        <f>IF(COUNT(BP5:BP47)&gt;0,ROUND(SUM(BP5:BP47)/COUNTIF(BP5:BP47,"&lt;&gt;"),0),0)</f>
        <v>65</v>
      </c>
      <c r="BQ48" s="99"/>
      <c r="BR48" s="99"/>
      <c r="BS48" s="99">
        <f t="shared" ref="BS48:BW48" si="28">IF(COUNT(BS5:BS47)&gt;0,ROUND(SUM(BS5:BS47)/COUNTIF(BS5:BS47,"&lt;&gt;"),0),0)</f>
        <v>58</v>
      </c>
      <c r="BT48" s="99">
        <f t="shared" si="28"/>
        <v>69</v>
      </c>
      <c r="BU48" s="99">
        <f t="shared" si="28"/>
        <v>56</v>
      </c>
      <c r="BV48" s="99">
        <f t="shared" si="28"/>
        <v>78</v>
      </c>
      <c r="BW48" s="99">
        <f t="shared" si="28"/>
        <v>72</v>
      </c>
      <c r="BX48" s="99"/>
      <c r="BY48" s="99"/>
      <c r="BZ48" s="99"/>
      <c r="CA48" s="99"/>
      <c r="CB48" s="99"/>
      <c r="CC48" s="99"/>
      <c r="CD48" s="99">
        <f>IF(COUNT(CD5:CD47)&gt;0,ROUND(SUM(CD5:CD47)/COUNTIF(CD5:CD47,"&lt;&gt;"),0),0)</f>
        <v>66</v>
      </c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2" t="s">
        <v>2</v>
      </c>
      <c r="L49" s="34"/>
      <c r="M49" s="34"/>
      <c r="N49" s="34"/>
      <c r="O49" s="99">
        <f t="shared" ref="O49:R49" si="29">MAX(O5:O47)</f>
        <v>100</v>
      </c>
      <c r="P49" s="99">
        <f t="shared" si="29"/>
        <v>100</v>
      </c>
      <c r="Q49" s="99">
        <f t="shared" si="29"/>
        <v>98</v>
      </c>
      <c r="R49" s="99">
        <f t="shared" si="29"/>
        <v>98</v>
      </c>
      <c r="S49" s="99"/>
      <c r="T49" s="99">
        <f>MAX(T5:T47)</f>
        <v>98.5</v>
      </c>
      <c r="U49" s="99"/>
      <c r="V49" s="99">
        <f t="shared" ref="V49:Z49" si="30">MAX(V5:V47)</f>
        <v>95</v>
      </c>
      <c r="W49" s="99">
        <f t="shared" si="30"/>
        <v>95</v>
      </c>
      <c r="X49" s="99">
        <f t="shared" si="30"/>
        <v>20</v>
      </c>
      <c r="Y49" s="99">
        <f t="shared" si="30"/>
        <v>30</v>
      </c>
      <c r="Z49" s="99">
        <f t="shared" si="30"/>
        <v>50</v>
      </c>
      <c r="AA49" s="99"/>
      <c r="AB49" s="99">
        <f t="shared" ref="AB49:AN49" si="31">MAX(AB5:AB47)</f>
        <v>100</v>
      </c>
      <c r="AC49" s="99">
        <f t="shared" si="31"/>
        <v>30</v>
      </c>
      <c r="AD49" s="99">
        <f t="shared" si="31"/>
        <v>70</v>
      </c>
      <c r="AE49" s="99">
        <f t="shared" si="31"/>
        <v>100</v>
      </c>
      <c r="AF49" s="99">
        <f t="shared" si="31"/>
        <v>100</v>
      </c>
      <c r="AG49" s="99">
        <f t="shared" si="31"/>
        <v>30</v>
      </c>
      <c r="AH49" s="99">
        <f t="shared" si="31"/>
        <v>70</v>
      </c>
      <c r="AI49" s="99">
        <f t="shared" si="31"/>
        <v>100</v>
      </c>
      <c r="AJ49" s="99">
        <f t="shared" si="31"/>
        <v>95</v>
      </c>
      <c r="AK49" s="99">
        <f t="shared" si="31"/>
        <v>100</v>
      </c>
      <c r="AL49" s="99">
        <f t="shared" si="31"/>
        <v>100</v>
      </c>
      <c r="AM49" s="99">
        <f t="shared" si="31"/>
        <v>100</v>
      </c>
      <c r="AN49" s="99">
        <f t="shared" si="31"/>
        <v>100</v>
      </c>
      <c r="AO49" s="99"/>
      <c r="AP49" s="99"/>
      <c r="AQ49" s="99"/>
      <c r="AR49" s="99"/>
      <c r="AS49" s="99"/>
      <c r="AT49" s="99"/>
      <c r="AU49" s="99"/>
      <c r="AV49" s="99">
        <f t="shared" ref="AV49:AX49" si="32">MAX(AV5:AV47)</f>
        <v>98</v>
      </c>
      <c r="AW49" s="99">
        <f t="shared" si="32"/>
        <v>100</v>
      </c>
      <c r="AX49" s="99">
        <f t="shared" si="32"/>
        <v>100</v>
      </c>
      <c r="AY49" s="99"/>
      <c r="AZ49" s="99"/>
      <c r="BA49" s="99"/>
      <c r="BB49" s="99"/>
      <c r="BC49" s="99">
        <f>MAX(BC5:BC47)</f>
        <v>100</v>
      </c>
      <c r="BD49" s="99"/>
      <c r="BE49" s="99"/>
      <c r="BF49" s="99">
        <f>MAX(BF5:BF47)</f>
        <v>100</v>
      </c>
      <c r="BG49" s="99"/>
      <c r="BH49" s="99"/>
      <c r="BI49" s="101">
        <f t="shared" ref="BI49:BK49" si="33">MAX(BI5:BI47)</f>
        <v>100</v>
      </c>
      <c r="BJ49" s="99">
        <f t="shared" si="33"/>
        <v>100</v>
      </c>
      <c r="BK49" s="99">
        <f t="shared" si="33"/>
        <v>100</v>
      </c>
      <c r="BL49" s="99"/>
      <c r="BM49" s="99"/>
      <c r="BN49" s="99"/>
      <c r="BO49" s="99"/>
      <c r="BP49" s="99">
        <f>MAX(BP5:BP47)</f>
        <v>100</v>
      </c>
      <c r="BQ49" s="99"/>
      <c r="BR49" s="99"/>
      <c r="BS49" s="99">
        <f t="shared" ref="BS49:BW49" si="34">MAX(BS5:BS47)</f>
        <v>100</v>
      </c>
      <c r="BT49" s="101">
        <f t="shared" si="34"/>
        <v>98.5</v>
      </c>
      <c r="BU49" s="99">
        <f t="shared" si="34"/>
        <v>100</v>
      </c>
      <c r="BV49" s="99">
        <f t="shared" si="34"/>
        <v>100</v>
      </c>
      <c r="BW49" s="99">
        <f t="shared" si="34"/>
        <v>100</v>
      </c>
      <c r="BX49" s="99"/>
      <c r="BY49" s="99"/>
      <c r="BZ49" s="99"/>
      <c r="CA49" s="99"/>
      <c r="CB49" s="99"/>
      <c r="CC49" s="99"/>
      <c r="CD49" s="101">
        <f>MAX(CD5:CD47)</f>
        <v>100</v>
      </c>
    </row>
    <row r="50" ht="15.75" customHeight="1">
      <c r="A50" s="34"/>
      <c r="B50" s="34"/>
      <c r="C50" s="34"/>
      <c r="D50" s="34">
        <v>1.0</v>
      </c>
      <c r="E50" s="34"/>
      <c r="F50" s="34"/>
      <c r="G50" s="34"/>
      <c r="H50" s="34"/>
      <c r="I50" s="34"/>
      <c r="J50" s="34"/>
      <c r="K50" s="2" t="s">
        <v>3</v>
      </c>
      <c r="L50" s="34"/>
      <c r="M50" s="34"/>
      <c r="N50" s="34"/>
      <c r="O50" s="99">
        <f t="shared" ref="O50:R50" si="35">MIN(O5:O47)</f>
        <v>0</v>
      </c>
      <c r="P50" s="99">
        <f t="shared" si="35"/>
        <v>0</v>
      </c>
      <c r="Q50" s="99">
        <f t="shared" si="35"/>
        <v>0</v>
      </c>
      <c r="R50" s="99">
        <f t="shared" si="35"/>
        <v>0</v>
      </c>
      <c r="S50" s="99"/>
      <c r="T50" s="99">
        <f>MIN(T5:T47)</f>
        <v>0</v>
      </c>
      <c r="U50" s="99"/>
      <c r="V50" s="99">
        <f t="shared" ref="V50:Z50" si="36">MIN(V5:V47)</f>
        <v>0</v>
      </c>
      <c r="W50" s="99">
        <f t="shared" si="36"/>
        <v>0</v>
      </c>
      <c r="X50" s="99">
        <f t="shared" si="36"/>
        <v>0</v>
      </c>
      <c r="Y50" s="99">
        <f t="shared" si="36"/>
        <v>0</v>
      </c>
      <c r="Z50" s="99">
        <f t="shared" si="36"/>
        <v>0</v>
      </c>
      <c r="AA50" s="99"/>
      <c r="AB50" s="99">
        <f t="shared" ref="AB50:AN50" si="37">MIN(AB5:AB47)</f>
        <v>0</v>
      </c>
      <c r="AC50" s="99">
        <f t="shared" si="37"/>
        <v>0</v>
      </c>
      <c r="AD50" s="99">
        <f t="shared" si="37"/>
        <v>0</v>
      </c>
      <c r="AE50" s="99">
        <f t="shared" si="37"/>
        <v>0</v>
      </c>
      <c r="AF50" s="99">
        <f t="shared" si="37"/>
        <v>0</v>
      </c>
      <c r="AG50" s="99">
        <f t="shared" si="37"/>
        <v>5</v>
      </c>
      <c r="AH50" s="99">
        <f t="shared" si="37"/>
        <v>30</v>
      </c>
      <c r="AI50" s="99">
        <f t="shared" si="37"/>
        <v>70</v>
      </c>
      <c r="AJ50" s="99">
        <f t="shared" si="37"/>
        <v>0</v>
      </c>
      <c r="AK50" s="99">
        <f t="shared" si="37"/>
        <v>0</v>
      </c>
      <c r="AL50" s="99">
        <f t="shared" si="37"/>
        <v>0</v>
      </c>
      <c r="AM50" s="99">
        <f t="shared" si="37"/>
        <v>0</v>
      </c>
      <c r="AN50" s="99">
        <f t="shared" si="37"/>
        <v>0</v>
      </c>
      <c r="AO50" s="99"/>
      <c r="AP50" s="99"/>
      <c r="AQ50" s="99"/>
      <c r="AR50" s="99"/>
      <c r="AS50" s="99"/>
      <c r="AT50" s="99"/>
      <c r="AU50" s="99"/>
      <c r="AV50" s="99">
        <f t="shared" ref="AV50:AX50" si="38">MIN(AV5:AV47)</f>
        <v>0</v>
      </c>
      <c r="AW50" s="99">
        <f t="shared" si="38"/>
        <v>0</v>
      </c>
      <c r="AX50" s="99">
        <f t="shared" si="38"/>
        <v>0</v>
      </c>
      <c r="AY50" s="99"/>
      <c r="AZ50" s="99"/>
      <c r="BA50" s="99"/>
      <c r="BB50" s="99"/>
      <c r="BC50" s="99">
        <f>MIN(BC5:BC47)</f>
        <v>0</v>
      </c>
      <c r="BD50" s="99"/>
      <c r="BE50" s="99"/>
      <c r="BF50" s="99">
        <f>MIN(BF5:BF47)</f>
        <v>0</v>
      </c>
      <c r="BG50" s="99"/>
      <c r="BH50" s="99"/>
      <c r="BI50" s="101">
        <f t="shared" ref="BI50:BK50" si="39">MIN(BI5:BI47)</f>
        <v>0</v>
      </c>
      <c r="BJ50" s="99">
        <f t="shared" si="39"/>
        <v>0</v>
      </c>
      <c r="BK50" s="99">
        <f t="shared" si="39"/>
        <v>0</v>
      </c>
      <c r="BL50" s="99"/>
      <c r="BM50" s="99"/>
      <c r="BN50" s="99"/>
      <c r="BO50" s="99"/>
      <c r="BP50" s="99">
        <f>MIN(BP5:BP47)</f>
        <v>0</v>
      </c>
      <c r="BQ50" s="99"/>
      <c r="BR50" s="99"/>
      <c r="BS50" s="99">
        <f t="shared" ref="BS50:BW50" si="40">MIN(BS5:BS47)</f>
        <v>0</v>
      </c>
      <c r="BT50" s="101">
        <f t="shared" si="40"/>
        <v>0</v>
      </c>
      <c r="BU50" s="99">
        <f t="shared" si="40"/>
        <v>0</v>
      </c>
      <c r="BV50" s="99">
        <f t="shared" si="40"/>
        <v>0</v>
      </c>
      <c r="BW50" s="99">
        <f t="shared" si="40"/>
        <v>0</v>
      </c>
      <c r="BX50" s="99"/>
      <c r="BY50" s="99"/>
      <c r="BZ50" s="99"/>
      <c r="CA50" s="99"/>
      <c r="CB50" s="99"/>
      <c r="CC50" s="99"/>
      <c r="CD50" s="101">
        <f>MIN(CD5:CD47)</f>
        <v>0</v>
      </c>
    </row>
    <row r="51" ht="15.75" customHeight="1">
      <c r="A51" s="34"/>
      <c r="B51" s="34"/>
      <c r="C51" s="34"/>
      <c r="D51" s="34">
        <v>0.7</v>
      </c>
      <c r="E51" s="34"/>
      <c r="F51" s="34"/>
      <c r="G51" s="34"/>
      <c r="H51" s="34"/>
      <c r="I51" s="34"/>
      <c r="J51" s="34"/>
      <c r="K51" s="2" t="s">
        <v>4</v>
      </c>
      <c r="L51" s="34"/>
      <c r="M51" s="34"/>
      <c r="N51" s="34"/>
      <c r="O51" s="102">
        <f t="shared" ref="O51:R51" si="41">COUNTIF(O5:O47,"&gt;=55")</f>
        <v>25</v>
      </c>
      <c r="P51" s="102">
        <f t="shared" si="41"/>
        <v>22</v>
      </c>
      <c r="Q51" s="102">
        <f t="shared" si="41"/>
        <v>28</v>
      </c>
      <c r="R51" s="102">
        <f t="shared" si="41"/>
        <v>27</v>
      </c>
      <c r="S51" s="102"/>
      <c r="T51" s="102">
        <f>COUNTIF(T5:T47,"&gt;=55")</f>
        <v>28</v>
      </c>
      <c r="U51" s="102"/>
      <c r="V51" s="102">
        <f t="shared" ref="V51:Z51" si="42">COUNTIF(V5:V47,"&gt;=55")</f>
        <v>6</v>
      </c>
      <c r="W51" s="102">
        <f t="shared" si="42"/>
        <v>28</v>
      </c>
      <c r="X51" s="102">
        <f t="shared" si="42"/>
        <v>0</v>
      </c>
      <c r="Y51" s="102">
        <f t="shared" si="42"/>
        <v>0</v>
      </c>
      <c r="Z51" s="102">
        <f t="shared" si="42"/>
        <v>0</v>
      </c>
      <c r="AA51" s="102"/>
      <c r="AB51" s="102">
        <f t="shared" ref="AB51:AN51" si="43">COUNTIF(AB5:AB47,"&gt;=55")</f>
        <v>25</v>
      </c>
      <c r="AC51" s="102">
        <f t="shared" si="43"/>
        <v>0</v>
      </c>
      <c r="AD51" s="102">
        <f t="shared" si="43"/>
        <v>16</v>
      </c>
      <c r="AE51" s="102">
        <f t="shared" si="43"/>
        <v>23</v>
      </c>
      <c r="AF51" s="102">
        <f t="shared" si="43"/>
        <v>22</v>
      </c>
      <c r="AG51" s="102">
        <f t="shared" si="43"/>
        <v>0</v>
      </c>
      <c r="AH51" s="102">
        <f t="shared" si="43"/>
        <v>5</v>
      </c>
      <c r="AI51" s="102">
        <f t="shared" si="43"/>
        <v>7</v>
      </c>
      <c r="AJ51" s="102">
        <f t="shared" si="43"/>
        <v>6</v>
      </c>
      <c r="AK51" s="102">
        <f t="shared" si="43"/>
        <v>29</v>
      </c>
      <c r="AL51" s="102">
        <f t="shared" si="43"/>
        <v>20</v>
      </c>
      <c r="AM51" s="102">
        <f t="shared" si="43"/>
        <v>29</v>
      </c>
      <c r="AN51" s="102">
        <f t="shared" si="43"/>
        <v>27</v>
      </c>
      <c r="AO51" s="102"/>
      <c r="AP51" s="102"/>
      <c r="AQ51" s="102"/>
      <c r="AR51" s="102"/>
      <c r="AS51" s="102"/>
      <c r="AT51" s="102"/>
      <c r="AU51" s="102"/>
      <c r="AV51" s="99">
        <f t="shared" ref="AV51:AX51" si="44">COUNTIF(AV5:AV47,"&gt;=55")</f>
        <v>27</v>
      </c>
      <c r="AW51" s="102">
        <f t="shared" si="44"/>
        <v>29</v>
      </c>
      <c r="AX51" s="102">
        <f t="shared" si="44"/>
        <v>28</v>
      </c>
      <c r="AY51" s="102"/>
      <c r="AZ51" s="102"/>
      <c r="BA51" s="102"/>
      <c r="BB51" s="102"/>
      <c r="BC51" s="102">
        <f>COUNTIF(BC5:BC47,"&gt;=55")</f>
        <v>21</v>
      </c>
      <c r="BD51" s="102"/>
      <c r="BE51" s="102"/>
      <c r="BF51" s="102">
        <f>COUNTIF(BF5:BF47,"&gt;=55")</f>
        <v>24</v>
      </c>
      <c r="BG51" s="102"/>
      <c r="BH51" s="102"/>
      <c r="BI51" s="101">
        <f t="shared" ref="BI51:BK51" si="45">COUNTIF(BI5:BI47,"&gt;=55")</f>
        <v>24</v>
      </c>
      <c r="BJ51" s="102">
        <f t="shared" si="45"/>
        <v>31</v>
      </c>
      <c r="BK51" s="102">
        <f t="shared" si="45"/>
        <v>30</v>
      </c>
      <c r="BL51" s="102"/>
      <c r="BM51" s="102"/>
      <c r="BN51" s="102"/>
      <c r="BO51" s="102"/>
      <c r="BP51" s="102">
        <f>COUNTIF(BP5:BP47,"&gt;=55")</f>
        <v>27</v>
      </c>
      <c r="BQ51" s="102"/>
      <c r="BR51" s="102"/>
      <c r="BS51" s="102">
        <f t="shared" ref="BS51:BW51" si="46">COUNTIF(BS5:BS47,"&gt;=55")</f>
        <v>22</v>
      </c>
      <c r="BT51" s="101">
        <f t="shared" si="46"/>
        <v>28</v>
      </c>
      <c r="BU51" s="102">
        <f t="shared" si="46"/>
        <v>20</v>
      </c>
      <c r="BV51" s="102">
        <f t="shared" si="46"/>
        <v>28</v>
      </c>
      <c r="BW51" s="102">
        <f t="shared" si="46"/>
        <v>26</v>
      </c>
      <c r="BX51" s="102"/>
      <c r="BY51" s="102"/>
      <c r="BZ51" s="102"/>
      <c r="CA51" s="102"/>
      <c r="CB51" s="102"/>
      <c r="CC51" s="102"/>
      <c r="CD51" s="101">
        <f>COUNTIF(CD5:CD47,"&gt;=55")</f>
        <v>27</v>
      </c>
    </row>
    <row r="52" ht="15.75" customHeight="1">
      <c r="A52" s="34"/>
      <c r="B52" s="34"/>
      <c r="C52" s="34"/>
      <c r="D52" s="34">
        <v>0.3</v>
      </c>
      <c r="E52" s="34"/>
      <c r="F52" s="34"/>
      <c r="G52" s="34"/>
      <c r="H52" s="34"/>
      <c r="I52" s="34"/>
      <c r="J52" s="34"/>
      <c r="K52" s="2" t="s">
        <v>5</v>
      </c>
      <c r="L52" s="34"/>
      <c r="M52" s="34"/>
      <c r="N52" s="34"/>
      <c r="O52" s="102">
        <f t="shared" ref="O52:R52" si="47">+$K$53-O51</f>
        <v>11</v>
      </c>
      <c r="P52" s="102">
        <f t="shared" si="47"/>
        <v>14</v>
      </c>
      <c r="Q52" s="102">
        <f t="shared" si="47"/>
        <v>8</v>
      </c>
      <c r="R52" s="102">
        <f t="shared" si="47"/>
        <v>9</v>
      </c>
      <c r="S52" s="102"/>
      <c r="T52" s="102">
        <f>+$K$53-T51</f>
        <v>8</v>
      </c>
      <c r="U52" s="102"/>
      <c r="V52" s="102">
        <f t="shared" ref="V52:Z52" si="48">+$K$53-V51</f>
        <v>30</v>
      </c>
      <c r="W52" s="102">
        <f t="shared" si="48"/>
        <v>8</v>
      </c>
      <c r="X52" s="102">
        <f t="shared" si="48"/>
        <v>36</v>
      </c>
      <c r="Y52" s="102">
        <f t="shared" si="48"/>
        <v>36</v>
      </c>
      <c r="Z52" s="102">
        <f t="shared" si="48"/>
        <v>36</v>
      </c>
      <c r="AA52" s="102"/>
      <c r="AB52" s="102">
        <f t="shared" ref="AB52:AN52" si="49">+$K$53-AB51</f>
        <v>11</v>
      </c>
      <c r="AC52" s="102">
        <f t="shared" si="49"/>
        <v>36</v>
      </c>
      <c r="AD52" s="102">
        <f t="shared" si="49"/>
        <v>20</v>
      </c>
      <c r="AE52" s="102">
        <f t="shared" si="49"/>
        <v>13</v>
      </c>
      <c r="AF52" s="102">
        <f t="shared" si="49"/>
        <v>14</v>
      </c>
      <c r="AG52" s="102">
        <f t="shared" si="49"/>
        <v>36</v>
      </c>
      <c r="AH52" s="102">
        <f t="shared" si="49"/>
        <v>31</v>
      </c>
      <c r="AI52" s="102">
        <f t="shared" si="49"/>
        <v>29</v>
      </c>
      <c r="AJ52" s="102">
        <f t="shared" si="49"/>
        <v>30</v>
      </c>
      <c r="AK52" s="102">
        <f t="shared" si="49"/>
        <v>7</v>
      </c>
      <c r="AL52" s="102">
        <f t="shared" si="49"/>
        <v>16</v>
      </c>
      <c r="AM52" s="102">
        <f t="shared" si="49"/>
        <v>7</v>
      </c>
      <c r="AN52" s="102">
        <f t="shared" si="49"/>
        <v>9</v>
      </c>
      <c r="AO52" s="102"/>
      <c r="AP52" s="102"/>
      <c r="AQ52" s="102"/>
      <c r="AR52" s="102"/>
      <c r="AS52" s="102"/>
      <c r="AT52" s="102"/>
      <c r="AU52" s="102"/>
      <c r="AV52" s="99">
        <f t="shared" ref="AV52:AX52" si="50">+$K$53-AV51</f>
        <v>9</v>
      </c>
      <c r="AW52" s="102">
        <f t="shared" si="50"/>
        <v>7</v>
      </c>
      <c r="AX52" s="102">
        <f t="shared" si="50"/>
        <v>8</v>
      </c>
      <c r="AY52" s="102"/>
      <c r="AZ52" s="102"/>
      <c r="BA52" s="102"/>
      <c r="BB52" s="102"/>
      <c r="BC52" s="102">
        <f>+$K$53-BC51</f>
        <v>15</v>
      </c>
      <c r="BD52" s="102"/>
      <c r="BE52" s="102"/>
      <c r="BF52" s="102">
        <f>+$K$53-BF51</f>
        <v>12</v>
      </c>
      <c r="BG52" s="102"/>
      <c r="BH52" s="102"/>
      <c r="BI52" s="101">
        <f t="shared" ref="BI52:BK52" si="51">+$K$53-BI51</f>
        <v>12</v>
      </c>
      <c r="BJ52" s="102">
        <f t="shared" si="51"/>
        <v>5</v>
      </c>
      <c r="BK52" s="102">
        <f t="shared" si="51"/>
        <v>6</v>
      </c>
      <c r="BL52" s="102"/>
      <c r="BM52" s="102"/>
      <c r="BN52" s="102"/>
      <c r="BO52" s="102"/>
      <c r="BP52" s="102">
        <f>+$K$53-BP51</f>
        <v>9</v>
      </c>
      <c r="BQ52" s="102"/>
      <c r="BR52" s="102"/>
      <c r="BS52" s="102">
        <f t="shared" ref="BS52:BW52" si="52">+$K$53-BS51</f>
        <v>14</v>
      </c>
      <c r="BT52" s="101">
        <f t="shared" si="52"/>
        <v>8</v>
      </c>
      <c r="BU52" s="102">
        <f t="shared" si="52"/>
        <v>16</v>
      </c>
      <c r="BV52" s="102">
        <f t="shared" si="52"/>
        <v>8</v>
      </c>
      <c r="BW52" s="102">
        <f t="shared" si="52"/>
        <v>10</v>
      </c>
      <c r="BX52" s="102"/>
      <c r="BY52" s="102"/>
      <c r="BZ52" s="102"/>
      <c r="CA52" s="102"/>
      <c r="CB52" s="102"/>
      <c r="CC52" s="102"/>
      <c r="CD52" s="101">
        <f>+$K$53-CD51</f>
        <v>9</v>
      </c>
    </row>
    <row r="53" ht="15.75" customHeight="1">
      <c r="D53" s="34">
        <v>0.0</v>
      </c>
      <c r="J53" s="34" t="s">
        <v>6</v>
      </c>
      <c r="K53" s="34">
        <f>COUNTA(K5:K47)</f>
        <v>36</v>
      </c>
      <c r="AA53" s="18"/>
    </row>
    <row r="54" ht="15.75" customHeight="1">
      <c r="AA54" s="18"/>
    </row>
    <row r="55" ht="15.75" customHeight="1">
      <c r="AA55" s="18"/>
    </row>
    <row r="56" ht="15.75" customHeight="1">
      <c r="AA56" s="18"/>
    </row>
    <row r="57" ht="15.75" customHeight="1">
      <c r="AA57" s="18"/>
    </row>
    <row r="58" ht="15.75" customHeight="1">
      <c r="AA58" s="18"/>
    </row>
    <row r="59" ht="15.75" customHeight="1">
      <c r="AA59" s="18"/>
    </row>
    <row r="60" ht="15.75" customHeight="1">
      <c r="AA60" s="18"/>
    </row>
    <row r="61" ht="15.75" customHeight="1">
      <c r="AA61" s="18"/>
    </row>
    <row r="62" ht="15.75" customHeight="1">
      <c r="AA62" s="18"/>
    </row>
    <row r="63" ht="15.75" customHeight="1">
      <c r="AA63" s="18"/>
    </row>
    <row r="64" ht="15.75" customHeight="1">
      <c r="AA64" s="18"/>
    </row>
    <row r="65" ht="15.75" customHeight="1">
      <c r="AA65" s="18"/>
    </row>
    <row r="66" ht="15.75" customHeight="1">
      <c r="AA66" s="18"/>
    </row>
    <row r="67" ht="15.75" customHeight="1">
      <c r="AA67" s="18"/>
    </row>
    <row r="68" ht="15.75" customHeight="1">
      <c r="AA68" s="18"/>
    </row>
    <row r="69" ht="15.75" customHeight="1">
      <c r="AA69" s="18"/>
    </row>
    <row r="70" ht="15.75" customHeight="1">
      <c r="AA70" s="18"/>
    </row>
    <row r="71" ht="15.75" customHeight="1">
      <c r="AA71" s="18"/>
    </row>
    <row r="72" ht="15.75" customHeight="1">
      <c r="AA72" s="18"/>
    </row>
    <row r="73" ht="15.75" customHeight="1">
      <c r="AA73" s="18"/>
    </row>
    <row r="74" ht="15.75" customHeight="1">
      <c r="AA74" s="18"/>
    </row>
    <row r="75" ht="15.75" customHeight="1">
      <c r="AA75" s="18"/>
    </row>
    <row r="76" ht="15.75" customHeight="1">
      <c r="AA76" s="18"/>
    </row>
    <row r="77" ht="15.75" customHeight="1">
      <c r="AA77" s="18"/>
    </row>
    <row r="78" ht="15.75" customHeight="1">
      <c r="AA78" s="18"/>
    </row>
    <row r="79" ht="15.75" customHeight="1">
      <c r="AA79" s="18"/>
    </row>
    <row r="80" ht="15.75" customHeight="1">
      <c r="AA80" s="18"/>
    </row>
    <row r="81" ht="15.75" customHeight="1">
      <c r="AA81" s="18"/>
    </row>
    <row r="82" ht="15.75" customHeight="1">
      <c r="AA82" s="18"/>
    </row>
    <row r="83" ht="15.75" customHeight="1">
      <c r="AA83" s="18"/>
    </row>
    <row r="84" ht="15.75" customHeight="1">
      <c r="AA84" s="18"/>
    </row>
    <row r="85" ht="15.75" customHeight="1">
      <c r="AA85" s="18"/>
    </row>
    <row r="86" ht="15.75" customHeight="1">
      <c r="AA86" s="18"/>
    </row>
    <row r="87" ht="15.75" customHeight="1">
      <c r="AA87" s="18"/>
    </row>
    <row r="88" ht="15.75" customHeight="1">
      <c r="AA88" s="18"/>
    </row>
    <row r="89" ht="15.75" customHeight="1">
      <c r="AA89" s="18"/>
    </row>
    <row r="90" ht="15.75" customHeight="1">
      <c r="AA90" s="18"/>
    </row>
    <row r="91" ht="15.75" customHeight="1">
      <c r="AA91" s="18"/>
    </row>
    <row r="92" ht="15.75" customHeight="1">
      <c r="AA92" s="18"/>
    </row>
    <row r="93" ht="15.75" customHeight="1">
      <c r="AA93" s="18"/>
    </row>
    <row r="94" ht="15.75" customHeight="1">
      <c r="AA94" s="18"/>
    </row>
    <row r="95" ht="15.75" customHeight="1">
      <c r="AA95" s="18"/>
    </row>
    <row r="96" ht="15.75" customHeight="1">
      <c r="AA96" s="18"/>
    </row>
    <row r="97" ht="15.75" customHeight="1">
      <c r="AA97" s="18"/>
    </row>
    <row r="98" ht="15.75" customHeight="1">
      <c r="AA98" s="18"/>
    </row>
    <row r="99" ht="15.75" customHeight="1">
      <c r="AA99" s="18"/>
    </row>
    <row r="100" ht="15.75" customHeight="1">
      <c r="AA100" s="18"/>
    </row>
    <row r="101" ht="15.75" customHeight="1">
      <c r="AA101" s="18"/>
    </row>
    <row r="102" ht="15.75" customHeight="1">
      <c r="AA102" s="18"/>
    </row>
    <row r="103" ht="15.75" customHeight="1">
      <c r="AA103" s="18"/>
    </row>
    <row r="104" ht="15.75" customHeight="1">
      <c r="AA104" s="18"/>
    </row>
    <row r="105" ht="15.75" customHeight="1">
      <c r="AA105" s="18"/>
    </row>
    <row r="106" ht="15.75" customHeight="1">
      <c r="AA106" s="18"/>
    </row>
    <row r="107" ht="15.75" customHeight="1">
      <c r="AA107" s="18"/>
    </row>
    <row r="108" ht="15.75" customHeight="1">
      <c r="AA108" s="18"/>
    </row>
    <row r="109" ht="15.75" customHeight="1">
      <c r="AA109" s="18"/>
    </row>
    <row r="110" ht="15.75" customHeight="1">
      <c r="AA110" s="18"/>
    </row>
    <row r="111" ht="15.75" customHeight="1">
      <c r="AA111" s="18"/>
    </row>
    <row r="112" ht="15.75" customHeight="1">
      <c r="AA112" s="18"/>
    </row>
    <row r="113" ht="15.75" customHeight="1">
      <c r="AA113" s="18"/>
    </row>
    <row r="114" ht="15.75" customHeight="1">
      <c r="AA114" s="18"/>
    </row>
    <row r="115" ht="15.75" customHeight="1">
      <c r="AA115" s="18"/>
    </row>
    <row r="116" ht="15.75" customHeight="1">
      <c r="AA116" s="18"/>
    </row>
    <row r="117" ht="15.75" customHeight="1">
      <c r="AA117" s="18"/>
    </row>
    <row r="118" ht="15.75" customHeight="1">
      <c r="AA118" s="18"/>
    </row>
    <row r="119" ht="15.75" customHeight="1">
      <c r="AA119" s="18"/>
    </row>
    <row r="120" ht="15.75" customHeight="1">
      <c r="AA120" s="18"/>
    </row>
    <row r="121" ht="15.75" customHeight="1">
      <c r="AA121" s="18"/>
    </row>
    <row r="122" ht="15.75" customHeight="1">
      <c r="AA122" s="18"/>
    </row>
    <row r="123" ht="15.75" customHeight="1">
      <c r="AA123" s="18"/>
    </row>
    <row r="124" ht="15.75" customHeight="1">
      <c r="AA124" s="18"/>
    </row>
    <row r="125" ht="15.75" customHeight="1">
      <c r="AA125" s="18"/>
    </row>
    <row r="126" ht="15.75" customHeight="1">
      <c r="AA126" s="18"/>
    </row>
    <row r="127" ht="15.75" customHeight="1">
      <c r="AA127" s="18"/>
    </row>
    <row r="128" ht="15.75" customHeight="1">
      <c r="AA128" s="18"/>
    </row>
    <row r="129" ht="15.75" customHeight="1">
      <c r="AA129" s="18"/>
    </row>
    <row r="130" ht="15.75" customHeight="1">
      <c r="AA130" s="18"/>
    </row>
    <row r="131" ht="15.75" customHeight="1">
      <c r="AA131" s="18"/>
    </row>
    <row r="132" ht="15.75" customHeight="1">
      <c r="AA132" s="18"/>
    </row>
    <row r="133" ht="15.75" customHeight="1">
      <c r="AA133" s="18"/>
    </row>
    <row r="134" ht="15.75" customHeight="1">
      <c r="AA134" s="18"/>
    </row>
    <row r="135" ht="15.75" customHeight="1">
      <c r="AA135" s="18"/>
    </row>
    <row r="136" ht="15.75" customHeight="1">
      <c r="AA136" s="18"/>
    </row>
    <row r="137" ht="15.75" customHeight="1">
      <c r="AA137" s="18"/>
    </row>
    <row r="138" ht="15.75" customHeight="1">
      <c r="AA138" s="18"/>
    </row>
    <row r="139" ht="15.75" customHeight="1">
      <c r="AA139" s="18"/>
    </row>
    <row r="140" ht="15.75" customHeight="1">
      <c r="AA140" s="18"/>
    </row>
    <row r="141" ht="15.75" customHeight="1">
      <c r="AA141" s="18"/>
    </row>
    <row r="142" ht="15.75" customHeight="1">
      <c r="AA142" s="18"/>
    </row>
    <row r="143" ht="15.75" customHeight="1">
      <c r="AA143" s="18"/>
    </row>
    <row r="144" ht="15.75" customHeight="1">
      <c r="AA144" s="18"/>
    </row>
    <row r="145" ht="15.75" customHeight="1">
      <c r="AA145" s="18"/>
    </row>
    <row r="146" ht="15.75" customHeight="1">
      <c r="AA146" s="18"/>
    </row>
    <row r="147" ht="15.75" customHeight="1">
      <c r="AA147" s="18"/>
    </row>
    <row r="148" ht="15.75" customHeight="1">
      <c r="AA148" s="18"/>
    </row>
    <row r="149" ht="15.75" customHeight="1">
      <c r="AA149" s="18"/>
    </row>
    <row r="150" ht="15.75" customHeight="1">
      <c r="AA150" s="18"/>
    </row>
    <row r="151" ht="15.75" customHeight="1">
      <c r="AA151" s="18"/>
    </row>
    <row r="152" ht="15.75" customHeight="1">
      <c r="AA152" s="18"/>
    </row>
    <row r="153" ht="15.75" customHeight="1">
      <c r="AA153" s="18"/>
    </row>
    <row r="154" ht="15.75" customHeight="1">
      <c r="AA154" s="18"/>
    </row>
    <row r="155" ht="15.75" customHeight="1">
      <c r="AA155" s="18"/>
    </row>
    <row r="156" ht="15.75" customHeight="1">
      <c r="AA156" s="18"/>
    </row>
    <row r="157" ht="15.75" customHeight="1">
      <c r="AA157" s="18"/>
    </row>
    <row r="158" ht="15.75" customHeight="1">
      <c r="AA158" s="18"/>
    </row>
    <row r="159" ht="15.75" customHeight="1">
      <c r="AA159" s="18"/>
    </row>
    <row r="160" ht="15.75" customHeight="1">
      <c r="AA160" s="18"/>
    </row>
    <row r="161" ht="15.75" customHeight="1">
      <c r="AA161" s="18"/>
    </row>
    <row r="162" ht="15.75" customHeight="1">
      <c r="AA162" s="18"/>
    </row>
    <row r="163" ht="15.75" customHeight="1">
      <c r="AA163" s="18"/>
    </row>
    <row r="164" ht="15.75" customHeight="1">
      <c r="AA164" s="18"/>
    </row>
    <row r="165" ht="15.75" customHeight="1">
      <c r="AA165" s="18"/>
    </row>
    <row r="166" ht="15.75" customHeight="1">
      <c r="AA166" s="18"/>
    </row>
    <row r="167" ht="15.75" customHeight="1">
      <c r="AA167" s="18"/>
    </row>
    <row r="168" ht="15.75" customHeight="1">
      <c r="AA168" s="18"/>
    </row>
    <row r="169" ht="15.75" customHeight="1">
      <c r="AA169" s="18"/>
    </row>
    <row r="170" ht="15.75" customHeight="1">
      <c r="AA170" s="18"/>
    </row>
    <row r="171" ht="15.75" customHeight="1">
      <c r="AA171" s="18"/>
    </row>
    <row r="172" ht="15.75" customHeight="1">
      <c r="AA172" s="18"/>
    </row>
    <row r="173" ht="15.75" customHeight="1">
      <c r="AA173" s="18"/>
    </row>
    <row r="174" ht="15.75" customHeight="1">
      <c r="AA174" s="18"/>
    </row>
    <row r="175" ht="15.75" customHeight="1">
      <c r="AA175" s="18"/>
    </row>
    <row r="176" ht="15.75" customHeight="1">
      <c r="AA176" s="18"/>
    </row>
    <row r="177" ht="15.75" customHeight="1">
      <c r="AA177" s="18"/>
    </row>
    <row r="178" ht="15.75" customHeight="1">
      <c r="AA178" s="18"/>
    </row>
    <row r="179" ht="15.75" customHeight="1">
      <c r="AA179" s="18"/>
    </row>
    <row r="180" ht="15.75" customHeight="1">
      <c r="AA180" s="18"/>
    </row>
    <row r="181" ht="15.75" customHeight="1">
      <c r="AA181" s="18"/>
    </row>
    <row r="182" ht="15.75" customHeight="1">
      <c r="AA182" s="18"/>
    </row>
    <row r="183" ht="15.75" customHeight="1">
      <c r="AA183" s="18"/>
    </row>
    <row r="184" ht="15.75" customHeight="1">
      <c r="AA184" s="18"/>
    </row>
    <row r="185" ht="15.75" customHeight="1">
      <c r="AA185" s="18"/>
    </row>
    <row r="186" ht="15.75" customHeight="1">
      <c r="AA186" s="18"/>
    </row>
    <row r="187" ht="15.75" customHeight="1">
      <c r="AA187" s="18"/>
    </row>
    <row r="188" ht="15.75" customHeight="1">
      <c r="AA188" s="18"/>
    </row>
    <row r="189" ht="15.75" customHeight="1">
      <c r="AA189" s="18"/>
    </row>
    <row r="190" ht="15.75" customHeight="1">
      <c r="AA190" s="18"/>
    </row>
    <row r="191" ht="15.75" customHeight="1">
      <c r="AA191" s="18"/>
    </row>
    <row r="192" ht="15.75" customHeight="1">
      <c r="AA192" s="18"/>
    </row>
    <row r="193" ht="15.75" customHeight="1">
      <c r="AA193" s="18"/>
    </row>
    <row r="194" ht="15.75" customHeight="1">
      <c r="AA194" s="18"/>
    </row>
    <row r="195" ht="15.75" customHeight="1">
      <c r="AA195" s="18"/>
    </row>
    <row r="196" ht="15.75" customHeight="1">
      <c r="AA196" s="18"/>
    </row>
    <row r="197" ht="15.75" customHeight="1">
      <c r="AA197" s="18"/>
    </row>
    <row r="198" ht="15.75" customHeight="1">
      <c r="AA198" s="18"/>
    </row>
    <row r="199" ht="15.75" customHeight="1">
      <c r="AA199" s="18"/>
    </row>
    <row r="200" ht="15.75" customHeight="1">
      <c r="AA200" s="18"/>
    </row>
    <row r="201" ht="15.75" customHeight="1">
      <c r="AA201" s="18"/>
    </row>
    <row r="202" ht="15.75" customHeight="1">
      <c r="AA202" s="18"/>
    </row>
    <row r="203" ht="15.75" customHeight="1">
      <c r="AA203" s="18"/>
    </row>
    <row r="204" ht="15.75" customHeight="1">
      <c r="AA204" s="18"/>
    </row>
    <row r="205" ht="15.75" customHeight="1">
      <c r="AA205" s="18"/>
    </row>
    <row r="206" ht="15.75" customHeight="1">
      <c r="AA206" s="18"/>
    </row>
    <row r="207" ht="15.75" customHeight="1">
      <c r="AA207" s="18"/>
    </row>
    <row r="208" ht="15.75" customHeight="1">
      <c r="AA208" s="18"/>
    </row>
    <row r="209" ht="15.75" customHeight="1">
      <c r="AA209" s="18"/>
    </row>
    <row r="210" ht="15.75" customHeight="1">
      <c r="AA210" s="18"/>
    </row>
    <row r="211" ht="15.75" customHeight="1">
      <c r="AA211" s="18"/>
    </row>
    <row r="212" ht="15.75" customHeight="1">
      <c r="AA212" s="18"/>
    </row>
    <row r="213" ht="15.75" customHeight="1">
      <c r="AA213" s="18"/>
    </row>
    <row r="214" ht="15.75" customHeight="1">
      <c r="AA214" s="18"/>
    </row>
    <row r="215" ht="15.75" customHeight="1">
      <c r="AA215" s="18"/>
    </row>
    <row r="216" ht="15.75" customHeight="1">
      <c r="AA216" s="18"/>
    </row>
    <row r="217" ht="15.75" customHeight="1">
      <c r="AA217" s="18"/>
    </row>
    <row r="218" ht="15.75" customHeight="1">
      <c r="AA218" s="18"/>
    </row>
    <row r="219" ht="15.75" customHeight="1">
      <c r="AA219" s="18"/>
    </row>
    <row r="220" ht="15.75" customHeight="1">
      <c r="AA220" s="18"/>
    </row>
    <row r="221" ht="15.75" customHeight="1">
      <c r="AA221" s="18"/>
    </row>
    <row r="222" ht="15.75" customHeight="1">
      <c r="AA222" s="18"/>
    </row>
    <row r="223" ht="15.75" customHeight="1">
      <c r="AA223" s="18"/>
    </row>
    <row r="224" ht="15.75" customHeight="1">
      <c r="AA224" s="18"/>
    </row>
    <row r="225" ht="15.75" customHeight="1">
      <c r="AA225" s="18"/>
    </row>
    <row r="226" ht="15.75" customHeight="1">
      <c r="AA226" s="18"/>
    </row>
    <row r="227" ht="15.75" customHeight="1">
      <c r="AA227" s="18"/>
    </row>
    <row r="228" ht="15.75" customHeight="1">
      <c r="AA228" s="18"/>
    </row>
    <row r="229" ht="15.75" customHeight="1">
      <c r="AA229" s="18"/>
    </row>
    <row r="230" ht="15.75" customHeight="1">
      <c r="AA230" s="18"/>
    </row>
    <row r="231" ht="15.75" customHeight="1">
      <c r="AA231" s="18"/>
    </row>
    <row r="232" ht="15.75" customHeight="1">
      <c r="AA232" s="18"/>
    </row>
    <row r="233" ht="15.75" customHeight="1">
      <c r="AA233" s="18"/>
    </row>
    <row r="234" ht="15.75" customHeight="1">
      <c r="AA234" s="18"/>
    </row>
    <row r="235" ht="15.75" customHeight="1">
      <c r="AA235" s="18"/>
    </row>
    <row r="236" ht="15.75" customHeight="1">
      <c r="AA236" s="18"/>
    </row>
    <row r="237" ht="15.75" customHeight="1">
      <c r="AA237" s="18"/>
    </row>
    <row r="238" ht="15.75" customHeight="1">
      <c r="AA238" s="18"/>
    </row>
    <row r="239" ht="15.75" customHeight="1">
      <c r="AA239" s="18"/>
    </row>
    <row r="240" ht="15.75" customHeight="1">
      <c r="AA240" s="18"/>
    </row>
    <row r="241" ht="15.75" customHeight="1">
      <c r="AA241" s="18"/>
    </row>
    <row r="242" ht="15.75" customHeight="1">
      <c r="AA242" s="18"/>
    </row>
    <row r="243" ht="15.75" customHeight="1">
      <c r="AA243" s="18"/>
    </row>
    <row r="244" ht="15.75" customHeight="1">
      <c r="AA244" s="18"/>
    </row>
    <row r="245" ht="15.75" customHeight="1">
      <c r="AA245" s="18"/>
    </row>
    <row r="246" ht="15.75" customHeight="1">
      <c r="AA246" s="18"/>
    </row>
    <row r="247" ht="15.75" customHeight="1">
      <c r="AA247" s="18"/>
    </row>
    <row r="248" ht="15.75" customHeight="1">
      <c r="AA248" s="18"/>
    </row>
    <row r="249" ht="15.75" customHeight="1">
      <c r="AA249" s="18"/>
    </row>
    <row r="250" ht="15.75" customHeight="1">
      <c r="AA250" s="18"/>
    </row>
    <row r="251" ht="15.75" customHeight="1">
      <c r="AA251" s="18"/>
    </row>
    <row r="252" ht="15.75" customHeight="1">
      <c r="AA252" s="18"/>
    </row>
    <row r="253" ht="15.75" customHeight="1">
      <c r="AA253" s="1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AV5:AV40 AW5:BB13 BC5:BH40 AW15:BB21 AW23:BB40 BT41:CD44 BI52 BT52:CD52">
    <cfRule type="cellIs" dxfId="1" priority="1" operator="lessThan">
      <formula>54.5</formula>
    </cfRule>
  </conditionalFormatting>
  <conditionalFormatting sqref="AJ5:AJ47 AK5:AP13 AQ5:AV47 AW5:BB13 BC5:BH47 BJ5:BS13 AK15:AP21 AW15:BB21 AK23:AP47 AW23:BB47 BJ35:BS47 AB41:AB47 AF41:AF47 BI41:BI47 BU41:CC47">
    <cfRule type="containsText" dxfId="2" priority="2" operator="containsText" text="A">
      <formula>NOT(ISERROR(SEARCH(("A"),(AJ5))))</formula>
    </cfRule>
  </conditionalFormatting>
  <conditionalFormatting sqref="BI41:BI44">
    <cfRule type="cellIs" dxfId="1" priority="3" operator="lessThan">
      <formula>54.5</formula>
    </cfRule>
  </conditionalFormatting>
  <conditionalFormatting sqref="BI42">
    <cfRule type="cellIs" dxfId="1" priority="4" operator="lessThan">
      <formula>54.5</formula>
    </cfRule>
  </conditionalFormatting>
  <conditionalFormatting sqref="BI43">
    <cfRule type="cellIs" dxfId="1" priority="5" operator="lessThan">
      <formula>54.5</formula>
    </cfRule>
  </conditionalFormatting>
  <conditionalFormatting sqref="BI44">
    <cfRule type="cellIs" dxfId="1" priority="6" operator="lessThan">
      <formula>54.5</formula>
    </cfRule>
  </conditionalFormatting>
  <conditionalFormatting sqref="O5:V40 AB5:AB40 AJ5:AJ40 BT5:CD40">
    <cfRule type="cellIs" dxfId="1" priority="7" operator="lessThan">
      <formula>54.5</formula>
    </cfRule>
  </conditionalFormatting>
  <conditionalFormatting sqref="BU5:CC40 AB5:AB40">
    <cfRule type="containsText" dxfId="2" priority="8" operator="containsText" text="A">
      <formula>NOT(ISERROR(SEARCH(("A"),(BU5))))</formula>
    </cfRule>
  </conditionalFormatting>
  <conditionalFormatting sqref="BI5:BI40">
    <cfRule type="cellIs" dxfId="1" priority="9" operator="lessThan">
      <formula>54.5</formula>
    </cfRule>
  </conditionalFormatting>
  <conditionalFormatting sqref="BI5:BI40">
    <cfRule type="containsText" dxfId="2" priority="10" operator="containsText" text="A">
      <formula>NOT(ISERROR(SEARCH(("A"),(BI5))))</formula>
    </cfRule>
  </conditionalFormatting>
  <conditionalFormatting sqref="AF5:AF40 AJ5:AJ40">
    <cfRule type="cellIs" dxfId="1" priority="11" operator="lessThan">
      <formula>54.5</formula>
    </cfRule>
  </conditionalFormatting>
  <conditionalFormatting sqref="AF5:AF40 AJ5:AJ40">
    <cfRule type="containsText" dxfId="2" priority="12" operator="containsText" text="A">
      <formula>NOT(ISERROR(SEARCH(("A"),(AF5))))</formula>
    </cfRule>
  </conditionalFormatting>
  <conditionalFormatting sqref="BJ14:BS34">
    <cfRule type="containsText" dxfId="2" priority="13" operator="containsText" text="A">
      <formula>NOT(ISERROR(SEARCH(("A"),(BJ14))))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2.29"/>
    <col customWidth="1" min="2" max="2" width="3.57"/>
    <col customWidth="1" min="3" max="4" width="3.0"/>
    <col customWidth="1" min="5" max="5" width="11.71"/>
    <col customWidth="1" min="6" max="6" width="3.57"/>
    <col customWidth="1" min="7" max="7" width="9.0"/>
    <col customWidth="1" min="8" max="8" width="3.57"/>
    <col customWidth="1" min="9" max="9" width="11.57"/>
    <col customWidth="1" min="10" max="10" width="10.86"/>
    <col customWidth="1" min="11" max="11" width="24.14"/>
    <col customWidth="1" hidden="1" min="12" max="12" width="4.71"/>
    <col customWidth="1" hidden="1" min="13" max="13" width="23.14"/>
    <col customWidth="1" hidden="1" min="14" max="14" width="34.14"/>
    <col customWidth="1" min="15" max="15" width="4.71"/>
    <col customWidth="1" min="16" max="22" width="4.14"/>
    <col customWidth="1" min="23" max="23" width="5.71"/>
    <col customWidth="1" min="24" max="27" width="6.0"/>
    <col customWidth="1" min="28" max="28" width="4.14"/>
    <col customWidth="1" min="29" max="31" width="6.0"/>
    <col customWidth="1" min="32" max="32" width="4.14"/>
    <col customWidth="1" min="33" max="35" width="6.71"/>
    <col customWidth="1" min="36" max="36" width="4.14"/>
    <col customWidth="1" min="37" max="47" width="6.71"/>
    <col customWidth="1" min="48" max="48" width="7.43"/>
    <col customWidth="1" min="49" max="60" width="6.71"/>
    <col customWidth="1" min="61" max="61" width="4.71"/>
    <col customWidth="1" min="62" max="71" width="6.71"/>
    <col customWidth="1" min="72" max="72" width="4.71"/>
    <col customWidth="1" min="73" max="81" width="6.71"/>
    <col customWidth="1" min="82" max="82" width="4.71"/>
  </cols>
  <sheetData>
    <row r="1" ht="15.75" customHeight="1">
      <c r="A1" s="34"/>
      <c r="B1" s="34"/>
      <c r="C1" s="34"/>
      <c r="D1" s="34"/>
      <c r="E1" s="35"/>
      <c r="F1" s="35"/>
      <c r="G1" s="35"/>
      <c r="H1" s="35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 t="s">
        <v>12</v>
      </c>
      <c r="Y1" s="38"/>
      <c r="Z1" s="38"/>
      <c r="AA1" s="38"/>
      <c r="AB1" s="38"/>
      <c r="AC1" s="37" t="s">
        <v>13</v>
      </c>
      <c r="AD1" s="38"/>
      <c r="AE1" s="38"/>
      <c r="AF1" s="38"/>
      <c r="AG1" s="39" t="s">
        <v>14</v>
      </c>
      <c r="AH1" s="38"/>
      <c r="AI1" s="38"/>
      <c r="AJ1" s="38"/>
      <c r="AK1" s="40" t="s">
        <v>15</v>
      </c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41" t="s">
        <v>16</v>
      </c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42" t="s">
        <v>17</v>
      </c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43" t="s">
        <v>18</v>
      </c>
      <c r="BV1" s="38"/>
      <c r="BW1" s="38"/>
      <c r="BX1" s="38"/>
      <c r="BY1" s="38"/>
      <c r="BZ1" s="38"/>
      <c r="CA1" s="38"/>
      <c r="CB1" s="38"/>
      <c r="CC1" s="38"/>
      <c r="CD1" s="38"/>
    </row>
    <row r="2" ht="15.75" customHeight="1">
      <c r="A2" s="35"/>
      <c r="B2" s="35"/>
      <c r="C2" s="35"/>
      <c r="D2" s="35"/>
      <c r="G2" s="35"/>
      <c r="H2" s="35"/>
      <c r="I2" s="35"/>
      <c r="J2" s="36"/>
      <c r="K2" s="36"/>
      <c r="L2" s="36"/>
      <c r="M2" s="36"/>
      <c r="N2" s="36"/>
      <c r="O2" s="44" t="s">
        <v>19</v>
      </c>
      <c r="P2" s="45"/>
      <c r="Q2" s="45"/>
      <c r="R2" s="45"/>
      <c r="S2" s="45"/>
      <c r="T2" s="45"/>
      <c r="U2" s="45"/>
      <c r="V2" s="45"/>
      <c r="W2" s="46"/>
      <c r="X2" s="47">
        <v>20.0</v>
      </c>
      <c r="Y2" s="47">
        <v>30.0</v>
      </c>
      <c r="Z2" s="47">
        <v>50.0</v>
      </c>
      <c r="AA2" s="47"/>
      <c r="AB2" s="48"/>
      <c r="AC2" s="47">
        <v>30.0</v>
      </c>
      <c r="AD2" s="47">
        <v>70.0</v>
      </c>
      <c r="AE2" s="47"/>
      <c r="AF2" s="48"/>
      <c r="AG2" s="50">
        <v>30.0</v>
      </c>
      <c r="AH2" s="50">
        <v>70.0</v>
      </c>
      <c r="AI2" s="47"/>
      <c r="AJ2" s="51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52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53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54"/>
      <c r="BU2" s="36"/>
      <c r="BV2" s="36"/>
      <c r="BW2" s="36"/>
      <c r="BX2" s="36"/>
      <c r="BY2" s="36"/>
      <c r="BZ2" s="36"/>
      <c r="CA2" s="36"/>
      <c r="CB2" s="36"/>
      <c r="CC2" s="36"/>
      <c r="CD2" s="55"/>
    </row>
    <row r="3" ht="15.75" customHeight="1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L3" s="36"/>
      <c r="M3" s="36"/>
      <c r="N3" s="36"/>
      <c r="O3" s="56"/>
      <c r="P3" s="56"/>
      <c r="Q3" s="57">
        <v>0.5</v>
      </c>
      <c r="R3" s="57">
        <v>0.2</v>
      </c>
      <c r="S3" s="57">
        <v>0.05</v>
      </c>
      <c r="T3" s="57">
        <v>0.2</v>
      </c>
      <c r="U3" s="57">
        <v>0.05</v>
      </c>
      <c r="V3" s="57"/>
      <c r="W3" s="57"/>
      <c r="X3" s="58">
        <v>0.2</v>
      </c>
      <c r="Y3" s="58">
        <v>0.3</v>
      </c>
      <c r="Z3" s="58">
        <f>Z2/100</f>
        <v>0.5</v>
      </c>
      <c r="AA3" s="58"/>
      <c r="AB3" s="48"/>
      <c r="AC3" s="58">
        <v>0.3</v>
      </c>
      <c r="AD3" s="58">
        <v>0.7</v>
      </c>
      <c r="AE3" s="58"/>
      <c r="AF3" s="48"/>
      <c r="AG3" s="58">
        <f t="shared" ref="AG3:AH3" si="1">AG2/100</f>
        <v>0.3</v>
      </c>
      <c r="AH3" s="58">
        <f t="shared" si="1"/>
        <v>0.7</v>
      </c>
      <c r="AI3" s="58"/>
      <c r="AJ3" s="51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2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3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4"/>
      <c r="BU3" s="59"/>
      <c r="BV3" s="59"/>
      <c r="BW3" s="59"/>
      <c r="BX3" s="59"/>
      <c r="BY3" s="59"/>
      <c r="BZ3" s="59"/>
      <c r="CA3" s="59"/>
      <c r="CB3" s="59"/>
      <c r="CC3" s="59"/>
      <c r="CD3" s="55" t="s">
        <v>20</v>
      </c>
    </row>
    <row r="4" ht="15.75" customHeight="1">
      <c r="A4" s="60" t="s">
        <v>21</v>
      </c>
      <c r="B4" s="60" t="s">
        <v>22</v>
      </c>
      <c r="C4" s="60"/>
      <c r="D4" s="61" t="s">
        <v>23</v>
      </c>
      <c r="E4" s="61" t="s">
        <v>21</v>
      </c>
      <c r="F4" s="61" t="s">
        <v>24</v>
      </c>
      <c r="G4" s="61" t="s">
        <v>25</v>
      </c>
      <c r="H4" s="61" t="s">
        <v>24</v>
      </c>
      <c r="I4" s="61" t="s">
        <v>26</v>
      </c>
      <c r="J4" s="6" t="s">
        <v>27</v>
      </c>
      <c r="K4" s="6" t="s">
        <v>28</v>
      </c>
      <c r="L4" s="62" t="s">
        <v>29</v>
      </c>
      <c r="M4" s="62" t="s">
        <v>30</v>
      </c>
      <c r="N4" s="62" t="s">
        <v>31</v>
      </c>
      <c r="O4" s="56" t="s">
        <v>32</v>
      </c>
      <c r="P4" s="56" t="s">
        <v>33</v>
      </c>
      <c r="Q4" s="63" t="s">
        <v>34</v>
      </c>
      <c r="R4" s="63" t="s">
        <v>35</v>
      </c>
      <c r="S4" s="63" t="s">
        <v>36</v>
      </c>
      <c r="T4" s="63" t="s">
        <v>37</v>
      </c>
      <c r="U4" s="63" t="s">
        <v>38</v>
      </c>
      <c r="V4" s="63" t="s">
        <v>39</v>
      </c>
      <c r="W4" s="63" t="s">
        <v>22</v>
      </c>
      <c r="X4" s="36" t="s">
        <v>40</v>
      </c>
      <c r="Y4" s="36" t="s">
        <v>41</v>
      </c>
      <c r="Z4" s="36" t="s">
        <v>42</v>
      </c>
      <c r="AA4" s="36" t="s">
        <v>43</v>
      </c>
      <c r="AB4" s="48" t="s">
        <v>32</v>
      </c>
      <c r="AC4" s="36" t="s">
        <v>40</v>
      </c>
      <c r="AD4" s="36" t="s">
        <v>41</v>
      </c>
      <c r="AE4" s="36" t="s">
        <v>43</v>
      </c>
      <c r="AF4" s="48" t="s">
        <v>33</v>
      </c>
      <c r="AG4" s="36" t="s">
        <v>40</v>
      </c>
      <c r="AH4" s="36" t="s">
        <v>41</v>
      </c>
      <c r="AI4" s="36" t="s">
        <v>43</v>
      </c>
      <c r="AJ4" s="64" t="s">
        <v>39</v>
      </c>
      <c r="AK4" s="65" t="s">
        <v>44</v>
      </c>
      <c r="AL4" s="65" t="s">
        <v>45</v>
      </c>
      <c r="AM4" s="65" t="s">
        <v>46</v>
      </c>
      <c r="AN4" s="65" t="s">
        <v>47</v>
      </c>
      <c r="AO4" s="65" t="s">
        <v>48</v>
      </c>
      <c r="AP4" s="65" t="s">
        <v>49</v>
      </c>
      <c r="AQ4" s="65" t="s">
        <v>50</v>
      </c>
      <c r="AR4" s="65" t="s">
        <v>51</v>
      </c>
      <c r="AS4" s="65" t="s">
        <v>52</v>
      </c>
      <c r="AT4" s="65" t="s">
        <v>53</v>
      </c>
      <c r="AU4" s="65" t="s">
        <v>54</v>
      </c>
      <c r="AV4" s="66" t="s">
        <v>35</v>
      </c>
      <c r="AW4" s="65" t="s">
        <v>44</v>
      </c>
      <c r="AX4" s="65" t="s">
        <v>45</v>
      </c>
      <c r="AY4" s="65" t="s">
        <v>46</v>
      </c>
      <c r="AZ4" s="65" t="s">
        <v>47</v>
      </c>
      <c r="BA4" s="65" t="s">
        <v>48</v>
      </c>
      <c r="BB4" s="65" t="s">
        <v>49</v>
      </c>
      <c r="BC4" s="65" t="s">
        <v>50</v>
      </c>
      <c r="BD4" s="65" t="s">
        <v>51</v>
      </c>
      <c r="BE4" s="65" t="s">
        <v>52</v>
      </c>
      <c r="BF4" s="65" t="s">
        <v>53</v>
      </c>
      <c r="BG4" s="65" t="s">
        <v>55</v>
      </c>
      <c r="BH4" s="65" t="s">
        <v>56</v>
      </c>
      <c r="BI4" s="67" t="s">
        <v>36</v>
      </c>
      <c r="BJ4" s="65" t="s">
        <v>44</v>
      </c>
      <c r="BK4" s="65" t="s">
        <v>45</v>
      </c>
      <c r="BL4" s="65" t="s">
        <v>46</v>
      </c>
      <c r="BM4" s="65" t="s">
        <v>47</v>
      </c>
      <c r="BN4" s="65" t="s">
        <v>48</v>
      </c>
      <c r="BO4" s="65" t="s">
        <v>49</v>
      </c>
      <c r="BP4" s="65" t="s">
        <v>50</v>
      </c>
      <c r="BQ4" s="65" t="s">
        <v>51</v>
      </c>
      <c r="BR4" s="65" t="s">
        <v>52</v>
      </c>
      <c r="BS4" s="65" t="s">
        <v>53</v>
      </c>
      <c r="BT4" s="68" t="s">
        <v>37</v>
      </c>
      <c r="BU4" s="65" t="s">
        <v>45</v>
      </c>
      <c r="BV4" s="65" t="s">
        <v>46</v>
      </c>
      <c r="BW4" s="65" t="s">
        <v>47</v>
      </c>
      <c r="BX4" s="65" t="s">
        <v>48</v>
      </c>
      <c r="BY4" s="65" t="s">
        <v>49</v>
      </c>
      <c r="BZ4" s="65" t="s">
        <v>50</v>
      </c>
      <c r="CA4" s="65" t="s">
        <v>51</v>
      </c>
      <c r="CB4" s="69" t="s">
        <v>52</v>
      </c>
      <c r="CC4" s="70"/>
      <c r="CD4" s="71" t="s">
        <v>57</v>
      </c>
    </row>
    <row r="5" ht="15.75" customHeight="1">
      <c r="A5" s="34" t="str">
        <f t="shared" ref="A5:A47" si="2">$E5&amp;"-"&amp;$F5</f>
        <v>202004513-5</v>
      </c>
      <c r="B5" s="23">
        <f t="shared" ref="B5:B47" si="3">$W5</f>
        <v>72</v>
      </c>
      <c r="C5" s="34"/>
      <c r="D5" s="72">
        <v>1.0</v>
      </c>
      <c r="E5" s="72" t="s">
        <v>2488</v>
      </c>
      <c r="F5" s="72" t="s">
        <v>71</v>
      </c>
      <c r="G5" s="72" t="s">
        <v>2489</v>
      </c>
      <c r="H5" s="72" t="s">
        <v>59</v>
      </c>
      <c r="I5" s="72" t="s">
        <v>2490</v>
      </c>
      <c r="J5" s="72" t="s">
        <v>88</v>
      </c>
      <c r="K5" s="72" t="s">
        <v>2491</v>
      </c>
      <c r="L5" s="72" t="s">
        <v>65</v>
      </c>
      <c r="M5" s="72" t="s">
        <v>66</v>
      </c>
      <c r="N5" s="72" t="s">
        <v>2492</v>
      </c>
      <c r="O5" s="74">
        <f t="shared" ref="O5:O36" si="4">$AB5</f>
        <v>60</v>
      </c>
      <c r="P5" s="74">
        <f t="shared" ref="P5:P36" si="5">$AF5</f>
        <v>65.5</v>
      </c>
      <c r="Q5" s="74">
        <f t="shared" ref="Q5:Q6" si="6">IFERROR(IF($V5&lt;&gt;0,ROUND((MAX(O5:P5)*0.5+$V5*0.5),0),ROUND(($O5*0.5+$P5*0.5),0)),)</f>
        <v>63</v>
      </c>
      <c r="R5" s="74">
        <f t="shared" ref="R5:R36" si="7">$AV5</f>
        <v>68.5</v>
      </c>
      <c r="S5" s="74">
        <f t="shared" ref="S5:S36" si="8">$BI5</f>
        <v>100</v>
      </c>
      <c r="T5" s="74">
        <f t="shared" ref="T5:T36" si="9">$BT5</f>
        <v>89.5</v>
      </c>
      <c r="U5" s="74">
        <f t="shared" ref="U5:U36" si="10">$CD5</f>
        <v>80.75</v>
      </c>
      <c r="V5" s="75">
        <f t="shared" ref="V5:V36" si="11">$AJ5</f>
        <v>0</v>
      </c>
      <c r="W5" s="76">
        <f t="shared" ref="W5:W36" si="12">IF($Q5&gt;=55,ROUND($Q5*$Q$3+$R5*$R$3+$S5*$S$3+$T5*$T$3+$U5*$U$3,0),$Q5)</f>
        <v>72</v>
      </c>
      <c r="X5" s="74"/>
      <c r="Y5" s="77"/>
      <c r="Z5" s="77"/>
      <c r="AA5" s="77"/>
      <c r="AB5" s="78">
        <v>60.0</v>
      </c>
      <c r="AC5" s="77"/>
      <c r="AD5" s="77"/>
      <c r="AE5" s="96"/>
      <c r="AF5" s="78">
        <v>65.5</v>
      </c>
      <c r="AG5" s="77"/>
      <c r="AH5" s="77"/>
      <c r="AI5" s="96"/>
      <c r="AJ5" s="78">
        <f t="shared" ref="AJ5:AJ6" si="13">ROUND(SUM(AG5:AH5)*AI5,0)</f>
        <v>0</v>
      </c>
      <c r="AK5" s="79">
        <v>100.0</v>
      </c>
      <c r="AL5" s="80">
        <v>100.0</v>
      </c>
      <c r="AM5" s="79">
        <v>90.0</v>
      </c>
      <c r="AN5" s="79">
        <v>75.0</v>
      </c>
      <c r="AO5" s="79">
        <v>50.0</v>
      </c>
      <c r="AP5" s="79">
        <v>0.0</v>
      </c>
      <c r="AQ5" s="79">
        <v>80.0</v>
      </c>
      <c r="AR5" s="79">
        <v>50.0</v>
      </c>
      <c r="AS5" s="79">
        <v>40.0</v>
      </c>
      <c r="AT5" s="79">
        <v>100.0</v>
      </c>
      <c r="AU5" s="79"/>
      <c r="AV5" s="78">
        <f t="shared" ref="AV5:AV36" si="14">IFERROR(AVERAGE(AK5:AU5),0)</f>
        <v>68.5</v>
      </c>
      <c r="AW5" s="79">
        <v>100.0</v>
      </c>
      <c r="AX5" s="79">
        <v>100.0</v>
      </c>
      <c r="AY5" s="79">
        <v>100.0</v>
      </c>
      <c r="AZ5" s="79">
        <v>100.0</v>
      </c>
      <c r="BA5" s="79">
        <v>100.0</v>
      </c>
      <c r="BB5" s="79">
        <v>100.0</v>
      </c>
      <c r="BC5" s="79">
        <v>100.0</v>
      </c>
      <c r="BD5" s="79">
        <v>100.0</v>
      </c>
      <c r="BE5" s="79">
        <v>100.0</v>
      </c>
      <c r="BF5" s="79">
        <v>100.0</v>
      </c>
      <c r="BG5" s="79"/>
      <c r="BH5" s="79"/>
      <c r="BI5" s="78">
        <f t="shared" ref="BI5:BI36" si="15">IFERROR(AVERAGE(AW5:BH5),0)</f>
        <v>100</v>
      </c>
      <c r="BJ5" s="79">
        <v>100.0</v>
      </c>
      <c r="BK5" s="79">
        <v>100.0</v>
      </c>
      <c r="BL5" s="79">
        <v>100.0</v>
      </c>
      <c r="BM5" s="79">
        <v>100.0</v>
      </c>
      <c r="BN5" s="79">
        <v>100.0</v>
      </c>
      <c r="BO5" s="79">
        <v>0.0</v>
      </c>
      <c r="BP5" s="79">
        <v>100.0</v>
      </c>
      <c r="BQ5" s="79">
        <v>95.0</v>
      </c>
      <c r="BR5" s="79">
        <v>100.0</v>
      </c>
      <c r="BS5" s="79">
        <v>100.0</v>
      </c>
      <c r="BT5" s="78">
        <f t="shared" ref="BT5:BT36" si="16">IFERROR(AVERAGE(BJ5:BS5),0)</f>
        <v>89.5</v>
      </c>
      <c r="BU5" s="81">
        <v>100.0</v>
      </c>
      <c r="BV5" s="81">
        <v>100.0</v>
      </c>
      <c r="BW5" s="81">
        <v>100.0</v>
      </c>
      <c r="BX5" s="79">
        <v>100.0</v>
      </c>
      <c r="BY5" s="79">
        <v>0.0</v>
      </c>
      <c r="BZ5" s="79">
        <v>46.0</v>
      </c>
      <c r="CA5" s="79">
        <v>100.0</v>
      </c>
      <c r="CB5" s="79">
        <v>100.0</v>
      </c>
      <c r="CC5" s="83"/>
      <c r="CD5" s="78">
        <f t="shared" ref="CD5:CD36" si="17">IFERROR(AVERAGE(BU5:CC5),0)</f>
        <v>80.75</v>
      </c>
    </row>
    <row r="6" ht="15.75" customHeight="1">
      <c r="A6" s="34" t="str">
        <f t="shared" si="2"/>
        <v>202004523-2</v>
      </c>
      <c r="B6" s="23">
        <f t="shared" si="3"/>
        <v>72</v>
      </c>
      <c r="C6" s="34"/>
      <c r="D6" s="84">
        <v>2.0</v>
      </c>
      <c r="E6" s="72" t="s">
        <v>2493</v>
      </c>
      <c r="F6" s="72" t="s">
        <v>61</v>
      </c>
      <c r="G6" s="72" t="s">
        <v>2494</v>
      </c>
      <c r="H6" s="72" t="s">
        <v>100</v>
      </c>
      <c r="I6" s="72" t="s">
        <v>2495</v>
      </c>
      <c r="J6" s="72" t="s">
        <v>1150</v>
      </c>
      <c r="K6" s="72" t="s">
        <v>2496</v>
      </c>
      <c r="L6" s="72" t="s">
        <v>65</v>
      </c>
      <c r="M6" s="72" t="s">
        <v>66</v>
      </c>
      <c r="N6" s="72" t="s">
        <v>2497</v>
      </c>
      <c r="O6" s="74">
        <f t="shared" si="4"/>
        <v>65</v>
      </c>
      <c r="P6" s="74">
        <f t="shared" si="5"/>
        <v>75</v>
      </c>
      <c r="Q6" s="74">
        <f t="shared" si="6"/>
        <v>70</v>
      </c>
      <c r="R6" s="74">
        <f t="shared" si="7"/>
        <v>84</v>
      </c>
      <c r="S6" s="74">
        <f t="shared" si="8"/>
        <v>75.5</v>
      </c>
      <c r="T6" s="74">
        <f t="shared" si="9"/>
        <v>80</v>
      </c>
      <c r="U6" s="74">
        <f t="shared" si="10"/>
        <v>12.5</v>
      </c>
      <c r="V6" s="75">
        <f t="shared" si="11"/>
        <v>0</v>
      </c>
      <c r="W6" s="76">
        <f t="shared" si="12"/>
        <v>72</v>
      </c>
      <c r="X6" s="74"/>
      <c r="Y6" s="77"/>
      <c r="Z6" s="77"/>
      <c r="AA6" s="77"/>
      <c r="AB6" s="78">
        <v>65.0</v>
      </c>
      <c r="AC6" s="77"/>
      <c r="AD6" s="77"/>
      <c r="AE6" s="96"/>
      <c r="AF6" s="78">
        <v>75.0</v>
      </c>
      <c r="AG6" s="77"/>
      <c r="AH6" s="77"/>
      <c r="AI6" s="96"/>
      <c r="AJ6" s="78">
        <f t="shared" si="13"/>
        <v>0</v>
      </c>
      <c r="AK6" s="79">
        <v>100.0</v>
      </c>
      <c r="AL6" s="80">
        <v>100.0</v>
      </c>
      <c r="AM6" s="79">
        <v>100.0</v>
      </c>
      <c r="AN6" s="79">
        <v>100.0</v>
      </c>
      <c r="AO6" s="79">
        <v>50.0</v>
      </c>
      <c r="AP6" s="79">
        <v>100.0</v>
      </c>
      <c r="AQ6" s="79">
        <v>100.0</v>
      </c>
      <c r="AR6" s="79">
        <v>83.0</v>
      </c>
      <c r="AS6" s="79">
        <v>40.0</v>
      </c>
      <c r="AT6" s="79">
        <v>67.0</v>
      </c>
      <c r="AU6" s="79"/>
      <c r="AV6" s="78">
        <f t="shared" si="14"/>
        <v>84</v>
      </c>
      <c r="AW6" s="79">
        <v>100.0</v>
      </c>
      <c r="AX6" s="79">
        <v>100.0</v>
      </c>
      <c r="AY6" s="79">
        <v>90.0</v>
      </c>
      <c r="AZ6" s="79">
        <v>94.0</v>
      </c>
      <c r="BA6" s="79">
        <v>96.0</v>
      </c>
      <c r="BB6" s="79">
        <v>0.0</v>
      </c>
      <c r="BC6" s="79">
        <v>89.0</v>
      </c>
      <c r="BD6" s="79">
        <v>100.0</v>
      </c>
      <c r="BE6" s="79">
        <v>86.0</v>
      </c>
      <c r="BF6" s="79">
        <v>0.0</v>
      </c>
      <c r="BG6" s="79"/>
      <c r="BH6" s="79"/>
      <c r="BI6" s="78">
        <f t="shared" si="15"/>
        <v>75.5</v>
      </c>
      <c r="BJ6" s="79">
        <v>90.0</v>
      </c>
      <c r="BK6" s="79">
        <v>100.0</v>
      </c>
      <c r="BL6" s="79">
        <v>100.0</v>
      </c>
      <c r="BM6" s="79">
        <v>95.0</v>
      </c>
      <c r="BN6" s="79">
        <v>100.0</v>
      </c>
      <c r="BO6" s="79">
        <v>0.0</v>
      </c>
      <c r="BP6" s="79">
        <v>100.0</v>
      </c>
      <c r="BQ6" s="79">
        <v>40.0</v>
      </c>
      <c r="BR6" s="79">
        <v>100.0</v>
      </c>
      <c r="BS6" s="79">
        <v>75.0</v>
      </c>
      <c r="BT6" s="78">
        <f t="shared" si="16"/>
        <v>80</v>
      </c>
      <c r="BU6" s="81">
        <v>0.0</v>
      </c>
      <c r="BV6" s="81">
        <v>100.0</v>
      </c>
      <c r="BW6" s="81">
        <v>0.0</v>
      </c>
      <c r="BX6" s="79">
        <v>0.0</v>
      </c>
      <c r="BY6" s="79">
        <v>0.0</v>
      </c>
      <c r="BZ6" s="79">
        <v>0.0</v>
      </c>
      <c r="CA6" s="79">
        <v>0.0</v>
      </c>
      <c r="CB6" s="79">
        <v>0.0</v>
      </c>
      <c r="CC6" s="79"/>
      <c r="CD6" s="78">
        <f t="shared" si="17"/>
        <v>12.5</v>
      </c>
    </row>
    <row r="7" ht="15.75" customHeight="1">
      <c r="A7" s="34" t="str">
        <f t="shared" si="2"/>
        <v>202004063-k</v>
      </c>
      <c r="B7" s="23">
        <f t="shared" si="3"/>
        <v>33</v>
      </c>
      <c r="C7" s="34"/>
      <c r="D7" s="84">
        <v>3.0</v>
      </c>
      <c r="E7" s="72" t="s">
        <v>2498</v>
      </c>
      <c r="F7" s="72" t="s">
        <v>77</v>
      </c>
      <c r="G7" s="72" t="s">
        <v>2499</v>
      </c>
      <c r="H7" s="72" t="s">
        <v>79</v>
      </c>
      <c r="I7" s="72" t="s">
        <v>2500</v>
      </c>
      <c r="J7" s="72" t="s">
        <v>2501</v>
      </c>
      <c r="K7" s="72" t="s">
        <v>2502</v>
      </c>
      <c r="L7" s="72" t="s">
        <v>65</v>
      </c>
      <c r="M7" s="72" t="s">
        <v>66</v>
      </c>
      <c r="N7" s="72" t="s">
        <v>2503</v>
      </c>
      <c r="O7" s="74">
        <f t="shared" si="4"/>
        <v>0</v>
      </c>
      <c r="P7" s="74">
        <f t="shared" si="5"/>
        <v>0</v>
      </c>
      <c r="Q7" s="74">
        <f>IFERROR(IF($V7&lt;&gt;0,ROUND((O7+P7+V7)/3,0),ROUND(($O7*0.5+$P7*0.5),0)),)</f>
        <v>33</v>
      </c>
      <c r="R7" s="74">
        <f t="shared" si="7"/>
        <v>80</v>
      </c>
      <c r="S7" s="74">
        <f t="shared" si="8"/>
        <v>87.3</v>
      </c>
      <c r="T7" s="74">
        <f t="shared" si="9"/>
        <v>56.5</v>
      </c>
      <c r="U7" s="74">
        <f t="shared" si="10"/>
        <v>87.5</v>
      </c>
      <c r="V7" s="75">
        <f t="shared" si="11"/>
        <v>100</v>
      </c>
      <c r="W7" s="76">
        <f t="shared" si="12"/>
        <v>33</v>
      </c>
      <c r="X7" s="74"/>
      <c r="Y7" s="77"/>
      <c r="Z7" s="77"/>
      <c r="AA7" s="77"/>
      <c r="AB7" s="78">
        <v>0.0</v>
      </c>
      <c r="AC7" s="77"/>
      <c r="AD7" s="77"/>
      <c r="AE7" s="96"/>
      <c r="AF7" s="78">
        <v>0.0</v>
      </c>
      <c r="AG7" s="77"/>
      <c r="AH7" s="77"/>
      <c r="AI7" s="96"/>
      <c r="AJ7" s="78">
        <v>100.0</v>
      </c>
      <c r="AK7" s="79">
        <v>100.0</v>
      </c>
      <c r="AL7" s="80">
        <v>40.0</v>
      </c>
      <c r="AM7" s="79">
        <v>100.0</v>
      </c>
      <c r="AN7" s="79">
        <v>100.0</v>
      </c>
      <c r="AO7" s="79">
        <v>0.0</v>
      </c>
      <c r="AP7" s="79">
        <v>100.0</v>
      </c>
      <c r="AQ7" s="79">
        <v>100.0</v>
      </c>
      <c r="AR7" s="79">
        <v>100.0</v>
      </c>
      <c r="AS7" s="79">
        <v>60.0</v>
      </c>
      <c r="AT7" s="79">
        <v>100.0</v>
      </c>
      <c r="AU7" s="79"/>
      <c r="AV7" s="78">
        <f t="shared" si="14"/>
        <v>80</v>
      </c>
      <c r="AW7" s="79">
        <v>100.0</v>
      </c>
      <c r="AX7" s="79">
        <v>100.0</v>
      </c>
      <c r="AY7" s="79">
        <v>100.0</v>
      </c>
      <c r="AZ7" s="79">
        <v>79.0</v>
      </c>
      <c r="BA7" s="79">
        <v>100.0</v>
      </c>
      <c r="BB7" s="79">
        <v>94.0</v>
      </c>
      <c r="BC7" s="79">
        <v>100.0</v>
      </c>
      <c r="BD7" s="79">
        <v>0.0</v>
      </c>
      <c r="BE7" s="79">
        <v>100.0</v>
      </c>
      <c r="BF7" s="79">
        <v>100.0</v>
      </c>
      <c r="BG7" s="79"/>
      <c r="BH7" s="79"/>
      <c r="BI7" s="78">
        <f t="shared" si="15"/>
        <v>87.3</v>
      </c>
      <c r="BJ7" s="79">
        <v>95.0</v>
      </c>
      <c r="BK7" s="79">
        <v>100.0</v>
      </c>
      <c r="BL7" s="79">
        <v>100.0</v>
      </c>
      <c r="BM7" s="79">
        <v>100.0</v>
      </c>
      <c r="BN7" s="79">
        <v>100.0</v>
      </c>
      <c r="BO7" s="79">
        <v>0.0</v>
      </c>
      <c r="BP7" s="79">
        <v>0.0</v>
      </c>
      <c r="BQ7" s="79">
        <v>0.0</v>
      </c>
      <c r="BR7" s="79">
        <v>0.0</v>
      </c>
      <c r="BS7" s="79">
        <v>70.0</v>
      </c>
      <c r="BT7" s="78">
        <f t="shared" si="16"/>
        <v>56.5</v>
      </c>
      <c r="BU7" s="81">
        <v>100.0</v>
      </c>
      <c r="BV7" s="81">
        <v>100.0</v>
      </c>
      <c r="BW7" s="81">
        <v>100.0</v>
      </c>
      <c r="BX7" s="79">
        <v>100.0</v>
      </c>
      <c r="BY7" s="79">
        <v>100.0</v>
      </c>
      <c r="BZ7" s="79">
        <v>0.0</v>
      </c>
      <c r="CA7" s="79">
        <v>100.0</v>
      </c>
      <c r="CB7" s="79">
        <v>100.0</v>
      </c>
      <c r="CC7" s="79"/>
      <c r="CD7" s="78">
        <f t="shared" si="17"/>
        <v>87.5</v>
      </c>
    </row>
    <row r="8" ht="15.75" customHeight="1">
      <c r="A8" s="34" t="str">
        <f t="shared" si="2"/>
        <v>202004524-0</v>
      </c>
      <c r="B8" s="23">
        <f t="shared" si="3"/>
        <v>36</v>
      </c>
      <c r="C8" s="34"/>
      <c r="D8" s="84">
        <v>4.0</v>
      </c>
      <c r="E8" s="72" t="s">
        <v>2504</v>
      </c>
      <c r="F8" s="72" t="s">
        <v>155</v>
      </c>
      <c r="G8" s="72" t="s">
        <v>2505</v>
      </c>
      <c r="H8" s="72" t="s">
        <v>65</v>
      </c>
      <c r="I8" s="72" t="s">
        <v>2506</v>
      </c>
      <c r="J8" s="72" t="s">
        <v>2382</v>
      </c>
      <c r="K8" s="72" t="s">
        <v>2507</v>
      </c>
      <c r="L8" s="72" t="s">
        <v>65</v>
      </c>
      <c r="M8" s="72" t="s">
        <v>66</v>
      </c>
      <c r="N8" s="72" t="s">
        <v>2508</v>
      </c>
      <c r="O8" s="74">
        <f t="shared" si="4"/>
        <v>45</v>
      </c>
      <c r="P8" s="74">
        <f t="shared" si="5"/>
        <v>15</v>
      </c>
      <c r="Q8" s="74">
        <f t="shared" ref="Q8:Q15" si="18">IFERROR(IF($V8&lt;&gt;0,ROUND((MAX(O8:P8)*0.5+$V8*0.5),0),ROUND(($O8*0.5+$P8*0.5),0)),)</f>
        <v>36</v>
      </c>
      <c r="R8" s="74">
        <f t="shared" si="7"/>
        <v>74.7</v>
      </c>
      <c r="S8" s="74">
        <f t="shared" si="8"/>
        <v>47.7</v>
      </c>
      <c r="T8" s="74">
        <f t="shared" si="9"/>
        <v>46</v>
      </c>
      <c r="U8" s="74">
        <f t="shared" si="10"/>
        <v>3.125</v>
      </c>
      <c r="V8" s="75">
        <f t="shared" si="11"/>
        <v>27</v>
      </c>
      <c r="W8" s="76">
        <f t="shared" si="12"/>
        <v>36</v>
      </c>
      <c r="X8" s="74"/>
      <c r="Y8" s="77"/>
      <c r="Z8" s="77"/>
      <c r="AA8" s="77"/>
      <c r="AB8" s="78">
        <v>45.0</v>
      </c>
      <c r="AC8" s="77"/>
      <c r="AD8" s="77"/>
      <c r="AE8" s="96"/>
      <c r="AF8" s="78">
        <v>15.0</v>
      </c>
      <c r="AG8" s="77"/>
      <c r="AH8" s="77"/>
      <c r="AI8" s="96"/>
      <c r="AJ8" s="78">
        <v>27.0</v>
      </c>
      <c r="AK8" s="79">
        <v>100.0</v>
      </c>
      <c r="AL8" s="80">
        <v>50.0</v>
      </c>
      <c r="AM8" s="79">
        <v>100.0</v>
      </c>
      <c r="AN8" s="79">
        <v>100.0</v>
      </c>
      <c r="AO8" s="79">
        <v>50.0</v>
      </c>
      <c r="AP8" s="79">
        <v>100.0</v>
      </c>
      <c r="AQ8" s="79">
        <v>60.0</v>
      </c>
      <c r="AR8" s="79">
        <v>67.0</v>
      </c>
      <c r="AS8" s="79">
        <v>20.0</v>
      </c>
      <c r="AT8" s="79">
        <v>100.0</v>
      </c>
      <c r="AU8" s="79"/>
      <c r="AV8" s="78">
        <f t="shared" si="14"/>
        <v>74.7</v>
      </c>
      <c r="AW8" s="79">
        <v>100.0</v>
      </c>
      <c r="AX8" s="79">
        <v>100.0</v>
      </c>
      <c r="AY8" s="79">
        <v>100.0</v>
      </c>
      <c r="AZ8" s="79">
        <v>0.0</v>
      </c>
      <c r="BA8" s="79">
        <v>0.0</v>
      </c>
      <c r="BB8" s="79">
        <v>0.0</v>
      </c>
      <c r="BC8" s="79">
        <v>0.0</v>
      </c>
      <c r="BD8" s="79">
        <v>0.0</v>
      </c>
      <c r="BE8" s="79">
        <v>77.0</v>
      </c>
      <c r="BF8" s="79">
        <v>100.0</v>
      </c>
      <c r="BG8" s="79"/>
      <c r="BH8" s="79"/>
      <c r="BI8" s="78">
        <f t="shared" si="15"/>
        <v>47.7</v>
      </c>
      <c r="BJ8" s="79">
        <v>100.0</v>
      </c>
      <c r="BK8" s="79">
        <v>100.0</v>
      </c>
      <c r="BL8" s="79">
        <v>100.0</v>
      </c>
      <c r="BM8" s="79">
        <v>30.0</v>
      </c>
      <c r="BN8" s="79">
        <v>100.0</v>
      </c>
      <c r="BO8" s="79">
        <v>0.0</v>
      </c>
      <c r="BP8" s="79">
        <v>0.0</v>
      </c>
      <c r="BQ8" s="79">
        <v>0.0</v>
      </c>
      <c r="BR8" s="79">
        <v>0.0</v>
      </c>
      <c r="BS8" s="79">
        <v>30.0</v>
      </c>
      <c r="BT8" s="78">
        <f t="shared" si="16"/>
        <v>46</v>
      </c>
      <c r="BU8" s="81">
        <v>25.0</v>
      </c>
      <c r="BV8" s="81">
        <v>0.0</v>
      </c>
      <c r="BW8" s="81">
        <v>0.0</v>
      </c>
      <c r="BX8" s="79">
        <v>0.0</v>
      </c>
      <c r="BY8" s="79">
        <v>0.0</v>
      </c>
      <c r="BZ8" s="79">
        <v>0.0</v>
      </c>
      <c r="CA8" s="79">
        <v>0.0</v>
      </c>
      <c r="CB8" s="79">
        <v>0.0</v>
      </c>
      <c r="CC8" s="79"/>
      <c r="CD8" s="78">
        <f t="shared" si="17"/>
        <v>3.125</v>
      </c>
    </row>
    <row r="9" ht="15.75" customHeight="1">
      <c r="A9" s="34" t="str">
        <f t="shared" si="2"/>
        <v>202004614-k</v>
      </c>
      <c r="B9" s="23">
        <f t="shared" si="3"/>
        <v>86</v>
      </c>
      <c r="C9" s="34"/>
      <c r="D9" s="84">
        <v>5.0</v>
      </c>
      <c r="E9" s="72" t="s">
        <v>2509</v>
      </c>
      <c r="F9" s="72" t="s">
        <v>77</v>
      </c>
      <c r="G9" s="72" t="s">
        <v>2510</v>
      </c>
      <c r="H9" s="72" t="s">
        <v>65</v>
      </c>
      <c r="I9" s="72" t="s">
        <v>354</v>
      </c>
      <c r="J9" s="72" t="s">
        <v>2511</v>
      </c>
      <c r="K9" s="72" t="s">
        <v>2512</v>
      </c>
      <c r="L9" s="72" t="s">
        <v>65</v>
      </c>
      <c r="M9" s="72" t="s">
        <v>66</v>
      </c>
      <c r="N9" s="72" t="s">
        <v>2513</v>
      </c>
      <c r="O9" s="74">
        <f t="shared" si="4"/>
        <v>45</v>
      </c>
      <c r="P9" s="74">
        <f t="shared" si="5"/>
        <v>50</v>
      </c>
      <c r="Q9" s="74">
        <f t="shared" si="18"/>
        <v>75</v>
      </c>
      <c r="R9" s="74">
        <f t="shared" si="7"/>
        <v>92.5</v>
      </c>
      <c r="S9" s="74">
        <f t="shared" si="8"/>
        <v>99.1</v>
      </c>
      <c r="T9" s="74">
        <f t="shared" si="9"/>
        <v>100</v>
      </c>
      <c r="U9" s="74">
        <f t="shared" si="10"/>
        <v>100</v>
      </c>
      <c r="V9" s="75">
        <f t="shared" si="11"/>
        <v>100</v>
      </c>
      <c r="W9" s="76">
        <f t="shared" si="12"/>
        <v>86</v>
      </c>
      <c r="X9" s="74"/>
      <c r="Y9" s="77"/>
      <c r="Z9" s="77"/>
      <c r="AA9" s="77"/>
      <c r="AB9" s="78">
        <v>45.0</v>
      </c>
      <c r="AC9" s="77"/>
      <c r="AD9" s="77"/>
      <c r="AE9" s="96"/>
      <c r="AF9" s="78">
        <v>50.0</v>
      </c>
      <c r="AG9" s="77"/>
      <c r="AH9" s="77"/>
      <c r="AI9" s="96"/>
      <c r="AJ9" s="78">
        <v>100.0</v>
      </c>
      <c r="AK9" s="79">
        <v>100.0</v>
      </c>
      <c r="AL9" s="80">
        <v>70.0</v>
      </c>
      <c r="AM9" s="79">
        <v>100.0</v>
      </c>
      <c r="AN9" s="79">
        <v>75.0</v>
      </c>
      <c r="AO9" s="79">
        <v>100.0</v>
      </c>
      <c r="AP9" s="79">
        <v>80.0</v>
      </c>
      <c r="AQ9" s="79">
        <v>100.0</v>
      </c>
      <c r="AR9" s="79">
        <v>100.0</v>
      </c>
      <c r="AS9" s="79">
        <v>100.0</v>
      </c>
      <c r="AT9" s="79">
        <v>100.0</v>
      </c>
      <c r="AU9" s="79"/>
      <c r="AV9" s="78">
        <f t="shared" si="14"/>
        <v>92.5</v>
      </c>
      <c r="AW9" s="79">
        <v>100.0</v>
      </c>
      <c r="AX9" s="79">
        <v>100.0</v>
      </c>
      <c r="AY9" s="79">
        <v>100.0</v>
      </c>
      <c r="AZ9" s="79">
        <v>91.0</v>
      </c>
      <c r="BA9" s="79">
        <v>100.0</v>
      </c>
      <c r="BB9" s="79">
        <v>100.0</v>
      </c>
      <c r="BC9" s="79">
        <v>100.0</v>
      </c>
      <c r="BD9" s="79">
        <v>100.0</v>
      </c>
      <c r="BE9" s="79">
        <v>100.0</v>
      </c>
      <c r="BF9" s="79">
        <v>100.0</v>
      </c>
      <c r="BG9" s="79"/>
      <c r="BH9" s="79"/>
      <c r="BI9" s="78">
        <f t="shared" si="15"/>
        <v>99.1</v>
      </c>
      <c r="BJ9" s="79">
        <v>100.0</v>
      </c>
      <c r="BK9" s="79">
        <v>100.0</v>
      </c>
      <c r="BL9" s="79">
        <v>100.0</v>
      </c>
      <c r="BM9" s="79">
        <v>100.0</v>
      </c>
      <c r="BN9" s="79">
        <v>100.0</v>
      </c>
      <c r="BO9" s="79">
        <v>100.0</v>
      </c>
      <c r="BP9" s="79">
        <v>100.0</v>
      </c>
      <c r="BQ9" s="79">
        <v>100.0</v>
      </c>
      <c r="BR9" s="79">
        <v>100.0</v>
      </c>
      <c r="BS9" s="79">
        <v>100.0</v>
      </c>
      <c r="BT9" s="78">
        <f t="shared" si="16"/>
        <v>100</v>
      </c>
      <c r="BU9" s="81">
        <v>100.0</v>
      </c>
      <c r="BV9" s="81">
        <v>100.0</v>
      </c>
      <c r="BW9" s="81">
        <v>100.0</v>
      </c>
      <c r="BX9" s="79">
        <v>100.0</v>
      </c>
      <c r="BY9" s="79">
        <v>100.0</v>
      </c>
      <c r="BZ9" s="79">
        <v>100.0</v>
      </c>
      <c r="CA9" s="79">
        <v>100.0</v>
      </c>
      <c r="CB9" s="79">
        <v>100.0</v>
      </c>
      <c r="CC9" s="79"/>
      <c r="CD9" s="78">
        <f t="shared" si="17"/>
        <v>100</v>
      </c>
    </row>
    <row r="10" ht="15.75" customHeight="1">
      <c r="A10" s="34" t="str">
        <f t="shared" si="2"/>
        <v>202004589-5</v>
      </c>
      <c r="B10" s="23">
        <f t="shared" si="3"/>
        <v>96</v>
      </c>
      <c r="C10" s="34"/>
      <c r="D10" s="84">
        <v>6.0</v>
      </c>
      <c r="E10" s="72" t="s">
        <v>2514</v>
      </c>
      <c r="F10" s="72" t="s">
        <v>71</v>
      </c>
      <c r="G10" s="72" t="s">
        <v>2515</v>
      </c>
      <c r="H10" s="72" t="s">
        <v>100</v>
      </c>
      <c r="I10" s="72" t="s">
        <v>139</v>
      </c>
      <c r="J10" s="72" t="s">
        <v>792</v>
      </c>
      <c r="K10" s="72" t="s">
        <v>2516</v>
      </c>
      <c r="L10" s="72" t="s">
        <v>65</v>
      </c>
      <c r="M10" s="72" t="s">
        <v>66</v>
      </c>
      <c r="N10" s="72" t="s">
        <v>2517</v>
      </c>
      <c r="O10" s="74">
        <f t="shared" si="4"/>
        <v>100</v>
      </c>
      <c r="P10" s="74">
        <f t="shared" si="5"/>
        <v>99</v>
      </c>
      <c r="Q10" s="74">
        <f t="shared" si="18"/>
        <v>100</v>
      </c>
      <c r="R10" s="74">
        <f t="shared" si="7"/>
        <v>86.8</v>
      </c>
      <c r="S10" s="74">
        <f t="shared" si="8"/>
        <v>85.6</v>
      </c>
      <c r="T10" s="74">
        <f t="shared" si="9"/>
        <v>98.5</v>
      </c>
      <c r="U10" s="74">
        <f t="shared" si="10"/>
        <v>87.5</v>
      </c>
      <c r="V10" s="75">
        <f t="shared" si="11"/>
        <v>0</v>
      </c>
      <c r="W10" s="76">
        <f t="shared" si="12"/>
        <v>96</v>
      </c>
      <c r="X10" s="74"/>
      <c r="Y10" s="77"/>
      <c r="Z10" s="77"/>
      <c r="AA10" s="77"/>
      <c r="AB10" s="78">
        <v>100.0</v>
      </c>
      <c r="AC10" s="77"/>
      <c r="AD10" s="77"/>
      <c r="AE10" s="96"/>
      <c r="AF10" s="78">
        <v>99.0</v>
      </c>
      <c r="AG10" s="77"/>
      <c r="AH10" s="77"/>
      <c r="AI10" s="96"/>
      <c r="AJ10" s="78">
        <f t="shared" ref="AJ10:AJ11" si="19">ROUND(SUM(AG10:AH10)*AI10,0)</f>
        <v>0</v>
      </c>
      <c r="AK10" s="79">
        <v>100.0</v>
      </c>
      <c r="AL10" s="80">
        <v>50.0</v>
      </c>
      <c r="AM10" s="79">
        <v>100.0</v>
      </c>
      <c r="AN10" s="79">
        <v>75.0</v>
      </c>
      <c r="AO10" s="79">
        <v>100.0</v>
      </c>
      <c r="AP10" s="79">
        <v>60.0</v>
      </c>
      <c r="AQ10" s="79">
        <v>100.0</v>
      </c>
      <c r="AR10" s="79">
        <v>83.0</v>
      </c>
      <c r="AS10" s="79">
        <v>100.0</v>
      </c>
      <c r="AT10" s="79">
        <v>100.0</v>
      </c>
      <c r="AU10" s="79"/>
      <c r="AV10" s="78">
        <f t="shared" si="14"/>
        <v>86.8</v>
      </c>
      <c r="AW10" s="79">
        <v>85.0</v>
      </c>
      <c r="AX10" s="79">
        <v>100.0</v>
      </c>
      <c r="AY10" s="79">
        <v>100.0</v>
      </c>
      <c r="AZ10" s="79">
        <v>82.0</v>
      </c>
      <c r="BA10" s="79">
        <v>0.0</v>
      </c>
      <c r="BB10" s="79">
        <v>100.0</v>
      </c>
      <c r="BC10" s="79">
        <v>98.0</v>
      </c>
      <c r="BD10" s="79">
        <v>100.0</v>
      </c>
      <c r="BE10" s="79">
        <v>95.0</v>
      </c>
      <c r="BF10" s="79">
        <v>96.0</v>
      </c>
      <c r="BG10" s="79"/>
      <c r="BH10" s="79"/>
      <c r="BI10" s="78">
        <f t="shared" si="15"/>
        <v>85.6</v>
      </c>
      <c r="BJ10" s="79">
        <v>100.0</v>
      </c>
      <c r="BK10" s="79">
        <v>100.0</v>
      </c>
      <c r="BL10" s="79">
        <v>100.0</v>
      </c>
      <c r="BM10" s="79">
        <v>100.0</v>
      </c>
      <c r="BN10" s="79">
        <v>100.0</v>
      </c>
      <c r="BO10" s="79">
        <v>100.0</v>
      </c>
      <c r="BP10" s="79">
        <v>90.0</v>
      </c>
      <c r="BQ10" s="79">
        <v>100.0</v>
      </c>
      <c r="BR10" s="79">
        <v>100.0</v>
      </c>
      <c r="BS10" s="79">
        <v>95.0</v>
      </c>
      <c r="BT10" s="78">
        <f t="shared" si="16"/>
        <v>98.5</v>
      </c>
      <c r="BU10" s="81">
        <v>100.0</v>
      </c>
      <c r="BV10" s="81">
        <v>100.0</v>
      </c>
      <c r="BW10" s="81">
        <v>100.0</v>
      </c>
      <c r="BX10" s="79">
        <v>100.0</v>
      </c>
      <c r="BY10" s="79">
        <v>100.0</v>
      </c>
      <c r="BZ10" s="79">
        <v>100.0</v>
      </c>
      <c r="CA10" s="79">
        <v>100.0</v>
      </c>
      <c r="CB10" s="79">
        <v>0.0</v>
      </c>
      <c r="CC10" s="79"/>
      <c r="CD10" s="78">
        <f t="shared" si="17"/>
        <v>87.5</v>
      </c>
    </row>
    <row r="11" ht="15.75" customHeight="1">
      <c r="A11" s="34" t="str">
        <f t="shared" si="2"/>
        <v>202004569-0</v>
      </c>
      <c r="B11" s="23">
        <f t="shared" si="3"/>
        <v>88</v>
      </c>
      <c r="C11" s="34"/>
      <c r="D11" s="84">
        <v>7.0</v>
      </c>
      <c r="E11" s="72" t="s">
        <v>2518</v>
      </c>
      <c r="F11" s="72" t="s">
        <v>155</v>
      </c>
      <c r="G11" s="72" t="s">
        <v>2519</v>
      </c>
      <c r="H11" s="72" t="s">
        <v>65</v>
      </c>
      <c r="I11" s="72" t="s">
        <v>121</v>
      </c>
      <c r="J11" s="72" t="s">
        <v>138</v>
      </c>
      <c r="K11" s="72" t="s">
        <v>1117</v>
      </c>
      <c r="L11" s="72" t="s">
        <v>65</v>
      </c>
      <c r="M11" s="72" t="s">
        <v>66</v>
      </c>
      <c r="N11" s="72" t="s">
        <v>2520</v>
      </c>
      <c r="O11" s="74">
        <f t="shared" si="4"/>
        <v>70</v>
      </c>
      <c r="P11" s="74">
        <f t="shared" si="5"/>
        <v>100</v>
      </c>
      <c r="Q11" s="74">
        <f t="shared" si="18"/>
        <v>85</v>
      </c>
      <c r="R11" s="74">
        <f t="shared" si="7"/>
        <v>83.5</v>
      </c>
      <c r="S11" s="74">
        <f t="shared" si="8"/>
        <v>97.4</v>
      </c>
      <c r="T11" s="74">
        <f t="shared" si="9"/>
        <v>97</v>
      </c>
      <c r="U11" s="74">
        <f t="shared" si="10"/>
        <v>100</v>
      </c>
      <c r="V11" s="75">
        <f t="shared" si="11"/>
        <v>0</v>
      </c>
      <c r="W11" s="76">
        <f t="shared" si="12"/>
        <v>88</v>
      </c>
      <c r="X11" s="74"/>
      <c r="Y11" s="77"/>
      <c r="Z11" s="77"/>
      <c r="AA11" s="77"/>
      <c r="AB11" s="78">
        <v>70.0</v>
      </c>
      <c r="AC11" s="77"/>
      <c r="AD11" s="77"/>
      <c r="AE11" s="96"/>
      <c r="AF11" s="78">
        <v>100.0</v>
      </c>
      <c r="AG11" s="77"/>
      <c r="AH11" s="77"/>
      <c r="AI11" s="96"/>
      <c r="AJ11" s="78">
        <f t="shared" si="19"/>
        <v>0</v>
      </c>
      <c r="AK11" s="79">
        <v>100.0</v>
      </c>
      <c r="AL11" s="80">
        <v>60.0</v>
      </c>
      <c r="AM11" s="79">
        <v>100.0</v>
      </c>
      <c r="AN11" s="79">
        <v>75.0</v>
      </c>
      <c r="AO11" s="79">
        <v>100.0</v>
      </c>
      <c r="AP11" s="79">
        <v>40.0</v>
      </c>
      <c r="AQ11" s="79">
        <v>100.0</v>
      </c>
      <c r="AR11" s="79">
        <v>100.0</v>
      </c>
      <c r="AS11" s="79">
        <v>60.0</v>
      </c>
      <c r="AT11" s="79">
        <v>100.0</v>
      </c>
      <c r="AU11" s="79"/>
      <c r="AV11" s="78">
        <f t="shared" si="14"/>
        <v>83.5</v>
      </c>
      <c r="AW11" s="79">
        <v>100.0</v>
      </c>
      <c r="AX11" s="79">
        <v>90.0</v>
      </c>
      <c r="AY11" s="79">
        <v>95.0</v>
      </c>
      <c r="AZ11" s="79">
        <v>100.0</v>
      </c>
      <c r="BA11" s="79">
        <v>100.0</v>
      </c>
      <c r="BB11" s="79">
        <v>100.0</v>
      </c>
      <c r="BC11" s="79">
        <v>94.0</v>
      </c>
      <c r="BD11" s="79">
        <v>100.0</v>
      </c>
      <c r="BE11" s="79">
        <v>95.0</v>
      </c>
      <c r="BF11" s="79">
        <v>100.0</v>
      </c>
      <c r="BG11" s="79"/>
      <c r="BH11" s="79"/>
      <c r="BI11" s="78">
        <f t="shared" si="15"/>
        <v>97.4</v>
      </c>
      <c r="BJ11" s="79">
        <v>100.0</v>
      </c>
      <c r="BK11" s="79">
        <v>100.0</v>
      </c>
      <c r="BL11" s="79">
        <v>100.0</v>
      </c>
      <c r="BM11" s="79">
        <v>100.0</v>
      </c>
      <c r="BN11" s="79">
        <v>100.0</v>
      </c>
      <c r="BO11" s="79">
        <v>70.0</v>
      </c>
      <c r="BP11" s="79">
        <v>100.0</v>
      </c>
      <c r="BQ11" s="79">
        <v>100.0</v>
      </c>
      <c r="BR11" s="79">
        <v>100.0</v>
      </c>
      <c r="BS11" s="79">
        <v>100.0</v>
      </c>
      <c r="BT11" s="78">
        <f t="shared" si="16"/>
        <v>97</v>
      </c>
      <c r="BU11" s="81">
        <v>100.0</v>
      </c>
      <c r="BV11" s="81">
        <v>100.0</v>
      </c>
      <c r="BW11" s="81">
        <v>100.0</v>
      </c>
      <c r="BX11" s="79">
        <v>100.0</v>
      </c>
      <c r="BY11" s="79">
        <v>100.0</v>
      </c>
      <c r="BZ11" s="79">
        <v>100.0</v>
      </c>
      <c r="CA11" s="79">
        <v>100.0</v>
      </c>
      <c r="CB11" s="79">
        <v>100.0</v>
      </c>
      <c r="CC11" s="79"/>
      <c r="CD11" s="78">
        <f t="shared" si="17"/>
        <v>100</v>
      </c>
    </row>
    <row r="12" ht="15.75" customHeight="1">
      <c r="A12" s="34" t="str">
        <f t="shared" si="2"/>
        <v>202004568-2</v>
      </c>
      <c r="B12" s="23">
        <f t="shared" si="3"/>
        <v>71</v>
      </c>
      <c r="C12" s="34"/>
      <c r="D12" s="84">
        <v>8.0</v>
      </c>
      <c r="E12" s="72" t="s">
        <v>2521</v>
      </c>
      <c r="F12" s="72" t="s">
        <v>61</v>
      </c>
      <c r="G12" s="72" t="s">
        <v>2522</v>
      </c>
      <c r="H12" s="72" t="s">
        <v>205</v>
      </c>
      <c r="I12" s="72" t="s">
        <v>391</v>
      </c>
      <c r="J12" s="72" t="s">
        <v>139</v>
      </c>
      <c r="K12" s="72" t="s">
        <v>2523</v>
      </c>
      <c r="L12" s="72" t="s">
        <v>65</v>
      </c>
      <c r="M12" s="72" t="s">
        <v>66</v>
      </c>
      <c r="N12" s="72" t="s">
        <v>2524</v>
      </c>
      <c r="O12" s="74">
        <f t="shared" si="4"/>
        <v>65</v>
      </c>
      <c r="P12" s="74">
        <f t="shared" si="5"/>
        <v>40</v>
      </c>
      <c r="Q12" s="74">
        <f t="shared" si="18"/>
        <v>60</v>
      </c>
      <c r="R12" s="74">
        <f t="shared" si="7"/>
        <v>85.7</v>
      </c>
      <c r="S12" s="74">
        <f t="shared" si="8"/>
        <v>79.4</v>
      </c>
      <c r="T12" s="74">
        <f t="shared" si="9"/>
        <v>80</v>
      </c>
      <c r="U12" s="74">
        <f t="shared" si="10"/>
        <v>87.5</v>
      </c>
      <c r="V12" s="75">
        <f t="shared" si="11"/>
        <v>55</v>
      </c>
      <c r="W12" s="76">
        <f t="shared" si="12"/>
        <v>71</v>
      </c>
      <c r="X12" s="74"/>
      <c r="Y12" s="77"/>
      <c r="Z12" s="77"/>
      <c r="AA12" s="77"/>
      <c r="AB12" s="78">
        <v>65.0</v>
      </c>
      <c r="AC12" s="77"/>
      <c r="AD12" s="77"/>
      <c r="AE12" s="96"/>
      <c r="AF12" s="78">
        <v>40.0</v>
      </c>
      <c r="AG12" s="77"/>
      <c r="AH12" s="77"/>
      <c r="AI12" s="96"/>
      <c r="AJ12" s="78">
        <v>55.0</v>
      </c>
      <c r="AK12" s="79">
        <v>100.0</v>
      </c>
      <c r="AL12" s="80">
        <v>100.0</v>
      </c>
      <c r="AM12" s="79">
        <v>100.0</v>
      </c>
      <c r="AN12" s="79">
        <v>75.0</v>
      </c>
      <c r="AO12" s="79">
        <v>75.0</v>
      </c>
      <c r="AP12" s="79">
        <v>60.0</v>
      </c>
      <c r="AQ12" s="79">
        <v>80.0</v>
      </c>
      <c r="AR12" s="79">
        <v>67.0</v>
      </c>
      <c r="AS12" s="79">
        <v>100.0</v>
      </c>
      <c r="AT12" s="79">
        <v>100.0</v>
      </c>
      <c r="AU12" s="79"/>
      <c r="AV12" s="78">
        <f t="shared" si="14"/>
        <v>85.7</v>
      </c>
      <c r="AW12" s="79">
        <v>100.0</v>
      </c>
      <c r="AX12" s="79">
        <v>100.0</v>
      </c>
      <c r="AY12" s="79">
        <v>100.0</v>
      </c>
      <c r="AZ12" s="79">
        <v>100.0</v>
      </c>
      <c r="BA12" s="79">
        <v>100.0</v>
      </c>
      <c r="BB12" s="79">
        <v>94.0</v>
      </c>
      <c r="BC12" s="79">
        <v>0.0</v>
      </c>
      <c r="BD12" s="79">
        <v>0.0</v>
      </c>
      <c r="BE12" s="79">
        <v>100.0</v>
      </c>
      <c r="BF12" s="79">
        <v>100.0</v>
      </c>
      <c r="BG12" s="79"/>
      <c r="BH12" s="79"/>
      <c r="BI12" s="78">
        <f t="shared" si="15"/>
        <v>79.4</v>
      </c>
      <c r="BJ12" s="79">
        <v>100.0</v>
      </c>
      <c r="BK12" s="79">
        <v>0.0</v>
      </c>
      <c r="BL12" s="79">
        <v>100.0</v>
      </c>
      <c r="BM12" s="79">
        <v>100.0</v>
      </c>
      <c r="BN12" s="79">
        <v>100.0</v>
      </c>
      <c r="BO12" s="79">
        <v>100.0</v>
      </c>
      <c r="BP12" s="79">
        <v>100.0</v>
      </c>
      <c r="BQ12" s="79">
        <v>100.0</v>
      </c>
      <c r="BR12" s="79">
        <v>100.0</v>
      </c>
      <c r="BS12" s="79">
        <v>0.0</v>
      </c>
      <c r="BT12" s="78">
        <f t="shared" si="16"/>
        <v>80</v>
      </c>
      <c r="BU12" s="81">
        <v>0.0</v>
      </c>
      <c r="BV12" s="81">
        <v>100.0</v>
      </c>
      <c r="BW12" s="81">
        <v>100.0</v>
      </c>
      <c r="BX12" s="79">
        <v>100.0</v>
      </c>
      <c r="BY12" s="79">
        <v>100.0</v>
      </c>
      <c r="BZ12" s="79">
        <v>100.0</v>
      </c>
      <c r="CA12" s="79">
        <v>100.0</v>
      </c>
      <c r="CB12" s="79">
        <v>100.0</v>
      </c>
      <c r="CC12" s="79"/>
      <c r="CD12" s="78">
        <f t="shared" si="17"/>
        <v>87.5</v>
      </c>
    </row>
    <row r="13" ht="15.75" customHeight="1">
      <c r="A13" s="34" t="str">
        <f t="shared" si="2"/>
        <v>202004637-9</v>
      </c>
      <c r="B13" s="23">
        <f t="shared" si="3"/>
        <v>65</v>
      </c>
      <c r="C13" s="34"/>
      <c r="D13" s="84">
        <v>9.0</v>
      </c>
      <c r="E13" s="72" t="s">
        <v>2525</v>
      </c>
      <c r="F13" s="72" t="s">
        <v>100</v>
      </c>
      <c r="G13" s="72" t="s">
        <v>2526</v>
      </c>
      <c r="H13" s="72" t="s">
        <v>79</v>
      </c>
      <c r="I13" s="72" t="s">
        <v>2527</v>
      </c>
      <c r="J13" s="72" t="s">
        <v>868</v>
      </c>
      <c r="K13" s="72" t="s">
        <v>2528</v>
      </c>
      <c r="L13" s="72" t="s">
        <v>65</v>
      </c>
      <c r="M13" s="72" t="s">
        <v>66</v>
      </c>
      <c r="N13" s="72" t="s">
        <v>2529</v>
      </c>
      <c r="O13" s="74">
        <f t="shared" si="4"/>
        <v>55</v>
      </c>
      <c r="P13" s="74">
        <f t="shared" si="5"/>
        <v>47</v>
      </c>
      <c r="Q13" s="74">
        <f t="shared" si="18"/>
        <v>55</v>
      </c>
      <c r="R13" s="74">
        <f t="shared" si="7"/>
        <v>65.7</v>
      </c>
      <c r="S13" s="74">
        <f t="shared" si="8"/>
        <v>82.9</v>
      </c>
      <c r="T13" s="74">
        <f t="shared" si="9"/>
        <v>83.5</v>
      </c>
      <c r="U13" s="74">
        <f t="shared" si="10"/>
        <v>62.5</v>
      </c>
      <c r="V13" s="75">
        <f t="shared" si="11"/>
        <v>55</v>
      </c>
      <c r="W13" s="76">
        <f t="shared" si="12"/>
        <v>65</v>
      </c>
      <c r="X13" s="74"/>
      <c r="Y13" s="77"/>
      <c r="Z13" s="77"/>
      <c r="AA13" s="77"/>
      <c r="AB13" s="78">
        <v>55.0</v>
      </c>
      <c r="AC13" s="77"/>
      <c r="AD13" s="77"/>
      <c r="AE13" s="96"/>
      <c r="AF13" s="78">
        <v>47.0</v>
      </c>
      <c r="AG13" s="77"/>
      <c r="AH13" s="77"/>
      <c r="AI13" s="96"/>
      <c r="AJ13" s="78">
        <v>55.0</v>
      </c>
      <c r="AK13" s="79">
        <v>50.0</v>
      </c>
      <c r="AL13" s="80">
        <v>50.0</v>
      </c>
      <c r="AM13" s="79">
        <v>100.0</v>
      </c>
      <c r="AN13" s="79">
        <v>50.0</v>
      </c>
      <c r="AO13" s="79">
        <v>100.0</v>
      </c>
      <c r="AP13" s="79">
        <v>60.0</v>
      </c>
      <c r="AQ13" s="79">
        <v>40.0</v>
      </c>
      <c r="AR13" s="79">
        <v>67.0</v>
      </c>
      <c r="AS13" s="79">
        <v>40.0</v>
      </c>
      <c r="AT13" s="79">
        <v>100.0</v>
      </c>
      <c r="AU13" s="79"/>
      <c r="AV13" s="78">
        <f t="shared" si="14"/>
        <v>65.7</v>
      </c>
      <c r="AW13" s="79">
        <v>100.0</v>
      </c>
      <c r="AX13" s="79">
        <v>93.0</v>
      </c>
      <c r="AY13" s="79">
        <v>85.0</v>
      </c>
      <c r="AZ13" s="79">
        <v>54.0</v>
      </c>
      <c r="BA13" s="79">
        <v>66.0</v>
      </c>
      <c r="BB13" s="79">
        <v>71.0</v>
      </c>
      <c r="BC13" s="79">
        <v>94.0</v>
      </c>
      <c r="BD13" s="79">
        <v>100.0</v>
      </c>
      <c r="BE13" s="79">
        <v>74.0</v>
      </c>
      <c r="BF13" s="79">
        <v>92.0</v>
      </c>
      <c r="BG13" s="79"/>
      <c r="BH13" s="79"/>
      <c r="BI13" s="78">
        <f t="shared" si="15"/>
        <v>82.9</v>
      </c>
      <c r="BJ13" s="79">
        <v>100.0</v>
      </c>
      <c r="BK13" s="79">
        <v>100.0</v>
      </c>
      <c r="BL13" s="79">
        <v>100.0</v>
      </c>
      <c r="BM13" s="79">
        <v>45.0</v>
      </c>
      <c r="BN13" s="79">
        <v>100.0</v>
      </c>
      <c r="BO13" s="79">
        <v>90.0</v>
      </c>
      <c r="BP13" s="79">
        <v>70.0</v>
      </c>
      <c r="BQ13" s="79">
        <v>100.0</v>
      </c>
      <c r="BR13" s="79">
        <v>100.0</v>
      </c>
      <c r="BS13" s="79">
        <v>30.0</v>
      </c>
      <c r="BT13" s="78">
        <f t="shared" si="16"/>
        <v>83.5</v>
      </c>
      <c r="BU13" s="81">
        <v>100.0</v>
      </c>
      <c r="BV13" s="81">
        <v>100.0</v>
      </c>
      <c r="BW13" s="81">
        <v>100.0</v>
      </c>
      <c r="BX13" s="79">
        <v>100.0</v>
      </c>
      <c r="BY13" s="79">
        <v>100.0</v>
      </c>
      <c r="BZ13" s="79">
        <v>0.0</v>
      </c>
      <c r="CA13" s="79">
        <v>0.0</v>
      </c>
      <c r="CB13" s="79">
        <v>0.0</v>
      </c>
      <c r="CC13" s="79"/>
      <c r="CD13" s="78">
        <f t="shared" si="17"/>
        <v>62.5</v>
      </c>
    </row>
    <row r="14" ht="15.75" customHeight="1">
      <c r="A14" s="34" t="str">
        <f t="shared" si="2"/>
        <v>202004539-9</v>
      </c>
      <c r="B14" s="23">
        <f t="shared" si="3"/>
        <v>95</v>
      </c>
      <c r="C14" s="34"/>
      <c r="D14" s="84">
        <v>10.0</v>
      </c>
      <c r="E14" s="72" t="s">
        <v>2530</v>
      </c>
      <c r="F14" s="72" t="s">
        <v>100</v>
      </c>
      <c r="G14" s="72" t="s">
        <v>2531</v>
      </c>
      <c r="H14" s="72" t="s">
        <v>61</v>
      </c>
      <c r="I14" s="72" t="s">
        <v>156</v>
      </c>
      <c r="J14" s="72" t="s">
        <v>2532</v>
      </c>
      <c r="K14" s="72" t="s">
        <v>2533</v>
      </c>
      <c r="L14" s="72" t="s">
        <v>65</v>
      </c>
      <c r="M14" s="72" t="s">
        <v>66</v>
      </c>
      <c r="N14" s="72" t="s">
        <v>2534</v>
      </c>
      <c r="O14" s="74">
        <f t="shared" si="4"/>
        <v>90</v>
      </c>
      <c r="P14" s="74">
        <f t="shared" si="5"/>
        <v>95</v>
      </c>
      <c r="Q14" s="74">
        <f t="shared" si="18"/>
        <v>93</v>
      </c>
      <c r="R14" s="74">
        <f t="shared" si="7"/>
        <v>95</v>
      </c>
      <c r="S14" s="74">
        <f t="shared" si="8"/>
        <v>99.6</v>
      </c>
      <c r="T14" s="74">
        <f t="shared" si="9"/>
        <v>100</v>
      </c>
      <c r="U14" s="74">
        <f t="shared" si="10"/>
        <v>100</v>
      </c>
      <c r="V14" s="75">
        <f t="shared" si="11"/>
        <v>0</v>
      </c>
      <c r="W14" s="76">
        <f t="shared" si="12"/>
        <v>95</v>
      </c>
      <c r="X14" s="74"/>
      <c r="Y14" s="77"/>
      <c r="Z14" s="77"/>
      <c r="AA14" s="77"/>
      <c r="AB14" s="78">
        <v>90.0</v>
      </c>
      <c r="AC14" s="77"/>
      <c r="AD14" s="77"/>
      <c r="AE14" s="96"/>
      <c r="AF14" s="78">
        <v>95.0</v>
      </c>
      <c r="AG14" s="77"/>
      <c r="AH14" s="77"/>
      <c r="AI14" s="96"/>
      <c r="AJ14" s="78">
        <f t="shared" ref="AJ14:AJ15" si="20">ROUND(SUM(AG14:AH14)*AI14,0)</f>
        <v>0</v>
      </c>
      <c r="AK14" s="79">
        <v>100.0</v>
      </c>
      <c r="AL14" s="80">
        <v>50.0</v>
      </c>
      <c r="AM14" s="79">
        <v>100.0</v>
      </c>
      <c r="AN14" s="79">
        <v>100.0</v>
      </c>
      <c r="AO14" s="79">
        <v>100.0</v>
      </c>
      <c r="AP14" s="79">
        <v>100.0</v>
      </c>
      <c r="AQ14" s="79">
        <v>100.0</v>
      </c>
      <c r="AR14" s="79">
        <v>100.0</v>
      </c>
      <c r="AS14" s="79">
        <v>100.0</v>
      </c>
      <c r="AT14" s="79">
        <v>100.0</v>
      </c>
      <c r="AU14" s="79"/>
      <c r="AV14" s="78">
        <f t="shared" si="14"/>
        <v>95</v>
      </c>
      <c r="AW14" s="79">
        <v>96.0</v>
      </c>
      <c r="AX14" s="79">
        <v>100.0</v>
      </c>
      <c r="AY14" s="79">
        <v>100.0</v>
      </c>
      <c r="AZ14" s="79">
        <v>100.0</v>
      </c>
      <c r="BA14" s="79">
        <v>100.0</v>
      </c>
      <c r="BB14" s="79">
        <v>100.0</v>
      </c>
      <c r="BC14" s="79">
        <v>100.0</v>
      </c>
      <c r="BD14" s="79">
        <v>100.0</v>
      </c>
      <c r="BE14" s="79">
        <v>100.0</v>
      </c>
      <c r="BF14" s="79">
        <v>100.0</v>
      </c>
      <c r="BG14" s="79"/>
      <c r="BH14" s="79"/>
      <c r="BI14" s="78">
        <f t="shared" si="15"/>
        <v>99.6</v>
      </c>
      <c r="BJ14" s="79">
        <v>100.0</v>
      </c>
      <c r="BK14" s="79">
        <v>100.0</v>
      </c>
      <c r="BL14" s="79">
        <v>100.0</v>
      </c>
      <c r="BM14" s="79">
        <v>100.0</v>
      </c>
      <c r="BN14" s="79">
        <v>100.0</v>
      </c>
      <c r="BO14" s="79">
        <v>100.0</v>
      </c>
      <c r="BP14" s="79">
        <v>100.0</v>
      </c>
      <c r="BQ14" s="79">
        <v>100.0</v>
      </c>
      <c r="BR14" s="79">
        <v>100.0</v>
      </c>
      <c r="BS14" s="79">
        <v>100.0</v>
      </c>
      <c r="BT14" s="78">
        <f t="shared" si="16"/>
        <v>100</v>
      </c>
      <c r="BU14" s="81">
        <v>100.0</v>
      </c>
      <c r="BV14" s="81">
        <v>100.0</v>
      </c>
      <c r="BW14" s="81">
        <v>100.0</v>
      </c>
      <c r="BX14" s="79">
        <v>100.0</v>
      </c>
      <c r="BY14" s="79">
        <v>100.0</v>
      </c>
      <c r="BZ14" s="79">
        <v>100.0</v>
      </c>
      <c r="CA14" s="79">
        <v>100.0</v>
      </c>
      <c r="CB14" s="79">
        <v>100.0</v>
      </c>
      <c r="CC14" s="79"/>
      <c r="CD14" s="78">
        <f t="shared" si="17"/>
        <v>100</v>
      </c>
    </row>
    <row r="15" ht="15.75" customHeight="1">
      <c r="A15" s="34" t="str">
        <f t="shared" si="2"/>
        <v>202004562-3</v>
      </c>
      <c r="B15" s="23">
        <f t="shared" si="3"/>
        <v>75</v>
      </c>
      <c r="C15" s="34"/>
      <c r="D15" s="84">
        <v>11.0</v>
      </c>
      <c r="E15" s="72" t="s">
        <v>2535</v>
      </c>
      <c r="F15" s="72" t="s">
        <v>79</v>
      </c>
      <c r="G15" s="72" t="s">
        <v>2536</v>
      </c>
      <c r="H15" s="72" t="s">
        <v>65</v>
      </c>
      <c r="I15" s="72" t="s">
        <v>2537</v>
      </c>
      <c r="J15" s="72" t="s">
        <v>2538</v>
      </c>
      <c r="K15" s="72" t="s">
        <v>2539</v>
      </c>
      <c r="L15" s="72" t="s">
        <v>65</v>
      </c>
      <c r="M15" s="72" t="s">
        <v>66</v>
      </c>
      <c r="N15" s="72" t="s">
        <v>2540</v>
      </c>
      <c r="O15" s="74">
        <f t="shared" si="4"/>
        <v>90</v>
      </c>
      <c r="P15" s="74">
        <f t="shared" si="5"/>
        <v>25</v>
      </c>
      <c r="Q15" s="74">
        <f t="shared" si="18"/>
        <v>58</v>
      </c>
      <c r="R15" s="74">
        <f t="shared" si="7"/>
        <v>88</v>
      </c>
      <c r="S15" s="74">
        <f t="shared" si="8"/>
        <v>88.6</v>
      </c>
      <c r="T15" s="74">
        <f t="shared" si="9"/>
        <v>96</v>
      </c>
      <c r="U15" s="74">
        <f t="shared" si="10"/>
        <v>100</v>
      </c>
      <c r="V15" s="75">
        <f t="shared" si="11"/>
        <v>0</v>
      </c>
      <c r="W15" s="76">
        <f t="shared" si="12"/>
        <v>75</v>
      </c>
      <c r="X15" s="74"/>
      <c r="Y15" s="77"/>
      <c r="Z15" s="77"/>
      <c r="AA15" s="77"/>
      <c r="AB15" s="78">
        <v>90.0</v>
      </c>
      <c r="AC15" s="77"/>
      <c r="AD15" s="77"/>
      <c r="AE15" s="96"/>
      <c r="AF15" s="78">
        <v>25.0</v>
      </c>
      <c r="AG15" s="77"/>
      <c r="AH15" s="77"/>
      <c r="AI15" s="96"/>
      <c r="AJ15" s="78">
        <f t="shared" si="20"/>
        <v>0</v>
      </c>
      <c r="AK15" s="79">
        <v>100.0</v>
      </c>
      <c r="AL15" s="80">
        <v>80.0</v>
      </c>
      <c r="AM15" s="79">
        <v>100.0</v>
      </c>
      <c r="AN15" s="79">
        <v>100.0</v>
      </c>
      <c r="AO15" s="79">
        <v>0.0</v>
      </c>
      <c r="AP15" s="79">
        <v>100.0</v>
      </c>
      <c r="AQ15" s="79">
        <v>100.0</v>
      </c>
      <c r="AR15" s="79">
        <v>100.0</v>
      </c>
      <c r="AS15" s="79">
        <v>100.0</v>
      </c>
      <c r="AT15" s="79">
        <v>100.0</v>
      </c>
      <c r="AU15" s="79"/>
      <c r="AV15" s="78">
        <f t="shared" si="14"/>
        <v>88</v>
      </c>
      <c r="AW15" s="79">
        <v>92.0</v>
      </c>
      <c r="AX15" s="79">
        <v>100.0</v>
      </c>
      <c r="AY15" s="79">
        <v>100.0</v>
      </c>
      <c r="AZ15" s="79">
        <v>100.0</v>
      </c>
      <c r="BA15" s="79">
        <v>100.0</v>
      </c>
      <c r="BB15" s="79">
        <v>0.0</v>
      </c>
      <c r="BC15" s="79">
        <v>100.0</v>
      </c>
      <c r="BD15" s="79">
        <v>100.0</v>
      </c>
      <c r="BE15" s="79">
        <v>94.0</v>
      </c>
      <c r="BF15" s="79">
        <v>100.0</v>
      </c>
      <c r="BG15" s="79"/>
      <c r="BH15" s="79"/>
      <c r="BI15" s="78">
        <f t="shared" si="15"/>
        <v>88.6</v>
      </c>
      <c r="BJ15" s="79">
        <v>100.0</v>
      </c>
      <c r="BK15" s="79">
        <v>100.0</v>
      </c>
      <c r="BL15" s="79">
        <v>100.0</v>
      </c>
      <c r="BM15" s="79">
        <v>100.0</v>
      </c>
      <c r="BN15" s="79">
        <v>95.0</v>
      </c>
      <c r="BO15" s="79">
        <v>95.0</v>
      </c>
      <c r="BP15" s="79">
        <v>80.0</v>
      </c>
      <c r="BQ15" s="79">
        <v>100.0</v>
      </c>
      <c r="BR15" s="79">
        <v>100.0</v>
      </c>
      <c r="BS15" s="79">
        <v>90.0</v>
      </c>
      <c r="BT15" s="78">
        <f t="shared" si="16"/>
        <v>96</v>
      </c>
      <c r="BU15" s="81">
        <v>100.0</v>
      </c>
      <c r="BV15" s="81">
        <v>100.0</v>
      </c>
      <c r="BW15" s="81">
        <v>100.0</v>
      </c>
      <c r="BX15" s="79">
        <v>100.0</v>
      </c>
      <c r="BY15" s="79">
        <v>100.0</v>
      </c>
      <c r="BZ15" s="79">
        <v>100.0</v>
      </c>
      <c r="CA15" s="79">
        <v>100.0</v>
      </c>
      <c r="CB15" s="79">
        <v>100.0</v>
      </c>
      <c r="CC15" s="79"/>
      <c r="CD15" s="78">
        <f t="shared" si="17"/>
        <v>100</v>
      </c>
    </row>
    <row r="16" ht="15.75" customHeight="1">
      <c r="A16" s="34" t="str">
        <f t="shared" si="2"/>
        <v>202004604-2</v>
      </c>
      <c r="B16" s="23">
        <f t="shared" si="3"/>
        <v>75</v>
      </c>
      <c r="C16" s="34"/>
      <c r="D16" s="84">
        <v>12.0</v>
      </c>
      <c r="E16" s="72" t="s">
        <v>2541</v>
      </c>
      <c r="F16" s="72" t="s">
        <v>61</v>
      </c>
      <c r="G16" s="72" t="s">
        <v>2542</v>
      </c>
      <c r="H16" s="72" t="s">
        <v>85</v>
      </c>
      <c r="I16" s="72" t="s">
        <v>1208</v>
      </c>
      <c r="J16" s="72" t="s">
        <v>779</v>
      </c>
      <c r="K16" s="72" t="s">
        <v>2543</v>
      </c>
      <c r="L16" s="72" t="s">
        <v>65</v>
      </c>
      <c r="M16" s="72" t="s">
        <v>66</v>
      </c>
      <c r="N16" s="72" t="s">
        <v>2544</v>
      </c>
      <c r="O16" s="74">
        <f t="shared" si="4"/>
        <v>95</v>
      </c>
      <c r="P16" s="74">
        <f t="shared" si="5"/>
        <v>0</v>
      </c>
      <c r="Q16" s="74">
        <f>IFERROR(IF($V16&lt;&gt;0,ROUND((O16+P16+V16)/3,0),ROUND(($O16*0.5+$P16*0.5),0)),)</f>
        <v>57</v>
      </c>
      <c r="R16" s="74">
        <f t="shared" si="7"/>
        <v>92.5</v>
      </c>
      <c r="S16" s="74">
        <f t="shared" si="8"/>
        <v>88.5</v>
      </c>
      <c r="T16" s="74">
        <f t="shared" si="9"/>
        <v>95</v>
      </c>
      <c r="U16" s="74">
        <f t="shared" si="10"/>
        <v>87.5</v>
      </c>
      <c r="V16" s="75">
        <f t="shared" si="11"/>
        <v>75</v>
      </c>
      <c r="W16" s="76">
        <f t="shared" si="12"/>
        <v>75</v>
      </c>
      <c r="X16" s="74"/>
      <c r="Y16" s="77"/>
      <c r="Z16" s="77"/>
      <c r="AA16" s="77"/>
      <c r="AB16" s="78">
        <v>95.0</v>
      </c>
      <c r="AC16" s="77"/>
      <c r="AD16" s="77"/>
      <c r="AE16" s="96"/>
      <c r="AF16" s="78">
        <v>0.0</v>
      </c>
      <c r="AG16" s="77"/>
      <c r="AH16" s="77"/>
      <c r="AI16" s="96"/>
      <c r="AJ16" s="78">
        <v>75.0</v>
      </c>
      <c r="AK16" s="79">
        <v>100.0</v>
      </c>
      <c r="AL16" s="80">
        <v>50.0</v>
      </c>
      <c r="AM16" s="79">
        <v>100.0</v>
      </c>
      <c r="AN16" s="79">
        <v>75.0</v>
      </c>
      <c r="AO16" s="79">
        <v>100.0</v>
      </c>
      <c r="AP16" s="79">
        <v>100.0</v>
      </c>
      <c r="AQ16" s="79">
        <v>100.0</v>
      </c>
      <c r="AR16" s="79">
        <v>100.0</v>
      </c>
      <c r="AS16" s="79">
        <v>100.0</v>
      </c>
      <c r="AT16" s="79">
        <v>100.0</v>
      </c>
      <c r="AU16" s="79"/>
      <c r="AV16" s="78">
        <f t="shared" si="14"/>
        <v>92.5</v>
      </c>
      <c r="AW16" s="79">
        <v>100.0</v>
      </c>
      <c r="AX16" s="79">
        <v>100.0</v>
      </c>
      <c r="AY16" s="79">
        <v>100.0</v>
      </c>
      <c r="AZ16" s="79">
        <v>100.0</v>
      </c>
      <c r="BA16" s="79">
        <v>0.0</v>
      </c>
      <c r="BB16" s="79">
        <v>100.0</v>
      </c>
      <c r="BC16" s="79">
        <v>90.0</v>
      </c>
      <c r="BD16" s="79">
        <v>100.0</v>
      </c>
      <c r="BE16" s="79">
        <v>95.0</v>
      </c>
      <c r="BF16" s="79">
        <v>100.0</v>
      </c>
      <c r="BG16" s="79"/>
      <c r="BH16" s="79"/>
      <c r="BI16" s="78">
        <f t="shared" si="15"/>
        <v>88.5</v>
      </c>
      <c r="BJ16" s="79">
        <v>100.0</v>
      </c>
      <c r="BK16" s="79">
        <v>100.0</v>
      </c>
      <c r="BL16" s="79">
        <v>100.0</v>
      </c>
      <c r="BM16" s="79">
        <v>100.0</v>
      </c>
      <c r="BN16" s="79">
        <v>100.0</v>
      </c>
      <c r="BO16" s="79">
        <v>100.0</v>
      </c>
      <c r="BP16" s="79">
        <v>100.0</v>
      </c>
      <c r="BQ16" s="79">
        <v>100.0</v>
      </c>
      <c r="BR16" s="79">
        <v>100.0</v>
      </c>
      <c r="BS16" s="79">
        <v>50.0</v>
      </c>
      <c r="BT16" s="78">
        <f t="shared" si="16"/>
        <v>95</v>
      </c>
      <c r="BU16" s="81">
        <v>100.0</v>
      </c>
      <c r="BV16" s="81">
        <v>100.0</v>
      </c>
      <c r="BW16" s="81">
        <v>0.0</v>
      </c>
      <c r="BX16" s="79">
        <v>100.0</v>
      </c>
      <c r="BY16" s="79">
        <v>100.0</v>
      </c>
      <c r="BZ16" s="79">
        <v>100.0</v>
      </c>
      <c r="CA16" s="79">
        <v>100.0</v>
      </c>
      <c r="CB16" s="79">
        <v>100.0</v>
      </c>
      <c r="CC16" s="79"/>
      <c r="CD16" s="78">
        <f t="shared" si="17"/>
        <v>87.5</v>
      </c>
    </row>
    <row r="17" ht="15.75" customHeight="1">
      <c r="A17" s="34" t="str">
        <f t="shared" si="2"/>
        <v>202004646-8</v>
      </c>
      <c r="B17" s="23">
        <f t="shared" si="3"/>
        <v>44</v>
      </c>
      <c r="C17" s="34"/>
      <c r="D17" s="84">
        <v>13.0</v>
      </c>
      <c r="E17" s="72" t="s">
        <v>2545</v>
      </c>
      <c r="F17" s="72" t="s">
        <v>108</v>
      </c>
      <c r="G17" s="72" t="s">
        <v>2546</v>
      </c>
      <c r="H17" s="72" t="s">
        <v>108</v>
      </c>
      <c r="I17" s="72" t="s">
        <v>2547</v>
      </c>
      <c r="J17" s="72" t="s">
        <v>236</v>
      </c>
      <c r="K17" s="72" t="s">
        <v>64</v>
      </c>
      <c r="L17" s="72" t="s">
        <v>65</v>
      </c>
      <c r="M17" s="72" t="s">
        <v>66</v>
      </c>
      <c r="N17" s="72" t="s">
        <v>2548</v>
      </c>
      <c r="O17" s="74">
        <f t="shared" si="4"/>
        <v>60</v>
      </c>
      <c r="P17" s="74">
        <f t="shared" si="5"/>
        <v>8</v>
      </c>
      <c r="Q17" s="74">
        <f t="shared" ref="Q17:Q20" si="21">IFERROR(IF($V17&lt;&gt;0,ROUND((MAX(O17:P17)*0.5+$V17*0.5),0),ROUND(($O17*0.5+$P17*0.5),0)),)</f>
        <v>44</v>
      </c>
      <c r="R17" s="74">
        <f t="shared" si="7"/>
        <v>66.8</v>
      </c>
      <c r="S17" s="74">
        <f t="shared" si="8"/>
        <v>50.2</v>
      </c>
      <c r="T17" s="74">
        <f t="shared" si="9"/>
        <v>69</v>
      </c>
      <c r="U17" s="74">
        <f t="shared" si="10"/>
        <v>34.375</v>
      </c>
      <c r="V17" s="75">
        <f t="shared" si="11"/>
        <v>27</v>
      </c>
      <c r="W17" s="76">
        <f t="shared" si="12"/>
        <v>44</v>
      </c>
      <c r="X17" s="74"/>
      <c r="Y17" s="77"/>
      <c r="Z17" s="77"/>
      <c r="AA17" s="77"/>
      <c r="AB17" s="78">
        <v>60.0</v>
      </c>
      <c r="AC17" s="77"/>
      <c r="AD17" s="77"/>
      <c r="AE17" s="96"/>
      <c r="AF17" s="78">
        <v>8.0</v>
      </c>
      <c r="AG17" s="77"/>
      <c r="AH17" s="77"/>
      <c r="AI17" s="96"/>
      <c r="AJ17" s="78">
        <v>27.0</v>
      </c>
      <c r="AK17" s="79">
        <v>100.0</v>
      </c>
      <c r="AL17" s="80">
        <v>50.0</v>
      </c>
      <c r="AM17" s="79">
        <v>90.0</v>
      </c>
      <c r="AN17" s="79">
        <v>100.0</v>
      </c>
      <c r="AO17" s="79">
        <v>75.0</v>
      </c>
      <c r="AP17" s="79">
        <v>40.0</v>
      </c>
      <c r="AQ17" s="79">
        <v>80.0</v>
      </c>
      <c r="AR17" s="79">
        <v>33.0</v>
      </c>
      <c r="AS17" s="79">
        <v>0.0</v>
      </c>
      <c r="AT17" s="79">
        <v>100.0</v>
      </c>
      <c r="AU17" s="79"/>
      <c r="AV17" s="78">
        <f t="shared" si="14"/>
        <v>66.8</v>
      </c>
      <c r="AW17" s="79">
        <v>86.0</v>
      </c>
      <c r="AX17" s="79">
        <v>88.0</v>
      </c>
      <c r="AY17" s="79">
        <v>62.0</v>
      </c>
      <c r="AZ17" s="79">
        <v>0.0</v>
      </c>
      <c r="BA17" s="79">
        <v>60.0</v>
      </c>
      <c r="BB17" s="79">
        <v>58.0</v>
      </c>
      <c r="BC17" s="79">
        <v>61.0</v>
      </c>
      <c r="BD17" s="79">
        <v>0.0</v>
      </c>
      <c r="BE17" s="79">
        <v>87.0</v>
      </c>
      <c r="BF17" s="79">
        <v>0.0</v>
      </c>
      <c r="BG17" s="79"/>
      <c r="BH17" s="79"/>
      <c r="BI17" s="78">
        <f t="shared" si="15"/>
        <v>50.2</v>
      </c>
      <c r="BJ17" s="79">
        <v>100.0</v>
      </c>
      <c r="BK17" s="79">
        <v>100.0</v>
      </c>
      <c r="BL17" s="79">
        <v>100.0</v>
      </c>
      <c r="BM17" s="79">
        <v>70.0</v>
      </c>
      <c r="BN17" s="79">
        <v>100.0</v>
      </c>
      <c r="BO17" s="79">
        <v>95.0</v>
      </c>
      <c r="BP17" s="79">
        <v>0.0</v>
      </c>
      <c r="BQ17" s="79">
        <v>25.0</v>
      </c>
      <c r="BR17" s="79">
        <v>100.0</v>
      </c>
      <c r="BS17" s="79">
        <v>0.0</v>
      </c>
      <c r="BT17" s="78">
        <f t="shared" si="16"/>
        <v>69</v>
      </c>
      <c r="BU17" s="81">
        <v>0.0</v>
      </c>
      <c r="BV17" s="81">
        <v>65.0</v>
      </c>
      <c r="BW17" s="81">
        <v>100.0</v>
      </c>
      <c r="BX17" s="79">
        <v>0.0</v>
      </c>
      <c r="BY17" s="79">
        <v>0.0</v>
      </c>
      <c r="BZ17" s="79">
        <v>0.0</v>
      </c>
      <c r="CA17" s="79">
        <v>10.0</v>
      </c>
      <c r="CB17" s="79">
        <v>100.0</v>
      </c>
      <c r="CC17" s="79"/>
      <c r="CD17" s="78">
        <f t="shared" si="17"/>
        <v>34.375</v>
      </c>
    </row>
    <row r="18" ht="15.75" customHeight="1">
      <c r="A18" s="34" t="str">
        <f t="shared" si="2"/>
        <v>202004621-2</v>
      </c>
      <c r="B18" s="23">
        <f t="shared" si="3"/>
        <v>87</v>
      </c>
      <c r="C18" s="34"/>
      <c r="D18" s="84">
        <v>14.0</v>
      </c>
      <c r="E18" s="72" t="s">
        <v>2549</v>
      </c>
      <c r="F18" s="72" t="s">
        <v>61</v>
      </c>
      <c r="G18" s="72" t="s">
        <v>2550</v>
      </c>
      <c r="H18" s="72" t="s">
        <v>85</v>
      </c>
      <c r="I18" s="72" t="s">
        <v>1160</v>
      </c>
      <c r="J18" s="72" t="s">
        <v>704</v>
      </c>
      <c r="K18" s="72" t="s">
        <v>64</v>
      </c>
      <c r="L18" s="72" t="s">
        <v>65</v>
      </c>
      <c r="M18" s="72" t="s">
        <v>66</v>
      </c>
      <c r="N18" s="72" t="s">
        <v>2551</v>
      </c>
      <c r="O18" s="74">
        <f t="shared" si="4"/>
        <v>80</v>
      </c>
      <c r="P18" s="74">
        <f t="shared" si="5"/>
        <v>75</v>
      </c>
      <c r="Q18" s="74">
        <f t="shared" si="21"/>
        <v>78</v>
      </c>
      <c r="R18" s="74">
        <f t="shared" si="7"/>
        <v>93</v>
      </c>
      <c r="S18" s="74">
        <f t="shared" si="8"/>
        <v>100</v>
      </c>
      <c r="T18" s="74">
        <f t="shared" si="9"/>
        <v>96</v>
      </c>
      <c r="U18" s="74">
        <f t="shared" si="10"/>
        <v>100</v>
      </c>
      <c r="V18" s="75">
        <f t="shared" si="11"/>
        <v>0</v>
      </c>
      <c r="W18" s="76">
        <f t="shared" si="12"/>
        <v>87</v>
      </c>
      <c r="X18" s="74"/>
      <c r="Y18" s="77"/>
      <c r="Z18" s="77"/>
      <c r="AA18" s="77"/>
      <c r="AB18" s="78">
        <v>80.0</v>
      </c>
      <c r="AC18" s="77"/>
      <c r="AD18" s="77"/>
      <c r="AE18" s="96"/>
      <c r="AF18" s="78">
        <v>75.0</v>
      </c>
      <c r="AG18" s="77"/>
      <c r="AH18" s="77"/>
      <c r="AI18" s="96"/>
      <c r="AJ18" s="78">
        <f t="shared" ref="AJ18:AJ20" si="22">ROUND(SUM(AG18:AH18)*AI18,0)</f>
        <v>0</v>
      </c>
      <c r="AK18" s="79">
        <v>100.0</v>
      </c>
      <c r="AL18" s="80">
        <v>100.0</v>
      </c>
      <c r="AM18" s="79">
        <v>100.0</v>
      </c>
      <c r="AN18" s="79">
        <v>75.0</v>
      </c>
      <c r="AO18" s="79">
        <v>75.0</v>
      </c>
      <c r="AP18" s="79">
        <v>100.0</v>
      </c>
      <c r="AQ18" s="79">
        <v>100.0</v>
      </c>
      <c r="AR18" s="79">
        <v>100.0</v>
      </c>
      <c r="AS18" s="79">
        <v>80.0</v>
      </c>
      <c r="AT18" s="79">
        <v>100.0</v>
      </c>
      <c r="AU18" s="79"/>
      <c r="AV18" s="78">
        <f t="shared" si="14"/>
        <v>93</v>
      </c>
      <c r="AW18" s="79">
        <v>100.0</v>
      </c>
      <c r="AX18" s="79">
        <v>100.0</v>
      </c>
      <c r="AY18" s="79">
        <v>100.0</v>
      </c>
      <c r="AZ18" s="79">
        <v>100.0</v>
      </c>
      <c r="BA18" s="79">
        <v>100.0</v>
      </c>
      <c r="BB18" s="79">
        <v>100.0</v>
      </c>
      <c r="BC18" s="79">
        <v>100.0</v>
      </c>
      <c r="BD18" s="79">
        <v>100.0</v>
      </c>
      <c r="BE18" s="79">
        <v>100.0</v>
      </c>
      <c r="BF18" s="79">
        <v>100.0</v>
      </c>
      <c r="BG18" s="79"/>
      <c r="BH18" s="79"/>
      <c r="BI18" s="78">
        <f t="shared" si="15"/>
        <v>100</v>
      </c>
      <c r="BJ18" s="79">
        <v>100.0</v>
      </c>
      <c r="BK18" s="79">
        <v>100.0</v>
      </c>
      <c r="BL18" s="79">
        <v>80.0</v>
      </c>
      <c r="BM18" s="79">
        <v>100.0</v>
      </c>
      <c r="BN18" s="79">
        <v>100.0</v>
      </c>
      <c r="BO18" s="79">
        <v>100.0</v>
      </c>
      <c r="BP18" s="79">
        <v>80.0</v>
      </c>
      <c r="BQ18" s="79">
        <v>100.0</v>
      </c>
      <c r="BR18" s="79">
        <v>100.0</v>
      </c>
      <c r="BS18" s="79">
        <v>100.0</v>
      </c>
      <c r="BT18" s="78">
        <f t="shared" si="16"/>
        <v>96</v>
      </c>
      <c r="BU18" s="81">
        <v>100.0</v>
      </c>
      <c r="BV18" s="81">
        <v>100.0</v>
      </c>
      <c r="BW18" s="81">
        <v>100.0</v>
      </c>
      <c r="BX18" s="79">
        <v>100.0</v>
      </c>
      <c r="BY18" s="79">
        <v>100.0</v>
      </c>
      <c r="BZ18" s="79">
        <v>100.0</v>
      </c>
      <c r="CA18" s="79">
        <v>100.0</v>
      </c>
      <c r="CB18" s="79">
        <v>100.0</v>
      </c>
      <c r="CC18" s="79"/>
      <c r="CD18" s="78">
        <f t="shared" si="17"/>
        <v>100</v>
      </c>
    </row>
    <row r="19" ht="15.75" customHeight="1">
      <c r="A19" s="34" t="str">
        <f t="shared" si="2"/>
        <v>201923539-7</v>
      </c>
      <c r="B19" s="23">
        <f t="shared" si="3"/>
        <v>81</v>
      </c>
      <c r="C19" s="34"/>
      <c r="D19" s="84">
        <v>15.0</v>
      </c>
      <c r="E19" s="72" t="s">
        <v>2552</v>
      </c>
      <c r="F19" s="72" t="s">
        <v>92</v>
      </c>
      <c r="G19" s="72" t="s">
        <v>2553</v>
      </c>
      <c r="H19" s="72" t="s">
        <v>155</v>
      </c>
      <c r="I19" s="72" t="s">
        <v>2088</v>
      </c>
      <c r="J19" s="72" t="s">
        <v>2554</v>
      </c>
      <c r="K19" s="72" t="s">
        <v>2555</v>
      </c>
      <c r="L19" s="72" t="s">
        <v>65</v>
      </c>
      <c r="M19" s="72" t="s">
        <v>164</v>
      </c>
      <c r="N19" s="72" t="s">
        <v>2556</v>
      </c>
      <c r="O19" s="74">
        <f t="shared" si="4"/>
        <v>75</v>
      </c>
      <c r="P19" s="74">
        <f t="shared" si="5"/>
        <v>100</v>
      </c>
      <c r="Q19" s="74">
        <f t="shared" si="21"/>
        <v>88</v>
      </c>
      <c r="R19" s="74">
        <f t="shared" si="7"/>
        <v>75.7</v>
      </c>
      <c r="S19" s="74">
        <f t="shared" si="8"/>
        <v>28.5</v>
      </c>
      <c r="T19" s="74">
        <f t="shared" si="9"/>
        <v>88.5</v>
      </c>
      <c r="U19" s="74">
        <f t="shared" si="10"/>
        <v>62.5</v>
      </c>
      <c r="V19" s="75">
        <f t="shared" si="11"/>
        <v>0</v>
      </c>
      <c r="W19" s="76">
        <f t="shared" si="12"/>
        <v>81</v>
      </c>
      <c r="X19" s="74"/>
      <c r="Y19" s="77"/>
      <c r="Z19" s="77"/>
      <c r="AA19" s="77"/>
      <c r="AB19" s="78">
        <v>75.0</v>
      </c>
      <c r="AC19" s="77"/>
      <c r="AD19" s="77"/>
      <c r="AE19" s="96"/>
      <c r="AF19" s="78">
        <v>100.0</v>
      </c>
      <c r="AG19" s="77"/>
      <c r="AH19" s="77"/>
      <c r="AI19" s="96"/>
      <c r="AJ19" s="78">
        <f t="shared" si="22"/>
        <v>0</v>
      </c>
      <c r="AK19" s="79">
        <v>100.0</v>
      </c>
      <c r="AL19" s="80">
        <v>100.0</v>
      </c>
      <c r="AM19" s="79">
        <v>100.0</v>
      </c>
      <c r="AN19" s="79">
        <v>0.0</v>
      </c>
      <c r="AO19" s="79">
        <v>100.0</v>
      </c>
      <c r="AP19" s="79">
        <v>60.0</v>
      </c>
      <c r="AQ19" s="79">
        <v>100.0</v>
      </c>
      <c r="AR19" s="79">
        <v>17.0</v>
      </c>
      <c r="AS19" s="79">
        <v>80.0</v>
      </c>
      <c r="AT19" s="79">
        <v>100.0</v>
      </c>
      <c r="AU19" s="79"/>
      <c r="AV19" s="78">
        <f t="shared" si="14"/>
        <v>75.7</v>
      </c>
      <c r="AW19" s="79">
        <v>85.0</v>
      </c>
      <c r="AX19" s="79">
        <v>100.0</v>
      </c>
      <c r="AY19" s="79">
        <v>0.0</v>
      </c>
      <c r="AZ19" s="79">
        <v>0.0</v>
      </c>
      <c r="BA19" s="79">
        <v>100.0</v>
      </c>
      <c r="BB19" s="79">
        <v>0.0</v>
      </c>
      <c r="BC19" s="79">
        <v>0.0</v>
      </c>
      <c r="BD19" s="79">
        <v>0.0</v>
      </c>
      <c r="BE19" s="79">
        <v>0.0</v>
      </c>
      <c r="BF19" s="79">
        <v>0.0</v>
      </c>
      <c r="BG19" s="79"/>
      <c r="BH19" s="79"/>
      <c r="BI19" s="78">
        <f t="shared" si="15"/>
        <v>28.5</v>
      </c>
      <c r="BJ19" s="79">
        <v>100.0</v>
      </c>
      <c r="BK19" s="79">
        <v>100.0</v>
      </c>
      <c r="BL19" s="79">
        <v>100.0</v>
      </c>
      <c r="BM19" s="79">
        <v>100.0</v>
      </c>
      <c r="BN19" s="79">
        <v>100.0</v>
      </c>
      <c r="BO19" s="79">
        <v>85.0</v>
      </c>
      <c r="BP19" s="79">
        <v>100.0</v>
      </c>
      <c r="BQ19" s="79">
        <v>100.0</v>
      </c>
      <c r="BR19" s="79">
        <v>100.0</v>
      </c>
      <c r="BS19" s="79">
        <v>0.0</v>
      </c>
      <c r="BT19" s="78">
        <f t="shared" si="16"/>
        <v>88.5</v>
      </c>
      <c r="BU19" s="81">
        <v>0.0</v>
      </c>
      <c r="BV19" s="81">
        <v>0.0</v>
      </c>
      <c r="BW19" s="81">
        <v>100.0</v>
      </c>
      <c r="BX19" s="79">
        <v>100.0</v>
      </c>
      <c r="BY19" s="79">
        <v>100.0</v>
      </c>
      <c r="BZ19" s="79">
        <v>0.0</v>
      </c>
      <c r="CA19" s="79">
        <v>100.0</v>
      </c>
      <c r="CB19" s="79">
        <v>100.0</v>
      </c>
      <c r="CC19" s="79"/>
      <c r="CD19" s="78">
        <f t="shared" si="17"/>
        <v>62.5</v>
      </c>
    </row>
    <row r="20" ht="15.75" customHeight="1">
      <c r="A20" s="34" t="str">
        <f t="shared" si="2"/>
        <v>202004538-0</v>
      </c>
      <c r="B20" s="23">
        <f t="shared" si="3"/>
        <v>86</v>
      </c>
      <c r="C20" s="34"/>
      <c r="D20" s="84">
        <v>16.0</v>
      </c>
      <c r="E20" s="72" t="s">
        <v>2557</v>
      </c>
      <c r="F20" s="72" t="s">
        <v>155</v>
      </c>
      <c r="G20" s="72" t="s">
        <v>2558</v>
      </c>
      <c r="H20" s="72" t="s">
        <v>155</v>
      </c>
      <c r="I20" s="72" t="s">
        <v>207</v>
      </c>
      <c r="J20" s="72" t="s">
        <v>572</v>
      </c>
      <c r="K20" s="72" t="s">
        <v>2559</v>
      </c>
      <c r="L20" s="72" t="s">
        <v>65</v>
      </c>
      <c r="M20" s="72" t="s">
        <v>66</v>
      </c>
      <c r="N20" s="72" t="s">
        <v>2560</v>
      </c>
      <c r="O20" s="74">
        <f t="shared" si="4"/>
        <v>70</v>
      </c>
      <c r="P20" s="74">
        <f t="shared" si="5"/>
        <v>95</v>
      </c>
      <c r="Q20" s="74">
        <f t="shared" si="21"/>
        <v>83</v>
      </c>
      <c r="R20" s="74">
        <f t="shared" si="7"/>
        <v>83.2</v>
      </c>
      <c r="S20" s="74">
        <f t="shared" si="8"/>
        <v>88</v>
      </c>
      <c r="T20" s="74">
        <f t="shared" si="9"/>
        <v>92</v>
      </c>
      <c r="U20" s="74">
        <f t="shared" si="10"/>
        <v>91.625</v>
      </c>
      <c r="V20" s="75">
        <f t="shared" si="11"/>
        <v>0</v>
      </c>
      <c r="W20" s="76">
        <f t="shared" si="12"/>
        <v>86</v>
      </c>
      <c r="X20" s="74"/>
      <c r="Y20" s="77"/>
      <c r="Z20" s="77"/>
      <c r="AA20" s="77"/>
      <c r="AB20" s="78">
        <v>70.0</v>
      </c>
      <c r="AC20" s="77"/>
      <c r="AD20" s="77"/>
      <c r="AE20" s="96"/>
      <c r="AF20" s="78">
        <v>95.0</v>
      </c>
      <c r="AG20" s="77"/>
      <c r="AH20" s="77"/>
      <c r="AI20" s="96"/>
      <c r="AJ20" s="78">
        <f t="shared" si="22"/>
        <v>0</v>
      </c>
      <c r="AK20" s="79">
        <v>100.0</v>
      </c>
      <c r="AL20" s="80">
        <v>80.0</v>
      </c>
      <c r="AM20" s="79">
        <v>30.0</v>
      </c>
      <c r="AN20" s="79">
        <v>75.0</v>
      </c>
      <c r="AO20" s="79">
        <v>100.0</v>
      </c>
      <c r="AP20" s="79">
        <v>80.0</v>
      </c>
      <c r="AQ20" s="79">
        <v>100.0</v>
      </c>
      <c r="AR20" s="79">
        <v>67.0</v>
      </c>
      <c r="AS20" s="79">
        <v>100.0</v>
      </c>
      <c r="AT20" s="79">
        <v>100.0</v>
      </c>
      <c r="AU20" s="79"/>
      <c r="AV20" s="78">
        <f t="shared" si="14"/>
        <v>83.2</v>
      </c>
      <c r="AW20" s="79">
        <v>100.0</v>
      </c>
      <c r="AX20" s="79">
        <v>100.0</v>
      </c>
      <c r="AY20" s="79">
        <v>100.0</v>
      </c>
      <c r="AZ20" s="79">
        <v>82.0</v>
      </c>
      <c r="BA20" s="79">
        <v>90.0</v>
      </c>
      <c r="BB20" s="79">
        <v>92.0</v>
      </c>
      <c r="BC20" s="79">
        <v>53.0</v>
      </c>
      <c r="BD20" s="79">
        <v>100.0</v>
      </c>
      <c r="BE20" s="79">
        <v>81.0</v>
      </c>
      <c r="BF20" s="79">
        <v>82.0</v>
      </c>
      <c r="BG20" s="79"/>
      <c r="BH20" s="79"/>
      <c r="BI20" s="78">
        <f t="shared" si="15"/>
        <v>88</v>
      </c>
      <c r="BJ20" s="79">
        <v>80.0</v>
      </c>
      <c r="BK20" s="79">
        <v>100.0</v>
      </c>
      <c r="BL20" s="79">
        <v>85.0</v>
      </c>
      <c r="BM20" s="79">
        <v>65.0</v>
      </c>
      <c r="BN20" s="79">
        <v>100.0</v>
      </c>
      <c r="BO20" s="79">
        <v>100.0</v>
      </c>
      <c r="BP20" s="79">
        <v>100.0</v>
      </c>
      <c r="BQ20" s="79">
        <v>100.0</v>
      </c>
      <c r="BR20" s="79">
        <v>100.0</v>
      </c>
      <c r="BS20" s="79">
        <v>90.0</v>
      </c>
      <c r="BT20" s="78">
        <f t="shared" si="16"/>
        <v>92</v>
      </c>
      <c r="BU20" s="81">
        <v>100.0</v>
      </c>
      <c r="BV20" s="81">
        <v>100.0</v>
      </c>
      <c r="BW20" s="81">
        <v>100.0</v>
      </c>
      <c r="BX20" s="79">
        <v>100.0</v>
      </c>
      <c r="BY20" s="79">
        <v>100.0</v>
      </c>
      <c r="BZ20" s="79">
        <v>100.0</v>
      </c>
      <c r="CA20" s="79">
        <v>100.0</v>
      </c>
      <c r="CB20" s="79">
        <v>33.0</v>
      </c>
      <c r="CC20" s="79"/>
      <c r="CD20" s="78">
        <f t="shared" si="17"/>
        <v>91.625</v>
      </c>
    </row>
    <row r="21" ht="15.75" customHeight="1">
      <c r="A21" s="34" t="str">
        <f t="shared" si="2"/>
        <v>202004683-2</v>
      </c>
      <c r="B21" s="23">
        <f t="shared" si="3"/>
        <v>72</v>
      </c>
      <c r="C21" s="34"/>
      <c r="D21" s="84">
        <v>17.0</v>
      </c>
      <c r="E21" s="72" t="s">
        <v>2561</v>
      </c>
      <c r="F21" s="72" t="s">
        <v>61</v>
      </c>
      <c r="G21" s="72" t="s">
        <v>2562</v>
      </c>
      <c r="H21" s="72" t="s">
        <v>92</v>
      </c>
      <c r="I21" s="72" t="s">
        <v>1661</v>
      </c>
      <c r="J21" s="72" t="s">
        <v>2563</v>
      </c>
      <c r="K21" s="72" t="s">
        <v>2564</v>
      </c>
      <c r="L21" s="72" t="s">
        <v>65</v>
      </c>
      <c r="M21" s="72" t="s">
        <v>66</v>
      </c>
      <c r="N21" s="72" t="s">
        <v>2565</v>
      </c>
      <c r="O21" s="74">
        <f t="shared" si="4"/>
        <v>0</v>
      </c>
      <c r="P21" s="74">
        <f t="shared" si="5"/>
        <v>79</v>
      </c>
      <c r="Q21" s="74">
        <f>IFERROR(IF($V21&lt;&gt;0,ROUND((O21+P21+V21)/3,0),ROUND(($O21*0.5+$P21*0.5),0)),)</f>
        <v>60</v>
      </c>
      <c r="R21" s="74">
        <f t="shared" si="7"/>
        <v>74.2</v>
      </c>
      <c r="S21" s="74">
        <f t="shared" si="8"/>
        <v>93.2</v>
      </c>
      <c r="T21" s="74">
        <f t="shared" si="9"/>
        <v>89</v>
      </c>
      <c r="U21" s="74">
        <f t="shared" si="10"/>
        <v>87.5</v>
      </c>
      <c r="V21" s="75">
        <f t="shared" si="11"/>
        <v>100</v>
      </c>
      <c r="W21" s="76">
        <f t="shared" si="12"/>
        <v>72</v>
      </c>
      <c r="X21" s="74"/>
      <c r="Y21" s="77"/>
      <c r="Z21" s="77"/>
      <c r="AA21" s="77"/>
      <c r="AB21" s="78">
        <v>0.0</v>
      </c>
      <c r="AC21" s="77"/>
      <c r="AD21" s="77"/>
      <c r="AE21" s="96"/>
      <c r="AF21" s="78">
        <v>79.0</v>
      </c>
      <c r="AG21" s="77"/>
      <c r="AH21" s="77"/>
      <c r="AI21" s="96"/>
      <c r="AJ21" s="78">
        <v>100.0</v>
      </c>
      <c r="AK21" s="79">
        <v>17.0</v>
      </c>
      <c r="AL21" s="80">
        <v>70.0</v>
      </c>
      <c r="AM21" s="79">
        <v>30.0</v>
      </c>
      <c r="AN21" s="79">
        <v>100.0</v>
      </c>
      <c r="AO21" s="79">
        <v>25.0</v>
      </c>
      <c r="AP21" s="79">
        <v>100.0</v>
      </c>
      <c r="AQ21" s="79">
        <v>100.0</v>
      </c>
      <c r="AR21" s="79">
        <v>100.0</v>
      </c>
      <c r="AS21" s="79">
        <v>100.0</v>
      </c>
      <c r="AT21" s="79">
        <v>100.0</v>
      </c>
      <c r="AU21" s="79"/>
      <c r="AV21" s="78">
        <f t="shared" si="14"/>
        <v>74.2</v>
      </c>
      <c r="AW21" s="79">
        <v>82.0</v>
      </c>
      <c r="AX21" s="79">
        <v>87.0</v>
      </c>
      <c r="AY21" s="79">
        <v>95.0</v>
      </c>
      <c r="AZ21" s="79">
        <v>68.0</v>
      </c>
      <c r="BA21" s="79">
        <v>100.0</v>
      </c>
      <c r="BB21" s="79">
        <v>100.0</v>
      </c>
      <c r="BC21" s="79">
        <v>100.0</v>
      </c>
      <c r="BD21" s="79">
        <v>100.0</v>
      </c>
      <c r="BE21" s="79">
        <v>100.0</v>
      </c>
      <c r="BF21" s="79">
        <v>100.0</v>
      </c>
      <c r="BG21" s="79"/>
      <c r="BH21" s="79"/>
      <c r="BI21" s="78">
        <f t="shared" si="15"/>
        <v>93.2</v>
      </c>
      <c r="BJ21" s="79">
        <v>100.0</v>
      </c>
      <c r="BK21" s="79">
        <v>100.0</v>
      </c>
      <c r="BL21" s="79">
        <v>100.0</v>
      </c>
      <c r="BM21" s="79">
        <v>100.0</v>
      </c>
      <c r="BN21" s="79">
        <v>90.0</v>
      </c>
      <c r="BO21" s="79">
        <v>0.0</v>
      </c>
      <c r="BP21" s="79">
        <v>100.0</v>
      </c>
      <c r="BQ21" s="79">
        <v>100.0</v>
      </c>
      <c r="BR21" s="79">
        <v>100.0</v>
      </c>
      <c r="BS21" s="79">
        <v>100.0</v>
      </c>
      <c r="BT21" s="78">
        <f t="shared" si="16"/>
        <v>89</v>
      </c>
      <c r="BU21" s="81">
        <v>100.0</v>
      </c>
      <c r="BV21" s="81">
        <v>100.0</v>
      </c>
      <c r="BW21" s="81">
        <v>100.0</v>
      </c>
      <c r="BX21" s="79">
        <v>100.0</v>
      </c>
      <c r="BY21" s="79">
        <v>100.0</v>
      </c>
      <c r="BZ21" s="79">
        <v>0.0</v>
      </c>
      <c r="CA21" s="79">
        <v>100.0</v>
      </c>
      <c r="CB21" s="79">
        <v>100.0</v>
      </c>
      <c r="CC21" s="79"/>
      <c r="CD21" s="78">
        <f t="shared" si="17"/>
        <v>87.5</v>
      </c>
    </row>
    <row r="22" ht="15.75" customHeight="1">
      <c r="A22" s="34" t="str">
        <f t="shared" si="2"/>
        <v>202004558-5</v>
      </c>
      <c r="B22" s="23">
        <f t="shared" si="3"/>
        <v>80</v>
      </c>
      <c r="C22" s="34"/>
      <c r="D22" s="98">
        <f t="shared" ref="D22:D30" si="23">D21+1</f>
        <v>18</v>
      </c>
      <c r="E22" s="72" t="s">
        <v>2566</v>
      </c>
      <c r="F22" s="72" t="s">
        <v>71</v>
      </c>
      <c r="G22" s="72" t="s">
        <v>2567</v>
      </c>
      <c r="H22" s="72" t="s">
        <v>155</v>
      </c>
      <c r="I22" s="72" t="s">
        <v>219</v>
      </c>
      <c r="J22" s="72" t="s">
        <v>2568</v>
      </c>
      <c r="K22" s="72" t="s">
        <v>2569</v>
      </c>
      <c r="L22" s="72" t="s">
        <v>65</v>
      </c>
      <c r="M22" s="72" t="s">
        <v>66</v>
      </c>
      <c r="N22" s="72" t="s">
        <v>2570</v>
      </c>
      <c r="O22" s="74">
        <f t="shared" si="4"/>
        <v>60</v>
      </c>
      <c r="P22" s="74">
        <f t="shared" si="5"/>
        <v>24.5</v>
      </c>
      <c r="Q22" s="74">
        <f t="shared" ref="Q22:Q36" si="24">IFERROR(IF($V22&lt;&gt;0,ROUND((MAX(O22:P22)*0.5+$V22*0.5),0),ROUND(($O22*0.5+$P22*0.5),0)),)</f>
        <v>70</v>
      </c>
      <c r="R22" s="74">
        <f t="shared" si="7"/>
        <v>77.7</v>
      </c>
      <c r="S22" s="74">
        <f t="shared" si="8"/>
        <v>95.4</v>
      </c>
      <c r="T22" s="74">
        <f t="shared" si="9"/>
        <v>99</v>
      </c>
      <c r="U22" s="74">
        <f t="shared" si="10"/>
        <v>100</v>
      </c>
      <c r="V22" s="75">
        <f t="shared" si="11"/>
        <v>80</v>
      </c>
      <c r="W22" s="76">
        <f t="shared" si="12"/>
        <v>80</v>
      </c>
      <c r="X22" s="74"/>
      <c r="Y22" s="77"/>
      <c r="Z22" s="77"/>
      <c r="AA22" s="77"/>
      <c r="AB22" s="78">
        <v>60.0</v>
      </c>
      <c r="AC22" s="77"/>
      <c r="AD22" s="77"/>
      <c r="AE22" s="96"/>
      <c r="AF22" s="78">
        <v>24.5</v>
      </c>
      <c r="AG22" s="77"/>
      <c r="AH22" s="77"/>
      <c r="AI22" s="96"/>
      <c r="AJ22" s="78">
        <v>80.0</v>
      </c>
      <c r="AK22" s="79">
        <v>100.0</v>
      </c>
      <c r="AL22" s="80">
        <v>60.0</v>
      </c>
      <c r="AM22" s="79">
        <v>100.0</v>
      </c>
      <c r="AN22" s="79">
        <v>100.0</v>
      </c>
      <c r="AO22" s="79">
        <v>50.0</v>
      </c>
      <c r="AP22" s="79">
        <v>80.0</v>
      </c>
      <c r="AQ22" s="79">
        <v>100.0</v>
      </c>
      <c r="AR22" s="79">
        <v>67.0</v>
      </c>
      <c r="AS22" s="79">
        <v>20.0</v>
      </c>
      <c r="AT22" s="79">
        <v>100.0</v>
      </c>
      <c r="AU22" s="79"/>
      <c r="AV22" s="78">
        <f t="shared" si="14"/>
        <v>77.7</v>
      </c>
      <c r="AW22" s="79">
        <v>100.0</v>
      </c>
      <c r="AX22" s="79">
        <v>100.0</v>
      </c>
      <c r="AY22" s="79">
        <v>85.0</v>
      </c>
      <c r="AZ22" s="79">
        <v>84.0</v>
      </c>
      <c r="BA22" s="79">
        <v>99.0</v>
      </c>
      <c r="BB22" s="79">
        <v>100.0</v>
      </c>
      <c r="BC22" s="79">
        <v>98.0</v>
      </c>
      <c r="BD22" s="79">
        <v>100.0</v>
      </c>
      <c r="BE22" s="79">
        <v>88.0</v>
      </c>
      <c r="BF22" s="79">
        <v>100.0</v>
      </c>
      <c r="BG22" s="79"/>
      <c r="BH22" s="79"/>
      <c r="BI22" s="78">
        <f t="shared" si="15"/>
        <v>95.4</v>
      </c>
      <c r="BJ22" s="79">
        <v>100.0</v>
      </c>
      <c r="BK22" s="79">
        <v>100.0</v>
      </c>
      <c r="BL22" s="79">
        <v>100.0</v>
      </c>
      <c r="BM22" s="79">
        <v>95.0</v>
      </c>
      <c r="BN22" s="79">
        <v>100.0</v>
      </c>
      <c r="BO22" s="79">
        <v>95.0</v>
      </c>
      <c r="BP22" s="79">
        <v>100.0</v>
      </c>
      <c r="BQ22" s="79">
        <v>100.0</v>
      </c>
      <c r="BR22" s="79">
        <v>100.0</v>
      </c>
      <c r="BS22" s="79">
        <v>100.0</v>
      </c>
      <c r="BT22" s="78">
        <f t="shared" si="16"/>
        <v>99</v>
      </c>
      <c r="BU22" s="81">
        <v>100.0</v>
      </c>
      <c r="BV22" s="81">
        <v>100.0</v>
      </c>
      <c r="BW22" s="81">
        <v>100.0</v>
      </c>
      <c r="BX22" s="79">
        <v>100.0</v>
      </c>
      <c r="BY22" s="79">
        <v>100.0</v>
      </c>
      <c r="BZ22" s="79">
        <v>100.0</v>
      </c>
      <c r="CA22" s="79">
        <v>100.0</v>
      </c>
      <c r="CB22" s="79">
        <v>100.0</v>
      </c>
      <c r="CC22" s="79"/>
      <c r="CD22" s="78">
        <f t="shared" si="17"/>
        <v>100</v>
      </c>
    </row>
    <row r="23" ht="15.75" customHeight="1">
      <c r="A23" s="34" t="str">
        <f t="shared" si="2"/>
        <v>202004663-8</v>
      </c>
      <c r="B23" s="23">
        <f t="shared" si="3"/>
        <v>85</v>
      </c>
      <c r="C23" s="34"/>
      <c r="D23" s="98">
        <f t="shared" si="23"/>
        <v>19</v>
      </c>
      <c r="E23" s="72" t="s">
        <v>2571</v>
      </c>
      <c r="F23" s="72" t="s">
        <v>108</v>
      </c>
      <c r="G23" s="72" t="s">
        <v>2572</v>
      </c>
      <c r="H23" s="72" t="s">
        <v>59</v>
      </c>
      <c r="I23" s="72" t="s">
        <v>966</v>
      </c>
      <c r="J23" s="72" t="s">
        <v>699</v>
      </c>
      <c r="K23" s="72" t="s">
        <v>2573</v>
      </c>
      <c r="L23" s="72" t="s">
        <v>65</v>
      </c>
      <c r="M23" s="72" t="s">
        <v>66</v>
      </c>
      <c r="N23" s="72" t="s">
        <v>2574</v>
      </c>
      <c r="O23" s="74">
        <f t="shared" si="4"/>
        <v>75</v>
      </c>
      <c r="P23" s="74">
        <f t="shared" si="5"/>
        <v>75</v>
      </c>
      <c r="Q23" s="74">
        <f t="shared" si="24"/>
        <v>75</v>
      </c>
      <c r="R23" s="74">
        <f t="shared" si="7"/>
        <v>94.3</v>
      </c>
      <c r="S23" s="74">
        <f t="shared" si="8"/>
        <v>99.1</v>
      </c>
      <c r="T23" s="74">
        <f t="shared" si="9"/>
        <v>94</v>
      </c>
      <c r="U23" s="74">
        <f t="shared" si="10"/>
        <v>100</v>
      </c>
      <c r="V23" s="75">
        <f t="shared" si="11"/>
        <v>0</v>
      </c>
      <c r="W23" s="76">
        <f t="shared" si="12"/>
        <v>85</v>
      </c>
      <c r="X23" s="74"/>
      <c r="Y23" s="77"/>
      <c r="Z23" s="77"/>
      <c r="AA23" s="77"/>
      <c r="AB23" s="78">
        <v>75.0</v>
      </c>
      <c r="AC23" s="77"/>
      <c r="AD23" s="77"/>
      <c r="AE23" s="96"/>
      <c r="AF23" s="78">
        <v>75.0</v>
      </c>
      <c r="AG23" s="77"/>
      <c r="AH23" s="77"/>
      <c r="AI23" s="96"/>
      <c r="AJ23" s="78">
        <f t="shared" ref="AJ23:AJ25" si="25">ROUND(SUM(AG23:AH23)*AI23,0)</f>
        <v>0</v>
      </c>
      <c r="AK23" s="79">
        <v>100.0</v>
      </c>
      <c r="AL23" s="80">
        <v>100.0</v>
      </c>
      <c r="AM23" s="79">
        <v>100.0</v>
      </c>
      <c r="AN23" s="79">
        <v>100.0</v>
      </c>
      <c r="AO23" s="79">
        <v>100.0</v>
      </c>
      <c r="AP23" s="79">
        <v>100.0</v>
      </c>
      <c r="AQ23" s="79">
        <v>100.0</v>
      </c>
      <c r="AR23" s="79">
        <v>83.0</v>
      </c>
      <c r="AS23" s="79">
        <v>60.0</v>
      </c>
      <c r="AT23" s="79">
        <v>100.0</v>
      </c>
      <c r="AU23" s="79"/>
      <c r="AV23" s="78">
        <f t="shared" si="14"/>
        <v>94.3</v>
      </c>
      <c r="AW23" s="79">
        <v>91.0</v>
      </c>
      <c r="AX23" s="79">
        <v>100.0</v>
      </c>
      <c r="AY23" s="79">
        <v>100.0</v>
      </c>
      <c r="AZ23" s="79">
        <v>100.0</v>
      </c>
      <c r="BA23" s="79">
        <v>100.0</v>
      </c>
      <c r="BB23" s="79">
        <v>100.0</v>
      </c>
      <c r="BC23" s="79">
        <v>100.0</v>
      </c>
      <c r="BD23" s="79">
        <v>100.0</v>
      </c>
      <c r="BE23" s="79">
        <v>100.0</v>
      </c>
      <c r="BF23" s="79">
        <v>100.0</v>
      </c>
      <c r="BG23" s="79"/>
      <c r="BH23" s="79"/>
      <c r="BI23" s="78">
        <f t="shared" si="15"/>
        <v>99.1</v>
      </c>
      <c r="BJ23" s="79">
        <v>100.0</v>
      </c>
      <c r="BK23" s="79">
        <v>100.0</v>
      </c>
      <c r="BL23" s="79">
        <v>100.0</v>
      </c>
      <c r="BM23" s="79">
        <v>100.0</v>
      </c>
      <c r="BN23" s="79">
        <v>100.0</v>
      </c>
      <c r="BO23" s="79">
        <v>95.0</v>
      </c>
      <c r="BP23" s="79">
        <v>90.0</v>
      </c>
      <c r="BQ23" s="79">
        <v>100.0</v>
      </c>
      <c r="BR23" s="79">
        <v>100.0</v>
      </c>
      <c r="BS23" s="79">
        <v>55.0</v>
      </c>
      <c r="BT23" s="78">
        <f t="shared" si="16"/>
        <v>94</v>
      </c>
      <c r="BU23" s="81">
        <v>100.0</v>
      </c>
      <c r="BV23" s="81">
        <v>100.0</v>
      </c>
      <c r="BW23" s="81">
        <v>100.0</v>
      </c>
      <c r="BX23" s="79">
        <v>100.0</v>
      </c>
      <c r="BY23" s="79">
        <v>100.0</v>
      </c>
      <c r="BZ23" s="79">
        <v>100.0</v>
      </c>
      <c r="CA23" s="79">
        <v>100.0</v>
      </c>
      <c r="CB23" s="79">
        <v>100.0</v>
      </c>
      <c r="CC23" s="79"/>
      <c r="CD23" s="78">
        <f t="shared" si="17"/>
        <v>100</v>
      </c>
    </row>
    <row r="24" ht="15.75" customHeight="1">
      <c r="A24" s="34" t="str">
        <f t="shared" si="2"/>
        <v>201944505-7</v>
      </c>
      <c r="B24" s="23">
        <f t="shared" si="3"/>
        <v>8</v>
      </c>
      <c r="C24" s="34"/>
      <c r="D24" s="98">
        <f t="shared" si="23"/>
        <v>20</v>
      </c>
      <c r="E24" s="72" t="s">
        <v>2575</v>
      </c>
      <c r="F24" s="72" t="s">
        <v>92</v>
      </c>
      <c r="G24" s="72" t="s">
        <v>2576</v>
      </c>
      <c r="H24" s="72" t="s">
        <v>65</v>
      </c>
      <c r="I24" s="111" t="s">
        <v>2577</v>
      </c>
      <c r="J24" s="72" t="s">
        <v>2578</v>
      </c>
      <c r="K24" s="72" t="s">
        <v>1106</v>
      </c>
      <c r="L24" s="72" t="s">
        <v>61</v>
      </c>
      <c r="M24" s="72" t="s">
        <v>468</v>
      </c>
      <c r="N24" s="72" t="s">
        <v>2579</v>
      </c>
      <c r="O24" s="74">
        <f t="shared" si="4"/>
        <v>15</v>
      </c>
      <c r="P24" s="74">
        <f t="shared" si="5"/>
        <v>0</v>
      </c>
      <c r="Q24" s="74">
        <f t="shared" si="24"/>
        <v>8</v>
      </c>
      <c r="R24" s="74">
        <f t="shared" si="7"/>
        <v>10</v>
      </c>
      <c r="S24" s="74">
        <f t="shared" si="8"/>
        <v>7.4</v>
      </c>
      <c r="T24" s="74">
        <f t="shared" si="9"/>
        <v>10</v>
      </c>
      <c r="U24" s="74">
        <f t="shared" si="10"/>
        <v>0</v>
      </c>
      <c r="V24" s="75">
        <f t="shared" si="11"/>
        <v>0</v>
      </c>
      <c r="W24" s="76">
        <f t="shared" si="12"/>
        <v>8</v>
      </c>
      <c r="X24" s="74"/>
      <c r="Y24" s="77"/>
      <c r="Z24" s="77"/>
      <c r="AA24" s="77"/>
      <c r="AB24" s="78">
        <v>15.0</v>
      </c>
      <c r="AC24" s="77"/>
      <c r="AD24" s="77"/>
      <c r="AE24" s="96"/>
      <c r="AF24" s="78">
        <f>IFERROR(AC24+AD24*AE24/100,0)</f>
        <v>0</v>
      </c>
      <c r="AG24" s="77"/>
      <c r="AH24" s="77"/>
      <c r="AI24" s="96"/>
      <c r="AJ24" s="78">
        <f t="shared" si="25"/>
        <v>0</v>
      </c>
      <c r="AK24" s="79">
        <v>0.0</v>
      </c>
      <c r="AL24" s="80">
        <v>0.0</v>
      </c>
      <c r="AM24" s="79">
        <v>100.0</v>
      </c>
      <c r="AN24" s="79">
        <v>0.0</v>
      </c>
      <c r="AO24" s="79">
        <v>0.0</v>
      </c>
      <c r="AP24" s="79">
        <v>0.0</v>
      </c>
      <c r="AQ24" s="79">
        <v>0.0</v>
      </c>
      <c r="AR24" s="79">
        <v>0.0</v>
      </c>
      <c r="AS24" s="79">
        <v>0.0</v>
      </c>
      <c r="AT24" s="79">
        <v>0.0</v>
      </c>
      <c r="AU24" s="79"/>
      <c r="AV24" s="78">
        <f t="shared" si="14"/>
        <v>10</v>
      </c>
      <c r="AW24" s="79">
        <v>0.0</v>
      </c>
      <c r="AX24" s="79">
        <v>0.0</v>
      </c>
      <c r="AY24" s="79">
        <v>74.0</v>
      </c>
      <c r="AZ24" s="79">
        <v>0.0</v>
      </c>
      <c r="BA24" s="79">
        <v>0.0</v>
      </c>
      <c r="BB24" s="79">
        <v>0.0</v>
      </c>
      <c r="BC24" s="79">
        <v>0.0</v>
      </c>
      <c r="BD24" s="79">
        <v>0.0</v>
      </c>
      <c r="BE24" s="79">
        <v>0.0</v>
      </c>
      <c r="BF24" s="79">
        <v>0.0</v>
      </c>
      <c r="BG24" s="79"/>
      <c r="BH24" s="79"/>
      <c r="BI24" s="78">
        <f t="shared" si="15"/>
        <v>7.4</v>
      </c>
      <c r="BJ24" s="79">
        <v>100.0</v>
      </c>
      <c r="BK24" s="79">
        <v>0.0</v>
      </c>
      <c r="BL24" s="79">
        <v>0.0</v>
      </c>
      <c r="BM24" s="79">
        <v>0.0</v>
      </c>
      <c r="BN24" s="79">
        <v>0.0</v>
      </c>
      <c r="BO24" s="79">
        <v>0.0</v>
      </c>
      <c r="BP24" s="79">
        <v>0.0</v>
      </c>
      <c r="BQ24" s="79">
        <v>0.0</v>
      </c>
      <c r="BR24" s="79">
        <v>0.0</v>
      </c>
      <c r="BS24" s="79">
        <v>0.0</v>
      </c>
      <c r="BT24" s="78">
        <f t="shared" si="16"/>
        <v>10</v>
      </c>
      <c r="BU24" s="81">
        <v>0.0</v>
      </c>
      <c r="BV24" s="81">
        <v>0.0</v>
      </c>
      <c r="BW24" s="81">
        <v>0.0</v>
      </c>
      <c r="BX24" s="79">
        <v>0.0</v>
      </c>
      <c r="BY24" s="79">
        <v>0.0</v>
      </c>
      <c r="BZ24" s="79">
        <v>0.0</v>
      </c>
      <c r="CA24" s="79">
        <v>0.0</v>
      </c>
      <c r="CB24" s="79">
        <v>0.0</v>
      </c>
      <c r="CC24" s="79"/>
      <c r="CD24" s="78">
        <f t="shared" si="17"/>
        <v>0</v>
      </c>
    </row>
    <row r="25" ht="15.75" customHeight="1">
      <c r="A25" s="34" t="str">
        <f t="shared" si="2"/>
        <v>202004518-6</v>
      </c>
      <c r="B25" s="23">
        <f t="shared" si="3"/>
        <v>71</v>
      </c>
      <c r="C25" s="34"/>
      <c r="D25" s="98">
        <f t="shared" si="23"/>
        <v>21</v>
      </c>
      <c r="E25" s="72" t="s">
        <v>2580</v>
      </c>
      <c r="F25" s="72" t="s">
        <v>85</v>
      </c>
      <c r="G25" s="72" t="s">
        <v>2581</v>
      </c>
      <c r="H25" s="72" t="s">
        <v>155</v>
      </c>
      <c r="I25" s="72" t="s">
        <v>2582</v>
      </c>
      <c r="J25" s="72" t="s">
        <v>1692</v>
      </c>
      <c r="K25" s="72" t="s">
        <v>1333</v>
      </c>
      <c r="L25" s="72" t="s">
        <v>65</v>
      </c>
      <c r="M25" s="72" t="s">
        <v>66</v>
      </c>
      <c r="N25" s="72" t="s">
        <v>2583</v>
      </c>
      <c r="O25" s="74">
        <f t="shared" si="4"/>
        <v>75</v>
      </c>
      <c r="P25" s="74">
        <f t="shared" si="5"/>
        <v>45</v>
      </c>
      <c r="Q25" s="74">
        <f t="shared" si="24"/>
        <v>60</v>
      </c>
      <c r="R25" s="74">
        <f t="shared" si="7"/>
        <v>81.3</v>
      </c>
      <c r="S25" s="74">
        <f t="shared" si="8"/>
        <v>58.9</v>
      </c>
      <c r="T25" s="74">
        <f t="shared" si="9"/>
        <v>90</v>
      </c>
      <c r="U25" s="74">
        <f t="shared" si="10"/>
        <v>75</v>
      </c>
      <c r="V25" s="75">
        <f t="shared" si="11"/>
        <v>0</v>
      </c>
      <c r="W25" s="76">
        <f t="shared" si="12"/>
        <v>71</v>
      </c>
      <c r="X25" s="74"/>
      <c r="Y25" s="77"/>
      <c r="Z25" s="77"/>
      <c r="AA25" s="77"/>
      <c r="AB25" s="78">
        <v>75.0</v>
      </c>
      <c r="AC25" s="77"/>
      <c r="AD25" s="77"/>
      <c r="AE25" s="96"/>
      <c r="AF25" s="78">
        <v>45.0</v>
      </c>
      <c r="AG25" s="77"/>
      <c r="AH25" s="77"/>
      <c r="AI25" s="96"/>
      <c r="AJ25" s="78">
        <f t="shared" si="25"/>
        <v>0</v>
      </c>
      <c r="AK25" s="79">
        <v>100.0</v>
      </c>
      <c r="AL25" s="80">
        <v>50.0</v>
      </c>
      <c r="AM25" s="79">
        <v>100.0</v>
      </c>
      <c r="AN25" s="79">
        <v>0.0</v>
      </c>
      <c r="AO25" s="79">
        <v>100.0</v>
      </c>
      <c r="AP25" s="79">
        <v>80.0</v>
      </c>
      <c r="AQ25" s="79">
        <v>100.0</v>
      </c>
      <c r="AR25" s="79">
        <v>83.0</v>
      </c>
      <c r="AS25" s="79">
        <v>100.0</v>
      </c>
      <c r="AT25" s="79">
        <v>100.0</v>
      </c>
      <c r="AU25" s="79"/>
      <c r="AV25" s="78">
        <f t="shared" si="14"/>
        <v>81.3</v>
      </c>
      <c r="AW25" s="79">
        <v>100.0</v>
      </c>
      <c r="AX25" s="79">
        <v>100.0</v>
      </c>
      <c r="AY25" s="79">
        <v>0.0</v>
      </c>
      <c r="AZ25" s="79">
        <v>0.0</v>
      </c>
      <c r="BA25" s="79">
        <v>100.0</v>
      </c>
      <c r="BB25" s="79">
        <v>0.0</v>
      </c>
      <c r="BC25" s="79">
        <v>98.0</v>
      </c>
      <c r="BD25" s="79">
        <v>100.0</v>
      </c>
      <c r="BE25" s="79">
        <v>91.0</v>
      </c>
      <c r="BF25" s="79">
        <v>0.0</v>
      </c>
      <c r="BG25" s="79"/>
      <c r="BH25" s="79"/>
      <c r="BI25" s="78">
        <f t="shared" si="15"/>
        <v>58.9</v>
      </c>
      <c r="BJ25" s="79">
        <v>100.0</v>
      </c>
      <c r="BK25" s="79">
        <v>100.0</v>
      </c>
      <c r="BL25" s="79">
        <v>100.0</v>
      </c>
      <c r="BM25" s="79">
        <v>100.0</v>
      </c>
      <c r="BN25" s="79">
        <v>100.0</v>
      </c>
      <c r="BO25" s="79">
        <v>100.0</v>
      </c>
      <c r="BP25" s="79">
        <v>100.0</v>
      </c>
      <c r="BQ25" s="79">
        <v>100.0</v>
      </c>
      <c r="BR25" s="79">
        <v>100.0</v>
      </c>
      <c r="BS25" s="79">
        <v>0.0</v>
      </c>
      <c r="BT25" s="78">
        <f t="shared" si="16"/>
        <v>90</v>
      </c>
      <c r="BU25" s="81">
        <v>0.0</v>
      </c>
      <c r="BV25" s="81">
        <v>100.0</v>
      </c>
      <c r="BW25" s="81">
        <v>100.0</v>
      </c>
      <c r="BX25" s="79">
        <v>100.0</v>
      </c>
      <c r="BY25" s="79">
        <v>100.0</v>
      </c>
      <c r="BZ25" s="79">
        <v>100.0</v>
      </c>
      <c r="CA25" s="79">
        <v>0.0</v>
      </c>
      <c r="CB25" s="79">
        <v>100.0</v>
      </c>
      <c r="CC25" s="79"/>
      <c r="CD25" s="78">
        <f t="shared" si="17"/>
        <v>75</v>
      </c>
    </row>
    <row r="26" ht="15.75" customHeight="1">
      <c r="A26" s="34" t="str">
        <f t="shared" si="2"/>
        <v>202004504-6</v>
      </c>
      <c r="B26" s="23">
        <f t="shared" si="3"/>
        <v>72</v>
      </c>
      <c r="C26" s="34"/>
      <c r="D26" s="98">
        <f t="shared" si="23"/>
        <v>22</v>
      </c>
      <c r="E26" s="72" t="s">
        <v>2584</v>
      </c>
      <c r="F26" s="72" t="s">
        <v>85</v>
      </c>
      <c r="G26" s="72" t="s">
        <v>2585</v>
      </c>
      <c r="H26" s="72" t="s">
        <v>85</v>
      </c>
      <c r="I26" s="72" t="s">
        <v>334</v>
      </c>
      <c r="J26" s="72" t="s">
        <v>2586</v>
      </c>
      <c r="K26" s="72" t="s">
        <v>2587</v>
      </c>
      <c r="L26" s="72" t="s">
        <v>65</v>
      </c>
      <c r="M26" s="72" t="s">
        <v>66</v>
      </c>
      <c r="N26" s="72" t="s">
        <v>2588</v>
      </c>
      <c r="O26" s="74">
        <f t="shared" si="4"/>
        <v>60</v>
      </c>
      <c r="P26" s="74">
        <f t="shared" si="5"/>
        <v>24</v>
      </c>
      <c r="Q26" s="74">
        <f t="shared" si="24"/>
        <v>66</v>
      </c>
      <c r="R26" s="74">
        <f t="shared" si="7"/>
        <v>52</v>
      </c>
      <c r="S26" s="74">
        <f t="shared" si="8"/>
        <v>84.382</v>
      </c>
      <c r="T26" s="74">
        <f t="shared" si="9"/>
        <v>98</v>
      </c>
      <c r="U26" s="74">
        <f t="shared" si="10"/>
        <v>100</v>
      </c>
      <c r="V26" s="75">
        <f t="shared" si="11"/>
        <v>72</v>
      </c>
      <c r="W26" s="76">
        <f t="shared" si="12"/>
        <v>72</v>
      </c>
      <c r="X26" s="74"/>
      <c r="Y26" s="77"/>
      <c r="Z26" s="77"/>
      <c r="AA26" s="77"/>
      <c r="AB26" s="78">
        <v>60.0</v>
      </c>
      <c r="AC26" s="77"/>
      <c r="AD26" s="77"/>
      <c r="AE26" s="96"/>
      <c r="AF26" s="78">
        <v>24.0</v>
      </c>
      <c r="AG26" s="77"/>
      <c r="AH26" s="77"/>
      <c r="AI26" s="96"/>
      <c r="AJ26" s="78">
        <v>72.0</v>
      </c>
      <c r="AK26" s="79">
        <v>100.0</v>
      </c>
      <c r="AL26" s="80">
        <v>0.0</v>
      </c>
      <c r="AM26" s="79">
        <v>100.0</v>
      </c>
      <c r="AN26" s="79">
        <v>0.0</v>
      </c>
      <c r="AO26" s="79">
        <v>0.0</v>
      </c>
      <c r="AP26" s="79">
        <v>60.0</v>
      </c>
      <c r="AQ26" s="79">
        <v>100.0</v>
      </c>
      <c r="AR26" s="79">
        <v>0.0</v>
      </c>
      <c r="AS26" s="79">
        <v>60.0</v>
      </c>
      <c r="AT26" s="79">
        <v>100.0</v>
      </c>
      <c r="AU26" s="79"/>
      <c r="AV26" s="78">
        <f t="shared" si="14"/>
        <v>52</v>
      </c>
      <c r="AW26" s="79">
        <v>63.0</v>
      </c>
      <c r="AX26" s="79">
        <v>100.0</v>
      </c>
      <c r="AY26" s="79">
        <v>33.0</v>
      </c>
      <c r="AZ26" s="79">
        <v>91.0</v>
      </c>
      <c r="BA26" s="79">
        <v>93.0</v>
      </c>
      <c r="BB26" s="79">
        <v>99.0</v>
      </c>
      <c r="BC26" s="79">
        <v>92.0</v>
      </c>
      <c r="BD26" s="79">
        <v>81.82</v>
      </c>
      <c r="BE26" s="79">
        <v>91.0</v>
      </c>
      <c r="BF26" s="79">
        <v>100.0</v>
      </c>
      <c r="BG26" s="79"/>
      <c r="BH26" s="79"/>
      <c r="BI26" s="78">
        <f t="shared" si="15"/>
        <v>84.382</v>
      </c>
      <c r="BJ26" s="79">
        <v>100.0</v>
      </c>
      <c r="BK26" s="79">
        <v>100.0</v>
      </c>
      <c r="BL26" s="79">
        <v>95.0</v>
      </c>
      <c r="BM26" s="79">
        <v>100.0</v>
      </c>
      <c r="BN26" s="79">
        <v>100.0</v>
      </c>
      <c r="BO26" s="79">
        <v>95.0</v>
      </c>
      <c r="BP26" s="79">
        <v>100.0</v>
      </c>
      <c r="BQ26" s="79">
        <v>100.0</v>
      </c>
      <c r="BR26" s="79">
        <v>100.0</v>
      </c>
      <c r="BS26" s="79">
        <v>90.0</v>
      </c>
      <c r="BT26" s="78">
        <f t="shared" si="16"/>
        <v>98</v>
      </c>
      <c r="BU26" s="81">
        <v>100.0</v>
      </c>
      <c r="BV26" s="81">
        <v>100.0</v>
      </c>
      <c r="BW26" s="81">
        <v>100.0</v>
      </c>
      <c r="BX26" s="79">
        <v>100.0</v>
      </c>
      <c r="BY26" s="79">
        <v>100.0</v>
      </c>
      <c r="BZ26" s="79">
        <v>100.0</v>
      </c>
      <c r="CA26" s="79">
        <v>100.0</v>
      </c>
      <c r="CB26" s="79">
        <v>100.0</v>
      </c>
      <c r="CC26" s="79"/>
      <c r="CD26" s="78">
        <f t="shared" si="17"/>
        <v>100</v>
      </c>
    </row>
    <row r="27" ht="15.75" customHeight="1">
      <c r="A27" s="34" t="str">
        <f t="shared" si="2"/>
        <v>202004533-k</v>
      </c>
      <c r="B27" s="23">
        <f t="shared" si="3"/>
        <v>95</v>
      </c>
      <c r="C27" s="34"/>
      <c r="D27" s="98">
        <f t="shared" si="23"/>
        <v>23</v>
      </c>
      <c r="E27" s="72" t="s">
        <v>2589</v>
      </c>
      <c r="F27" s="72" t="s">
        <v>77</v>
      </c>
      <c r="G27" s="72" t="s">
        <v>2590</v>
      </c>
      <c r="H27" s="72" t="s">
        <v>59</v>
      </c>
      <c r="I27" s="72" t="s">
        <v>334</v>
      </c>
      <c r="J27" s="72" t="s">
        <v>792</v>
      </c>
      <c r="K27" s="72" t="s">
        <v>2591</v>
      </c>
      <c r="L27" s="72" t="s">
        <v>65</v>
      </c>
      <c r="M27" s="72" t="s">
        <v>66</v>
      </c>
      <c r="N27" s="72" t="s">
        <v>2592</v>
      </c>
      <c r="O27" s="74">
        <f t="shared" si="4"/>
        <v>85</v>
      </c>
      <c r="P27" s="74">
        <f t="shared" si="5"/>
        <v>100</v>
      </c>
      <c r="Q27" s="74">
        <f t="shared" si="24"/>
        <v>93</v>
      </c>
      <c r="R27" s="74">
        <f t="shared" si="7"/>
        <v>95.5</v>
      </c>
      <c r="S27" s="74">
        <f t="shared" si="8"/>
        <v>94.2</v>
      </c>
      <c r="T27" s="74">
        <f t="shared" si="9"/>
        <v>99.5</v>
      </c>
      <c r="U27" s="74">
        <f t="shared" si="10"/>
        <v>100</v>
      </c>
      <c r="V27" s="75">
        <f t="shared" si="11"/>
        <v>0</v>
      </c>
      <c r="W27" s="76">
        <f t="shared" si="12"/>
        <v>95</v>
      </c>
      <c r="X27" s="74"/>
      <c r="Y27" s="77"/>
      <c r="Z27" s="77"/>
      <c r="AA27" s="77"/>
      <c r="AB27" s="78">
        <v>85.0</v>
      </c>
      <c r="AC27" s="77"/>
      <c r="AD27" s="77"/>
      <c r="AE27" s="96"/>
      <c r="AF27" s="78">
        <v>100.0</v>
      </c>
      <c r="AG27" s="77"/>
      <c r="AH27" s="77"/>
      <c r="AI27" s="96"/>
      <c r="AJ27" s="78">
        <f>ROUND(SUM(AG27:AH27)*AI27,0)</f>
        <v>0</v>
      </c>
      <c r="AK27" s="79">
        <v>100.0</v>
      </c>
      <c r="AL27" s="80">
        <v>75.0</v>
      </c>
      <c r="AM27" s="79">
        <v>100.0</v>
      </c>
      <c r="AN27" s="79">
        <v>100.0</v>
      </c>
      <c r="AO27" s="79">
        <v>100.0</v>
      </c>
      <c r="AP27" s="79">
        <v>80.0</v>
      </c>
      <c r="AQ27" s="79">
        <v>100.0</v>
      </c>
      <c r="AR27" s="79">
        <v>100.0</v>
      </c>
      <c r="AS27" s="79">
        <v>100.0</v>
      </c>
      <c r="AT27" s="79">
        <v>100.0</v>
      </c>
      <c r="AU27" s="79"/>
      <c r="AV27" s="78">
        <f t="shared" si="14"/>
        <v>95.5</v>
      </c>
      <c r="AW27" s="79">
        <v>100.0</v>
      </c>
      <c r="AX27" s="79">
        <v>100.0</v>
      </c>
      <c r="AY27" s="79">
        <v>100.0</v>
      </c>
      <c r="AZ27" s="79">
        <v>100.0</v>
      </c>
      <c r="BA27" s="79">
        <v>66.0</v>
      </c>
      <c r="BB27" s="79">
        <v>100.0</v>
      </c>
      <c r="BC27" s="79">
        <v>88.0</v>
      </c>
      <c r="BD27" s="79">
        <v>100.0</v>
      </c>
      <c r="BE27" s="79">
        <v>96.0</v>
      </c>
      <c r="BF27" s="79">
        <v>92.0</v>
      </c>
      <c r="BG27" s="79"/>
      <c r="BH27" s="79"/>
      <c r="BI27" s="78">
        <f t="shared" si="15"/>
        <v>94.2</v>
      </c>
      <c r="BJ27" s="79">
        <v>100.0</v>
      </c>
      <c r="BK27" s="79">
        <v>100.0</v>
      </c>
      <c r="BL27" s="79">
        <v>100.0</v>
      </c>
      <c r="BM27" s="79">
        <v>100.0</v>
      </c>
      <c r="BN27" s="79">
        <v>100.0</v>
      </c>
      <c r="BO27" s="79">
        <v>100.0</v>
      </c>
      <c r="BP27" s="79">
        <v>100.0</v>
      </c>
      <c r="BQ27" s="79">
        <v>100.0</v>
      </c>
      <c r="BR27" s="79">
        <v>100.0</v>
      </c>
      <c r="BS27" s="79">
        <v>95.0</v>
      </c>
      <c r="BT27" s="78">
        <f t="shared" si="16"/>
        <v>99.5</v>
      </c>
      <c r="BU27" s="81">
        <v>100.0</v>
      </c>
      <c r="BV27" s="81">
        <v>100.0</v>
      </c>
      <c r="BW27" s="81">
        <v>100.0</v>
      </c>
      <c r="BX27" s="79">
        <v>100.0</v>
      </c>
      <c r="BY27" s="79">
        <v>100.0</v>
      </c>
      <c r="BZ27" s="79">
        <v>100.0</v>
      </c>
      <c r="CA27" s="79">
        <v>100.0</v>
      </c>
      <c r="CB27" s="79">
        <v>100.0</v>
      </c>
      <c r="CC27" s="79"/>
      <c r="CD27" s="78">
        <f t="shared" si="17"/>
        <v>100</v>
      </c>
    </row>
    <row r="28" ht="15.75" customHeight="1">
      <c r="A28" s="34" t="str">
        <f t="shared" si="2"/>
        <v>202004657-3</v>
      </c>
      <c r="B28" s="23">
        <f t="shared" si="3"/>
        <v>75</v>
      </c>
      <c r="C28" s="34"/>
      <c r="D28" s="98">
        <f t="shared" si="23"/>
        <v>24</v>
      </c>
      <c r="E28" s="72" t="s">
        <v>2593</v>
      </c>
      <c r="F28" s="72" t="s">
        <v>79</v>
      </c>
      <c r="G28" s="72" t="s">
        <v>2594</v>
      </c>
      <c r="H28" s="72" t="s">
        <v>155</v>
      </c>
      <c r="I28" s="72" t="s">
        <v>868</v>
      </c>
      <c r="J28" s="72" t="s">
        <v>2595</v>
      </c>
      <c r="K28" s="72" t="s">
        <v>1885</v>
      </c>
      <c r="L28" s="72" t="s">
        <v>65</v>
      </c>
      <c r="M28" s="72" t="s">
        <v>66</v>
      </c>
      <c r="N28" s="72" t="s">
        <v>2596</v>
      </c>
      <c r="O28" s="74">
        <f t="shared" si="4"/>
        <v>60</v>
      </c>
      <c r="P28" s="74">
        <f t="shared" si="5"/>
        <v>40</v>
      </c>
      <c r="Q28" s="74">
        <f t="shared" si="24"/>
        <v>60</v>
      </c>
      <c r="R28" s="74">
        <f t="shared" si="7"/>
        <v>78.2</v>
      </c>
      <c r="S28" s="74">
        <f t="shared" si="8"/>
        <v>93.7</v>
      </c>
      <c r="T28" s="74">
        <f t="shared" si="9"/>
        <v>99</v>
      </c>
      <c r="U28" s="74">
        <f t="shared" si="10"/>
        <v>100</v>
      </c>
      <c r="V28" s="75">
        <f t="shared" si="11"/>
        <v>60</v>
      </c>
      <c r="W28" s="76">
        <f t="shared" si="12"/>
        <v>75</v>
      </c>
      <c r="X28" s="74"/>
      <c r="Y28" s="77"/>
      <c r="Z28" s="77"/>
      <c r="AA28" s="77"/>
      <c r="AB28" s="78">
        <v>60.0</v>
      </c>
      <c r="AC28" s="77"/>
      <c r="AD28" s="77"/>
      <c r="AE28" s="96"/>
      <c r="AF28" s="78">
        <v>40.0</v>
      </c>
      <c r="AG28" s="77"/>
      <c r="AH28" s="77"/>
      <c r="AI28" s="96"/>
      <c r="AJ28" s="78">
        <v>60.0</v>
      </c>
      <c r="AK28" s="79">
        <v>100.0</v>
      </c>
      <c r="AL28" s="80">
        <v>60.0</v>
      </c>
      <c r="AM28" s="79">
        <v>100.0</v>
      </c>
      <c r="AN28" s="79">
        <v>100.0</v>
      </c>
      <c r="AO28" s="79">
        <v>75.0</v>
      </c>
      <c r="AP28" s="79">
        <v>40.0</v>
      </c>
      <c r="AQ28" s="79">
        <v>100.0</v>
      </c>
      <c r="AR28" s="79">
        <v>67.0</v>
      </c>
      <c r="AS28" s="79">
        <v>40.0</v>
      </c>
      <c r="AT28" s="79">
        <v>100.0</v>
      </c>
      <c r="AU28" s="79"/>
      <c r="AV28" s="78">
        <f t="shared" si="14"/>
        <v>78.2</v>
      </c>
      <c r="AW28" s="79">
        <v>100.0</v>
      </c>
      <c r="AX28" s="79">
        <v>88.0</v>
      </c>
      <c r="AY28" s="79">
        <v>94.0</v>
      </c>
      <c r="AZ28" s="79">
        <v>92.0</v>
      </c>
      <c r="BA28" s="79">
        <v>93.0</v>
      </c>
      <c r="BB28" s="79">
        <v>100.0</v>
      </c>
      <c r="BC28" s="79">
        <v>79.0</v>
      </c>
      <c r="BD28" s="79">
        <v>100.0</v>
      </c>
      <c r="BE28" s="79">
        <v>91.0</v>
      </c>
      <c r="BF28" s="79">
        <v>100.0</v>
      </c>
      <c r="BG28" s="79"/>
      <c r="BH28" s="79"/>
      <c r="BI28" s="78">
        <f t="shared" si="15"/>
        <v>93.7</v>
      </c>
      <c r="BJ28" s="79">
        <v>100.0</v>
      </c>
      <c r="BK28" s="79">
        <v>100.0</v>
      </c>
      <c r="BL28" s="79">
        <v>100.0</v>
      </c>
      <c r="BM28" s="79">
        <v>95.0</v>
      </c>
      <c r="BN28" s="79">
        <v>100.0</v>
      </c>
      <c r="BO28" s="79">
        <v>100.0</v>
      </c>
      <c r="BP28" s="79">
        <v>100.0</v>
      </c>
      <c r="BQ28" s="79">
        <v>95.0</v>
      </c>
      <c r="BR28" s="79">
        <v>100.0</v>
      </c>
      <c r="BS28" s="79">
        <v>100.0</v>
      </c>
      <c r="BT28" s="78">
        <f t="shared" si="16"/>
        <v>99</v>
      </c>
      <c r="BU28" s="81">
        <v>100.0</v>
      </c>
      <c r="BV28" s="81">
        <v>100.0</v>
      </c>
      <c r="BW28" s="81">
        <v>100.0</v>
      </c>
      <c r="BX28" s="79">
        <v>100.0</v>
      </c>
      <c r="BY28" s="79">
        <v>100.0</v>
      </c>
      <c r="BZ28" s="79">
        <v>100.0</v>
      </c>
      <c r="CA28" s="79">
        <v>100.0</v>
      </c>
      <c r="CB28" s="79">
        <v>100.0</v>
      </c>
      <c r="CC28" s="79"/>
      <c r="CD28" s="78">
        <f t="shared" si="17"/>
        <v>100</v>
      </c>
    </row>
    <row r="29" ht="15.75" customHeight="1">
      <c r="A29" s="34" t="str">
        <f t="shared" si="2"/>
        <v>202004667-0</v>
      </c>
      <c r="B29" s="23">
        <f t="shared" si="3"/>
        <v>90</v>
      </c>
      <c r="C29" s="34"/>
      <c r="D29" s="98">
        <f t="shared" si="23"/>
        <v>25</v>
      </c>
      <c r="E29" s="72" t="s">
        <v>2597</v>
      </c>
      <c r="F29" s="72" t="s">
        <v>155</v>
      </c>
      <c r="G29" s="72" t="s">
        <v>2598</v>
      </c>
      <c r="H29" s="72" t="s">
        <v>71</v>
      </c>
      <c r="I29" s="72" t="s">
        <v>187</v>
      </c>
      <c r="J29" s="72" t="s">
        <v>289</v>
      </c>
      <c r="K29" s="72" t="s">
        <v>2599</v>
      </c>
      <c r="L29" s="72" t="s">
        <v>65</v>
      </c>
      <c r="M29" s="72" t="s">
        <v>66</v>
      </c>
      <c r="N29" s="72" t="s">
        <v>2600</v>
      </c>
      <c r="O29" s="74">
        <f t="shared" si="4"/>
        <v>90</v>
      </c>
      <c r="P29" s="74">
        <f t="shared" si="5"/>
        <v>80</v>
      </c>
      <c r="Q29" s="74">
        <f t="shared" si="24"/>
        <v>85</v>
      </c>
      <c r="R29" s="74">
        <f t="shared" si="7"/>
        <v>100</v>
      </c>
      <c r="S29" s="74">
        <f t="shared" si="8"/>
        <v>100</v>
      </c>
      <c r="T29" s="74">
        <f t="shared" si="9"/>
        <v>87.5</v>
      </c>
      <c r="U29" s="74">
        <f t="shared" si="10"/>
        <v>100</v>
      </c>
      <c r="V29" s="75">
        <f t="shared" si="11"/>
        <v>0</v>
      </c>
      <c r="W29" s="76">
        <f t="shared" si="12"/>
        <v>90</v>
      </c>
      <c r="X29" s="74"/>
      <c r="Y29" s="77"/>
      <c r="Z29" s="77"/>
      <c r="AA29" s="77"/>
      <c r="AB29" s="78">
        <v>90.0</v>
      </c>
      <c r="AC29" s="77"/>
      <c r="AD29" s="77"/>
      <c r="AE29" s="96"/>
      <c r="AF29" s="78">
        <v>80.0</v>
      </c>
      <c r="AG29" s="77"/>
      <c r="AH29" s="77"/>
      <c r="AI29" s="96"/>
      <c r="AJ29" s="78">
        <f>ROUND(SUM(AG29:AH29)*AI29,0)</f>
        <v>0</v>
      </c>
      <c r="AK29" s="79">
        <v>100.0</v>
      </c>
      <c r="AL29" s="80">
        <v>100.0</v>
      </c>
      <c r="AM29" s="79">
        <v>100.0</v>
      </c>
      <c r="AN29" s="79">
        <v>100.0</v>
      </c>
      <c r="AO29" s="79">
        <v>100.0</v>
      </c>
      <c r="AP29" s="79">
        <v>100.0</v>
      </c>
      <c r="AQ29" s="79">
        <v>100.0</v>
      </c>
      <c r="AR29" s="79">
        <v>100.0</v>
      </c>
      <c r="AS29" s="79">
        <v>100.0</v>
      </c>
      <c r="AT29" s="79">
        <v>100.0</v>
      </c>
      <c r="AU29" s="79"/>
      <c r="AV29" s="78">
        <f t="shared" si="14"/>
        <v>100</v>
      </c>
      <c r="AW29" s="79">
        <v>100.0</v>
      </c>
      <c r="AX29" s="79">
        <v>100.0</v>
      </c>
      <c r="AY29" s="79">
        <v>100.0</v>
      </c>
      <c r="AZ29" s="79">
        <v>100.0</v>
      </c>
      <c r="BA29" s="79">
        <v>100.0</v>
      </c>
      <c r="BB29" s="79">
        <v>100.0</v>
      </c>
      <c r="BC29" s="79">
        <v>100.0</v>
      </c>
      <c r="BD29" s="79">
        <v>100.0</v>
      </c>
      <c r="BE29" s="79">
        <v>100.0</v>
      </c>
      <c r="BF29" s="79">
        <v>100.0</v>
      </c>
      <c r="BG29" s="79"/>
      <c r="BH29" s="79"/>
      <c r="BI29" s="78">
        <f t="shared" si="15"/>
        <v>100</v>
      </c>
      <c r="BJ29" s="79">
        <v>100.0</v>
      </c>
      <c r="BK29" s="79">
        <v>100.0</v>
      </c>
      <c r="BL29" s="79">
        <v>100.0</v>
      </c>
      <c r="BM29" s="79">
        <v>100.0</v>
      </c>
      <c r="BN29" s="79">
        <v>90.0</v>
      </c>
      <c r="BO29" s="79">
        <v>95.0</v>
      </c>
      <c r="BP29" s="79">
        <v>100.0</v>
      </c>
      <c r="BQ29" s="79">
        <v>100.0</v>
      </c>
      <c r="BR29" s="79">
        <v>0.0</v>
      </c>
      <c r="BS29" s="79">
        <v>90.0</v>
      </c>
      <c r="BT29" s="78">
        <f t="shared" si="16"/>
        <v>87.5</v>
      </c>
      <c r="BU29" s="81">
        <v>100.0</v>
      </c>
      <c r="BV29" s="81">
        <v>100.0</v>
      </c>
      <c r="BW29" s="81">
        <v>100.0</v>
      </c>
      <c r="BX29" s="79">
        <v>100.0</v>
      </c>
      <c r="BY29" s="79">
        <v>100.0</v>
      </c>
      <c r="BZ29" s="79">
        <v>100.0</v>
      </c>
      <c r="CA29" s="79">
        <v>100.0</v>
      </c>
      <c r="CB29" s="79">
        <v>100.0</v>
      </c>
      <c r="CC29" s="79"/>
      <c r="CD29" s="78">
        <f t="shared" si="17"/>
        <v>100</v>
      </c>
    </row>
    <row r="30" ht="15.75" customHeight="1">
      <c r="A30" s="34" t="str">
        <f t="shared" si="2"/>
        <v>202004665-4</v>
      </c>
      <c r="B30" s="23">
        <f t="shared" si="3"/>
        <v>69</v>
      </c>
      <c r="C30" s="34"/>
      <c r="D30" s="98">
        <f t="shared" si="23"/>
        <v>26</v>
      </c>
      <c r="E30" s="72" t="s">
        <v>2601</v>
      </c>
      <c r="F30" s="72" t="s">
        <v>59</v>
      </c>
      <c r="G30" s="72" t="s">
        <v>2602</v>
      </c>
      <c r="H30" s="72" t="s">
        <v>65</v>
      </c>
      <c r="I30" s="72" t="s">
        <v>380</v>
      </c>
      <c r="J30" s="72" t="s">
        <v>2603</v>
      </c>
      <c r="K30" s="72" t="s">
        <v>2604</v>
      </c>
      <c r="L30" s="72" t="s">
        <v>65</v>
      </c>
      <c r="M30" s="72" t="s">
        <v>66</v>
      </c>
      <c r="N30" s="72" t="s">
        <v>2605</v>
      </c>
      <c r="O30" s="74">
        <f t="shared" si="4"/>
        <v>47</v>
      </c>
      <c r="P30" s="74">
        <f t="shared" si="5"/>
        <v>31</v>
      </c>
      <c r="Q30" s="74">
        <f t="shared" si="24"/>
        <v>55</v>
      </c>
      <c r="R30" s="74">
        <f t="shared" si="7"/>
        <v>87.3</v>
      </c>
      <c r="S30" s="74">
        <f t="shared" si="8"/>
        <v>100</v>
      </c>
      <c r="T30" s="74">
        <f t="shared" si="9"/>
        <v>79</v>
      </c>
      <c r="U30" s="74">
        <f t="shared" si="10"/>
        <v>66.25</v>
      </c>
      <c r="V30" s="75">
        <f t="shared" si="11"/>
        <v>62</v>
      </c>
      <c r="W30" s="76">
        <f t="shared" si="12"/>
        <v>69</v>
      </c>
      <c r="X30" s="74"/>
      <c r="Y30" s="77"/>
      <c r="Z30" s="77"/>
      <c r="AA30" s="77"/>
      <c r="AB30" s="78">
        <v>47.0</v>
      </c>
      <c r="AC30" s="77"/>
      <c r="AD30" s="77"/>
      <c r="AE30" s="96"/>
      <c r="AF30" s="78">
        <v>31.0</v>
      </c>
      <c r="AG30" s="77"/>
      <c r="AH30" s="77"/>
      <c r="AI30" s="96"/>
      <c r="AJ30" s="78">
        <v>62.0</v>
      </c>
      <c r="AK30" s="79">
        <v>100.0</v>
      </c>
      <c r="AL30" s="80">
        <v>60.0</v>
      </c>
      <c r="AM30" s="79">
        <v>90.0</v>
      </c>
      <c r="AN30" s="79">
        <v>100.0</v>
      </c>
      <c r="AO30" s="79">
        <v>100.0</v>
      </c>
      <c r="AP30" s="79">
        <v>80.0</v>
      </c>
      <c r="AQ30" s="79">
        <v>100.0</v>
      </c>
      <c r="AR30" s="79">
        <v>83.0</v>
      </c>
      <c r="AS30" s="79">
        <v>60.0</v>
      </c>
      <c r="AT30" s="79">
        <v>100.0</v>
      </c>
      <c r="AU30" s="79"/>
      <c r="AV30" s="78">
        <f t="shared" si="14"/>
        <v>87.3</v>
      </c>
      <c r="AW30" s="79">
        <v>100.0</v>
      </c>
      <c r="AX30" s="79">
        <v>100.0</v>
      </c>
      <c r="AY30" s="79">
        <v>100.0</v>
      </c>
      <c r="AZ30" s="79">
        <v>100.0</v>
      </c>
      <c r="BA30" s="79">
        <v>100.0</v>
      </c>
      <c r="BB30" s="79">
        <v>100.0</v>
      </c>
      <c r="BC30" s="79">
        <v>100.0</v>
      </c>
      <c r="BD30" s="79">
        <v>100.0</v>
      </c>
      <c r="BE30" s="79">
        <v>100.0</v>
      </c>
      <c r="BF30" s="79">
        <v>100.0</v>
      </c>
      <c r="BG30" s="79"/>
      <c r="BH30" s="79"/>
      <c r="BI30" s="78">
        <f t="shared" si="15"/>
        <v>100</v>
      </c>
      <c r="BJ30" s="79">
        <v>100.0</v>
      </c>
      <c r="BK30" s="79">
        <v>100.0</v>
      </c>
      <c r="BL30" s="79">
        <v>90.0</v>
      </c>
      <c r="BM30" s="79">
        <v>75.0</v>
      </c>
      <c r="BN30" s="79">
        <v>90.0</v>
      </c>
      <c r="BO30" s="79">
        <v>100.0</v>
      </c>
      <c r="BP30" s="79">
        <v>50.0</v>
      </c>
      <c r="BQ30" s="79">
        <v>85.0</v>
      </c>
      <c r="BR30" s="79">
        <v>100.0</v>
      </c>
      <c r="BS30" s="79">
        <v>0.0</v>
      </c>
      <c r="BT30" s="78">
        <f t="shared" si="16"/>
        <v>79</v>
      </c>
      <c r="BU30" s="81">
        <v>100.0</v>
      </c>
      <c r="BV30" s="81">
        <v>100.0</v>
      </c>
      <c r="BW30" s="81">
        <v>100.0</v>
      </c>
      <c r="BX30" s="79">
        <v>100.0</v>
      </c>
      <c r="BY30" s="79">
        <v>0.0</v>
      </c>
      <c r="BZ30" s="79">
        <v>30.0</v>
      </c>
      <c r="CA30" s="79">
        <v>100.0</v>
      </c>
      <c r="CB30" s="79">
        <v>0.0</v>
      </c>
      <c r="CC30" s="79"/>
      <c r="CD30" s="78">
        <f t="shared" si="17"/>
        <v>66.25</v>
      </c>
    </row>
    <row r="31" ht="15.75" customHeight="1">
      <c r="A31" s="34" t="str">
        <f t="shared" si="2"/>
        <v>202004576-3</v>
      </c>
      <c r="B31" s="23">
        <f t="shared" si="3"/>
        <v>36</v>
      </c>
      <c r="C31" s="34"/>
      <c r="D31" s="98">
        <v>27.0</v>
      </c>
      <c r="E31" s="72" t="s">
        <v>2606</v>
      </c>
      <c r="F31" s="72" t="s">
        <v>79</v>
      </c>
      <c r="G31" s="72" t="s">
        <v>2607</v>
      </c>
      <c r="H31" s="72" t="s">
        <v>65</v>
      </c>
      <c r="I31" s="72" t="s">
        <v>2608</v>
      </c>
      <c r="J31" s="72" t="s">
        <v>186</v>
      </c>
      <c r="K31" s="72" t="s">
        <v>2609</v>
      </c>
      <c r="L31" s="72" t="s">
        <v>65</v>
      </c>
      <c r="M31" s="72" t="s">
        <v>66</v>
      </c>
      <c r="N31" s="72" t="s">
        <v>2610</v>
      </c>
      <c r="O31" s="74">
        <f t="shared" si="4"/>
        <v>72</v>
      </c>
      <c r="P31" s="74">
        <f t="shared" si="5"/>
        <v>0</v>
      </c>
      <c r="Q31" s="74">
        <f t="shared" si="24"/>
        <v>36</v>
      </c>
      <c r="R31" s="74">
        <f t="shared" si="7"/>
        <v>94</v>
      </c>
      <c r="S31" s="74">
        <f t="shared" si="8"/>
        <v>86.1</v>
      </c>
      <c r="T31" s="74">
        <f t="shared" si="9"/>
        <v>94</v>
      </c>
      <c r="U31" s="74">
        <f t="shared" si="10"/>
        <v>87.5</v>
      </c>
      <c r="V31" s="75">
        <f t="shared" si="11"/>
        <v>0</v>
      </c>
      <c r="W31" s="76">
        <f t="shared" si="12"/>
        <v>36</v>
      </c>
      <c r="X31" s="74"/>
      <c r="Y31" s="77"/>
      <c r="Z31" s="77"/>
      <c r="AA31" s="77"/>
      <c r="AB31" s="78">
        <v>72.0</v>
      </c>
      <c r="AC31" s="77"/>
      <c r="AD31" s="77"/>
      <c r="AE31" s="96"/>
      <c r="AF31" s="78">
        <v>0.0</v>
      </c>
      <c r="AG31" s="77"/>
      <c r="AH31" s="77"/>
      <c r="AI31" s="96"/>
      <c r="AJ31" s="78">
        <f t="shared" ref="AJ31:AJ36" si="26">ROUND(SUM(AG31:AH31)*AI31,0)</f>
        <v>0</v>
      </c>
      <c r="AK31" s="79">
        <v>100.0</v>
      </c>
      <c r="AL31" s="80">
        <v>100.0</v>
      </c>
      <c r="AM31" s="79">
        <v>100.0</v>
      </c>
      <c r="AN31" s="79">
        <v>100.0</v>
      </c>
      <c r="AO31" s="79">
        <v>100.0</v>
      </c>
      <c r="AP31" s="79">
        <v>60.0</v>
      </c>
      <c r="AQ31" s="79">
        <v>100.0</v>
      </c>
      <c r="AR31" s="79">
        <v>100.0</v>
      </c>
      <c r="AS31" s="79">
        <v>80.0</v>
      </c>
      <c r="AT31" s="79">
        <v>100.0</v>
      </c>
      <c r="AU31" s="79"/>
      <c r="AV31" s="78">
        <f t="shared" si="14"/>
        <v>94</v>
      </c>
      <c r="AW31" s="79">
        <v>100.0</v>
      </c>
      <c r="AX31" s="79">
        <v>100.0</v>
      </c>
      <c r="AY31" s="79">
        <v>100.0</v>
      </c>
      <c r="AZ31" s="79">
        <v>92.0</v>
      </c>
      <c r="BA31" s="79">
        <v>100.0</v>
      </c>
      <c r="BB31" s="79">
        <v>100.0</v>
      </c>
      <c r="BC31" s="79">
        <v>69.0</v>
      </c>
      <c r="BD31" s="79">
        <v>0.0</v>
      </c>
      <c r="BE31" s="79">
        <v>100.0</v>
      </c>
      <c r="BF31" s="79">
        <v>100.0</v>
      </c>
      <c r="BG31" s="79"/>
      <c r="BH31" s="79"/>
      <c r="BI31" s="78">
        <f t="shared" si="15"/>
        <v>86.1</v>
      </c>
      <c r="BJ31" s="79">
        <v>90.0</v>
      </c>
      <c r="BK31" s="79">
        <v>100.0</v>
      </c>
      <c r="BL31" s="79">
        <v>100.0</v>
      </c>
      <c r="BM31" s="79">
        <v>100.0</v>
      </c>
      <c r="BN31" s="79">
        <v>100.0</v>
      </c>
      <c r="BO31" s="79">
        <v>100.0</v>
      </c>
      <c r="BP31" s="79">
        <v>100.0</v>
      </c>
      <c r="BQ31" s="79">
        <v>100.0</v>
      </c>
      <c r="BR31" s="79">
        <v>100.0</v>
      </c>
      <c r="BS31" s="79">
        <v>50.0</v>
      </c>
      <c r="BT31" s="78">
        <f t="shared" si="16"/>
        <v>94</v>
      </c>
      <c r="BU31" s="81">
        <v>0.0</v>
      </c>
      <c r="BV31" s="81">
        <v>100.0</v>
      </c>
      <c r="BW31" s="81">
        <v>100.0</v>
      </c>
      <c r="BX31" s="79">
        <v>100.0</v>
      </c>
      <c r="BY31" s="79">
        <v>100.0</v>
      </c>
      <c r="BZ31" s="79">
        <v>100.0</v>
      </c>
      <c r="CA31" s="79">
        <v>100.0</v>
      </c>
      <c r="CB31" s="79">
        <v>100.0</v>
      </c>
      <c r="CC31" s="79"/>
      <c r="CD31" s="78">
        <f t="shared" si="17"/>
        <v>87.5</v>
      </c>
    </row>
    <row r="32" ht="15.75" customHeight="1">
      <c r="A32" s="34" t="str">
        <f t="shared" si="2"/>
        <v>202004677-8</v>
      </c>
      <c r="B32" s="23">
        <f t="shared" si="3"/>
        <v>97</v>
      </c>
      <c r="C32" s="34"/>
      <c r="D32" s="98">
        <v>28.0</v>
      </c>
      <c r="E32" s="72" t="s">
        <v>2611</v>
      </c>
      <c r="F32" s="72" t="s">
        <v>108</v>
      </c>
      <c r="G32" s="72" t="s">
        <v>2612</v>
      </c>
      <c r="H32" s="72" t="s">
        <v>65</v>
      </c>
      <c r="I32" s="72" t="s">
        <v>2613</v>
      </c>
      <c r="J32" s="72" t="s">
        <v>2614</v>
      </c>
      <c r="K32" s="72" t="s">
        <v>2615</v>
      </c>
      <c r="L32" s="72" t="s">
        <v>65</v>
      </c>
      <c r="M32" s="72" t="s">
        <v>66</v>
      </c>
      <c r="N32" s="72" t="s">
        <v>2616</v>
      </c>
      <c r="O32" s="74">
        <f t="shared" si="4"/>
        <v>90</v>
      </c>
      <c r="P32" s="74">
        <f t="shared" si="5"/>
        <v>100</v>
      </c>
      <c r="Q32" s="74">
        <f t="shared" si="24"/>
        <v>95</v>
      </c>
      <c r="R32" s="74">
        <f t="shared" si="7"/>
        <v>98</v>
      </c>
      <c r="S32" s="74">
        <f t="shared" si="8"/>
        <v>100</v>
      </c>
      <c r="T32" s="74">
        <f t="shared" si="9"/>
        <v>99.5</v>
      </c>
      <c r="U32" s="74">
        <f t="shared" si="10"/>
        <v>100</v>
      </c>
      <c r="V32" s="75">
        <f t="shared" si="11"/>
        <v>0</v>
      </c>
      <c r="W32" s="76">
        <f t="shared" si="12"/>
        <v>97</v>
      </c>
      <c r="X32" s="74"/>
      <c r="Y32" s="77"/>
      <c r="Z32" s="77"/>
      <c r="AA32" s="77"/>
      <c r="AB32" s="78">
        <v>90.0</v>
      </c>
      <c r="AC32" s="77"/>
      <c r="AD32" s="77"/>
      <c r="AE32" s="96"/>
      <c r="AF32" s="78">
        <v>100.0</v>
      </c>
      <c r="AG32" s="77"/>
      <c r="AH32" s="77"/>
      <c r="AI32" s="96"/>
      <c r="AJ32" s="78">
        <f t="shared" si="26"/>
        <v>0</v>
      </c>
      <c r="AK32" s="79">
        <v>100.0</v>
      </c>
      <c r="AL32" s="80">
        <v>100.0</v>
      </c>
      <c r="AM32" s="79">
        <v>100.0</v>
      </c>
      <c r="AN32" s="79">
        <v>100.0</v>
      </c>
      <c r="AO32" s="79">
        <v>100.0</v>
      </c>
      <c r="AP32" s="79">
        <v>80.0</v>
      </c>
      <c r="AQ32" s="79">
        <v>100.0</v>
      </c>
      <c r="AR32" s="79">
        <v>100.0</v>
      </c>
      <c r="AS32" s="79">
        <v>100.0</v>
      </c>
      <c r="AT32" s="79">
        <v>100.0</v>
      </c>
      <c r="AU32" s="79"/>
      <c r="AV32" s="78">
        <f t="shared" si="14"/>
        <v>98</v>
      </c>
      <c r="AW32" s="79">
        <v>100.0</v>
      </c>
      <c r="AX32" s="79">
        <v>100.0</v>
      </c>
      <c r="AY32" s="79">
        <v>100.0</v>
      </c>
      <c r="AZ32" s="79">
        <v>100.0</v>
      </c>
      <c r="BA32" s="79">
        <v>100.0</v>
      </c>
      <c r="BB32" s="79">
        <v>100.0</v>
      </c>
      <c r="BC32" s="79">
        <v>100.0</v>
      </c>
      <c r="BD32" s="79">
        <v>100.0</v>
      </c>
      <c r="BE32" s="79">
        <v>100.0</v>
      </c>
      <c r="BF32" s="79">
        <v>100.0</v>
      </c>
      <c r="BG32" s="79"/>
      <c r="BH32" s="79"/>
      <c r="BI32" s="78">
        <f t="shared" si="15"/>
        <v>100</v>
      </c>
      <c r="BJ32" s="79">
        <v>100.0</v>
      </c>
      <c r="BK32" s="79">
        <v>100.0</v>
      </c>
      <c r="BL32" s="79">
        <v>100.0</v>
      </c>
      <c r="BM32" s="79">
        <v>95.0</v>
      </c>
      <c r="BN32" s="79">
        <v>100.0</v>
      </c>
      <c r="BO32" s="79">
        <v>100.0</v>
      </c>
      <c r="BP32" s="79">
        <v>100.0</v>
      </c>
      <c r="BQ32" s="79">
        <v>100.0</v>
      </c>
      <c r="BR32" s="79">
        <v>100.0</v>
      </c>
      <c r="BS32" s="79">
        <v>100.0</v>
      </c>
      <c r="BT32" s="78">
        <f t="shared" si="16"/>
        <v>99.5</v>
      </c>
      <c r="BU32" s="81">
        <v>100.0</v>
      </c>
      <c r="BV32" s="81">
        <v>100.0</v>
      </c>
      <c r="BW32" s="81">
        <v>100.0</v>
      </c>
      <c r="BX32" s="79">
        <v>100.0</v>
      </c>
      <c r="BY32" s="79">
        <v>100.0</v>
      </c>
      <c r="BZ32" s="79">
        <v>100.0</v>
      </c>
      <c r="CA32" s="79">
        <v>100.0</v>
      </c>
      <c r="CB32" s="79">
        <v>100.0</v>
      </c>
      <c r="CC32" s="79"/>
      <c r="CD32" s="78">
        <f t="shared" si="17"/>
        <v>100</v>
      </c>
    </row>
    <row r="33" ht="15.75" customHeight="1">
      <c r="A33" s="34" t="str">
        <f t="shared" si="2"/>
        <v>202004591-7</v>
      </c>
      <c r="B33" s="23">
        <f t="shared" si="3"/>
        <v>84</v>
      </c>
      <c r="C33" s="34"/>
      <c r="D33" s="98">
        <v>29.0</v>
      </c>
      <c r="E33" s="72" t="s">
        <v>2617</v>
      </c>
      <c r="F33" s="72" t="s">
        <v>92</v>
      </c>
      <c r="G33" s="72" t="s">
        <v>2618</v>
      </c>
      <c r="H33" s="72" t="s">
        <v>100</v>
      </c>
      <c r="I33" s="72" t="s">
        <v>490</v>
      </c>
      <c r="J33" s="72" t="s">
        <v>334</v>
      </c>
      <c r="K33" s="72" t="s">
        <v>2619</v>
      </c>
      <c r="L33" s="72" t="s">
        <v>65</v>
      </c>
      <c r="M33" s="72" t="s">
        <v>66</v>
      </c>
      <c r="N33" s="72" t="s">
        <v>2620</v>
      </c>
      <c r="O33" s="74">
        <f t="shared" si="4"/>
        <v>85</v>
      </c>
      <c r="P33" s="74">
        <f t="shared" si="5"/>
        <v>55</v>
      </c>
      <c r="Q33" s="74">
        <f t="shared" si="24"/>
        <v>70</v>
      </c>
      <c r="R33" s="74">
        <f t="shared" si="7"/>
        <v>98</v>
      </c>
      <c r="S33" s="74">
        <f t="shared" si="8"/>
        <v>100</v>
      </c>
      <c r="T33" s="74">
        <f t="shared" si="9"/>
        <v>99.5</v>
      </c>
      <c r="U33" s="74">
        <f t="shared" si="10"/>
        <v>87.5</v>
      </c>
      <c r="V33" s="75">
        <f t="shared" si="11"/>
        <v>0</v>
      </c>
      <c r="W33" s="76">
        <f t="shared" si="12"/>
        <v>84</v>
      </c>
      <c r="X33" s="74"/>
      <c r="Y33" s="77"/>
      <c r="Z33" s="77"/>
      <c r="AA33" s="77"/>
      <c r="AB33" s="78">
        <v>85.0</v>
      </c>
      <c r="AC33" s="77"/>
      <c r="AD33" s="77"/>
      <c r="AE33" s="96"/>
      <c r="AF33" s="78">
        <v>55.0</v>
      </c>
      <c r="AG33" s="77"/>
      <c r="AH33" s="77"/>
      <c r="AI33" s="96"/>
      <c r="AJ33" s="78">
        <f t="shared" si="26"/>
        <v>0</v>
      </c>
      <c r="AK33" s="79">
        <v>100.0</v>
      </c>
      <c r="AL33" s="80">
        <v>80.0</v>
      </c>
      <c r="AM33" s="79">
        <v>100.0</v>
      </c>
      <c r="AN33" s="79">
        <v>100.0</v>
      </c>
      <c r="AO33" s="79">
        <v>100.0</v>
      </c>
      <c r="AP33" s="79">
        <v>100.0</v>
      </c>
      <c r="AQ33" s="79">
        <v>100.0</v>
      </c>
      <c r="AR33" s="79">
        <v>100.0</v>
      </c>
      <c r="AS33" s="79">
        <v>100.0</v>
      </c>
      <c r="AT33" s="79">
        <v>100.0</v>
      </c>
      <c r="AU33" s="79"/>
      <c r="AV33" s="78">
        <f t="shared" si="14"/>
        <v>98</v>
      </c>
      <c r="AW33" s="79">
        <v>100.0</v>
      </c>
      <c r="AX33" s="79">
        <v>100.0</v>
      </c>
      <c r="AY33" s="79">
        <v>100.0</v>
      </c>
      <c r="AZ33" s="79">
        <v>100.0</v>
      </c>
      <c r="BA33" s="79">
        <v>100.0</v>
      </c>
      <c r="BB33" s="79">
        <v>100.0</v>
      </c>
      <c r="BC33" s="79">
        <v>100.0</v>
      </c>
      <c r="BD33" s="79">
        <v>100.0</v>
      </c>
      <c r="BE33" s="79">
        <v>100.0</v>
      </c>
      <c r="BF33" s="79">
        <v>100.0</v>
      </c>
      <c r="BG33" s="79"/>
      <c r="BH33" s="79"/>
      <c r="BI33" s="78">
        <f t="shared" si="15"/>
        <v>100</v>
      </c>
      <c r="BJ33" s="79">
        <v>100.0</v>
      </c>
      <c r="BK33" s="79">
        <v>100.0</v>
      </c>
      <c r="BL33" s="79">
        <v>100.0</v>
      </c>
      <c r="BM33" s="79">
        <v>100.0</v>
      </c>
      <c r="BN33" s="79">
        <v>100.0</v>
      </c>
      <c r="BO33" s="79">
        <v>95.0</v>
      </c>
      <c r="BP33" s="79">
        <v>100.0</v>
      </c>
      <c r="BQ33" s="79">
        <v>100.0</v>
      </c>
      <c r="BR33" s="79">
        <v>100.0</v>
      </c>
      <c r="BS33" s="79">
        <v>100.0</v>
      </c>
      <c r="BT33" s="78">
        <f t="shared" si="16"/>
        <v>99.5</v>
      </c>
      <c r="BU33" s="81">
        <v>100.0</v>
      </c>
      <c r="BV33" s="81">
        <v>100.0</v>
      </c>
      <c r="BW33" s="81">
        <v>100.0</v>
      </c>
      <c r="BX33" s="79">
        <v>100.0</v>
      </c>
      <c r="BY33" s="79">
        <v>100.0</v>
      </c>
      <c r="BZ33" s="79">
        <v>0.0</v>
      </c>
      <c r="CA33" s="79">
        <v>100.0</v>
      </c>
      <c r="CB33" s="79">
        <v>100.0</v>
      </c>
      <c r="CC33" s="79"/>
      <c r="CD33" s="78">
        <f t="shared" si="17"/>
        <v>87.5</v>
      </c>
    </row>
    <row r="34" ht="15.75" customHeight="1">
      <c r="A34" s="34" t="str">
        <f t="shared" si="2"/>
        <v>202004578-k</v>
      </c>
      <c r="B34" s="23">
        <f t="shared" si="3"/>
        <v>79</v>
      </c>
      <c r="C34" s="34"/>
      <c r="D34" s="98">
        <v>30.0</v>
      </c>
      <c r="E34" s="72" t="s">
        <v>2621</v>
      </c>
      <c r="F34" s="72" t="s">
        <v>77</v>
      </c>
      <c r="G34" s="72" t="s">
        <v>2622</v>
      </c>
      <c r="H34" s="72" t="s">
        <v>65</v>
      </c>
      <c r="I34" s="72" t="s">
        <v>1406</v>
      </c>
      <c r="J34" s="72" t="s">
        <v>2568</v>
      </c>
      <c r="K34" s="72" t="s">
        <v>2623</v>
      </c>
      <c r="L34" s="72" t="s">
        <v>65</v>
      </c>
      <c r="M34" s="72" t="s">
        <v>66</v>
      </c>
      <c r="N34" s="72" t="s">
        <v>2624</v>
      </c>
      <c r="O34" s="74">
        <f t="shared" si="4"/>
        <v>80</v>
      </c>
      <c r="P34" s="74">
        <f t="shared" si="5"/>
        <v>70</v>
      </c>
      <c r="Q34" s="74">
        <f t="shared" si="24"/>
        <v>75</v>
      </c>
      <c r="R34" s="74">
        <f t="shared" si="7"/>
        <v>73.5</v>
      </c>
      <c r="S34" s="74">
        <f t="shared" si="8"/>
        <v>97.1</v>
      </c>
      <c r="T34" s="74">
        <f t="shared" si="9"/>
        <v>86</v>
      </c>
      <c r="U34" s="74">
        <f t="shared" si="10"/>
        <v>100</v>
      </c>
      <c r="V34" s="75">
        <f t="shared" si="11"/>
        <v>0</v>
      </c>
      <c r="W34" s="76">
        <f t="shared" si="12"/>
        <v>79</v>
      </c>
      <c r="X34" s="74"/>
      <c r="Y34" s="77"/>
      <c r="Z34" s="77"/>
      <c r="AA34" s="77"/>
      <c r="AB34" s="78">
        <v>80.0</v>
      </c>
      <c r="AC34" s="77"/>
      <c r="AD34" s="77"/>
      <c r="AE34" s="96"/>
      <c r="AF34" s="78">
        <v>70.0</v>
      </c>
      <c r="AG34" s="77"/>
      <c r="AH34" s="77"/>
      <c r="AI34" s="96"/>
      <c r="AJ34" s="78">
        <f t="shared" si="26"/>
        <v>0</v>
      </c>
      <c r="AK34" s="79">
        <v>100.0</v>
      </c>
      <c r="AL34" s="80">
        <v>50.0</v>
      </c>
      <c r="AM34" s="79">
        <v>100.0</v>
      </c>
      <c r="AN34" s="79">
        <v>100.0</v>
      </c>
      <c r="AO34" s="79">
        <v>75.0</v>
      </c>
      <c r="AP34" s="79">
        <v>40.0</v>
      </c>
      <c r="AQ34" s="79">
        <v>80.0</v>
      </c>
      <c r="AR34" s="79">
        <v>50.0</v>
      </c>
      <c r="AS34" s="79">
        <v>40.0</v>
      </c>
      <c r="AT34" s="79">
        <v>100.0</v>
      </c>
      <c r="AU34" s="79"/>
      <c r="AV34" s="78">
        <f t="shared" si="14"/>
        <v>73.5</v>
      </c>
      <c r="AW34" s="79">
        <v>86.0</v>
      </c>
      <c r="AX34" s="79">
        <v>85.0</v>
      </c>
      <c r="AY34" s="79">
        <v>100.0</v>
      </c>
      <c r="AZ34" s="79">
        <v>100.0</v>
      </c>
      <c r="BA34" s="79">
        <v>100.0</v>
      </c>
      <c r="BB34" s="79">
        <v>100.0</v>
      </c>
      <c r="BC34" s="79">
        <v>100.0</v>
      </c>
      <c r="BD34" s="79">
        <v>100.0</v>
      </c>
      <c r="BE34" s="79">
        <v>100.0</v>
      </c>
      <c r="BF34" s="79">
        <v>100.0</v>
      </c>
      <c r="BG34" s="79"/>
      <c r="BH34" s="79"/>
      <c r="BI34" s="78">
        <f t="shared" si="15"/>
        <v>97.1</v>
      </c>
      <c r="BJ34" s="79">
        <v>100.0</v>
      </c>
      <c r="BK34" s="79">
        <v>100.0</v>
      </c>
      <c r="BL34" s="79">
        <v>0.0</v>
      </c>
      <c r="BM34" s="79">
        <v>80.0</v>
      </c>
      <c r="BN34" s="79">
        <v>100.0</v>
      </c>
      <c r="BO34" s="79">
        <v>95.0</v>
      </c>
      <c r="BP34" s="79">
        <v>90.0</v>
      </c>
      <c r="BQ34" s="79">
        <v>100.0</v>
      </c>
      <c r="BR34" s="79">
        <v>100.0</v>
      </c>
      <c r="BS34" s="79">
        <v>95.0</v>
      </c>
      <c r="BT34" s="78">
        <f t="shared" si="16"/>
        <v>86</v>
      </c>
      <c r="BU34" s="81">
        <v>100.0</v>
      </c>
      <c r="BV34" s="81">
        <v>100.0</v>
      </c>
      <c r="BW34" s="81">
        <v>100.0</v>
      </c>
      <c r="BX34" s="79">
        <v>100.0</v>
      </c>
      <c r="BY34" s="79">
        <v>100.0</v>
      </c>
      <c r="BZ34" s="79">
        <v>100.0</v>
      </c>
      <c r="CA34" s="79">
        <v>100.0</v>
      </c>
      <c r="CB34" s="79">
        <v>100.0</v>
      </c>
      <c r="CC34" s="79"/>
      <c r="CD34" s="78">
        <f t="shared" si="17"/>
        <v>100</v>
      </c>
    </row>
    <row r="35" ht="15.75" customHeight="1">
      <c r="A35" s="34" t="str">
        <f t="shared" si="2"/>
        <v>202004627-1</v>
      </c>
      <c r="B35" s="23">
        <f t="shared" si="3"/>
        <v>13</v>
      </c>
      <c r="C35" s="34"/>
      <c r="D35" s="98">
        <v>31.0</v>
      </c>
      <c r="E35" s="72" t="s">
        <v>2625</v>
      </c>
      <c r="F35" s="72" t="s">
        <v>65</v>
      </c>
      <c r="G35" s="72" t="s">
        <v>2626</v>
      </c>
      <c r="H35" s="72" t="s">
        <v>92</v>
      </c>
      <c r="I35" s="72" t="s">
        <v>2614</v>
      </c>
      <c r="J35" s="72" t="s">
        <v>311</v>
      </c>
      <c r="K35" s="72" t="s">
        <v>2627</v>
      </c>
      <c r="L35" s="72" t="s">
        <v>65</v>
      </c>
      <c r="M35" s="72" t="s">
        <v>66</v>
      </c>
      <c r="N35" s="72" t="s">
        <v>2628</v>
      </c>
      <c r="O35" s="74">
        <f t="shared" si="4"/>
        <v>25</v>
      </c>
      <c r="P35" s="74">
        <f t="shared" si="5"/>
        <v>0</v>
      </c>
      <c r="Q35" s="74">
        <f t="shared" si="24"/>
        <v>13</v>
      </c>
      <c r="R35" s="74">
        <f t="shared" si="7"/>
        <v>35</v>
      </c>
      <c r="S35" s="74">
        <f t="shared" si="8"/>
        <v>42.6</v>
      </c>
      <c r="T35" s="74">
        <f t="shared" si="9"/>
        <v>30</v>
      </c>
      <c r="U35" s="74">
        <f t="shared" si="10"/>
        <v>25</v>
      </c>
      <c r="V35" s="75">
        <f t="shared" si="11"/>
        <v>0</v>
      </c>
      <c r="W35" s="76">
        <f t="shared" si="12"/>
        <v>13</v>
      </c>
      <c r="X35" s="74"/>
      <c r="Y35" s="77"/>
      <c r="Z35" s="77"/>
      <c r="AA35" s="77"/>
      <c r="AB35" s="78">
        <v>25.0</v>
      </c>
      <c r="AC35" s="77"/>
      <c r="AD35" s="77"/>
      <c r="AE35" s="96"/>
      <c r="AF35" s="78">
        <f>IFERROR(AC35+AD35*AE35/100,0)</f>
        <v>0</v>
      </c>
      <c r="AG35" s="77"/>
      <c r="AH35" s="77"/>
      <c r="AI35" s="96"/>
      <c r="AJ35" s="78">
        <f t="shared" si="26"/>
        <v>0</v>
      </c>
      <c r="AK35" s="79">
        <v>100.0</v>
      </c>
      <c r="AL35" s="80">
        <v>75.0</v>
      </c>
      <c r="AM35" s="79">
        <v>0.0</v>
      </c>
      <c r="AN35" s="79">
        <v>75.0</v>
      </c>
      <c r="AO35" s="79">
        <v>0.0</v>
      </c>
      <c r="AP35" s="79">
        <v>100.0</v>
      </c>
      <c r="AQ35" s="79">
        <v>0.0</v>
      </c>
      <c r="AR35" s="79">
        <v>0.0</v>
      </c>
      <c r="AS35" s="79">
        <v>0.0</v>
      </c>
      <c r="AT35" s="79">
        <v>0.0</v>
      </c>
      <c r="AU35" s="79"/>
      <c r="AV35" s="78">
        <f t="shared" si="14"/>
        <v>35</v>
      </c>
      <c r="AW35" s="79">
        <v>95.0</v>
      </c>
      <c r="AX35" s="79">
        <v>91.0</v>
      </c>
      <c r="AY35" s="79">
        <v>94.0</v>
      </c>
      <c r="AZ35" s="79">
        <v>57.0</v>
      </c>
      <c r="BA35" s="79">
        <v>0.0</v>
      </c>
      <c r="BB35" s="79">
        <v>89.0</v>
      </c>
      <c r="BC35" s="79">
        <v>0.0</v>
      </c>
      <c r="BD35" s="79">
        <v>0.0</v>
      </c>
      <c r="BE35" s="79">
        <v>0.0</v>
      </c>
      <c r="BF35" s="79">
        <v>0.0</v>
      </c>
      <c r="BG35" s="79"/>
      <c r="BH35" s="79"/>
      <c r="BI35" s="78">
        <f t="shared" si="15"/>
        <v>42.6</v>
      </c>
      <c r="BJ35" s="79">
        <v>100.0</v>
      </c>
      <c r="BK35" s="79">
        <v>100.0</v>
      </c>
      <c r="BL35" s="79">
        <v>100.0</v>
      </c>
      <c r="BM35" s="79">
        <v>0.0</v>
      </c>
      <c r="BN35" s="79">
        <v>0.0</v>
      </c>
      <c r="BO35" s="79">
        <v>0.0</v>
      </c>
      <c r="BP35" s="79">
        <v>0.0</v>
      </c>
      <c r="BQ35" s="79">
        <v>0.0</v>
      </c>
      <c r="BR35" s="79">
        <v>0.0</v>
      </c>
      <c r="BS35" s="79">
        <v>0.0</v>
      </c>
      <c r="BT35" s="78">
        <f t="shared" si="16"/>
        <v>30</v>
      </c>
      <c r="BU35" s="81">
        <v>100.0</v>
      </c>
      <c r="BV35" s="81">
        <v>100.0</v>
      </c>
      <c r="BW35" s="81">
        <v>0.0</v>
      </c>
      <c r="BX35" s="79">
        <v>0.0</v>
      </c>
      <c r="BY35" s="79">
        <v>0.0</v>
      </c>
      <c r="BZ35" s="79">
        <v>0.0</v>
      </c>
      <c r="CA35" s="79">
        <v>0.0</v>
      </c>
      <c r="CB35" s="79">
        <v>0.0</v>
      </c>
      <c r="CC35" s="79"/>
      <c r="CD35" s="78">
        <f t="shared" si="17"/>
        <v>25</v>
      </c>
    </row>
    <row r="36" ht="15.75" customHeight="1">
      <c r="A36" s="34" t="str">
        <f t="shared" si="2"/>
        <v>202004623-9</v>
      </c>
      <c r="B36" s="23">
        <f t="shared" si="3"/>
        <v>86</v>
      </c>
      <c r="C36" s="34"/>
      <c r="D36" s="98">
        <v>32.0</v>
      </c>
      <c r="E36" s="72" t="s">
        <v>2629</v>
      </c>
      <c r="F36" s="72" t="s">
        <v>100</v>
      </c>
      <c r="G36" s="72" t="s">
        <v>2630</v>
      </c>
      <c r="H36" s="72" t="s">
        <v>108</v>
      </c>
      <c r="I36" s="72" t="s">
        <v>774</v>
      </c>
      <c r="J36" s="72" t="s">
        <v>2631</v>
      </c>
      <c r="K36" s="72" t="s">
        <v>89</v>
      </c>
      <c r="L36" s="72" t="s">
        <v>65</v>
      </c>
      <c r="M36" s="72" t="s">
        <v>66</v>
      </c>
      <c r="N36" s="72" t="s">
        <v>2632</v>
      </c>
      <c r="O36" s="74">
        <f t="shared" si="4"/>
        <v>70</v>
      </c>
      <c r="P36" s="74">
        <f t="shared" si="5"/>
        <v>80</v>
      </c>
      <c r="Q36" s="74">
        <f t="shared" si="24"/>
        <v>75</v>
      </c>
      <c r="R36" s="74">
        <f t="shared" si="7"/>
        <v>91.3</v>
      </c>
      <c r="S36" s="74">
        <f t="shared" si="8"/>
        <v>100</v>
      </c>
      <c r="T36" s="74">
        <f t="shared" si="9"/>
        <v>99.5</v>
      </c>
      <c r="U36" s="74">
        <f t="shared" si="10"/>
        <v>100</v>
      </c>
      <c r="V36" s="75">
        <f t="shared" si="11"/>
        <v>0</v>
      </c>
      <c r="W36" s="76">
        <f t="shared" si="12"/>
        <v>86</v>
      </c>
      <c r="X36" s="74"/>
      <c r="Y36" s="77"/>
      <c r="Z36" s="77"/>
      <c r="AA36" s="77"/>
      <c r="AB36" s="129">
        <v>70.0</v>
      </c>
      <c r="AC36" s="77"/>
      <c r="AD36" s="77"/>
      <c r="AE36" s="96"/>
      <c r="AF36" s="78">
        <v>80.0</v>
      </c>
      <c r="AG36" s="77"/>
      <c r="AH36" s="77"/>
      <c r="AI36" s="96"/>
      <c r="AJ36" s="78">
        <f t="shared" si="26"/>
        <v>0</v>
      </c>
      <c r="AK36" s="79">
        <v>100.0</v>
      </c>
      <c r="AL36" s="80">
        <v>50.0</v>
      </c>
      <c r="AM36" s="79">
        <v>100.0</v>
      </c>
      <c r="AN36" s="79">
        <v>100.0</v>
      </c>
      <c r="AO36" s="79">
        <v>100.0</v>
      </c>
      <c r="AP36" s="79">
        <v>80.0</v>
      </c>
      <c r="AQ36" s="79">
        <v>100.0</v>
      </c>
      <c r="AR36" s="79">
        <v>83.0</v>
      </c>
      <c r="AS36" s="79">
        <v>100.0</v>
      </c>
      <c r="AT36" s="79">
        <v>100.0</v>
      </c>
      <c r="AU36" s="79"/>
      <c r="AV36" s="78">
        <f t="shared" si="14"/>
        <v>91.3</v>
      </c>
      <c r="AW36" s="79">
        <v>100.0</v>
      </c>
      <c r="AX36" s="79">
        <v>100.0</v>
      </c>
      <c r="AY36" s="79">
        <v>100.0</v>
      </c>
      <c r="AZ36" s="79">
        <v>100.0</v>
      </c>
      <c r="BA36" s="79">
        <v>100.0</v>
      </c>
      <c r="BB36" s="79">
        <v>100.0</v>
      </c>
      <c r="BC36" s="79">
        <v>100.0</v>
      </c>
      <c r="BD36" s="79">
        <v>100.0</v>
      </c>
      <c r="BE36" s="79">
        <v>100.0</v>
      </c>
      <c r="BF36" s="79">
        <v>100.0</v>
      </c>
      <c r="BG36" s="79"/>
      <c r="BH36" s="79"/>
      <c r="BI36" s="78">
        <f t="shared" si="15"/>
        <v>100</v>
      </c>
      <c r="BJ36" s="79">
        <v>100.0</v>
      </c>
      <c r="BK36" s="79">
        <v>100.0</v>
      </c>
      <c r="BL36" s="79">
        <v>100.0</v>
      </c>
      <c r="BM36" s="79">
        <v>100.0</v>
      </c>
      <c r="BN36" s="79">
        <v>100.0</v>
      </c>
      <c r="BO36" s="79">
        <v>95.0</v>
      </c>
      <c r="BP36" s="79">
        <v>100.0</v>
      </c>
      <c r="BQ36" s="79">
        <v>100.0</v>
      </c>
      <c r="BR36" s="79">
        <v>100.0</v>
      </c>
      <c r="BS36" s="79">
        <v>100.0</v>
      </c>
      <c r="BT36" s="78">
        <f t="shared" si="16"/>
        <v>99.5</v>
      </c>
      <c r="BU36" s="81">
        <v>100.0</v>
      </c>
      <c r="BV36" s="81">
        <v>100.0</v>
      </c>
      <c r="BW36" s="81">
        <v>100.0</v>
      </c>
      <c r="BX36" s="79">
        <v>100.0</v>
      </c>
      <c r="BY36" s="79">
        <v>100.0</v>
      </c>
      <c r="BZ36" s="79">
        <v>100.0</v>
      </c>
      <c r="CA36" s="79">
        <v>100.0</v>
      </c>
      <c r="CB36" s="79">
        <v>100.0</v>
      </c>
      <c r="CC36" s="79"/>
      <c r="CD36" s="78">
        <f t="shared" si="17"/>
        <v>100</v>
      </c>
    </row>
    <row r="37" ht="15.75" customHeight="1">
      <c r="A37" s="34" t="str">
        <f t="shared" si="2"/>
        <v>-</v>
      </c>
      <c r="B37" s="23" t="str">
        <f t="shared" si="3"/>
        <v/>
      </c>
      <c r="C37" s="34"/>
      <c r="D37" s="98">
        <v>33.0</v>
      </c>
      <c r="E37" s="72"/>
      <c r="F37" s="72"/>
      <c r="G37" s="72"/>
      <c r="H37" s="72"/>
      <c r="I37" s="72"/>
      <c r="J37" s="72"/>
      <c r="K37" s="72"/>
      <c r="L37" s="34"/>
      <c r="M37" s="34"/>
      <c r="N37" s="34"/>
      <c r="O37" s="74"/>
      <c r="P37" s="74"/>
      <c r="Q37" s="74"/>
      <c r="R37" s="74"/>
      <c r="S37" s="74"/>
      <c r="T37" s="74"/>
      <c r="U37" s="74"/>
      <c r="V37" s="75"/>
      <c r="W37" s="107"/>
      <c r="X37" s="74"/>
      <c r="Y37" s="77"/>
      <c r="Z37" s="77"/>
      <c r="AA37" s="130"/>
      <c r="AB37" s="70"/>
      <c r="AC37" s="131"/>
      <c r="AD37" s="77"/>
      <c r="AE37" s="74"/>
      <c r="AF37" s="78"/>
      <c r="AG37" s="77"/>
      <c r="AH37" s="77"/>
      <c r="AI37" s="77"/>
      <c r="AJ37" s="78"/>
      <c r="AK37" s="79"/>
      <c r="AL37" s="80"/>
      <c r="AM37" s="79"/>
      <c r="AN37" s="79"/>
      <c r="AO37" s="79"/>
      <c r="AP37" s="79"/>
      <c r="AQ37" s="79"/>
      <c r="AR37" s="79"/>
      <c r="AS37" s="79"/>
      <c r="AT37" s="79"/>
      <c r="AU37" s="79"/>
      <c r="AV37" s="78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8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8"/>
      <c r="BU37" s="79"/>
      <c r="BV37" s="79"/>
      <c r="BW37" s="79"/>
      <c r="BX37" s="79"/>
      <c r="BY37" s="79"/>
      <c r="BZ37" s="79"/>
      <c r="CA37" s="79"/>
      <c r="CB37" s="79"/>
      <c r="CC37" s="79"/>
      <c r="CD37" s="78"/>
    </row>
    <row r="38" ht="15.75" customHeight="1">
      <c r="A38" s="34" t="str">
        <f t="shared" si="2"/>
        <v>-</v>
      </c>
      <c r="B38" s="23" t="str">
        <f t="shared" si="3"/>
        <v/>
      </c>
      <c r="C38" s="34"/>
      <c r="D38" s="98">
        <v>34.0</v>
      </c>
      <c r="E38" s="72"/>
      <c r="F38" s="72"/>
      <c r="G38" s="72"/>
      <c r="H38" s="72"/>
      <c r="I38" s="72"/>
      <c r="J38" s="72"/>
      <c r="K38" s="72"/>
      <c r="L38" s="34"/>
      <c r="M38" s="34"/>
      <c r="N38" s="34"/>
      <c r="O38" s="74"/>
      <c r="P38" s="74"/>
      <c r="Q38" s="74"/>
      <c r="R38" s="74"/>
      <c r="S38" s="74"/>
      <c r="T38" s="74"/>
      <c r="U38" s="74"/>
      <c r="V38" s="75"/>
      <c r="W38" s="107"/>
      <c r="X38" s="74"/>
      <c r="Y38" s="77"/>
      <c r="Z38" s="77"/>
      <c r="AA38" s="77"/>
      <c r="AC38" s="77"/>
      <c r="AD38" s="77"/>
      <c r="AE38" s="74"/>
      <c r="AF38" s="78"/>
      <c r="AG38" s="77"/>
      <c r="AH38" s="77"/>
      <c r="AI38" s="77"/>
      <c r="AJ38" s="78"/>
      <c r="AK38" s="79"/>
      <c r="AL38" s="80"/>
      <c r="AM38" s="79"/>
      <c r="AN38" s="79"/>
      <c r="AO38" s="79"/>
      <c r="AP38" s="79"/>
      <c r="AQ38" s="79"/>
      <c r="AR38" s="79"/>
      <c r="AS38" s="79"/>
      <c r="AT38" s="79"/>
      <c r="AU38" s="79"/>
      <c r="AV38" s="78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8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8"/>
      <c r="BU38" s="79"/>
      <c r="BV38" s="79"/>
      <c r="BW38" s="79"/>
      <c r="BX38" s="79"/>
      <c r="BY38" s="79"/>
      <c r="BZ38" s="79"/>
      <c r="CA38" s="79"/>
      <c r="CB38" s="79"/>
      <c r="CC38" s="79"/>
      <c r="CD38" s="78"/>
    </row>
    <row r="39" ht="15.75" customHeight="1">
      <c r="A39" s="34" t="str">
        <f t="shared" si="2"/>
        <v>-</v>
      </c>
      <c r="B39" s="23" t="str">
        <f t="shared" si="3"/>
        <v/>
      </c>
      <c r="C39" s="34"/>
      <c r="D39" s="98">
        <v>35.0</v>
      </c>
      <c r="E39" s="72"/>
      <c r="F39" s="72"/>
      <c r="G39" s="72"/>
      <c r="H39" s="72"/>
      <c r="I39" s="72"/>
      <c r="J39" s="72"/>
      <c r="K39" s="72"/>
      <c r="L39" s="34"/>
      <c r="M39" s="34"/>
      <c r="N39" s="34"/>
      <c r="O39" s="74"/>
      <c r="P39" s="74"/>
      <c r="Q39" s="74"/>
      <c r="R39" s="74"/>
      <c r="S39" s="74"/>
      <c r="T39" s="74"/>
      <c r="U39" s="74"/>
      <c r="V39" s="75"/>
      <c r="W39" s="107"/>
      <c r="X39" s="74"/>
      <c r="Y39" s="77"/>
      <c r="Z39" s="77"/>
      <c r="AA39" s="77"/>
      <c r="AB39" s="78"/>
      <c r="AC39" s="77"/>
      <c r="AD39" s="77"/>
      <c r="AE39" s="74"/>
      <c r="AF39" s="78"/>
      <c r="AG39" s="77"/>
      <c r="AH39" s="77"/>
      <c r="AI39" s="77"/>
      <c r="AJ39" s="78"/>
      <c r="AK39" s="79"/>
      <c r="AL39" s="80"/>
      <c r="AM39" s="79"/>
      <c r="AN39" s="79"/>
      <c r="AO39" s="79"/>
      <c r="AP39" s="79"/>
      <c r="AQ39" s="79"/>
      <c r="AR39" s="79"/>
      <c r="AS39" s="79"/>
      <c r="AT39" s="79"/>
      <c r="AU39" s="79"/>
      <c r="AV39" s="78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8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8"/>
      <c r="BU39" s="79"/>
      <c r="BV39" s="79"/>
      <c r="BW39" s="79"/>
      <c r="BX39" s="79"/>
      <c r="BY39" s="79"/>
      <c r="BZ39" s="79"/>
      <c r="CA39" s="79"/>
      <c r="CB39" s="79"/>
      <c r="CC39" s="79"/>
      <c r="CD39" s="78"/>
    </row>
    <row r="40" ht="15.75" customHeight="1">
      <c r="A40" s="34" t="str">
        <f t="shared" si="2"/>
        <v>-</v>
      </c>
      <c r="B40" s="23" t="str">
        <f t="shared" si="3"/>
        <v/>
      </c>
      <c r="C40" s="34"/>
      <c r="D40" s="98">
        <v>36.0</v>
      </c>
      <c r="E40" s="72"/>
      <c r="F40" s="72"/>
      <c r="G40" s="72"/>
      <c r="H40" s="72"/>
      <c r="I40" s="72"/>
      <c r="J40" s="72"/>
      <c r="K40" s="72"/>
      <c r="L40" s="34"/>
      <c r="M40" s="34"/>
      <c r="N40" s="34"/>
      <c r="O40" s="74"/>
      <c r="P40" s="74"/>
      <c r="Q40" s="74"/>
      <c r="R40" s="74"/>
      <c r="S40" s="74"/>
      <c r="T40" s="74"/>
      <c r="U40" s="74"/>
      <c r="V40" s="75"/>
      <c r="W40" s="107"/>
      <c r="X40" s="74"/>
      <c r="Y40" s="77"/>
      <c r="Z40" s="77"/>
      <c r="AA40" s="77"/>
      <c r="AB40" s="78"/>
      <c r="AC40" s="77"/>
      <c r="AD40" s="77"/>
      <c r="AE40" s="74"/>
      <c r="AF40" s="78"/>
      <c r="AG40" s="77"/>
      <c r="AH40" s="77"/>
      <c r="AI40" s="77"/>
      <c r="AJ40" s="78"/>
      <c r="AK40" s="79"/>
      <c r="AL40" s="80"/>
      <c r="AM40" s="79"/>
      <c r="AN40" s="79"/>
      <c r="AO40" s="79"/>
      <c r="AP40" s="79"/>
      <c r="AQ40" s="79"/>
      <c r="AR40" s="79"/>
      <c r="AS40" s="79"/>
      <c r="AT40" s="79"/>
      <c r="AU40" s="79"/>
      <c r="AV40" s="78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8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8"/>
      <c r="BU40" s="79"/>
      <c r="BV40" s="79"/>
      <c r="BW40" s="79"/>
      <c r="BX40" s="79"/>
      <c r="BY40" s="79"/>
      <c r="BZ40" s="79"/>
      <c r="CA40" s="79"/>
      <c r="CB40" s="79"/>
      <c r="CC40" s="79"/>
      <c r="CD40" s="78"/>
    </row>
    <row r="41" ht="15.75" customHeight="1">
      <c r="A41" s="34" t="str">
        <f t="shared" si="2"/>
        <v>-</v>
      </c>
      <c r="B41" s="23" t="str">
        <f t="shared" si="3"/>
        <v/>
      </c>
      <c r="C41" s="34"/>
      <c r="D41" s="98">
        <v>37.0</v>
      </c>
      <c r="E41" s="72"/>
      <c r="F41" s="72"/>
      <c r="G41" s="72"/>
      <c r="H41" s="72"/>
      <c r="I41" s="72"/>
      <c r="J41" s="72"/>
      <c r="K41" s="72"/>
      <c r="L41" s="34"/>
      <c r="M41" s="34"/>
      <c r="N41" s="34"/>
      <c r="O41" s="74"/>
      <c r="P41" s="74"/>
      <c r="Q41" s="74"/>
      <c r="R41" s="74"/>
      <c r="S41" s="74"/>
      <c r="T41" s="74"/>
      <c r="U41" s="74"/>
      <c r="V41" s="75"/>
      <c r="W41" s="107"/>
      <c r="X41" s="74"/>
      <c r="Y41" s="77"/>
      <c r="Z41" s="77"/>
      <c r="AA41" s="77"/>
      <c r="AB41" s="78"/>
      <c r="AC41" s="77"/>
      <c r="AD41" s="77"/>
      <c r="AE41" s="74"/>
      <c r="AF41" s="78"/>
      <c r="AG41" s="77"/>
      <c r="AH41" s="77"/>
      <c r="AI41" s="77"/>
      <c r="AJ41" s="78"/>
      <c r="AK41" s="79"/>
      <c r="AL41" s="80"/>
      <c r="AM41" s="79"/>
      <c r="AN41" s="79"/>
      <c r="AO41" s="79"/>
      <c r="AP41" s="79"/>
      <c r="AQ41" s="79"/>
      <c r="AR41" s="79"/>
      <c r="AS41" s="79"/>
      <c r="AT41" s="79"/>
      <c r="AU41" s="79"/>
      <c r="AV41" s="78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8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8"/>
      <c r="BU41" s="79"/>
      <c r="BV41" s="79"/>
      <c r="BW41" s="79"/>
      <c r="BX41" s="79"/>
      <c r="BY41" s="79"/>
      <c r="BZ41" s="79"/>
      <c r="CA41" s="79"/>
      <c r="CB41" s="79"/>
      <c r="CC41" s="79"/>
      <c r="CD41" s="78"/>
    </row>
    <row r="42" ht="15.75" customHeight="1">
      <c r="A42" s="34" t="str">
        <f t="shared" si="2"/>
        <v>-</v>
      </c>
      <c r="B42" s="23" t="str">
        <f t="shared" si="3"/>
        <v/>
      </c>
      <c r="C42" s="34"/>
      <c r="D42" s="98">
        <v>38.0</v>
      </c>
      <c r="E42" s="72"/>
      <c r="F42" s="72"/>
      <c r="G42" s="72"/>
      <c r="H42" s="72"/>
      <c r="I42" s="72"/>
      <c r="J42" s="72"/>
      <c r="K42" s="72"/>
      <c r="L42" s="34"/>
      <c r="M42" s="34"/>
      <c r="N42" s="34"/>
      <c r="O42" s="74"/>
      <c r="P42" s="74"/>
      <c r="Q42" s="74"/>
      <c r="R42" s="74"/>
      <c r="S42" s="74"/>
      <c r="T42" s="74"/>
      <c r="U42" s="74"/>
      <c r="V42" s="75"/>
      <c r="W42" s="107"/>
      <c r="X42" s="74"/>
      <c r="Y42" s="77"/>
      <c r="Z42" s="77"/>
      <c r="AA42" s="77"/>
      <c r="AB42" s="78"/>
      <c r="AC42" s="77"/>
      <c r="AD42" s="77"/>
      <c r="AE42" s="74"/>
      <c r="AF42" s="78"/>
      <c r="AG42" s="77"/>
      <c r="AH42" s="77"/>
      <c r="AI42" s="77"/>
      <c r="AJ42" s="78"/>
      <c r="AK42" s="79"/>
      <c r="AL42" s="80"/>
      <c r="AM42" s="79"/>
      <c r="AN42" s="79"/>
      <c r="AO42" s="79"/>
      <c r="AP42" s="79"/>
      <c r="AQ42" s="79"/>
      <c r="AR42" s="79"/>
      <c r="AS42" s="79"/>
      <c r="AT42" s="79"/>
      <c r="AU42" s="79"/>
      <c r="AV42" s="78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8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8"/>
      <c r="BU42" s="79"/>
      <c r="BV42" s="79"/>
      <c r="BW42" s="79"/>
      <c r="BX42" s="79"/>
      <c r="BY42" s="79"/>
      <c r="BZ42" s="79"/>
      <c r="CA42" s="79"/>
      <c r="CB42" s="79"/>
      <c r="CC42" s="79"/>
      <c r="CD42" s="78"/>
    </row>
    <row r="43" ht="15.75" customHeight="1">
      <c r="A43" s="34" t="str">
        <f t="shared" si="2"/>
        <v>-</v>
      </c>
      <c r="B43" s="23" t="str">
        <f t="shared" si="3"/>
        <v/>
      </c>
      <c r="C43" s="34"/>
      <c r="D43" s="98">
        <v>39.0</v>
      </c>
      <c r="E43" s="72"/>
      <c r="F43" s="72"/>
      <c r="G43" s="72"/>
      <c r="H43" s="72"/>
      <c r="I43" s="72"/>
      <c r="J43" s="72"/>
      <c r="K43" s="72"/>
      <c r="L43" s="34"/>
      <c r="M43" s="34"/>
      <c r="N43" s="34"/>
      <c r="O43" s="74"/>
      <c r="P43" s="74"/>
      <c r="Q43" s="74"/>
      <c r="R43" s="74"/>
      <c r="S43" s="74"/>
      <c r="T43" s="74"/>
      <c r="U43" s="74"/>
      <c r="V43" s="75"/>
      <c r="W43" s="107"/>
      <c r="X43" s="74"/>
      <c r="Y43" s="77"/>
      <c r="Z43" s="77"/>
      <c r="AA43" s="77"/>
      <c r="AB43" s="78"/>
      <c r="AC43" s="77"/>
      <c r="AD43" s="77"/>
      <c r="AE43" s="74"/>
      <c r="AF43" s="78"/>
      <c r="AG43" s="77"/>
      <c r="AH43" s="77"/>
      <c r="AI43" s="77"/>
      <c r="AJ43" s="78"/>
      <c r="AK43" s="79"/>
      <c r="AL43" s="80"/>
      <c r="AM43" s="79"/>
      <c r="AN43" s="79"/>
      <c r="AO43" s="79"/>
      <c r="AP43" s="79"/>
      <c r="AQ43" s="79"/>
      <c r="AR43" s="79"/>
      <c r="AS43" s="79"/>
      <c r="AT43" s="79"/>
      <c r="AU43" s="79"/>
      <c r="AV43" s="78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8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8"/>
      <c r="BU43" s="79"/>
      <c r="BV43" s="79"/>
      <c r="BW43" s="79"/>
      <c r="BX43" s="79"/>
      <c r="BY43" s="79"/>
      <c r="BZ43" s="79"/>
      <c r="CA43" s="79"/>
      <c r="CB43" s="79"/>
      <c r="CC43" s="79"/>
      <c r="CD43" s="78"/>
    </row>
    <row r="44" ht="15.75" customHeight="1">
      <c r="A44" s="34" t="str">
        <f t="shared" si="2"/>
        <v>-</v>
      </c>
      <c r="B44" s="23" t="str">
        <f t="shared" si="3"/>
        <v/>
      </c>
      <c r="C44" s="34"/>
      <c r="D44" s="98">
        <v>40.0</v>
      </c>
      <c r="E44" s="72"/>
      <c r="F44" s="72"/>
      <c r="G44" s="72"/>
      <c r="H44" s="72"/>
      <c r="I44" s="72"/>
      <c r="J44" s="72"/>
      <c r="K44" s="72"/>
      <c r="L44" s="34"/>
      <c r="M44" s="34"/>
      <c r="N44" s="34"/>
      <c r="O44" s="74"/>
      <c r="P44" s="74"/>
      <c r="Q44" s="74"/>
      <c r="R44" s="74"/>
      <c r="S44" s="74"/>
      <c r="T44" s="74"/>
      <c r="U44" s="74"/>
      <c r="V44" s="75"/>
      <c r="W44" s="107"/>
      <c r="X44" s="74"/>
      <c r="Y44" s="77"/>
      <c r="Z44" s="77"/>
      <c r="AA44" s="77"/>
      <c r="AB44" s="78"/>
      <c r="AC44" s="77"/>
      <c r="AD44" s="77"/>
      <c r="AE44" s="74"/>
      <c r="AF44" s="78"/>
      <c r="AG44" s="77"/>
      <c r="AH44" s="77"/>
      <c r="AI44" s="77"/>
      <c r="AJ44" s="78"/>
      <c r="AK44" s="79"/>
      <c r="AL44" s="80"/>
      <c r="AM44" s="79"/>
      <c r="AN44" s="79"/>
      <c r="AO44" s="79"/>
      <c r="AP44" s="79"/>
      <c r="AQ44" s="79"/>
      <c r="AR44" s="79"/>
      <c r="AS44" s="79"/>
      <c r="AT44" s="79"/>
      <c r="AU44" s="79"/>
      <c r="AV44" s="78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8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8"/>
      <c r="BU44" s="79"/>
      <c r="BV44" s="79"/>
      <c r="BW44" s="79"/>
      <c r="BX44" s="79"/>
      <c r="BY44" s="79"/>
      <c r="BZ44" s="79"/>
      <c r="CA44" s="79"/>
      <c r="CB44" s="79"/>
      <c r="CC44" s="79"/>
      <c r="CD44" s="78"/>
    </row>
    <row r="45" ht="15.75" customHeight="1">
      <c r="A45" s="34" t="str">
        <f t="shared" si="2"/>
        <v>-</v>
      </c>
      <c r="B45" s="23" t="str">
        <f t="shared" si="3"/>
        <v/>
      </c>
      <c r="C45" s="34"/>
      <c r="D45" s="98">
        <v>41.0</v>
      </c>
      <c r="E45" s="72"/>
      <c r="F45" s="72"/>
      <c r="G45" s="72"/>
      <c r="H45" s="72"/>
      <c r="I45" s="72"/>
      <c r="J45" s="72"/>
      <c r="K45" s="72"/>
      <c r="L45" s="34"/>
      <c r="M45" s="34"/>
      <c r="N45" s="34"/>
      <c r="O45" s="74"/>
      <c r="P45" s="74"/>
      <c r="Q45" s="74"/>
      <c r="R45" s="74"/>
      <c r="S45" s="74"/>
      <c r="T45" s="74"/>
      <c r="U45" s="74"/>
      <c r="V45" s="75"/>
      <c r="W45" s="107"/>
      <c r="X45" s="74"/>
      <c r="Y45" s="77"/>
      <c r="Z45" s="77"/>
      <c r="AA45" s="77"/>
      <c r="AB45" s="78"/>
      <c r="AC45" s="77"/>
      <c r="AD45" s="77"/>
      <c r="AE45" s="74"/>
      <c r="AF45" s="78"/>
      <c r="AG45" s="77"/>
      <c r="AH45" s="77"/>
      <c r="AI45" s="77"/>
      <c r="AJ45" s="78"/>
      <c r="AK45" s="79"/>
      <c r="AL45" s="80"/>
      <c r="AM45" s="79"/>
      <c r="AN45" s="79"/>
      <c r="AO45" s="79"/>
      <c r="AP45" s="79"/>
      <c r="AQ45" s="79"/>
      <c r="AR45" s="79"/>
      <c r="AS45" s="79"/>
      <c r="AT45" s="79"/>
      <c r="AU45" s="79"/>
      <c r="AV45" s="78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8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8"/>
      <c r="BU45" s="79"/>
      <c r="BV45" s="79"/>
      <c r="BW45" s="79"/>
      <c r="BX45" s="79"/>
      <c r="BY45" s="79"/>
      <c r="BZ45" s="79"/>
      <c r="CA45" s="79"/>
      <c r="CB45" s="79"/>
      <c r="CC45" s="79"/>
      <c r="CD45" s="78"/>
    </row>
    <row r="46" ht="15.75" customHeight="1">
      <c r="A46" s="34" t="str">
        <f t="shared" si="2"/>
        <v>-</v>
      </c>
      <c r="B46" s="23" t="str">
        <f t="shared" si="3"/>
        <v/>
      </c>
      <c r="C46" s="34"/>
      <c r="D46" s="98">
        <f t="shared" ref="D46:D47" si="27">D45+1</f>
        <v>42</v>
      </c>
      <c r="E46" s="72"/>
      <c r="F46" s="72"/>
      <c r="G46" s="72"/>
      <c r="H46" s="72"/>
      <c r="I46" s="72"/>
      <c r="J46" s="72"/>
      <c r="K46" s="72"/>
      <c r="L46" s="34"/>
      <c r="M46" s="34"/>
      <c r="N46" s="34"/>
      <c r="O46" s="74"/>
      <c r="P46" s="74"/>
      <c r="Q46" s="74"/>
      <c r="R46" s="74"/>
      <c r="S46" s="74"/>
      <c r="T46" s="74"/>
      <c r="U46" s="74"/>
      <c r="V46" s="75"/>
      <c r="W46" s="107"/>
      <c r="X46" s="74"/>
      <c r="Y46" s="77"/>
      <c r="Z46" s="77"/>
      <c r="AA46" s="77"/>
      <c r="AB46" s="78"/>
      <c r="AC46" s="77"/>
      <c r="AD46" s="77"/>
      <c r="AE46" s="74"/>
      <c r="AF46" s="78"/>
      <c r="AG46" s="77"/>
      <c r="AH46" s="77"/>
      <c r="AI46" s="77"/>
      <c r="AJ46" s="78"/>
      <c r="AK46" s="79"/>
      <c r="AL46" s="80"/>
      <c r="AM46" s="79"/>
      <c r="AN46" s="79"/>
      <c r="AO46" s="79"/>
      <c r="AP46" s="79"/>
      <c r="AQ46" s="79"/>
      <c r="AR46" s="79"/>
      <c r="AS46" s="79"/>
      <c r="AT46" s="79"/>
      <c r="AU46" s="79"/>
      <c r="AV46" s="78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8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8"/>
      <c r="BU46" s="79"/>
      <c r="BV46" s="79"/>
      <c r="BW46" s="79"/>
      <c r="BX46" s="79"/>
      <c r="BY46" s="79"/>
      <c r="BZ46" s="79"/>
      <c r="CA46" s="79"/>
      <c r="CB46" s="79"/>
      <c r="CC46" s="79"/>
      <c r="CD46" s="78"/>
    </row>
    <row r="47" ht="15.75" customHeight="1">
      <c r="A47" s="34" t="str">
        <f t="shared" si="2"/>
        <v>-</v>
      </c>
      <c r="B47" s="23" t="str">
        <f t="shared" si="3"/>
        <v/>
      </c>
      <c r="C47" s="34"/>
      <c r="D47" s="98">
        <f t="shared" si="27"/>
        <v>43</v>
      </c>
      <c r="E47" s="72"/>
      <c r="F47" s="72"/>
      <c r="G47" s="72"/>
      <c r="H47" s="72"/>
      <c r="I47" s="72"/>
      <c r="J47" s="72"/>
      <c r="K47" s="72"/>
      <c r="L47" s="34"/>
      <c r="M47" s="34"/>
      <c r="N47" s="34"/>
      <c r="O47" s="74"/>
      <c r="P47" s="74"/>
      <c r="Q47" s="74"/>
      <c r="R47" s="74"/>
      <c r="S47" s="74"/>
      <c r="T47" s="74"/>
      <c r="U47" s="74"/>
      <c r="V47" s="75"/>
      <c r="W47" s="107"/>
      <c r="X47" s="74"/>
      <c r="Y47" s="77"/>
      <c r="Z47" s="77"/>
      <c r="AA47" s="77"/>
      <c r="AB47" s="78"/>
      <c r="AC47" s="77"/>
      <c r="AD47" s="77"/>
      <c r="AE47" s="74"/>
      <c r="AF47" s="78"/>
      <c r="AG47" s="77"/>
      <c r="AH47" s="77"/>
      <c r="AI47" s="77"/>
      <c r="AJ47" s="78"/>
      <c r="AK47" s="79"/>
      <c r="AL47" s="80"/>
      <c r="AM47" s="79"/>
      <c r="AN47" s="79"/>
      <c r="AO47" s="79"/>
      <c r="AP47" s="79"/>
      <c r="AQ47" s="79"/>
      <c r="AR47" s="79"/>
      <c r="AS47" s="79"/>
      <c r="AT47" s="79"/>
      <c r="AU47" s="79"/>
      <c r="AV47" s="78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8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8"/>
      <c r="BU47" s="79"/>
      <c r="BV47" s="79"/>
      <c r="BW47" s="79"/>
      <c r="BX47" s="79"/>
      <c r="BY47" s="79"/>
      <c r="BZ47" s="79"/>
      <c r="CA47" s="79"/>
      <c r="CB47" s="79"/>
      <c r="CC47" s="79"/>
      <c r="CD47" s="78"/>
    </row>
    <row r="48" ht="15.75" customHeight="1">
      <c r="A48" s="34"/>
      <c r="B48" s="34"/>
      <c r="C48" s="34"/>
      <c r="D48" s="34"/>
      <c r="K48" s="2" t="s">
        <v>1</v>
      </c>
      <c r="L48" s="127"/>
      <c r="M48" s="127"/>
      <c r="N48" s="127"/>
      <c r="O48" s="108">
        <f t="shared" ref="O48:R48" si="28">IF(COUNT(O5:O47)&gt;0,ROUND(SUM(O5:O47)/COUNTIF(O5:O47,"&lt;&gt;"),0),0)</f>
        <v>64</v>
      </c>
      <c r="P48" s="108">
        <f t="shared" si="28"/>
        <v>53</v>
      </c>
      <c r="Q48" s="108">
        <f t="shared" si="28"/>
        <v>65</v>
      </c>
      <c r="R48" s="108">
        <f t="shared" si="28"/>
        <v>80</v>
      </c>
      <c r="S48" s="108"/>
      <c r="T48" s="108">
        <f>IF(COUNT(T5:T47)&gt;0,ROUND(SUM(T5:T47)/COUNTIF(T5:T47,"&lt;&gt;"),0),0)</f>
        <v>85</v>
      </c>
      <c r="U48" s="108"/>
      <c r="V48" s="108">
        <f t="shared" ref="V48:Z48" si="29">IF(COUNT(V5:V47)&gt;0,ROUND(SUM(V5:V47)/COUNTIF(V5:V47,"&lt;&gt;"),0),0)</f>
        <v>25</v>
      </c>
      <c r="W48" s="108">
        <f t="shared" si="29"/>
        <v>71</v>
      </c>
      <c r="X48" s="99">
        <f t="shared" si="29"/>
        <v>0</v>
      </c>
      <c r="Y48" s="99">
        <f t="shared" si="29"/>
        <v>0</v>
      </c>
      <c r="Z48" s="99">
        <f t="shared" si="29"/>
        <v>0</v>
      </c>
      <c r="AA48" s="99"/>
      <c r="AB48" s="99">
        <f t="shared" ref="AB48:AN48" si="30">IF(COUNT(AB5:AB47)&gt;0,ROUND(SUM(AB5:AB47)/COUNTIF(AB5:AB47,"&lt;&gt;"),0),0)</f>
        <v>64</v>
      </c>
      <c r="AC48" s="99">
        <f t="shared" si="30"/>
        <v>0</v>
      </c>
      <c r="AD48" s="99">
        <f t="shared" si="30"/>
        <v>0</v>
      </c>
      <c r="AE48" s="99">
        <f t="shared" si="30"/>
        <v>0</v>
      </c>
      <c r="AF48" s="99">
        <f t="shared" si="30"/>
        <v>53</v>
      </c>
      <c r="AG48" s="99">
        <f t="shared" si="30"/>
        <v>0</v>
      </c>
      <c r="AH48" s="99">
        <f t="shared" si="30"/>
        <v>0</v>
      </c>
      <c r="AI48" s="99">
        <f t="shared" si="30"/>
        <v>0</v>
      </c>
      <c r="AJ48" s="99">
        <f t="shared" si="30"/>
        <v>25</v>
      </c>
      <c r="AK48" s="99">
        <f t="shared" si="30"/>
        <v>93</v>
      </c>
      <c r="AL48" s="99">
        <f t="shared" si="30"/>
        <v>68</v>
      </c>
      <c r="AM48" s="99">
        <f t="shared" si="30"/>
        <v>92</v>
      </c>
      <c r="AN48" s="99">
        <f t="shared" si="30"/>
        <v>79</v>
      </c>
      <c r="AO48" s="99"/>
      <c r="AP48" s="99"/>
      <c r="AQ48" s="99"/>
      <c r="AR48" s="99"/>
      <c r="AS48" s="99"/>
      <c r="AT48" s="99"/>
      <c r="AU48" s="99"/>
      <c r="AV48" s="99">
        <f t="shared" ref="AV48:AX48" si="31">IF(COUNT(AV5:AV47)&gt;0,ROUND(SUM(AV5:AV47)/COUNTIF(AV5:AV47,"&lt;&gt;"),0),0)</f>
        <v>80</v>
      </c>
      <c r="AW48" s="99">
        <f t="shared" si="31"/>
        <v>93</v>
      </c>
      <c r="AX48" s="99">
        <f t="shared" si="31"/>
        <v>94</v>
      </c>
      <c r="AY48" s="99"/>
      <c r="AZ48" s="99"/>
      <c r="BA48" s="99"/>
      <c r="BB48" s="99"/>
      <c r="BC48" s="99">
        <f>IF(COUNT(BC5:BC47)&gt;0,ROUND(SUM(BC5:BC47)/COUNTIF(BC5:BC47,"&lt;&gt;"),0),0)</f>
        <v>78</v>
      </c>
      <c r="BD48" s="99"/>
      <c r="BE48" s="99"/>
      <c r="BF48" s="99">
        <f>IF(COUNT(BF5:BF47)&gt;0,ROUND(SUM(BF5:BF47)/COUNTIF(BF5:BF47,"&lt;&gt;"),0),0)</f>
        <v>80</v>
      </c>
      <c r="BG48" s="99"/>
      <c r="BH48" s="99"/>
      <c r="BI48" s="99">
        <f t="shared" ref="BI48:BK48" si="32">IF(COUNT(BI5:BI47)&gt;0,ROUND(SUM(BI5:BI47)/COUNTIF(BI5:BI47,"&lt;&gt;"),0),0)</f>
        <v>83</v>
      </c>
      <c r="BJ48" s="99">
        <f t="shared" si="32"/>
        <v>99</v>
      </c>
      <c r="BK48" s="99">
        <f t="shared" si="32"/>
        <v>94</v>
      </c>
      <c r="BL48" s="99"/>
      <c r="BM48" s="99"/>
      <c r="BN48" s="99"/>
      <c r="BO48" s="99"/>
      <c r="BP48" s="99">
        <f>IF(COUNT(BP5:BP47)&gt;0,ROUND(SUM(BP5:BP47)/COUNTIF(BP5:BP47,"&lt;&gt;"),0),0)</f>
        <v>80</v>
      </c>
      <c r="BQ48" s="99"/>
      <c r="BR48" s="99"/>
      <c r="BS48" s="99">
        <f t="shared" ref="BS48:BW48" si="33">IF(COUNT(BS5:BS47)&gt;0,ROUND(SUM(BS5:BS47)/COUNTIF(BS5:BS47,"&lt;&gt;"),0),0)</f>
        <v>66</v>
      </c>
      <c r="BT48" s="99">
        <f t="shared" si="33"/>
        <v>85</v>
      </c>
      <c r="BU48" s="99">
        <f t="shared" si="33"/>
        <v>76</v>
      </c>
      <c r="BV48" s="99">
        <f t="shared" si="33"/>
        <v>90</v>
      </c>
      <c r="BW48" s="99">
        <f t="shared" si="33"/>
        <v>84</v>
      </c>
      <c r="BX48" s="99"/>
      <c r="BY48" s="99"/>
      <c r="BZ48" s="99"/>
      <c r="CA48" s="99"/>
      <c r="CB48" s="99"/>
      <c r="CC48" s="99"/>
      <c r="CD48" s="99">
        <f>IF(COUNT(CD5:CD47)&gt;0,ROUND(SUM(CD5:CD47)/COUNTIF(CD5:CD47,"&lt;&gt;"),0),0)</f>
        <v>79</v>
      </c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2" t="s">
        <v>2</v>
      </c>
      <c r="L49" s="34"/>
      <c r="M49" s="34"/>
      <c r="N49" s="34"/>
      <c r="O49" s="99">
        <f t="shared" ref="O49:R49" si="34">MAX(O5:O47)</f>
        <v>100</v>
      </c>
      <c r="P49" s="99">
        <f t="shared" si="34"/>
        <v>100</v>
      </c>
      <c r="Q49" s="99">
        <f t="shared" si="34"/>
        <v>100</v>
      </c>
      <c r="R49" s="99">
        <f t="shared" si="34"/>
        <v>100</v>
      </c>
      <c r="S49" s="99"/>
      <c r="T49" s="99">
        <f>MAX(T5:T47)</f>
        <v>100</v>
      </c>
      <c r="U49" s="99"/>
      <c r="V49" s="99">
        <f t="shared" ref="V49:Z49" si="35">MAX(V5:V47)</f>
        <v>100</v>
      </c>
      <c r="W49" s="99">
        <f t="shared" si="35"/>
        <v>97</v>
      </c>
      <c r="X49" s="99">
        <f t="shared" si="35"/>
        <v>0</v>
      </c>
      <c r="Y49" s="99">
        <f t="shared" si="35"/>
        <v>0</v>
      </c>
      <c r="Z49" s="99">
        <f t="shared" si="35"/>
        <v>0</v>
      </c>
      <c r="AA49" s="99"/>
      <c r="AB49" s="99">
        <f t="shared" ref="AB49:AN49" si="36">MAX(AB5:AB47)</f>
        <v>100</v>
      </c>
      <c r="AC49" s="99">
        <f t="shared" si="36"/>
        <v>0</v>
      </c>
      <c r="AD49" s="99">
        <f t="shared" si="36"/>
        <v>0</v>
      </c>
      <c r="AE49" s="99">
        <f t="shared" si="36"/>
        <v>0</v>
      </c>
      <c r="AF49" s="99">
        <f t="shared" si="36"/>
        <v>100</v>
      </c>
      <c r="AG49" s="99">
        <f t="shared" si="36"/>
        <v>0</v>
      </c>
      <c r="AH49" s="99">
        <f t="shared" si="36"/>
        <v>0</v>
      </c>
      <c r="AI49" s="99">
        <f t="shared" si="36"/>
        <v>0</v>
      </c>
      <c r="AJ49" s="99">
        <f t="shared" si="36"/>
        <v>100</v>
      </c>
      <c r="AK49" s="99">
        <f t="shared" si="36"/>
        <v>100</v>
      </c>
      <c r="AL49" s="99">
        <f t="shared" si="36"/>
        <v>100</v>
      </c>
      <c r="AM49" s="99">
        <f t="shared" si="36"/>
        <v>100</v>
      </c>
      <c r="AN49" s="99">
        <f t="shared" si="36"/>
        <v>100</v>
      </c>
      <c r="AO49" s="99"/>
      <c r="AP49" s="99"/>
      <c r="AQ49" s="99"/>
      <c r="AR49" s="99"/>
      <c r="AS49" s="99"/>
      <c r="AT49" s="99"/>
      <c r="AU49" s="99"/>
      <c r="AV49" s="99">
        <f t="shared" ref="AV49:AX49" si="37">MAX(AV5:AV47)</f>
        <v>100</v>
      </c>
      <c r="AW49" s="99">
        <f t="shared" si="37"/>
        <v>100</v>
      </c>
      <c r="AX49" s="99">
        <f t="shared" si="37"/>
        <v>100</v>
      </c>
      <c r="AY49" s="99"/>
      <c r="AZ49" s="99"/>
      <c r="BA49" s="99"/>
      <c r="BB49" s="99"/>
      <c r="BC49" s="99">
        <f>MAX(BC5:BC47)</f>
        <v>100</v>
      </c>
      <c r="BD49" s="99"/>
      <c r="BE49" s="99"/>
      <c r="BF49" s="99">
        <f>MAX(BF5:BF47)</f>
        <v>100</v>
      </c>
      <c r="BG49" s="99"/>
      <c r="BH49" s="99"/>
      <c r="BI49" s="101">
        <f t="shared" ref="BI49:BK49" si="38">MAX(BI5:BI47)</f>
        <v>100</v>
      </c>
      <c r="BJ49" s="99">
        <f t="shared" si="38"/>
        <v>100</v>
      </c>
      <c r="BK49" s="99">
        <f t="shared" si="38"/>
        <v>100</v>
      </c>
      <c r="BL49" s="99"/>
      <c r="BM49" s="99"/>
      <c r="BN49" s="99"/>
      <c r="BO49" s="99"/>
      <c r="BP49" s="99">
        <f>MAX(BP5:BP47)</f>
        <v>100</v>
      </c>
      <c r="BQ49" s="99"/>
      <c r="BR49" s="99"/>
      <c r="BS49" s="99">
        <f t="shared" ref="BS49:BW49" si="39">MAX(BS5:BS47)</f>
        <v>100</v>
      </c>
      <c r="BT49" s="101">
        <f t="shared" si="39"/>
        <v>100</v>
      </c>
      <c r="BU49" s="99">
        <f t="shared" si="39"/>
        <v>100</v>
      </c>
      <c r="BV49" s="99">
        <f t="shared" si="39"/>
        <v>100</v>
      </c>
      <c r="BW49" s="99">
        <f t="shared" si="39"/>
        <v>100</v>
      </c>
      <c r="BX49" s="99"/>
      <c r="BY49" s="99"/>
      <c r="BZ49" s="99"/>
      <c r="CA49" s="99"/>
      <c r="CB49" s="99"/>
      <c r="CC49" s="99"/>
      <c r="CD49" s="101">
        <f>MAX(CD5:CD47)</f>
        <v>100</v>
      </c>
    </row>
    <row r="50" ht="15.75" customHeight="1">
      <c r="A50" s="34"/>
      <c r="B50" s="34"/>
      <c r="C50" s="34"/>
      <c r="D50" s="34">
        <v>1.0</v>
      </c>
      <c r="E50" s="34"/>
      <c r="F50" s="34"/>
      <c r="G50" s="34"/>
      <c r="H50" s="34"/>
      <c r="I50" s="34"/>
      <c r="J50" s="34"/>
      <c r="K50" s="2" t="s">
        <v>3</v>
      </c>
      <c r="L50" s="34"/>
      <c r="M50" s="34"/>
      <c r="N50" s="34"/>
      <c r="O50" s="99">
        <f t="shared" ref="O50:R50" si="40">MIN(O5:O47)</f>
        <v>0</v>
      </c>
      <c r="P50" s="99">
        <f t="shared" si="40"/>
        <v>0</v>
      </c>
      <c r="Q50" s="99">
        <f t="shared" si="40"/>
        <v>8</v>
      </c>
      <c r="R50" s="99">
        <f t="shared" si="40"/>
        <v>10</v>
      </c>
      <c r="S50" s="99"/>
      <c r="T50" s="99">
        <f>MIN(T5:T47)</f>
        <v>10</v>
      </c>
      <c r="U50" s="99"/>
      <c r="V50" s="99">
        <f t="shared" ref="V50:Z50" si="41">MIN(V5:V47)</f>
        <v>0</v>
      </c>
      <c r="W50" s="99">
        <f t="shared" si="41"/>
        <v>8</v>
      </c>
      <c r="X50" s="99">
        <f t="shared" si="41"/>
        <v>0</v>
      </c>
      <c r="Y50" s="99">
        <f t="shared" si="41"/>
        <v>0</v>
      </c>
      <c r="Z50" s="99">
        <f t="shared" si="41"/>
        <v>0</v>
      </c>
      <c r="AA50" s="99"/>
      <c r="AB50" s="99">
        <f t="shared" ref="AB50:AN50" si="42">MIN(AB5:AB47)</f>
        <v>0</v>
      </c>
      <c r="AC50" s="99">
        <f t="shared" si="42"/>
        <v>0</v>
      </c>
      <c r="AD50" s="99">
        <f t="shared" si="42"/>
        <v>0</v>
      </c>
      <c r="AE50" s="99">
        <f t="shared" si="42"/>
        <v>0</v>
      </c>
      <c r="AF50" s="99">
        <f t="shared" si="42"/>
        <v>0</v>
      </c>
      <c r="AG50" s="99">
        <f t="shared" si="42"/>
        <v>0</v>
      </c>
      <c r="AH50" s="99">
        <f t="shared" si="42"/>
        <v>0</v>
      </c>
      <c r="AI50" s="99">
        <f t="shared" si="42"/>
        <v>0</v>
      </c>
      <c r="AJ50" s="99">
        <f t="shared" si="42"/>
        <v>0</v>
      </c>
      <c r="AK50" s="99">
        <f t="shared" si="42"/>
        <v>0</v>
      </c>
      <c r="AL50" s="99">
        <f t="shared" si="42"/>
        <v>0</v>
      </c>
      <c r="AM50" s="99">
        <f t="shared" si="42"/>
        <v>0</v>
      </c>
      <c r="AN50" s="99">
        <f t="shared" si="42"/>
        <v>0</v>
      </c>
      <c r="AO50" s="99"/>
      <c r="AP50" s="99"/>
      <c r="AQ50" s="99"/>
      <c r="AR50" s="99"/>
      <c r="AS50" s="99"/>
      <c r="AT50" s="99"/>
      <c r="AU50" s="99"/>
      <c r="AV50" s="99">
        <f t="shared" ref="AV50:AX50" si="43">MIN(AV5:AV47)</f>
        <v>10</v>
      </c>
      <c r="AW50" s="99">
        <f t="shared" si="43"/>
        <v>0</v>
      </c>
      <c r="AX50" s="99">
        <f t="shared" si="43"/>
        <v>0</v>
      </c>
      <c r="AY50" s="99"/>
      <c r="AZ50" s="99"/>
      <c r="BA50" s="99"/>
      <c r="BB50" s="99"/>
      <c r="BC50" s="99">
        <f>MIN(BC5:BC47)</f>
        <v>0</v>
      </c>
      <c r="BD50" s="99"/>
      <c r="BE50" s="99"/>
      <c r="BF50" s="99">
        <f>MIN(BF5:BF47)</f>
        <v>0</v>
      </c>
      <c r="BG50" s="99"/>
      <c r="BH50" s="99"/>
      <c r="BI50" s="101">
        <f t="shared" ref="BI50:BK50" si="44">MIN(BI5:BI47)</f>
        <v>7.4</v>
      </c>
      <c r="BJ50" s="99">
        <f t="shared" si="44"/>
        <v>80</v>
      </c>
      <c r="BK50" s="99">
        <f t="shared" si="44"/>
        <v>0</v>
      </c>
      <c r="BL50" s="99"/>
      <c r="BM50" s="99"/>
      <c r="BN50" s="99"/>
      <c r="BO50" s="99"/>
      <c r="BP50" s="99">
        <f>MIN(BP5:BP47)</f>
        <v>0</v>
      </c>
      <c r="BQ50" s="99"/>
      <c r="BR50" s="99"/>
      <c r="BS50" s="99">
        <f t="shared" ref="BS50:BW50" si="45">MIN(BS5:BS47)</f>
        <v>0</v>
      </c>
      <c r="BT50" s="101">
        <f t="shared" si="45"/>
        <v>10</v>
      </c>
      <c r="BU50" s="99">
        <f t="shared" si="45"/>
        <v>0</v>
      </c>
      <c r="BV50" s="99">
        <f t="shared" si="45"/>
        <v>0</v>
      </c>
      <c r="BW50" s="99">
        <f t="shared" si="45"/>
        <v>0</v>
      </c>
      <c r="BX50" s="99"/>
      <c r="BY50" s="99"/>
      <c r="BZ50" s="99"/>
      <c r="CA50" s="99"/>
      <c r="CB50" s="99"/>
      <c r="CC50" s="99"/>
      <c r="CD50" s="101">
        <f>MIN(CD5:CD47)</f>
        <v>0</v>
      </c>
    </row>
    <row r="51" ht="15.75" customHeight="1">
      <c r="A51" s="34"/>
      <c r="B51" s="34"/>
      <c r="C51" s="34"/>
      <c r="D51" s="34">
        <v>0.7</v>
      </c>
      <c r="E51" s="34"/>
      <c r="F51" s="34"/>
      <c r="G51" s="34"/>
      <c r="H51" s="34"/>
      <c r="I51" s="34"/>
      <c r="J51" s="34"/>
      <c r="K51" s="2" t="s">
        <v>4</v>
      </c>
      <c r="L51" s="34"/>
      <c r="M51" s="34"/>
      <c r="N51" s="34"/>
      <c r="O51" s="102">
        <f t="shared" ref="O51:R51" si="46">COUNTIF(O5:O47,"&gt;=55")</f>
        <v>25</v>
      </c>
      <c r="P51" s="102">
        <f t="shared" si="46"/>
        <v>16</v>
      </c>
      <c r="Q51" s="102">
        <f t="shared" si="46"/>
        <v>26</v>
      </c>
      <c r="R51" s="102">
        <f t="shared" si="46"/>
        <v>29</v>
      </c>
      <c r="S51" s="102"/>
      <c r="T51" s="102">
        <f>COUNTIF(T5:T47,"&gt;=55")</f>
        <v>29</v>
      </c>
      <c r="U51" s="102"/>
      <c r="V51" s="102">
        <f t="shared" ref="V51:Z51" si="47">COUNTIF(V5:V47,"&gt;=55")</f>
        <v>10</v>
      </c>
      <c r="W51" s="102">
        <f t="shared" si="47"/>
        <v>26</v>
      </c>
      <c r="X51" s="102">
        <f t="shared" si="47"/>
        <v>0</v>
      </c>
      <c r="Y51" s="102">
        <f t="shared" si="47"/>
        <v>0</v>
      </c>
      <c r="Z51" s="102">
        <f t="shared" si="47"/>
        <v>0</v>
      </c>
      <c r="AA51" s="102"/>
      <c r="AB51" s="102">
        <f t="shared" ref="AB51:AN51" si="48">COUNTIF(AB5:AB47,"&gt;=55")</f>
        <v>25</v>
      </c>
      <c r="AC51" s="102">
        <f t="shared" si="48"/>
        <v>0</v>
      </c>
      <c r="AD51" s="102">
        <f t="shared" si="48"/>
        <v>0</v>
      </c>
      <c r="AE51" s="102">
        <f t="shared" si="48"/>
        <v>0</v>
      </c>
      <c r="AF51" s="102">
        <f t="shared" si="48"/>
        <v>16</v>
      </c>
      <c r="AG51" s="102">
        <f t="shared" si="48"/>
        <v>0</v>
      </c>
      <c r="AH51" s="102">
        <f t="shared" si="48"/>
        <v>0</v>
      </c>
      <c r="AI51" s="102">
        <f t="shared" si="48"/>
        <v>0</v>
      </c>
      <c r="AJ51" s="102">
        <f t="shared" si="48"/>
        <v>10</v>
      </c>
      <c r="AK51" s="102">
        <f t="shared" si="48"/>
        <v>29</v>
      </c>
      <c r="AL51" s="102">
        <f t="shared" si="48"/>
        <v>20</v>
      </c>
      <c r="AM51" s="102">
        <f t="shared" si="48"/>
        <v>29</v>
      </c>
      <c r="AN51" s="102">
        <f t="shared" si="48"/>
        <v>27</v>
      </c>
      <c r="AO51" s="102"/>
      <c r="AP51" s="102"/>
      <c r="AQ51" s="102"/>
      <c r="AR51" s="102"/>
      <c r="AS51" s="102"/>
      <c r="AT51" s="102"/>
      <c r="AU51" s="102"/>
      <c r="AV51" s="99">
        <f t="shared" ref="AV51:AX51" si="49">COUNTIF(AV5:AV47,"&gt;=55")</f>
        <v>29</v>
      </c>
      <c r="AW51" s="102">
        <f t="shared" si="49"/>
        <v>31</v>
      </c>
      <c r="AX51" s="102">
        <f t="shared" si="49"/>
        <v>31</v>
      </c>
      <c r="AY51" s="102"/>
      <c r="AZ51" s="102"/>
      <c r="BA51" s="102"/>
      <c r="BB51" s="102"/>
      <c r="BC51" s="102">
        <f>COUNTIF(BC5:BC47,"&gt;=55")</f>
        <v>26</v>
      </c>
      <c r="BD51" s="102"/>
      <c r="BE51" s="102"/>
      <c r="BF51" s="102">
        <f>COUNTIF(BF5:BF47,"&gt;=55")</f>
        <v>26</v>
      </c>
      <c r="BG51" s="102"/>
      <c r="BH51" s="102"/>
      <c r="BI51" s="101">
        <f t="shared" ref="BI51:BK51" si="50">COUNTIF(BI5:BI47,"&gt;=55")</f>
        <v>27</v>
      </c>
      <c r="BJ51" s="102">
        <f t="shared" si="50"/>
        <v>32</v>
      </c>
      <c r="BK51" s="102">
        <f t="shared" si="50"/>
        <v>30</v>
      </c>
      <c r="BL51" s="102"/>
      <c r="BM51" s="102"/>
      <c r="BN51" s="102"/>
      <c r="BO51" s="102"/>
      <c r="BP51" s="102">
        <f>COUNTIF(BP5:BP47,"&gt;=55")</f>
        <v>26</v>
      </c>
      <c r="BQ51" s="102"/>
      <c r="BR51" s="102"/>
      <c r="BS51" s="102">
        <f t="shared" ref="BS51:BW51" si="51">COUNTIF(BS5:BS47,"&gt;=55")</f>
        <v>21</v>
      </c>
      <c r="BT51" s="101">
        <f t="shared" si="51"/>
        <v>29</v>
      </c>
      <c r="BU51" s="102">
        <f t="shared" si="51"/>
        <v>24</v>
      </c>
      <c r="BV51" s="102">
        <f t="shared" si="51"/>
        <v>29</v>
      </c>
      <c r="BW51" s="102">
        <f t="shared" si="51"/>
        <v>27</v>
      </c>
      <c r="BX51" s="102"/>
      <c r="BY51" s="102"/>
      <c r="BZ51" s="102"/>
      <c r="CA51" s="102"/>
      <c r="CB51" s="102"/>
      <c r="CC51" s="102"/>
      <c r="CD51" s="101">
        <f>COUNTIF(CD5:CD47,"&gt;=55")</f>
        <v>27</v>
      </c>
    </row>
    <row r="52" ht="15.75" customHeight="1">
      <c r="A52" s="34"/>
      <c r="B52" s="34"/>
      <c r="C52" s="34"/>
      <c r="D52" s="34">
        <v>0.3</v>
      </c>
      <c r="E52" s="34"/>
      <c r="F52" s="34"/>
      <c r="G52" s="34"/>
      <c r="H52" s="34"/>
      <c r="I52" s="34"/>
      <c r="J52" s="34"/>
      <c r="K52" s="2" t="s">
        <v>5</v>
      </c>
      <c r="L52" s="34"/>
      <c r="M52" s="34"/>
      <c r="N52" s="34"/>
      <c r="O52" s="102">
        <f t="shared" ref="O52:R52" si="52">+$K$53-O51</f>
        <v>7</v>
      </c>
      <c r="P52" s="102">
        <f t="shared" si="52"/>
        <v>16</v>
      </c>
      <c r="Q52" s="102">
        <f t="shared" si="52"/>
        <v>6</v>
      </c>
      <c r="R52" s="102">
        <f t="shared" si="52"/>
        <v>3</v>
      </c>
      <c r="S52" s="102"/>
      <c r="T52" s="102">
        <f>+$K$53-T51</f>
        <v>3</v>
      </c>
      <c r="U52" s="102"/>
      <c r="V52" s="102">
        <f t="shared" ref="V52:Z52" si="53">+$K$53-V51</f>
        <v>22</v>
      </c>
      <c r="W52" s="102">
        <f t="shared" si="53"/>
        <v>6</v>
      </c>
      <c r="X52" s="102">
        <f t="shared" si="53"/>
        <v>32</v>
      </c>
      <c r="Y52" s="102">
        <f t="shared" si="53"/>
        <v>32</v>
      </c>
      <c r="Z52" s="102">
        <f t="shared" si="53"/>
        <v>32</v>
      </c>
      <c r="AA52" s="102"/>
      <c r="AB52" s="102">
        <f t="shared" ref="AB52:AN52" si="54">+$K$53-AB51</f>
        <v>7</v>
      </c>
      <c r="AC52" s="102">
        <f t="shared" si="54"/>
        <v>32</v>
      </c>
      <c r="AD52" s="102">
        <f t="shared" si="54"/>
        <v>32</v>
      </c>
      <c r="AE52" s="102">
        <f t="shared" si="54"/>
        <v>32</v>
      </c>
      <c r="AF52" s="102">
        <f t="shared" si="54"/>
        <v>16</v>
      </c>
      <c r="AG52" s="102">
        <f t="shared" si="54"/>
        <v>32</v>
      </c>
      <c r="AH52" s="102">
        <f t="shared" si="54"/>
        <v>32</v>
      </c>
      <c r="AI52" s="102">
        <f t="shared" si="54"/>
        <v>32</v>
      </c>
      <c r="AJ52" s="102">
        <f t="shared" si="54"/>
        <v>22</v>
      </c>
      <c r="AK52" s="102">
        <f t="shared" si="54"/>
        <v>3</v>
      </c>
      <c r="AL52" s="102">
        <f t="shared" si="54"/>
        <v>12</v>
      </c>
      <c r="AM52" s="102">
        <f t="shared" si="54"/>
        <v>3</v>
      </c>
      <c r="AN52" s="102">
        <f t="shared" si="54"/>
        <v>5</v>
      </c>
      <c r="AO52" s="102"/>
      <c r="AP52" s="102"/>
      <c r="AQ52" s="102"/>
      <c r="AR52" s="102"/>
      <c r="AS52" s="102"/>
      <c r="AT52" s="102"/>
      <c r="AU52" s="102"/>
      <c r="AV52" s="99">
        <f t="shared" ref="AV52:AX52" si="55">+$K$53-AV51</f>
        <v>3</v>
      </c>
      <c r="AW52" s="102">
        <f t="shared" si="55"/>
        <v>1</v>
      </c>
      <c r="AX52" s="102">
        <f t="shared" si="55"/>
        <v>1</v>
      </c>
      <c r="AY52" s="102"/>
      <c r="AZ52" s="102"/>
      <c r="BA52" s="102"/>
      <c r="BB52" s="102"/>
      <c r="BC52" s="102">
        <f>+$K$53-BC51</f>
        <v>6</v>
      </c>
      <c r="BD52" s="102"/>
      <c r="BE52" s="102"/>
      <c r="BF52" s="102">
        <f>+$K$53-BF51</f>
        <v>6</v>
      </c>
      <c r="BG52" s="102"/>
      <c r="BH52" s="102"/>
      <c r="BI52" s="101">
        <f t="shared" ref="BI52:BK52" si="56">+$K$53-BI51</f>
        <v>5</v>
      </c>
      <c r="BJ52" s="102">
        <f t="shared" si="56"/>
        <v>0</v>
      </c>
      <c r="BK52" s="102">
        <f t="shared" si="56"/>
        <v>2</v>
      </c>
      <c r="BL52" s="102"/>
      <c r="BM52" s="102"/>
      <c r="BN52" s="102"/>
      <c r="BO52" s="102"/>
      <c r="BP52" s="102">
        <f>+$K$53-BP51</f>
        <v>6</v>
      </c>
      <c r="BQ52" s="102"/>
      <c r="BR52" s="102"/>
      <c r="BS52" s="102">
        <f t="shared" ref="BS52:BW52" si="57">+$K$53-BS51</f>
        <v>11</v>
      </c>
      <c r="BT52" s="101">
        <f t="shared" si="57"/>
        <v>3</v>
      </c>
      <c r="BU52" s="102">
        <f t="shared" si="57"/>
        <v>8</v>
      </c>
      <c r="BV52" s="102">
        <f t="shared" si="57"/>
        <v>3</v>
      </c>
      <c r="BW52" s="102">
        <f t="shared" si="57"/>
        <v>5</v>
      </c>
      <c r="BX52" s="102"/>
      <c r="BY52" s="102"/>
      <c r="BZ52" s="102"/>
      <c r="CA52" s="102"/>
      <c r="CB52" s="102"/>
      <c r="CC52" s="102"/>
      <c r="CD52" s="101">
        <f>+$K$53-CD51</f>
        <v>5</v>
      </c>
    </row>
    <row r="53" ht="15.75" customHeight="1">
      <c r="D53" s="34">
        <v>0.0</v>
      </c>
      <c r="J53" s="34" t="s">
        <v>6</v>
      </c>
      <c r="K53" s="34">
        <f>COUNTA(K5:K47)</f>
        <v>32</v>
      </c>
      <c r="AA53" s="18"/>
    </row>
    <row r="54" ht="15.75" customHeight="1">
      <c r="AA54" s="18"/>
    </row>
    <row r="55" ht="15.75" customHeight="1">
      <c r="AA55" s="18"/>
    </row>
    <row r="56" ht="15.75" customHeight="1">
      <c r="AA56" s="18"/>
    </row>
    <row r="57" ht="15.75" customHeight="1">
      <c r="AA57" s="18"/>
    </row>
    <row r="58" ht="15.75" customHeight="1">
      <c r="AA58" s="18"/>
    </row>
    <row r="59" ht="15.75" customHeight="1">
      <c r="AA59" s="18"/>
    </row>
    <row r="60" ht="15.75" customHeight="1">
      <c r="AA60" s="18"/>
    </row>
    <row r="61" ht="15.75" customHeight="1">
      <c r="AA61" s="18"/>
    </row>
    <row r="62" ht="15.75" customHeight="1">
      <c r="AA62" s="18"/>
    </row>
    <row r="63" ht="15.75" customHeight="1">
      <c r="AA63" s="18"/>
    </row>
    <row r="64" ht="15.75" customHeight="1">
      <c r="AA64" s="18"/>
    </row>
    <row r="65" ht="15.75" customHeight="1">
      <c r="AA65" s="18"/>
    </row>
    <row r="66" ht="15.75" customHeight="1">
      <c r="AA66" s="18"/>
    </row>
    <row r="67" ht="15.75" customHeight="1">
      <c r="AA67" s="18"/>
    </row>
    <row r="68" ht="15.75" customHeight="1">
      <c r="AA68" s="18"/>
    </row>
    <row r="69" ht="15.75" customHeight="1">
      <c r="AA69" s="18"/>
    </row>
    <row r="70" ht="15.75" customHeight="1">
      <c r="AA70" s="18"/>
    </row>
    <row r="71" ht="15.75" customHeight="1">
      <c r="AA71" s="18"/>
    </row>
    <row r="72" ht="15.75" customHeight="1">
      <c r="AA72" s="18"/>
    </row>
    <row r="73" ht="15.75" customHeight="1">
      <c r="AA73" s="18"/>
    </row>
    <row r="74" ht="15.75" customHeight="1">
      <c r="AA74" s="18"/>
    </row>
    <row r="75" ht="15.75" customHeight="1">
      <c r="AA75" s="18"/>
    </row>
    <row r="76" ht="15.75" customHeight="1">
      <c r="AA76" s="18"/>
    </row>
    <row r="77" ht="15.75" customHeight="1">
      <c r="AA77" s="18"/>
    </row>
    <row r="78" ht="15.75" customHeight="1">
      <c r="AA78" s="18"/>
    </row>
    <row r="79" ht="15.75" customHeight="1">
      <c r="AA79" s="18"/>
    </row>
    <row r="80" ht="15.75" customHeight="1">
      <c r="AA80" s="18"/>
    </row>
    <row r="81" ht="15.75" customHeight="1">
      <c r="AA81" s="18"/>
    </row>
    <row r="82" ht="15.75" customHeight="1">
      <c r="AA82" s="18"/>
    </row>
    <row r="83" ht="15.75" customHeight="1">
      <c r="AA83" s="18"/>
    </row>
    <row r="84" ht="15.75" customHeight="1">
      <c r="AA84" s="18"/>
    </row>
    <row r="85" ht="15.75" customHeight="1">
      <c r="AA85" s="18"/>
    </row>
    <row r="86" ht="15.75" customHeight="1">
      <c r="AA86" s="18"/>
    </row>
    <row r="87" ht="15.75" customHeight="1">
      <c r="AA87" s="18"/>
    </row>
    <row r="88" ht="15.75" customHeight="1">
      <c r="AA88" s="18"/>
    </row>
    <row r="89" ht="15.75" customHeight="1">
      <c r="AA89" s="18"/>
    </row>
    <row r="90" ht="15.75" customHeight="1">
      <c r="AA90" s="18"/>
    </row>
    <row r="91" ht="15.75" customHeight="1">
      <c r="AA91" s="18"/>
    </row>
    <row r="92" ht="15.75" customHeight="1">
      <c r="AA92" s="18"/>
    </row>
    <row r="93" ht="15.75" customHeight="1">
      <c r="AA93" s="18"/>
    </row>
    <row r="94" ht="15.75" customHeight="1">
      <c r="AA94" s="18"/>
    </row>
    <row r="95" ht="15.75" customHeight="1">
      <c r="AA95" s="18"/>
    </row>
    <row r="96" ht="15.75" customHeight="1">
      <c r="AA96" s="18"/>
    </row>
    <row r="97" ht="15.75" customHeight="1">
      <c r="AA97" s="18"/>
    </row>
    <row r="98" ht="15.75" customHeight="1">
      <c r="AA98" s="18"/>
    </row>
    <row r="99" ht="15.75" customHeight="1">
      <c r="AA99" s="18"/>
    </row>
    <row r="100" ht="15.75" customHeight="1">
      <c r="AA100" s="18"/>
    </row>
    <row r="101" ht="15.75" customHeight="1">
      <c r="AA101" s="18"/>
    </row>
    <row r="102" ht="15.75" customHeight="1">
      <c r="AA102" s="18"/>
    </row>
    <row r="103" ht="15.75" customHeight="1">
      <c r="AA103" s="18"/>
    </row>
    <row r="104" ht="15.75" customHeight="1">
      <c r="AA104" s="18"/>
    </row>
    <row r="105" ht="15.75" customHeight="1">
      <c r="AA105" s="18"/>
    </row>
    <row r="106" ht="15.75" customHeight="1">
      <c r="AA106" s="18"/>
    </row>
    <row r="107" ht="15.75" customHeight="1">
      <c r="AA107" s="18"/>
    </row>
    <row r="108" ht="15.75" customHeight="1">
      <c r="AA108" s="18"/>
    </row>
    <row r="109" ht="15.75" customHeight="1">
      <c r="AA109" s="18"/>
    </row>
    <row r="110" ht="15.75" customHeight="1">
      <c r="AA110" s="18"/>
    </row>
    <row r="111" ht="15.75" customHeight="1">
      <c r="AA111" s="18"/>
    </row>
    <row r="112" ht="15.75" customHeight="1">
      <c r="AA112" s="18"/>
    </row>
    <row r="113" ht="15.75" customHeight="1">
      <c r="AA113" s="18"/>
    </row>
    <row r="114" ht="15.75" customHeight="1">
      <c r="AA114" s="18"/>
    </row>
    <row r="115" ht="15.75" customHeight="1">
      <c r="AA115" s="18"/>
    </row>
    <row r="116" ht="15.75" customHeight="1">
      <c r="AA116" s="18"/>
    </row>
    <row r="117" ht="15.75" customHeight="1">
      <c r="AA117" s="18"/>
    </row>
    <row r="118" ht="15.75" customHeight="1">
      <c r="AA118" s="18"/>
    </row>
    <row r="119" ht="15.75" customHeight="1">
      <c r="AA119" s="18"/>
    </row>
    <row r="120" ht="15.75" customHeight="1">
      <c r="AA120" s="18"/>
    </row>
    <row r="121" ht="15.75" customHeight="1">
      <c r="AA121" s="18"/>
    </row>
    <row r="122" ht="15.75" customHeight="1">
      <c r="AA122" s="18"/>
    </row>
    <row r="123" ht="15.75" customHeight="1">
      <c r="AA123" s="18"/>
    </row>
    <row r="124" ht="15.75" customHeight="1">
      <c r="AA124" s="18"/>
    </row>
    <row r="125" ht="15.75" customHeight="1">
      <c r="AA125" s="18"/>
    </row>
    <row r="126" ht="15.75" customHeight="1">
      <c r="AA126" s="18"/>
    </row>
    <row r="127" ht="15.75" customHeight="1">
      <c r="AA127" s="18"/>
    </row>
    <row r="128" ht="15.75" customHeight="1">
      <c r="AA128" s="18"/>
    </row>
    <row r="129" ht="15.75" customHeight="1">
      <c r="AA129" s="18"/>
    </row>
    <row r="130" ht="15.75" customHeight="1">
      <c r="AA130" s="18"/>
    </row>
    <row r="131" ht="15.75" customHeight="1">
      <c r="AA131" s="18"/>
    </row>
    <row r="132" ht="15.75" customHeight="1">
      <c r="AA132" s="18"/>
    </row>
    <row r="133" ht="15.75" customHeight="1">
      <c r="AA133" s="18"/>
    </row>
    <row r="134" ht="15.75" customHeight="1">
      <c r="AA134" s="18"/>
    </row>
    <row r="135" ht="15.75" customHeight="1">
      <c r="AA135" s="18"/>
    </row>
    <row r="136" ht="15.75" customHeight="1">
      <c r="AA136" s="18"/>
    </row>
    <row r="137" ht="15.75" customHeight="1">
      <c r="AA137" s="18"/>
    </row>
    <row r="138" ht="15.75" customHeight="1">
      <c r="AA138" s="18"/>
    </row>
    <row r="139" ht="15.75" customHeight="1">
      <c r="AA139" s="18"/>
    </row>
    <row r="140" ht="15.75" customHeight="1">
      <c r="AA140" s="18"/>
    </row>
    <row r="141" ht="15.75" customHeight="1">
      <c r="AA141" s="18"/>
    </row>
    <row r="142" ht="15.75" customHeight="1">
      <c r="AA142" s="18"/>
    </row>
    <row r="143" ht="15.75" customHeight="1">
      <c r="AA143" s="18"/>
    </row>
    <row r="144" ht="15.75" customHeight="1">
      <c r="AA144" s="18"/>
    </row>
    <row r="145" ht="15.75" customHeight="1">
      <c r="AA145" s="18"/>
    </row>
    <row r="146" ht="15.75" customHeight="1">
      <c r="AA146" s="18"/>
    </row>
    <row r="147" ht="15.75" customHeight="1">
      <c r="AA147" s="18"/>
    </row>
    <row r="148" ht="15.75" customHeight="1">
      <c r="AA148" s="18"/>
    </row>
    <row r="149" ht="15.75" customHeight="1">
      <c r="AA149" s="18"/>
    </row>
    <row r="150" ht="15.75" customHeight="1">
      <c r="AA150" s="18"/>
    </row>
    <row r="151" ht="15.75" customHeight="1">
      <c r="AA151" s="18"/>
    </row>
    <row r="152" ht="15.75" customHeight="1">
      <c r="AA152" s="18"/>
    </row>
    <row r="153" ht="15.75" customHeight="1">
      <c r="AA153" s="18"/>
    </row>
    <row r="154" ht="15.75" customHeight="1">
      <c r="AA154" s="18"/>
    </row>
    <row r="155" ht="15.75" customHeight="1">
      <c r="AA155" s="18"/>
    </row>
    <row r="156" ht="15.75" customHeight="1">
      <c r="AA156" s="18"/>
    </row>
    <row r="157" ht="15.75" customHeight="1">
      <c r="AA157" s="18"/>
    </row>
    <row r="158" ht="15.75" customHeight="1">
      <c r="AA158" s="18"/>
    </row>
    <row r="159" ht="15.75" customHeight="1">
      <c r="AA159" s="18"/>
    </row>
    <row r="160" ht="15.75" customHeight="1">
      <c r="AA160" s="18"/>
    </row>
    <row r="161" ht="15.75" customHeight="1">
      <c r="AA161" s="18"/>
    </row>
    <row r="162" ht="15.75" customHeight="1">
      <c r="AA162" s="18"/>
    </row>
    <row r="163" ht="15.75" customHeight="1">
      <c r="AA163" s="18"/>
    </row>
    <row r="164" ht="15.75" customHeight="1">
      <c r="AA164" s="18"/>
    </row>
    <row r="165" ht="15.75" customHeight="1">
      <c r="AA165" s="18"/>
    </row>
    <row r="166" ht="15.75" customHeight="1">
      <c r="AA166" s="18"/>
    </row>
    <row r="167" ht="15.75" customHeight="1">
      <c r="AA167" s="18"/>
    </row>
    <row r="168" ht="15.75" customHeight="1">
      <c r="AA168" s="18"/>
    </row>
    <row r="169" ht="15.75" customHeight="1">
      <c r="AA169" s="18"/>
    </row>
    <row r="170" ht="15.75" customHeight="1">
      <c r="AA170" s="18"/>
    </row>
    <row r="171" ht="15.75" customHeight="1">
      <c r="AA171" s="18"/>
    </row>
    <row r="172" ht="15.75" customHeight="1">
      <c r="AA172" s="18"/>
    </row>
    <row r="173" ht="15.75" customHeight="1">
      <c r="AA173" s="18"/>
    </row>
    <row r="174" ht="15.75" customHeight="1">
      <c r="AA174" s="18"/>
    </row>
    <row r="175" ht="15.75" customHeight="1">
      <c r="AA175" s="18"/>
    </row>
    <row r="176" ht="15.75" customHeight="1">
      <c r="AA176" s="18"/>
    </row>
    <row r="177" ht="15.75" customHeight="1">
      <c r="AA177" s="18"/>
    </row>
    <row r="178" ht="15.75" customHeight="1">
      <c r="AA178" s="18"/>
    </row>
    <row r="179" ht="15.75" customHeight="1">
      <c r="AA179" s="18"/>
    </row>
    <row r="180" ht="15.75" customHeight="1">
      <c r="AA180" s="18"/>
    </row>
    <row r="181" ht="15.75" customHeight="1">
      <c r="AA181" s="18"/>
    </row>
    <row r="182" ht="15.75" customHeight="1">
      <c r="AA182" s="18"/>
    </row>
    <row r="183" ht="15.75" customHeight="1">
      <c r="AA183" s="18"/>
    </row>
    <row r="184" ht="15.75" customHeight="1">
      <c r="AA184" s="18"/>
    </row>
    <row r="185" ht="15.75" customHeight="1">
      <c r="AA185" s="18"/>
    </row>
    <row r="186" ht="15.75" customHeight="1">
      <c r="AA186" s="18"/>
    </row>
    <row r="187" ht="15.75" customHeight="1">
      <c r="AA187" s="18"/>
    </row>
    <row r="188" ht="15.75" customHeight="1">
      <c r="AA188" s="18"/>
    </row>
    <row r="189" ht="15.75" customHeight="1">
      <c r="AA189" s="18"/>
    </row>
    <row r="190" ht="15.75" customHeight="1">
      <c r="AA190" s="18"/>
    </row>
    <row r="191" ht="15.75" customHeight="1">
      <c r="AA191" s="18"/>
    </row>
    <row r="192" ht="15.75" customHeight="1">
      <c r="AA192" s="18"/>
    </row>
    <row r="193" ht="15.75" customHeight="1">
      <c r="AA193" s="18"/>
    </row>
    <row r="194" ht="15.75" customHeight="1">
      <c r="AA194" s="18"/>
    </row>
    <row r="195" ht="15.75" customHeight="1">
      <c r="AA195" s="18"/>
    </row>
    <row r="196" ht="15.75" customHeight="1">
      <c r="AA196" s="18"/>
    </row>
    <row r="197" ht="15.75" customHeight="1">
      <c r="AA197" s="18"/>
    </row>
    <row r="198" ht="15.75" customHeight="1">
      <c r="AA198" s="18"/>
    </row>
    <row r="199" ht="15.75" customHeight="1">
      <c r="AA199" s="18"/>
    </row>
    <row r="200" ht="15.75" customHeight="1">
      <c r="AA200" s="18"/>
    </row>
    <row r="201" ht="15.75" customHeight="1">
      <c r="AA201" s="18"/>
    </row>
    <row r="202" ht="15.75" customHeight="1">
      <c r="AA202" s="18"/>
    </row>
    <row r="203" ht="15.75" customHeight="1">
      <c r="AA203" s="18"/>
    </row>
    <row r="204" ht="15.75" customHeight="1">
      <c r="AA204" s="18"/>
    </row>
    <row r="205" ht="15.75" customHeight="1">
      <c r="AA205" s="18"/>
    </row>
    <row r="206" ht="15.75" customHeight="1">
      <c r="AA206" s="18"/>
    </row>
    <row r="207" ht="15.75" customHeight="1">
      <c r="AA207" s="18"/>
    </row>
    <row r="208" ht="15.75" customHeight="1">
      <c r="AA208" s="18"/>
    </row>
    <row r="209" ht="15.75" customHeight="1">
      <c r="AA209" s="18"/>
    </row>
    <row r="210" ht="15.75" customHeight="1">
      <c r="AA210" s="18"/>
    </row>
    <row r="211" ht="15.75" customHeight="1">
      <c r="AA211" s="18"/>
    </row>
    <row r="212" ht="15.75" customHeight="1">
      <c r="AA212" s="18"/>
    </row>
    <row r="213" ht="15.75" customHeight="1">
      <c r="AA213" s="18"/>
    </row>
    <row r="214" ht="15.75" customHeight="1">
      <c r="AA214" s="18"/>
    </row>
    <row r="215" ht="15.75" customHeight="1">
      <c r="AA215" s="18"/>
    </row>
    <row r="216" ht="15.75" customHeight="1">
      <c r="AA216" s="18"/>
    </row>
    <row r="217" ht="15.75" customHeight="1">
      <c r="AA217" s="18"/>
    </row>
    <row r="218" ht="15.75" customHeight="1">
      <c r="AA218" s="18"/>
    </row>
    <row r="219" ht="15.75" customHeight="1">
      <c r="AA219" s="18"/>
    </row>
    <row r="220" ht="15.75" customHeight="1">
      <c r="AA220" s="18"/>
    </row>
    <row r="221" ht="15.75" customHeight="1">
      <c r="AA221" s="18"/>
    </row>
    <row r="222" ht="15.75" customHeight="1">
      <c r="AA222" s="18"/>
    </row>
    <row r="223" ht="15.75" customHeight="1">
      <c r="AA223" s="18"/>
    </row>
    <row r="224" ht="15.75" customHeight="1">
      <c r="AA224" s="18"/>
    </row>
    <row r="225" ht="15.75" customHeight="1">
      <c r="AA225" s="18"/>
    </row>
    <row r="226" ht="15.75" customHeight="1">
      <c r="AA226" s="18"/>
    </row>
    <row r="227" ht="15.75" customHeight="1">
      <c r="AA227" s="18"/>
    </row>
    <row r="228" ht="15.75" customHeight="1">
      <c r="AA228" s="18"/>
    </row>
    <row r="229" ht="15.75" customHeight="1">
      <c r="AA229" s="18"/>
    </row>
    <row r="230" ht="15.75" customHeight="1">
      <c r="AA230" s="18"/>
    </row>
    <row r="231" ht="15.75" customHeight="1">
      <c r="AA231" s="18"/>
    </row>
    <row r="232" ht="15.75" customHeight="1">
      <c r="AA232" s="18"/>
    </row>
    <row r="233" ht="15.75" customHeight="1">
      <c r="AA233" s="18"/>
    </row>
    <row r="234" ht="15.75" customHeight="1">
      <c r="AA234" s="18"/>
    </row>
    <row r="235" ht="15.75" customHeight="1">
      <c r="AA235" s="18"/>
    </row>
    <row r="236" ht="15.75" customHeight="1">
      <c r="AA236" s="18"/>
    </row>
    <row r="237" ht="15.75" customHeight="1">
      <c r="AA237" s="18"/>
    </row>
    <row r="238" ht="15.75" customHeight="1">
      <c r="AA238" s="18"/>
    </row>
    <row r="239" ht="15.75" customHeight="1">
      <c r="AA239" s="18"/>
    </row>
    <row r="240" ht="15.75" customHeight="1">
      <c r="AA240" s="18"/>
    </row>
    <row r="241" ht="15.75" customHeight="1">
      <c r="AA241" s="18"/>
    </row>
    <row r="242" ht="15.75" customHeight="1">
      <c r="AA242" s="18"/>
    </row>
    <row r="243" ht="15.75" customHeight="1">
      <c r="AA243" s="18"/>
    </row>
    <row r="244" ht="15.75" customHeight="1">
      <c r="AA244" s="18"/>
    </row>
    <row r="245" ht="15.75" customHeight="1">
      <c r="AA245" s="18"/>
    </row>
    <row r="246" ht="15.75" customHeight="1">
      <c r="AA246" s="18"/>
    </row>
    <row r="247" ht="15.75" customHeight="1">
      <c r="AA247" s="18"/>
    </row>
    <row r="248" ht="15.75" customHeight="1">
      <c r="AA248" s="18"/>
    </row>
    <row r="249" ht="15.75" customHeight="1">
      <c r="AA249" s="18"/>
    </row>
    <row r="250" ht="15.75" customHeight="1">
      <c r="AA250" s="18"/>
    </row>
    <row r="251" ht="15.75" customHeight="1">
      <c r="AA251" s="18"/>
    </row>
    <row r="252" ht="15.75" customHeight="1">
      <c r="AA252" s="18"/>
    </row>
    <row r="253" ht="15.75" customHeight="1">
      <c r="AA253" s="1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X40:AA40 AC40:AE40 AG40:AI40 AK40:AU40 BJ40:BS40 BI52 O37:W40 AF37:AF40 AJ37:AJ40 AV37:BI40 BT52:CD52 BT37:CD44 AB39:AB40 AB5:AB36">
    <cfRule type="cellIs" dxfId="1" priority="1" operator="lessThan">
      <formula>54.5</formula>
    </cfRule>
  </conditionalFormatting>
  <conditionalFormatting sqref="AF37:AF47 AJ37:BS47 BU37:CC47 AB39:AB47 AB5:AB36">
    <cfRule type="containsText" dxfId="2" priority="2" operator="containsText" text="A">
      <formula>NOT(ISERROR(SEARCH(("A"),(AF37))))</formula>
    </cfRule>
  </conditionalFormatting>
  <conditionalFormatting sqref="BI41:BI44">
    <cfRule type="cellIs" dxfId="1" priority="3" operator="lessThan">
      <formula>54.5</formula>
    </cfRule>
  </conditionalFormatting>
  <conditionalFormatting sqref="BI42">
    <cfRule type="cellIs" dxfId="1" priority="4" operator="lessThan">
      <formula>54.5</formula>
    </cfRule>
  </conditionalFormatting>
  <conditionalFormatting sqref="BI43">
    <cfRule type="cellIs" dxfId="1" priority="5" operator="lessThan">
      <formula>54.5</formula>
    </cfRule>
  </conditionalFormatting>
  <conditionalFormatting sqref="BI44">
    <cfRule type="cellIs" dxfId="1" priority="6" operator="lessThan">
      <formula>54.5</formula>
    </cfRule>
  </conditionalFormatting>
  <conditionalFormatting sqref="O5:V36 AJ5:AJ36 AV5:BH36 BT5:CD36">
    <cfRule type="cellIs" dxfId="1" priority="7" operator="lessThan">
      <formula>54.5</formula>
    </cfRule>
  </conditionalFormatting>
  <conditionalFormatting sqref="AJ5:BH36 BJ5:BS36 BU5:CC36">
    <cfRule type="containsText" dxfId="2" priority="8" operator="containsText" text="A">
      <formula>NOT(ISERROR(SEARCH(("A"),(AJ5))))</formula>
    </cfRule>
  </conditionalFormatting>
  <conditionalFormatting sqref="BI5:BI36">
    <cfRule type="cellIs" dxfId="1" priority="9" operator="lessThan">
      <formula>54.5</formula>
    </cfRule>
  </conditionalFormatting>
  <conditionalFormatting sqref="BI5:BI36">
    <cfRule type="containsText" dxfId="2" priority="10" operator="containsText" text="A">
      <formula>NOT(ISERROR(SEARCH(("A"),(BI5))))</formula>
    </cfRule>
  </conditionalFormatting>
  <conditionalFormatting sqref="AF5:AF36">
    <cfRule type="cellIs" dxfId="1" priority="11" operator="lessThan">
      <formula>54.5</formula>
    </cfRule>
  </conditionalFormatting>
  <conditionalFormatting sqref="AF5:AF36">
    <cfRule type="containsText" dxfId="2" priority="12" operator="containsText" text="A">
      <formula>NOT(ISERROR(SEARCH(("A"),(AF5))))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3.57"/>
    <col customWidth="1" min="3" max="4" width="3.0"/>
    <col customWidth="1" min="5" max="5" width="11.71"/>
    <col customWidth="1" min="6" max="6" width="3.57"/>
    <col customWidth="1" min="7" max="7" width="9.0"/>
    <col customWidth="1" min="8" max="8" width="3.57"/>
    <col customWidth="1" min="9" max="9" width="12.29"/>
    <col customWidth="1" min="10" max="10" width="12.57"/>
    <col customWidth="1" min="11" max="11" width="21.86"/>
    <col customWidth="1" hidden="1" min="12" max="12" width="4.71"/>
    <col customWidth="1" hidden="1" min="13" max="13" width="23.14"/>
    <col customWidth="1" hidden="1" min="14" max="14" width="34.14"/>
    <col customWidth="1" min="15" max="22" width="4.14"/>
    <col customWidth="1" min="23" max="23" width="5.71"/>
    <col customWidth="1" min="24" max="27" width="6.0"/>
    <col customWidth="1" min="28" max="28" width="5.0"/>
    <col customWidth="1" min="29" max="31" width="6.0"/>
    <col customWidth="1" min="32" max="32" width="4.14"/>
    <col customWidth="1" min="33" max="35" width="6.71"/>
    <col customWidth="1" min="36" max="36" width="4.14"/>
    <col customWidth="1" min="37" max="47" width="6.71"/>
    <col customWidth="1" min="48" max="48" width="7.43"/>
    <col customWidth="1" min="49" max="60" width="6.71"/>
    <col customWidth="1" min="61" max="61" width="4.71"/>
    <col customWidth="1" min="62" max="71" width="6.71"/>
    <col customWidth="1" min="72" max="72" width="4.71"/>
    <col customWidth="1" min="73" max="81" width="6.71"/>
    <col customWidth="1" min="82" max="82" width="4.71"/>
  </cols>
  <sheetData>
    <row r="1" ht="15.75" customHeight="1">
      <c r="A1" s="34"/>
      <c r="B1" s="34"/>
      <c r="C1" s="34"/>
      <c r="D1" s="34"/>
      <c r="E1" s="35"/>
      <c r="F1" s="35"/>
      <c r="G1" s="35"/>
      <c r="H1" s="35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 t="s">
        <v>12</v>
      </c>
      <c r="Y1" s="38"/>
      <c r="Z1" s="38"/>
      <c r="AA1" s="38"/>
      <c r="AB1" s="38"/>
      <c r="AC1" s="37" t="s">
        <v>13</v>
      </c>
      <c r="AD1" s="38"/>
      <c r="AE1" s="38"/>
      <c r="AF1" s="38"/>
      <c r="AG1" s="39" t="s">
        <v>14</v>
      </c>
      <c r="AH1" s="38"/>
      <c r="AI1" s="38"/>
      <c r="AJ1" s="38"/>
      <c r="AK1" s="40" t="s">
        <v>15</v>
      </c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41" t="s">
        <v>16</v>
      </c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42" t="s">
        <v>17</v>
      </c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43" t="s">
        <v>18</v>
      </c>
      <c r="BV1" s="38"/>
      <c r="BW1" s="38"/>
      <c r="BX1" s="38"/>
      <c r="BY1" s="38"/>
      <c r="BZ1" s="38"/>
      <c r="CA1" s="38"/>
      <c r="CB1" s="38"/>
      <c r="CC1" s="38"/>
      <c r="CD1" s="38"/>
    </row>
    <row r="2" ht="15.75" customHeight="1">
      <c r="A2" s="35"/>
      <c r="B2" s="35"/>
      <c r="C2" s="35"/>
      <c r="D2" s="35"/>
      <c r="G2" s="35"/>
      <c r="H2" s="35"/>
      <c r="I2" s="35"/>
      <c r="J2" s="36"/>
      <c r="K2" s="36"/>
      <c r="L2" s="36"/>
      <c r="M2" s="36"/>
      <c r="N2" s="36"/>
      <c r="O2" s="44" t="s">
        <v>19</v>
      </c>
      <c r="P2" s="45"/>
      <c r="Q2" s="45"/>
      <c r="R2" s="45"/>
      <c r="S2" s="45"/>
      <c r="T2" s="45"/>
      <c r="U2" s="45"/>
      <c r="V2" s="45"/>
      <c r="W2" s="46"/>
      <c r="X2" s="47">
        <v>20.0</v>
      </c>
      <c r="Y2" s="47">
        <v>30.0</v>
      </c>
      <c r="Z2" s="47">
        <v>50.0</v>
      </c>
      <c r="AA2" s="47"/>
      <c r="AB2" s="48"/>
      <c r="AC2" s="47">
        <v>30.0</v>
      </c>
      <c r="AD2" s="47">
        <v>70.0</v>
      </c>
      <c r="AE2" s="47"/>
      <c r="AF2" s="48"/>
      <c r="AG2" s="50">
        <v>30.0</v>
      </c>
      <c r="AH2" s="50">
        <v>70.0</v>
      </c>
      <c r="AI2" s="47"/>
      <c r="AJ2" s="51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52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53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54"/>
      <c r="BU2" s="36"/>
      <c r="BV2" s="36"/>
      <c r="BW2" s="36"/>
      <c r="BX2" s="36"/>
      <c r="BY2" s="36"/>
      <c r="BZ2" s="36"/>
      <c r="CA2" s="36"/>
      <c r="CB2" s="36"/>
      <c r="CC2" s="36"/>
      <c r="CD2" s="55"/>
    </row>
    <row r="3" ht="15.75" customHeight="1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L3" s="36"/>
      <c r="M3" s="36"/>
      <c r="N3" s="36"/>
      <c r="O3" s="56"/>
      <c r="P3" s="56"/>
      <c r="Q3" s="57">
        <v>0.5</v>
      </c>
      <c r="R3" s="57">
        <v>0.2</v>
      </c>
      <c r="S3" s="57">
        <v>0.05</v>
      </c>
      <c r="T3" s="57">
        <v>0.2</v>
      </c>
      <c r="U3" s="57">
        <v>0.05</v>
      </c>
      <c r="V3" s="57"/>
      <c r="W3" s="57"/>
      <c r="X3" s="58">
        <v>0.2</v>
      </c>
      <c r="Y3" s="58">
        <v>0.3</v>
      </c>
      <c r="Z3" s="58">
        <f>Z2/100</f>
        <v>0.5</v>
      </c>
      <c r="AA3" s="58"/>
      <c r="AB3" s="48"/>
      <c r="AC3" s="58">
        <v>0.3</v>
      </c>
      <c r="AD3" s="58">
        <v>0.7</v>
      </c>
      <c r="AE3" s="58"/>
      <c r="AF3" s="48"/>
      <c r="AG3" s="58">
        <f t="shared" ref="AG3:AH3" si="1">AG2/100</f>
        <v>0.3</v>
      </c>
      <c r="AH3" s="58">
        <f t="shared" si="1"/>
        <v>0.7</v>
      </c>
      <c r="AI3" s="58"/>
      <c r="AJ3" s="51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2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3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4"/>
      <c r="BU3" s="59"/>
      <c r="BV3" s="59"/>
      <c r="BW3" s="59"/>
      <c r="BX3" s="59"/>
      <c r="BY3" s="59"/>
      <c r="BZ3" s="59"/>
      <c r="CA3" s="59"/>
      <c r="CB3" s="59"/>
      <c r="CC3" s="59"/>
      <c r="CD3" s="55" t="s">
        <v>20</v>
      </c>
    </row>
    <row r="4" ht="15.75" customHeight="1">
      <c r="A4" s="60" t="s">
        <v>21</v>
      </c>
      <c r="B4" s="60" t="s">
        <v>22</v>
      </c>
      <c r="C4" s="60"/>
      <c r="D4" s="61" t="s">
        <v>23</v>
      </c>
      <c r="E4" s="61" t="s">
        <v>21</v>
      </c>
      <c r="F4" s="61" t="s">
        <v>24</v>
      </c>
      <c r="G4" s="61" t="s">
        <v>25</v>
      </c>
      <c r="H4" s="61" t="s">
        <v>24</v>
      </c>
      <c r="I4" s="61" t="s">
        <v>26</v>
      </c>
      <c r="J4" s="6" t="s">
        <v>27</v>
      </c>
      <c r="K4" s="6" t="s">
        <v>28</v>
      </c>
      <c r="L4" s="62" t="s">
        <v>29</v>
      </c>
      <c r="M4" s="62" t="s">
        <v>30</v>
      </c>
      <c r="N4" s="62" t="s">
        <v>31</v>
      </c>
      <c r="O4" s="56" t="s">
        <v>32</v>
      </c>
      <c r="P4" s="56" t="s">
        <v>33</v>
      </c>
      <c r="Q4" s="63" t="s">
        <v>34</v>
      </c>
      <c r="R4" s="63" t="s">
        <v>35</v>
      </c>
      <c r="S4" s="63" t="s">
        <v>36</v>
      </c>
      <c r="T4" s="63" t="s">
        <v>37</v>
      </c>
      <c r="U4" s="63" t="s">
        <v>38</v>
      </c>
      <c r="V4" s="63" t="s">
        <v>39</v>
      </c>
      <c r="W4" s="63" t="s">
        <v>22</v>
      </c>
      <c r="X4" s="36" t="s">
        <v>40</v>
      </c>
      <c r="Y4" s="36" t="s">
        <v>41</v>
      </c>
      <c r="Z4" s="36" t="s">
        <v>42</v>
      </c>
      <c r="AA4" s="36" t="s">
        <v>43</v>
      </c>
      <c r="AB4" s="48" t="s">
        <v>32</v>
      </c>
      <c r="AC4" s="36" t="s">
        <v>40</v>
      </c>
      <c r="AD4" s="36" t="s">
        <v>41</v>
      </c>
      <c r="AE4" s="36" t="s">
        <v>43</v>
      </c>
      <c r="AF4" s="48" t="s">
        <v>33</v>
      </c>
      <c r="AG4" s="36" t="s">
        <v>40</v>
      </c>
      <c r="AH4" s="36" t="s">
        <v>41</v>
      </c>
      <c r="AI4" s="36" t="s">
        <v>43</v>
      </c>
      <c r="AJ4" s="64" t="s">
        <v>39</v>
      </c>
      <c r="AK4" s="65" t="s">
        <v>44</v>
      </c>
      <c r="AL4" s="65" t="s">
        <v>45</v>
      </c>
      <c r="AM4" s="65" t="s">
        <v>46</v>
      </c>
      <c r="AN4" s="65" t="s">
        <v>47</v>
      </c>
      <c r="AO4" s="65" t="s">
        <v>48</v>
      </c>
      <c r="AP4" s="65" t="s">
        <v>49</v>
      </c>
      <c r="AQ4" s="65" t="s">
        <v>50</v>
      </c>
      <c r="AR4" s="65" t="s">
        <v>51</v>
      </c>
      <c r="AS4" s="65" t="s">
        <v>52</v>
      </c>
      <c r="AT4" s="65" t="s">
        <v>53</v>
      </c>
      <c r="AU4" s="65" t="s">
        <v>54</v>
      </c>
      <c r="AV4" s="66" t="s">
        <v>35</v>
      </c>
      <c r="AW4" s="65" t="s">
        <v>44</v>
      </c>
      <c r="AX4" s="65" t="s">
        <v>45</v>
      </c>
      <c r="AY4" s="65" t="s">
        <v>46</v>
      </c>
      <c r="AZ4" s="65" t="s">
        <v>47</v>
      </c>
      <c r="BA4" s="65" t="s">
        <v>48</v>
      </c>
      <c r="BB4" s="65" t="s">
        <v>49</v>
      </c>
      <c r="BC4" s="65" t="s">
        <v>50</v>
      </c>
      <c r="BD4" s="65" t="s">
        <v>51</v>
      </c>
      <c r="BE4" s="65" t="s">
        <v>52</v>
      </c>
      <c r="BF4" s="65" t="s">
        <v>53</v>
      </c>
      <c r="BG4" s="65" t="s">
        <v>55</v>
      </c>
      <c r="BH4" s="65" t="s">
        <v>56</v>
      </c>
      <c r="BI4" s="67" t="s">
        <v>36</v>
      </c>
      <c r="BJ4" s="65" t="s">
        <v>44</v>
      </c>
      <c r="BK4" s="65" t="s">
        <v>45</v>
      </c>
      <c r="BL4" s="65" t="s">
        <v>46</v>
      </c>
      <c r="BM4" s="65" t="s">
        <v>47</v>
      </c>
      <c r="BN4" s="65" t="s">
        <v>48</v>
      </c>
      <c r="BO4" s="65" t="s">
        <v>49</v>
      </c>
      <c r="BP4" s="65" t="s">
        <v>50</v>
      </c>
      <c r="BQ4" s="65" t="s">
        <v>51</v>
      </c>
      <c r="BR4" s="65" t="s">
        <v>52</v>
      </c>
      <c r="BS4" s="65" t="s">
        <v>53</v>
      </c>
      <c r="BT4" s="68" t="s">
        <v>37</v>
      </c>
      <c r="BU4" s="65" t="s">
        <v>45</v>
      </c>
      <c r="BV4" s="65" t="s">
        <v>46</v>
      </c>
      <c r="BW4" s="65" t="s">
        <v>47</v>
      </c>
      <c r="BX4" s="65" t="s">
        <v>48</v>
      </c>
      <c r="BY4" s="65" t="s">
        <v>49</v>
      </c>
      <c r="BZ4" s="65" t="s">
        <v>50</v>
      </c>
      <c r="CA4" s="65" t="s">
        <v>51</v>
      </c>
      <c r="CB4" s="69" t="s">
        <v>52</v>
      </c>
      <c r="CC4" s="70"/>
      <c r="CD4" s="71" t="s">
        <v>57</v>
      </c>
    </row>
    <row r="5" ht="15.75" customHeight="1">
      <c r="A5" s="34" t="str">
        <f t="shared" ref="A5:A47" si="2">$E5&amp;"-"&amp;$F5</f>
        <v>202056548-1</v>
      </c>
      <c r="B5" s="23">
        <f t="shared" ref="B5:B47" si="3">$W5</f>
        <v>68</v>
      </c>
      <c r="C5" s="34"/>
      <c r="D5" s="72">
        <v>1.0</v>
      </c>
      <c r="E5" s="73" t="s">
        <v>2633</v>
      </c>
      <c r="F5" s="73" t="s">
        <v>65</v>
      </c>
      <c r="G5" s="73" t="s">
        <v>2634</v>
      </c>
      <c r="H5" s="73" t="s">
        <v>205</v>
      </c>
      <c r="I5" s="73" t="s">
        <v>2635</v>
      </c>
      <c r="J5" s="73" t="s">
        <v>138</v>
      </c>
      <c r="K5" s="73" t="s">
        <v>2636</v>
      </c>
      <c r="L5" s="73" t="s">
        <v>65</v>
      </c>
      <c r="M5" s="73" t="s">
        <v>97</v>
      </c>
      <c r="N5" s="73" t="s">
        <v>2637</v>
      </c>
      <c r="O5" s="74">
        <f t="shared" ref="O5:O39" si="4">$AB5</f>
        <v>84</v>
      </c>
      <c r="P5" s="74">
        <f t="shared" ref="P5:P39" si="5">$AF5</f>
        <v>25</v>
      </c>
      <c r="Q5" s="74">
        <f t="shared" ref="Q5:Q39" si="6">IFERROR(IF($V5&lt;&gt;0,ROUND((MAX(O5:P5)*0.5+$V5*0.5),0),ROUND(($O5*0.5+$P5*0.5),0)),)</f>
        <v>55</v>
      </c>
      <c r="R5" s="74">
        <f t="shared" ref="R5:R39" si="7">$AV5</f>
        <v>79.3</v>
      </c>
      <c r="S5" s="74">
        <f t="shared" ref="S5:S39" si="8">$BI5</f>
        <v>85.1</v>
      </c>
      <c r="T5" s="74">
        <f t="shared" ref="T5:T39" si="9">$BT5</f>
        <v>83.5</v>
      </c>
      <c r="U5" s="74">
        <f t="shared" ref="U5:U39" si="10">$CD5</f>
        <v>75</v>
      </c>
      <c r="V5" s="75">
        <f t="shared" ref="V5:V39" si="11">$AJ5</f>
        <v>0</v>
      </c>
      <c r="W5" s="90">
        <f t="shared" ref="W5:W39" si="12">IF($Q5&gt;=55,ROUND($Q5*$Q$3+$R5*$R$3+$S5*$S$3+$T5*$T$3+$U5*$U$3,0),$Q5)</f>
        <v>68</v>
      </c>
      <c r="X5" s="70">
        <v>20.0</v>
      </c>
      <c r="Y5" s="70">
        <v>24.0</v>
      </c>
      <c r="Z5" s="70">
        <v>40.0</v>
      </c>
      <c r="AA5" s="70">
        <v>100.0</v>
      </c>
      <c r="AB5" s="121">
        <f t="shared" ref="AB5:AB39" si="13">IFERROR(X5+Y5+Z5*AA5/100,0)</f>
        <v>84</v>
      </c>
      <c r="AC5" s="77">
        <v>25.0</v>
      </c>
      <c r="AD5" s="77">
        <v>0.0</v>
      </c>
      <c r="AE5" s="74">
        <v>0.0</v>
      </c>
      <c r="AF5" s="78">
        <f t="shared" ref="AF5:AF39" si="14">IFERROR(AC5+AD5*AE5/100,0)</f>
        <v>25</v>
      </c>
      <c r="AG5" s="77"/>
      <c r="AH5" s="77"/>
      <c r="AI5" s="74"/>
      <c r="AJ5" s="78">
        <f t="shared" ref="AJ5:AJ39" si="15">IFERROR(AG5+AH5*AI5/100,0)</f>
        <v>0</v>
      </c>
      <c r="AK5" s="79">
        <v>20.0</v>
      </c>
      <c r="AL5" s="80">
        <v>100.0</v>
      </c>
      <c r="AM5" s="79">
        <v>100.0</v>
      </c>
      <c r="AN5" s="79">
        <v>100.0</v>
      </c>
      <c r="AO5" s="79">
        <v>50.0</v>
      </c>
      <c r="AP5" s="79">
        <v>60.0</v>
      </c>
      <c r="AQ5" s="79">
        <v>100.0</v>
      </c>
      <c r="AR5" s="79">
        <v>83.0</v>
      </c>
      <c r="AS5" s="79">
        <v>80.0</v>
      </c>
      <c r="AT5" s="79">
        <v>100.0</v>
      </c>
      <c r="AU5" s="79"/>
      <c r="AV5" s="78">
        <f t="shared" ref="AV5:AV39" si="16">IFERROR(AVERAGE(AK5:AU5),0)</f>
        <v>79.3</v>
      </c>
      <c r="AW5" s="79">
        <v>100.0</v>
      </c>
      <c r="AX5" s="79">
        <v>100.0</v>
      </c>
      <c r="AY5" s="79">
        <v>100.0</v>
      </c>
      <c r="AZ5" s="79">
        <v>68.0</v>
      </c>
      <c r="BA5" s="79">
        <v>100.0</v>
      </c>
      <c r="BB5" s="79">
        <v>100.0</v>
      </c>
      <c r="BC5" s="79">
        <v>94.0</v>
      </c>
      <c r="BD5" s="79">
        <v>0.0</v>
      </c>
      <c r="BE5" s="79">
        <v>92.0</v>
      </c>
      <c r="BF5" s="79">
        <v>97.0</v>
      </c>
      <c r="BG5" s="79"/>
      <c r="BH5" s="79"/>
      <c r="BI5" s="78">
        <f t="shared" ref="BI5:BI39" si="17">IFERROR(AVERAGE(AW5:BH5),0)</f>
        <v>85.1</v>
      </c>
      <c r="BJ5" s="79">
        <v>100.0</v>
      </c>
      <c r="BK5" s="79">
        <v>85.0</v>
      </c>
      <c r="BL5" s="79">
        <v>100.0</v>
      </c>
      <c r="BM5" s="79">
        <v>95.0</v>
      </c>
      <c r="BN5" s="79">
        <v>50.0</v>
      </c>
      <c r="BO5" s="79">
        <v>60.0</v>
      </c>
      <c r="BP5" s="79">
        <v>90.0</v>
      </c>
      <c r="BQ5" s="79">
        <v>100.0</v>
      </c>
      <c r="BR5" s="79">
        <v>85.0</v>
      </c>
      <c r="BS5" s="79">
        <v>70.0</v>
      </c>
      <c r="BT5" s="78">
        <f t="shared" ref="BT5:BT39" si="18">IFERROR(AVERAGE(BJ5:BS5),0)</f>
        <v>83.5</v>
      </c>
      <c r="BU5" s="81">
        <v>0.0</v>
      </c>
      <c r="BV5" s="81">
        <v>100.0</v>
      </c>
      <c r="BW5" s="81">
        <v>100.0</v>
      </c>
      <c r="BX5" s="79">
        <v>100.0</v>
      </c>
      <c r="BY5" s="79">
        <v>100.0</v>
      </c>
      <c r="BZ5" s="79">
        <v>100.0</v>
      </c>
      <c r="CA5" s="79">
        <v>100.0</v>
      </c>
      <c r="CB5" s="79">
        <v>0.0</v>
      </c>
      <c r="CC5" s="83"/>
      <c r="CD5" s="78">
        <f t="shared" ref="CD5:CD39" si="19">IFERROR(AVERAGE(BU5:CC5),0)</f>
        <v>75</v>
      </c>
    </row>
    <row r="6" ht="15.75" customHeight="1">
      <c r="A6" s="34" t="str">
        <f t="shared" si="2"/>
        <v>202056533-3</v>
      </c>
      <c r="B6" s="23">
        <f t="shared" si="3"/>
        <v>94</v>
      </c>
      <c r="C6" s="34"/>
      <c r="D6" s="84">
        <v>2.0</v>
      </c>
      <c r="E6" s="73" t="s">
        <v>2638</v>
      </c>
      <c r="F6" s="73" t="s">
        <v>79</v>
      </c>
      <c r="G6" s="73" t="s">
        <v>2639</v>
      </c>
      <c r="H6" s="73" t="s">
        <v>79</v>
      </c>
      <c r="I6" s="73" t="s">
        <v>1008</v>
      </c>
      <c r="J6" s="73" t="s">
        <v>328</v>
      </c>
      <c r="K6" s="73" t="s">
        <v>2640</v>
      </c>
      <c r="L6" s="73" t="s">
        <v>65</v>
      </c>
      <c r="M6" s="73" t="s">
        <v>97</v>
      </c>
      <c r="N6" s="73" t="s">
        <v>2641</v>
      </c>
      <c r="O6" s="74">
        <f t="shared" si="4"/>
        <v>95</v>
      </c>
      <c r="P6" s="74">
        <f t="shared" si="5"/>
        <v>90</v>
      </c>
      <c r="Q6" s="74">
        <f t="shared" si="6"/>
        <v>93</v>
      </c>
      <c r="R6" s="74">
        <f t="shared" si="7"/>
        <v>98</v>
      </c>
      <c r="S6" s="74">
        <f t="shared" si="8"/>
        <v>100</v>
      </c>
      <c r="T6" s="74">
        <f t="shared" si="9"/>
        <v>87.5</v>
      </c>
      <c r="U6" s="74">
        <f t="shared" si="10"/>
        <v>100</v>
      </c>
      <c r="V6" s="75">
        <f t="shared" si="11"/>
        <v>0</v>
      </c>
      <c r="W6" s="90">
        <f t="shared" si="12"/>
        <v>94</v>
      </c>
      <c r="X6" s="70">
        <v>15.0</v>
      </c>
      <c r="Y6" s="70">
        <v>30.0</v>
      </c>
      <c r="Z6" s="70">
        <v>50.0</v>
      </c>
      <c r="AA6" s="70">
        <v>100.0</v>
      </c>
      <c r="AB6" s="121">
        <f t="shared" si="13"/>
        <v>95</v>
      </c>
      <c r="AC6" s="77">
        <v>25.0</v>
      </c>
      <c r="AD6" s="77">
        <v>65.0</v>
      </c>
      <c r="AE6" s="74">
        <v>100.0</v>
      </c>
      <c r="AF6" s="78">
        <f t="shared" si="14"/>
        <v>90</v>
      </c>
      <c r="AG6" s="77"/>
      <c r="AH6" s="77"/>
      <c r="AI6" s="74"/>
      <c r="AJ6" s="78">
        <f t="shared" si="15"/>
        <v>0</v>
      </c>
      <c r="AK6" s="79">
        <v>100.0</v>
      </c>
      <c r="AL6" s="80">
        <v>100.0</v>
      </c>
      <c r="AM6" s="79">
        <v>100.0</v>
      </c>
      <c r="AN6" s="79">
        <v>100.0</v>
      </c>
      <c r="AO6" s="79">
        <v>100.0</v>
      </c>
      <c r="AP6" s="79">
        <v>80.0</v>
      </c>
      <c r="AQ6" s="79">
        <v>100.0</v>
      </c>
      <c r="AR6" s="79">
        <v>100.0</v>
      </c>
      <c r="AS6" s="79">
        <v>100.0</v>
      </c>
      <c r="AT6" s="79">
        <v>100.0</v>
      </c>
      <c r="AU6" s="79"/>
      <c r="AV6" s="78">
        <f t="shared" si="16"/>
        <v>98</v>
      </c>
      <c r="AW6" s="79">
        <v>100.0</v>
      </c>
      <c r="AX6" s="79">
        <v>100.0</v>
      </c>
      <c r="AY6" s="79">
        <v>100.0</v>
      </c>
      <c r="AZ6" s="79">
        <v>100.0</v>
      </c>
      <c r="BA6" s="79">
        <v>100.0</v>
      </c>
      <c r="BB6" s="79">
        <v>100.0</v>
      </c>
      <c r="BC6" s="79">
        <v>100.0</v>
      </c>
      <c r="BD6" s="79">
        <v>100.0</v>
      </c>
      <c r="BE6" s="79">
        <v>100.0</v>
      </c>
      <c r="BF6" s="79">
        <v>100.0</v>
      </c>
      <c r="BG6" s="79"/>
      <c r="BH6" s="79"/>
      <c r="BI6" s="78">
        <f t="shared" si="17"/>
        <v>100</v>
      </c>
      <c r="BJ6" s="79">
        <v>100.0</v>
      </c>
      <c r="BK6" s="79">
        <v>100.0</v>
      </c>
      <c r="BL6" s="79">
        <v>100.0</v>
      </c>
      <c r="BM6" s="79">
        <v>0.0</v>
      </c>
      <c r="BN6" s="79">
        <v>100.0</v>
      </c>
      <c r="BO6" s="79">
        <v>100.0</v>
      </c>
      <c r="BP6" s="79">
        <v>80.0</v>
      </c>
      <c r="BQ6" s="79">
        <v>100.0</v>
      </c>
      <c r="BR6" s="79">
        <v>95.0</v>
      </c>
      <c r="BS6" s="79">
        <v>100.0</v>
      </c>
      <c r="BT6" s="78">
        <f t="shared" si="18"/>
        <v>87.5</v>
      </c>
      <c r="BU6" s="81">
        <v>100.0</v>
      </c>
      <c r="BV6" s="81">
        <v>100.0</v>
      </c>
      <c r="BW6" s="81">
        <v>100.0</v>
      </c>
      <c r="BX6" s="79">
        <v>100.0</v>
      </c>
      <c r="BY6" s="79">
        <v>100.0</v>
      </c>
      <c r="BZ6" s="79">
        <v>100.0</v>
      </c>
      <c r="CA6" s="79">
        <v>100.0</v>
      </c>
      <c r="CB6" s="79">
        <v>100.0</v>
      </c>
      <c r="CC6" s="79"/>
      <c r="CD6" s="78">
        <f t="shared" si="19"/>
        <v>100</v>
      </c>
    </row>
    <row r="7" ht="15.75" customHeight="1">
      <c r="A7" s="34" t="str">
        <f t="shared" si="2"/>
        <v>202056591-0</v>
      </c>
      <c r="B7" s="23">
        <f t="shared" si="3"/>
        <v>38</v>
      </c>
      <c r="C7" s="34"/>
      <c r="D7" s="84">
        <v>3.0</v>
      </c>
      <c r="E7" s="73" t="s">
        <v>2642</v>
      </c>
      <c r="F7" s="73" t="s">
        <v>155</v>
      </c>
      <c r="G7" s="73" t="s">
        <v>2643</v>
      </c>
      <c r="H7" s="73" t="s">
        <v>205</v>
      </c>
      <c r="I7" s="73" t="s">
        <v>2644</v>
      </c>
      <c r="J7" s="73" t="s">
        <v>1372</v>
      </c>
      <c r="K7" s="73" t="s">
        <v>2645</v>
      </c>
      <c r="L7" s="73" t="s">
        <v>65</v>
      </c>
      <c r="M7" s="73" t="s">
        <v>97</v>
      </c>
      <c r="N7" s="73" t="s">
        <v>2646</v>
      </c>
      <c r="O7" s="74">
        <f t="shared" si="4"/>
        <v>75</v>
      </c>
      <c r="P7" s="74">
        <f t="shared" si="5"/>
        <v>0</v>
      </c>
      <c r="Q7" s="74">
        <f t="shared" si="6"/>
        <v>38</v>
      </c>
      <c r="R7" s="74">
        <f t="shared" si="7"/>
        <v>86.7</v>
      </c>
      <c r="S7" s="74">
        <f t="shared" si="8"/>
        <v>99.6</v>
      </c>
      <c r="T7" s="74">
        <f t="shared" si="9"/>
        <v>66.5</v>
      </c>
      <c r="U7" s="74">
        <f t="shared" si="10"/>
        <v>82</v>
      </c>
      <c r="V7" s="75">
        <f t="shared" si="11"/>
        <v>0</v>
      </c>
      <c r="W7" s="90">
        <f t="shared" si="12"/>
        <v>38</v>
      </c>
      <c r="X7" s="70">
        <v>20.0</v>
      </c>
      <c r="Y7" s="70">
        <v>5.0</v>
      </c>
      <c r="Z7" s="70">
        <v>50.0</v>
      </c>
      <c r="AA7" s="70">
        <v>100.0</v>
      </c>
      <c r="AB7" s="121">
        <f t="shared" si="13"/>
        <v>75</v>
      </c>
      <c r="AC7" s="77">
        <v>0.0</v>
      </c>
      <c r="AD7" s="77">
        <v>0.0</v>
      </c>
      <c r="AE7" s="74">
        <v>0.0</v>
      </c>
      <c r="AF7" s="78">
        <f t="shared" si="14"/>
        <v>0</v>
      </c>
      <c r="AG7" s="77"/>
      <c r="AH7" s="77"/>
      <c r="AI7" s="74"/>
      <c r="AJ7" s="78">
        <f t="shared" si="15"/>
        <v>0</v>
      </c>
      <c r="AK7" s="79">
        <v>100.0</v>
      </c>
      <c r="AL7" s="80">
        <v>100.0</v>
      </c>
      <c r="AM7" s="79">
        <v>100.0</v>
      </c>
      <c r="AN7" s="79">
        <v>100.0</v>
      </c>
      <c r="AO7" s="79">
        <v>100.0</v>
      </c>
      <c r="AP7" s="79">
        <v>60.0</v>
      </c>
      <c r="AQ7" s="79">
        <v>100.0</v>
      </c>
      <c r="AR7" s="79">
        <v>100.0</v>
      </c>
      <c r="AS7" s="79">
        <v>40.0</v>
      </c>
      <c r="AT7" s="79">
        <v>67.0</v>
      </c>
      <c r="AU7" s="79"/>
      <c r="AV7" s="78">
        <f t="shared" si="16"/>
        <v>86.7</v>
      </c>
      <c r="AW7" s="79">
        <v>100.0</v>
      </c>
      <c r="AX7" s="79">
        <v>100.0</v>
      </c>
      <c r="AY7" s="79">
        <v>100.0</v>
      </c>
      <c r="AZ7" s="79">
        <v>100.0</v>
      </c>
      <c r="BA7" s="79">
        <v>100.0</v>
      </c>
      <c r="BB7" s="79">
        <v>100.0</v>
      </c>
      <c r="BC7" s="79">
        <v>100.0</v>
      </c>
      <c r="BD7" s="79">
        <v>100.0</v>
      </c>
      <c r="BE7" s="79">
        <v>100.0</v>
      </c>
      <c r="BF7" s="79">
        <v>96.0</v>
      </c>
      <c r="BG7" s="79"/>
      <c r="BH7" s="79"/>
      <c r="BI7" s="78">
        <f t="shared" si="17"/>
        <v>99.6</v>
      </c>
      <c r="BJ7" s="79">
        <v>100.0</v>
      </c>
      <c r="BK7" s="79">
        <v>100.0</v>
      </c>
      <c r="BL7" s="79">
        <v>100.0</v>
      </c>
      <c r="BM7" s="79">
        <v>75.0</v>
      </c>
      <c r="BN7" s="79">
        <v>100.0</v>
      </c>
      <c r="BO7" s="79">
        <v>95.0</v>
      </c>
      <c r="BP7" s="79">
        <v>95.0</v>
      </c>
      <c r="BQ7" s="79">
        <v>0.0</v>
      </c>
      <c r="BR7" s="79">
        <v>0.0</v>
      </c>
      <c r="BS7" s="79">
        <v>0.0</v>
      </c>
      <c r="BT7" s="78">
        <f t="shared" si="18"/>
        <v>66.5</v>
      </c>
      <c r="BU7" s="81">
        <v>100.0</v>
      </c>
      <c r="BV7" s="81">
        <v>100.0</v>
      </c>
      <c r="BW7" s="81">
        <v>100.0</v>
      </c>
      <c r="BX7" s="79">
        <v>100.0</v>
      </c>
      <c r="BY7" s="79">
        <v>56.0</v>
      </c>
      <c r="BZ7" s="79">
        <v>0.0</v>
      </c>
      <c r="CA7" s="79">
        <v>100.0</v>
      </c>
      <c r="CB7" s="79">
        <v>100.0</v>
      </c>
      <c r="CC7" s="79"/>
      <c r="CD7" s="78">
        <f t="shared" si="19"/>
        <v>82</v>
      </c>
    </row>
    <row r="8" ht="15.75" customHeight="1">
      <c r="A8" s="34" t="str">
        <f t="shared" si="2"/>
        <v>201956540-0</v>
      </c>
      <c r="B8" s="23">
        <f t="shared" si="3"/>
        <v>69</v>
      </c>
      <c r="C8" s="34"/>
      <c r="D8" s="84">
        <v>4.0</v>
      </c>
      <c r="E8" s="73" t="s">
        <v>2647</v>
      </c>
      <c r="F8" s="73" t="s">
        <v>155</v>
      </c>
      <c r="G8" s="73" t="s">
        <v>2648</v>
      </c>
      <c r="H8" s="73" t="s">
        <v>108</v>
      </c>
      <c r="I8" s="73" t="s">
        <v>2649</v>
      </c>
      <c r="J8" s="73" t="s">
        <v>653</v>
      </c>
      <c r="K8" s="73" t="s">
        <v>2650</v>
      </c>
      <c r="L8" s="73" t="s">
        <v>65</v>
      </c>
      <c r="M8" s="73" t="s">
        <v>97</v>
      </c>
      <c r="N8" s="73" t="s">
        <v>2651</v>
      </c>
      <c r="O8" s="74">
        <f t="shared" si="4"/>
        <v>79</v>
      </c>
      <c r="P8" s="74">
        <f t="shared" si="5"/>
        <v>15</v>
      </c>
      <c r="Q8" s="74">
        <f t="shared" si="6"/>
        <v>60</v>
      </c>
      <c r="R8" s="74">
        <f t="shared" si="7"/>
        <v>68.1</v>
      </c>
      <c r="S8" s="74">
        <f t="shared" si="8"/>
        <v>90</v>
      </c>
      <c r="T8" s="74">
        <f t="shared" si="9"/>
        <v>81.5</v>
      </c>
      <c r="U8" s="74">
        <f t="shared" si="10"/>
        <v>100</v>
      </c>
      <c r="V8" s="75">
        <f t="shared" si="11"/>
        <v>40</v>
      </c>
      <c r="W8" s="90">
        <f t="shared" si="12"/>
        <v>69</v>
      </c>
      <c r="X8" s="70">
        <v>20.0</v>
      </c>
      <c r="Y8" s="70">
        <v>24.0</v>
      </c>
      <c r="Z8" s="70">
        <v>35.0</v>
      </c>
      <c r="AA8" s="70">
        <v>100.0</v>
      </c>
      <c r="AB8" s="121">
        <f t="shared" si="13"/>
        <v>79</v>
      </c>
      <c r="AC8" s="77">
        <v>15.0</v>
      </c>
      <c r="AD8" s="77">
        <v>0.0</v>
      </c>
      <c r="AE8" s="74">
        <v>0.0</v>
      </c>
      <c r="AF8" s="78">
        <f t="shared" si="14"/>
        <v>15</v>
      </c>
      <c r="AG8" s="77">
        <v>25.0</v>
      </c>
      <c r="AH8" s="77">
        <v>15.0</v>
      </c>
      <c r="AI8" s="74">
        <v>100.0</v>
      </c>
      <c r="AJ8" s="78">
        <f t="shared" si="15"/>
        <v>40</v>
      </c>
      <c r="AK8" s="79">
        <v>100.0</v>
      </c>
      <c r="AL8" s="80">
        <v>100.0</v>
      </c>
      <c r="AM8" s="79">
        <v>100.0</v>
      </c>
      <c r="AN8" s="79">
        <v>75.0</v>
      </c>
      <c r="AO8" s="79">
        <v>100.0</v>
      </c>
      <c r="AP8" s="79">
        <v>40.0</v>
      </c>
      <c r="AQ8" s="79">
        <v>100.0</v>
      </c>
      <c r="AR8" s="79">
        <v>33.0</v>
      </c>
      <c r="AS8" s="79">
        <v>0.0</v>
      </c>
      <c r="AT8" s="79">
        <v>33.0</v>
      </c>
      <c r="AU8" s="79"/>
      <c r="AV8" s="78">
        <f t="shared" si="16"/>
        <v>68.1</v>
      </c>
      <c r="AW8" s="79">
        <v>100.0</v>
      </c>
      <c r="AX8" s="79">
        <v>100.0</v>
      </c>
      <c r="AY8" s="79">
        <v>100.0</v>
      </c>
      <c r="AZ8" s="79">
        <v>100.0</v>
      </c>
      <c r="BA8" s="79">
        <v>100.0</v>
      </c>
      <c r="BB8" s="79">
        <v>0.0</v>
      </c>
      <c r="BC8" s="79">
        <v>100.0</v>
      </c>
      <c r="BD8" s="79">
        <v>100.0</v>
      </c>
      <c r="BE8" s="79">
        <v>100.0</v>
      </c>
      <c r="BF8" s="79">
        <v>100.0</v>
      </c>
      <c r="BG8" s="79"/>
      <c r="BH8" s="79"/>
      <c r="BI8" s="78">
        <f t="shared" si="17"/>
        <v>90</v>
      </c>
      <c r="BJ8" s="79">
        <v>100.0</v>
      </c>
      <c r="BK8" s="79">
        <v>100.0</v>
      </c>
      <c r="BL8" s="79">
        <v>100.0</v>
      </c>
      <c r="BM8" s="79">
        <v>90.0</v>
      </c>
      <c r="BN8" s="79">
        <v>100.0</v>
      </c>
      <c r="BO8" s="79">
        <v>100.0</v>
      </c>
      <c r="BP8" s="79">
        <v>55.0</v>
      </c>
      <c r="BQ8" s="79">
        <v>75.0</v>
      </c>
      <c r="BR8" s="79">
        <v>95.0</v>
      </c>
      <c r="BS8" s="79">
        <v>0.0</v>
      </c>
      <c r="BT8" s="78">
        <f t="shared" si="18"/>
        <v>81.5</v>
      </c>
      <c r="BU8" s="81">
        <v>100.0</v>
      </c>
      <c r="BV8" s="81">
        <v>100.0</v>
      </c>
      <c r="BW8" s="81">
        <v>100.0</v>
      </c>
      <c r="BX8" s="79">
        <v>100.0</v>
      </c>
      <c r="BY8" s="79">
        <v>100.0</v>
      </c>
      <c r="BZ8" s="79">
        <v>100.0</v>
      </c>
      <c r="CA8" s="79">
        <v>100.0</v>
      </c>
      <c r="CB8" s="79">
        <v>100.0</v>
      </c>
      <c r="CC8" s="79"/>
      <c r="CD8" s="78">
        <f t="shared" si="19"/>
        <v>100</v>
      </c>
    </row>
    <row r="9" ht="15.75" customHeight="1">
      <c r="A9" s="34" t="str">
        <f t="shared" si="2"/>
        <v>202056509-0</v>
      </c>
      <c r="B9" s="23">
        <f t="shared" si="3"/>
        <v>95</v>
      </c>
      <c r="C9" s="34"/>
      <c r="D9" s="84">
        <v>5.0</v>
      </c>
      <c r="E9" s="73" t="s">
        <v>2652</v>
      </c>
      <c r="F9" s="73" t="s">
        <v>155</v>
      </c>
      <c r="G9" s="73" t="s">
        <v>2653</v>
      </c>
      <c r="H9" s="73" t="s">
        <v>65</v>
      </c>
      <c r="I9" s="73" t="s">
        <v>1603</v>
      </c>
      <c r="J9" s="73" t="s">
        <v>2654</v>
      </c>
      <c r="K9" s="73" t="s">
        <v>2655</v>
      </c>
      <c r="L9" s="73" t="s">
        <v>65</v>
      </c>
      <c r="M9" s="73" t="s">
        <v>97</v>
      </c>
      <c r="N9" s="73" t="s">
        <v>2656</v>
      </c>
      <c r="O9" s="74">
        <f t="shared" si="4"/>
        <v>95</v>
      </c>
      <c r="P9" s="74">
        <f t="shared" si="5"/>
        <v>100</v>
      </c>
      <c r="Q9" s="74">
        <f t="shared" si="6"/>
        <v>98</v>
      </c>
      <c r="R9" s="74">
        <f t="shared" si="7"/>
        <v>83.8</v>
      </c>
      <c r="S9" s="74">
        <f t="shared" si="8"/>
        <v>100</v>
      </c>
      <c r="T9" s="74">
        <f t="shared" si="9"/>
        <v>97</v>
      </c>
      <c r="U9" s="74">
        <f t="shared" si="10"/>
        <v>100</v>
      </c>
      <c r="V9" s="75">
        <f t="shared" si="11"/>
        <v>0</v>
      </c>
      <c r="W9" s="90">
        <f t="shared" si="12"/>
        <v>95</v>
      </c>
      <c r="X9" s="70">
        <v>20.0</v>
      </c>
      <c r="Y9" s="70">
        <v>30.0</v>
      </c>
      <c r="Z9" s="70">
        <v>45.0</v>
      </c>
      <c r="AA9" s="70">
        <v>100.0</v>
      </c>
      <c r="AB9" s="121">
        <f t="shared" si="13"/>
        <v>95</v>
      </c>
      <c r="AC9" s="77">
        <v>30.0</v>
      </c>
      <c r="AD9" s="77">
        <v>70.0</v>
      </c>
      <c r="AE9" s="74">
        <v>100.0</v>
      </c>
      <c r="AF9" s="78">
        <f t="shared" si="14"/>
        <v>100</v>
      </c>
      <c r="AG9" s="77"/>
      <c r="AH9" s="77"/>
      <c r="AI9" s="74"/>
      <c r="AJ9" s="78">
        <f t="shared" si="15"/>
        <v>0</v>
      </c>
      <c r="AK9" s="79">
        <v>100.0</v>
      </c>
      <c r="AL9" s="80">
        <v>20.0</v>
      </c>
      <c r="AM9" s="79">
        <v>100.0</v>
      </c>
      <c r="AN9" s="79">
        <v>75.0</v>
      </c>
      <c r="AO9" s="79">
        <v>100.0</v>
      </c>
      <c r="AP9" s="79">
        <v>60.0</v>
      </c>
      <c r="AQ9" s="79">
        <v>100.0</v>
      </c>
      <c r="AR9" s="79">
        <v>83.0</v>
      </c>
      <c r="AS9" s="79">
        <v>100.0</v>
      </c>
      <c r="AT9" s="79">
        <v>100.0</v>
      </c>
      <c r="AU9" s="79"/>
      <c r="AV9" s="78">
        <f t="shared" si="16"/>
        <v>83.8</v>
      </c>
      <c r="AW9" s="79">
        <v>100.0</v>
      </c>
      <c r="AX9" s="79">
        <v>100.0</v>
      </c>
      <c r="AY9" s="79">
        <v>100.0</v>
      </c>
      <c r="AZ9" s="79">
        <v>100.0</v>
      </c>
      <c r="BA9" s="79">
        <v>100.0</v>
      </c>
      <c r="BB9" s="79">
        <v>100.0</v>
      </c>
      <c r="BC9" s="79">
        <v>100.0</v>
      </c>
      <c r="BD9" s="79">
        <v>100.0</v>
      </c>
      <c r="BE9" s="79">
        <v>100.0</v>
      </c>
      <c r="BF9" s="79">
        <v>100.0</v>
      </c>
      <c r="BG9" s="79"/>
      <c r="BH9" s="79"/>
      <c r="BI9" s="78">
        <f t="shared" si="17"/>
        <v>100</v>
      </c>
      <c r="BJ9" s="79">
        <v>100.0</v>
      </c>
      <c r="BK9" s="79">
        <v>100.0</v>
      </c>
      <c r="BL9" s="79">
        <v>100.0</v>
      </c>
      <c r="BM9" s="79">
        <v>90.0</v>
      </c>
      <c r="BN9" s="79">
        <v>100.0</v>
      </c>
      <c r="BO9" s="79">
        <v>100.0</v>
      </c>
      <c r="BP9" s="79">
        <v>90.0</v>
      </c>
      <c r="BQ9" s="79">
        <v>100.0</v>
      </c>
      <c r="BR9" s="79">
        <v>90.0</v>
      </c>
      <c r="BS9" s="79">
        <v>100.0</v>
      </c>
      <c r="BT9" s="78">
        <f t="shared" si="18"/>
        <v>97</v>
      </c>
      <c r="BU9" s="81">
        <v>100.0</v>
      </c>
      <c r="BV9" s="81">
        <v>100.0</v>
      </c>
      <c r="BW9" s="81">
        <v>100.0</v>
      </c>
      <c r="BX9" s="79">
        <v>100.0</v>
      </c>
      <c r="BY9" s="79">
        <v>100.0</v>
      </c>
      <c r="BZ9" s="79">
        <v>100.0</v>
      </c>
      <c r="CA9" s="79">
        <v>100.0</v>
      </c>
      <c r="CB9" s="79">
        <v>100.0</v>
      </c>
      <c r="CC9" s="79"/>
      <c r="CD9" s="78">
        <f t="shared" si="19"/>
        <v>100</v>
      </c>
    </row>
    <row r="10" ht="15.75" customHeight="1">
      <c r="A10" s="34" t="str">
        <f t="shared" si="2"/>
        <v>201956585-0</v>
      </c>
      <c r="B10" s="23">
        <f t="shared" si="3"/>
        <v>72</v>
      </c>
      <c r="C10" s="34"/>
      <c r="D10" s="84">
        <v>6.0</v>
      </c>
      <c r="E10" s="73" t="s">
        <v>2657</v>
      </c>
      <c r="F10" s="73" t="s">
        <v>155</v>
      </c>
      <c r="G10" s="73" t="s">
        <v>2658</v>
      </c>
      <c r="H10" s="73" t="s">
        <v>205</v>
      </c>
      <c r="I10" s="73" t="s">
        <v>694</v>
      </c>
      <c r="J10" s="73" t="s">
        <v>2659</v>
      </c>
      <c r="K10" s="73" t="s">
        <v>2660</v>
      </c>
      <c r="L10" s="73" t="s">
        <v>65</v>
      </c>
      <c r="M10" s="73" t="s">
        <v>97</v>
      </c>
      <c r="N10" s="73" t="s">
        <v>2661</v>
      </c>
      <c r="O10" s="74">
        <f t="shared" si="4"/>
        <v>75</v>
      </c>
      <c r="P10" s="74">
        <f t="shared" si="5"/>
        <v>45</v>
      </c>
      <c r="Q10" s="74">
        <f t="shared" si="6"/>
        <v>60</v>
      </c>
      <c r="R10" s="74">
        <f t="shared" si="7"/>
        <v>80.8</v>
      </c>
      <c r="S10" s="74">
        <f t="shared" si="8"/>
        <v>100</v>
      </c>
      <c r="T10" s="74">
        <f t="shared" si="9"/>
        <v>86</v>
      </c>
      <c r="U10" s="74">
        <f t="shared" si="10"/>
        <v>75</v>
      </c>
      <c r="V10" s="75">
        <f t="shared" si="11"/>
        <v>0</v>
      </c>
      <c r="W10" s="90">
        <f t="shared" si="12"/>
        <v>72</v>
      </c>
      <c r="X10" s="70">
        <v>20.0</v>
      </c>
      <c r="Y10" s="70">
        <v>25.0</v>
      </c>
      <c r="Z10" s="70">
        <v>30.0</v>
      </c>
      <c r="AA10" s="70">
        <v>100.0</v>
      </c>
      <c r="AB10" s="121">
        <f t="shared" si="13"/>
        <v>75</v>
      </c>
      <c r="AC10" s="77">
        <v>20.0</v>
      </c>
      <c r="AD10" s="77">
        <v>25.0</v>
      </c>
      <c r="AE10" s="74">
        <v>100.0</v>
      </c>
      <c r="AF10" s="78">
        <f t="shared" si="14"/>
        <v>45</v>
      </c>
      <c r="AG10" s="77"/>
      <c r="AH10" s="77"/>
      <c r="AI10" s="74"/>
      <c r="AJ10" s="78">
        <f t="shared" si="15"/>
        <v>0</v>
      </c>
      <c r="AK10" s="79">
        <v>83.0</v>
      </c>
      <c r="AL10" s="80">
        <v>100.0</v>
      </c>
      <c r="AM10" s="79">
        <v>100.0</v>
      </c>
      <c r="AN10" s="79">
        <v>75.0</v>
      </c>
      <c r="AO10" s="79">
        <v>50.0</v>
      </c>
      <c r="AP10" s="79">
        <v>40.0</v>
      </c>
      <c r="AQ10" s="79">
        <v>100.0</v>
      </c>
      <c r="AR10" s="79">
        <v>100.0</v>
      </c>
      <c r="AS10" s="79">
        <v>60.0</v>
      </c>
      <c r="AT10" s="79">
        <v>100.0</v>
      </c>
      <c r="AU10" s="79"/>
      <c r="AV10" s="78">
        <f t="shared" si="16"/>
        <v>80.8</v>
      </c>
      <c r="AW10" s="79">
        <v>100.0</v>
      </c>
      <c r="AX10" s="79">
        <v>100.0</v>
      </c>
      <c r="AY10" s="79">
        <v>100.0</v>
      </c>
      <c r="AZ10" s="79">
        <v>100.0</v>
      </c>
      <c r="BA10" s="79">
        <v>100.0</v>
      </c>
      <c r="BB10" s="79">
        <v>100.0</v>
      </c>
      <c r="BC10" s="79">
        <v>100.0</v>
      </c>
      <c r="BD10" s="79">
        <v>100.0</v>
      </c>
      <c r="BE10" s="79">
        <v>100.0</v>
      </c>
      <c r="BF10" s="79">
        <v>100.0</v>
      </c>
      <c r="BG10" s="79"/>
      <c r="BH10" s="79"/>
      <c r="BI10" s="78">
        <f t="shared" si="17"/>
        <v>100</v>
      </c>
      <c r="BJ10" s="79">
        <v>100.0</v>
      </c>
      <c r="BK10" s="79">
        <v>85.0</v>
      </c>
      <c r="BL10" s="79">
        <v>100.0</v>
      </c>
      <c r="BM10" s="79">
        <v>0.0</v>
      </c>
      <c r="BN10" s="79">
        <v>100.0</v>
      </c>
      <c r="BO10" s="79">
        <v>100.0</v>
      </c>
      <c r="BP10" s="79">
        <v>80.0</v>
      </c>
      <c r="BQ10" s="79">
        <v>100.0</v>
      </c>
      <c r="BR10" s="79">
        <v>95.0</v>
      </c>
      <c r="BS10" s="79">
        <v>100.0</v>
      </c>
      <c r="BT10" s="78">
        <f t="shared" si="18"/>
        <v>86</v>
      </c>
      <c r="BU10" s="81">
        <v>100.0</v>
      </c>
      <c r="BV10" s="81">
        <v>100.0</v>
      </c>
      <c r="BW10" s="81">
        <v>100.0</v>
      </c>
      <c r="BX10" s="79">
        <v>0.0</v>
      </c>
      <c r="BY10" s="79">
        <v>100.0</v>
      </c>
      <c r="BZ10" s="79">
        <v>100.0</v>
      </c>
      <c r="CA10" s="79">
        <v>100.0</v>
      </c>
      <c r="CB10" s="79">
        <v>0.0</v>
      </c>
      <c r="CC10" s="79"/>
      <c r="CD10" s="78">
        <f t="shared" si="19"/>
        <v>75</v>
      </c>
    </row>
    <row r="11" ht="15.75" customHeight="1">
      <c r="A11" s="34" t="str">
        <f t="shared" si="2"/>
        <v>202056523-6</v>
      </c>
      <c r="B11" s="23">
        <f t="shared" si="3"/>
        <v>85</v>
      </c>
      <c r="C11" s="34"/>
      <c r="D11" s="84">
        <v>7.0</v>
      </c>
      <c r="E11" s="73" t="s">
        <v>2662</v>
      </c>
      <c r="F11" s="73" t="s">
        <v>85</v>
      </c>
      <c r="G11" s="73" t="s">
        <v>2663</v>
      </c>
      <c r="H11" s="73" t="s">
        <v>59</v>
      </c>
      <c r="I11" s="73" t="s">
        <v>2664</v>
      </c>
      <c r="J11" s="73" t="s">
        <v>2665</v>
      </c>
      <c r="K11" s="73" t="s">
        <v>2666</v>
      </c>
      <c r="L11" s="73" t="s">
        <v>65</v>
      </c>
      <c r="M11" s="73" t="s">
        <v>97</v>
      </c>
      <c r="N11" s="73" t="s">
        <v>2667</v>
      </c>
      <c r="O11" s="74">
        <f t="shared" si="4"/>
        <v>75</v>
      </c>
      <c r="P11" s="74">
        <f t="shared" si="5"/>
        <v>70</v>
      </c>
      <c r="Q11" s="74">
        <f t="shared" si="6"/>
        <v>73</v>
      </c>
      <c r="R11" s="74">
        <f t="shared" si="7"/>
        <v>95</v>
      </c>
      <c r="S11" s="74">
        <f t="shared" si="8"/>
        <v>100</v>
      </c>
      <c r="T11" s="74">
        <f t="shared" si="9"/>
        <v>96</v>
      </c>
      <c r="U11" s="74">
        <f t="shared" si="10"/>
        <v>100</v>
      </c>
      <c r="V11" s="75">
        <f t="shared" si="11"/>
        <v>0</v>
      </c>
      <c r="W11" s="90">
        <f t="shared" si="12"/>
        <v>85</v>
      </c>
      <c r="X11" s="70">
        <v>15.0</v>
      </c>
      <c r="Y11" s="70">
        <v>20.0</v>
      </c>
      <c r="Z11" s="70">
        <v>40.0</v>
      </c>
      <c r="AA11" s="70">
        <v>100.0</v>
      </c>
      <c r="AB11" s="121">
        <f t="shared" si="13"/>
        <v>75</v>
      </c>
      <c r="AC11" s="77">
        <v>25.0</v>
      </c>
      <c r="AD11" s="77">
        <v>45.0</v>
      </c>
      <c r="AE11" s="74">
        <v>100.0</v>
      </c>
      <c r="AF11" s="78">
        <f t="shared" si="14"/>
        <v>70</v>
      </c>
      <c r="AG11" s="77"/>
      <c r="AH11" s="77"/>
      <c r="AI11" s="74"/>
      <c r="AJ11" s="78">
        <f t="shared" si="15"/>
        <v>0</v>
      </c>
      <c r="AK11" s="79">
        <v>100.0</v>
      </c>
      <c r="AL11" s="80">
        <v>100.0</v>
      </c>
      <c r="AM11" s="79">
        <v>100.0</v>
      </c>
      <c r="AN11" s="79">
        <v>100.0</v>
      </c>
      <c r="AO11" s="79">
        <v>50.0</v>
      </c>
      <c r="AP11" s="79">
        <v>100.0</v>
      </c>
      <c r="AQ11" s="79">
        <v>100.0</v>
      </c>
      <c r="AR11" s="79">
        <v>100.0</v>
      </c>
      <c r="AS11" s="79">
        <v>100.0</v>
      </c>
      <c r="AT11" s="79">
        <v>100.0</v>
      </c>
      <c r="AU11" s="79"/>
      <c r="AV11" s="78">
        <f t="shared" si="16"/>
        <v>95</v>
      </c>
      <c r="AW11" s="79">
        <v>100.0</v>
      </c>
      <c r="AX11" s="79">
        <v>100.0</v>
      </c>
      <c r="AY11" s="79">
        <v>100.0</v>
      </c>
      <c r="AZ11" s="79">
        <v>100.0</v>
      </c>
      <c r="BA11" s="79">
        <v>100.0</v>
      </c>
      <c r="BB11" s="79">
        <v>100.0</v>
      </c>
      <c r="BC11" s="79">
        <v>100.0</v>
      </c>
      <c r="BD11" s="79">
        <v>100.0</v>
      </c>
      <c r="BE11" s="79">
        <v>100.0</v>
      </c>
      <c r="BF11" s="79">
        <v>100.0</v>
      </c>
      <c r="BG11" s="79"/>
      <c r="BH11" s="79"/>
      <c r="BI11" s="78">
        <f t="shared" si="17"/>
        <v>100</v>
      </c>
      <c r="BJ11" s="79">
        <v>90.0</v>
      </c>
      <c r="BK11" s="79">
        <v>85.0</v>
      </c>
      <c r="BL11" s="79">
        <v>95.0</v>
      </c>
      <c r="BM11" s="79">
        <v>100.0</v>
      </c>
      <c r="BN11" s="79">
        <v>100.0</v>
      </c>
      <c r="BO11" s="79">
        <v>100.0</v>
      </c>
      <c r="BP11" s="79">
        <v>100.0</v>
      </c>
      <c r="BQ11" s="79">
        <v>100.0</v>
      </c>
      <c r="BR11" s="79">
        <v>100.0</v>
      </c>
      <c r="BS11" s="79">
        <v>90.0</v>
      </c>
      <c r="BT11" s="78">
        <f t="shared" si="18"/>
        <v>96</v>
      </c>
      <c r="BU11" s="81">
        <v>100.0</v>
      </c>
      <c r="BV11" s="81">
        <v>100.0</v>
      </c>
      <c r="BW11" s="81">
        <v>100.0</v>
      </c>
      <c r="BX11" s="79">
        <v>100.0</v>
      </c>
      <c r="BY11" s="79">
        <v>100.0</v>
      </c>
      <c r="BZ11" s="79">
        <v>100.0</v>
      </c>
      <c r="CA11" s="79">
        <v>100.0</v>
      </c>
      <c r="CB11" s="79">
        <v>100.0</v>
      </c>
      <c r="CC11" s="79"/>
      <c r="CD11" s="78">
        <f t="shared" si="19"/>
        <v>100</v>
      </c>
    </row>
    <row r="12" ht="15.75" customHeight="1">
      <c r="A12" s="34" t="str">
        <f t="shared" si="2"/>
        <v>201956611-3</v>
      </c>
      <c r="B12" s="23">
        <f t="shared" si="3"/>
        <v>75</v>
      </c>
      <c r="C12" s="34"/>
      <c r="D12" s="84">
        <v>8.0</v>
      </c>
      <c r="E12" s="73" t="s">
        <v>2668</v>
      </c>
      <c r="F12" s="73" t="s">
        <v>79</v>
      </c>
      <c r="G12" s="73" t="s">
        <v>2669</v>
      </c>
      <c r="H12" s="73" t="s">
        <v>65</v>
      </c>
      <c r="I12" s="73" t="s">
        <v>2670</v>
      </c>
      <c r="J12" s="73" t="s">
        <v>2671</v>
      </c>
      <c r="K12" s="73" t="s">
        <v>2672</v>
      </c>
      <c r="L12" s="73" t="s">
        <v>65</v>
      </c>
      <c r="M12" s="73" t="s">
        <v>97</v>
      </c>
      <c r="N12" s="73" t="s">
        <v>2673</v>
      </c>
      <c r="O12" s="74">
        <f t="shared" si="4"/>
        <v>74</v>
      </c>
      <c r="P12" s="74">
        <f t="shared" si="5"/>
        <v>40</v>
      </c>
      <c r="Q12" s="74">
        <f t="shared" si="6"/>
        <v>57</v>
      </c>
      <c r="R12" s="74">
        <f t="shared" si="7"/>
        <v>93.5</v>
      </c>
      <c r="S12" s="74">
        <f t="shared" si="8"/>
        <v>100</v>
      </c>
      <c r="T12" s="74">
        <f t="shared" si="9"/>
        <v>96</v>
      </c>
      <c r="U12" s="74">
        <f t="shared" si="10"/>
        <v>75</v>
      </c>
      <c r="V12" s="75">
        <f t="shared" si="11"/>
        <v>0</v>
      </c>
      <c r="W12" s="90">
        <f t="shared" si="12"/>
        <v>75</v>
      </c>
      <c r="X12" s="70">
        <v>20.0</v>
      </c>
      <c r="Y12" s="70">
        <v>24.0</v>
      </c>
      <c r="Z12" s="70">
        <v>30.0</v>
      </c>
      <c r="AA12" s="70">
        <v>100.0</v>
      </c>
      <c r="AB12" s="121">
        <f t="shared" si="13"/>
        <v>74</v>
      </c>
      <c r="AC12" s="77">
        <v>15.0</v>
      </c>
      <c r="AD12" s="77">
        <v>25.0</v>
      </c>
      <c r="AE12" s="74">
        <v>100.0</v>
      </c>
      <c r="AF12" s="78">
        <f t="shared" si="14"/>
        <v>40</v>
      </c>
      <c r="AG12" s="77"/>
      <c r="AH12" s="77"/>
      <c r="AI12" s="74"/>
      <c r="AJ12" s="78">
        <f t="shared" si="15"/>
        <v>0</v>
      </c>
      <c r="AK12" s="79">
        <v>100.0</v>
      </c>
      <c r="AL12" s="80">
        <v>100.0</v>
      </c>
      <c r="AM12" s="79">
        <v>100.0</v>
      </c>
      <c r="AN12" s="79">
        <v>75.0</v>
      </c>
      <c r="AO12" s="79">
        <v>100.0</v>
      </c>
      <c r="AP12" s="79">
        <v>60.0</v>
      </c>
      <c r="AQ12" s="79">
        <v>100.0</v>
      </c>
      <c r="AR12" s="79">
        <v>100.0</v>
      </c>
      <c r="AS12" s="79">
        <v>100.0</v>
      </c>
      <c r="AT12" s="79">
        <v>100.0</v>
      </c>
      <c r="AU12" s="79"/>
      <c r="AV12" s="78">
        <f t="shared" si="16"/>
        <v>93.5</v>
      </c>
      <c r="AW12" s="79">
        <v>100.0</v>
      </c>
      <c r="AX12" s="79">
        <v>100.0</v>
      </c>
      <c r="AY12" s="79">
        <v>100.0</v>
      </c>
      <c r="AZ12" s="79">
        <v>100.0</v>
      </c>
      <c r="BA12" s="79">
        <v>100.0</v>
      </c>
      <c r="BB12" s="79">
        <v>100.0</v>
      </c>
      <c r="BC12" s="79">
        <v>100.0</v>
      </c>
      <c r="BD12" s="79">
        <v>100.0</v>
      </c>
      <c r="BE12" s="79">
        <v>100.0</v>
      </c>
      <c r="BF12" s="79">
        <v>100.0</v>
      </c>
      <c r="BG12" s="79"/>
      <c r="BH12" s="79"/>
      <c r="BI12" s="78">
        <f t="shared" si="17"/>
        <v>100</v>
      </c>
      <c r="BJ12" s="79">
        <v>90.0</v>
      </c>
      <c r="BK12" s="79">
        <v>100.0</v>
      </c>
      <c r="BL12" s="79">
        <v>100.0</v>
      </c>
      <c r="BM12" s="79">
        <v>100.0</v>
      </c>
      <c r="BN12" s="79">
        <v>100.0</v>
      </c>
      <c r="BO12" s="79">
        <v>100.0</v>
      </c>
      <c r="BP12" s="79">
        <v>80.0</v>
      </c>
      <c r="BQ12" s="79">
        <v>100.0</v>
      </c>
      <c r="BR12" s="79">
        <v>100.0</v>
      </c>
      <c r="BS12" s="79">
        <v>90.0</v>
      </c>
      <c r="BT12" s="78">
        <f t="shared" si="18"/>
        <v>96</v>
      </c>
      <c r="BU12" s="81">
        <v>100.0</v>
      </c>
      <c r="BV12" s="81">
        <v>100.0</v>
      </c>
      <c r="BW12" s="81">
        <v>100.0</v>
      </c>
      <c r="BX12" s="79">
        <v>0.0</v>
      </c>
      <c r="BY12" s="79">
        <v>100.0</v>
      </c>
      <c r="BZ12" s="79">
        <v>100.0</v>
      </c>
      <c r="CA12" s="79">
        <v>100.0</v>
      </c>
      <c r="CB12" s="79">
        <v>0.0</v>
      </c>
      <c r="CC12" s="79"/>
      <c r="CD12" s="78">
        <f t="shared" si="19"/>
        <v>75</v>
      </c>
    </row>
    <row r="13" ht="15.75" customHeight="1">
      <c r="A13" s="34" t="str">
        <f t="shared" si="2"/>
        <v>202056564-3</v>
      </c>
      <c r="B13" s="23">
        <f t="shared" si="3"/>
        <v>95</v>
      </c>
      <c r="C13" s="34"/>
      <c r="D13" s="84">
        <v>9.0</v>
      </c>
      <c r="E13" s="73" t="s">
        <v>2674</v>
      </c>
      <c r="F13" s="73" t="s">
        <v>79</v>
      </c>
      <c r="G13" s="73" t="s">
        <v>2675</v>
      </c>
      <c r="H13" s="73" t="s">
        <v>59</v>
      </c>
      <c r="I13" s="73" t="s">
        <v>327</v>
      </c>
      <c r="J13" s="73" t="s">
        <v>2676</v>
      </c>
      <c r="K13" s="73" t="s">
        <v>2677</v>
      </c>
      <c r="L13" s="73" t="s">
        <v>65</v>
      </c>
      <c r="M13" s="73" t="s">
        <v>97</v>
      </c>
      <c r="N13" s="73" t="s">
        <v>2678</v>
      </c>
      <c r="O13" s="74">
        <f t="shared" si="4"/>
        <v>100</v>
      </c>
      <c r="P13" s="74">
        <f t="shared" si="5"/>
        <v>90</v>
      </c>
      <c r="Q13" s="74">
        <f t="shared" si="6"/>
        <v>95</v>
      </c>
      <c r="R13" s="74">
        <f t="shared" si="7"/>
        <v>91</v>
      </c>
      <c r="S13" s="74">
        <f t="shared" si="8"/>
        <v>100</v>
      </c>
      <c r="T13" s="74">
        <f t="shared" si="9"/>
        <v>98.5</v>
      </c>
      <c r="U13" s="74">
        <f t="shared" si="10"/>
        <v>100</v>
      </c>
      <c r="V13" s="75">
        <f t="shared" si="11"/>
        <v>0</v>
      </c>
      <c r="W13" s="90">
        <f t="shared" si="12"/>
        <v>95</v>
      </c>
      <c r="X13" s="70">
        <v>20.0</v>
      </c>
      <c r="Y13" s="70">
        <v>30.0</v>
      </c>
      <c r="Z13" s="70">
        <v>50.0</v>
      </c>
      <c r="AA13" s="70">
        <v>100.0</v>
      </c>
      <c r="AB13" s="121">
        <f t="shared" si="13"/>
        <v>100</v>
      </c>
      <c r="AC13" s="77">
        <v>30.0</v>
      </c>
      <c r="AD13" s="77">
        <v>60.0</v>
      </c>
      <c r="AE13" s="74">
        <v>100.0</v>
      </c>
      <c r="AF13" s="78">
        <f t="shared" si="14"/>
        <v>90</v>
      </c>
      <c r="AG13" s="77"/>
      <c r="AH13" s="77"/>
      <c r="AI13" s="74"/>
      <c r="AJ13" s="78">
        <f t="shared" si="15"/>
        <v>0</v>
      </c>
      <c r="AK13" s="79">
        <v>100.0</v>
      </c>
      <c r="AL13" s="80">
        <v>100.0</v>
      </c>
      <c r="AM13" s="79">
        <v>100.0</v>
      </c>
      <c r="AN13" s="79">
        <v>100.0</v>
      </c>
      <c r="AO13" s="79">
        <v>50.0</v>
      </c>
      <c r="AP13" s="79">
        <v>60.0</v>
      </c>
      <c r="AQ13" s="79">
        <v>100.0</v>
      </c>
      <c r="AR13" s="79">
        <v>100.0</v>
      </c>
      <c r="AS13" s="79">
        <v>100.0</v>
      </c>
      <c r="AT13" s="79">
        <v>100.0</v>
      </c>
      <c r="AU13" s="79"/>
      <c r="AV13" s="78">
        <f t="shared" si="16"/>
        <v>91</v>
      </c>
      <c r="AW13" s="79">
        <v>100.0</v>
      </c>
      <c r="AX13" s="79">
        <v>100.0</v>
      </c>
      <c r="AY13" s="79">
        <v>100.0</v>
      </c>
      <c r="AZ13" s="79">
        <v>100.0</v>
      </c>
      <c r="BA13" s="79">
        <v>100.0</v>
      </c>
      <c r="BB13" s="79">
        <v>100.0</v>
      </c>
      <c r="BC13" s="79">
        <v>100.0</v>
      </c>
      <c r="BD13" s="79">
        <v>100.0</v>
      </c>
      <c r="BE13" s="79">
        <v>100.0</v>
      </c>
      <c r="BF13" s="79">
        <v>100.0</v>
      </c>
      <c r="BG13" s="79"/>
      <c r="BH13" s="79"/>
      <c r="BI13" s="78">
        <f t="shared" si="17"/>
        <v>100</v>
      </c>
      <c r="BJ13" s="79">
        <v>100.0</v>
      </c>
      <c r="BK13" s="79">
        <v>100.0</v>
      </c>
      <c r="BL13" s="79">
        <v>85.0</v>
      </c>
      <c r="BM13" s="79">
        <v>100.0</v>
      </c>
      <c r="BN13" s="79">
        <v>100.0</v>
      </c>
      <c r="BO13" s="79">
        <v>100.0</v>
      </c>
      <c r="BP13" s="79">
        <v>100.0</v>
      </c>
      <c r="BQ13" s="79">
        <v>100.0</v>
      </c>
      <c r="BR13" s="79">
        <v>100.0</v>
      </c>
      <c r="BS13" s="79">
        <v>100.0</v>
      </c>
      <c r="BT13" s="78">
        <f t="shared" si="18"/>
        <v>98.5</v>
      </c>
      <c r="BU13" s="81">
        <v>100.0</v>
      </c>
      <c r="BV13" s="81">
        <v>100.0</v>
      </c>
      <c r="BW13" s="81">
        <v>100.0</v>
      </c>
      <c r="BX13" s="79">
        <v>100.0</v>
      </c>
      <c r="BY13" s="79">
        <v>100.0</v>
      </c>
      <c r="BZ13" s="79">
        <v>100.0</v>
      </c>
      <c r="CA13" s="79">
        <v>100.0</v>
      </c>
      <c r="CB13" s="79">
        <v>100.0</v>
      </c>
      <c r="CC13" s="79"/>
      <c r="CD13" s="78">
        <f t="shared" si="19"/>
        <v>100</v>
      </c>
    </row>
    <row r="14" ht="15.75" customHeight="1">
      <c r="A14" s="34" t="str">
        <f t="shared" si="2"/>
        <v>202056511-2</v>
      </c>
      <c r="B14" s="23">
        <f t="shared" si="3"/>
        <v>70</v>
      </c>
      <c r="C14" s="34"/>
      <c r="D14" s="84">
        <v>10.0</v>
      </c>
      <c r="E14" s="73" t="s">
        <v>2679</v>
      </c>
      <c r="F14" s="73" t="s">
        <v>61</v>
      </c>
      <c r="G14" s="73" t="s">
        <v>2680</v>
      </c>
      <c r="H14" s="73" t="s">
        <v>59</v>
      </c>
      <c r="I14" s="73" t="s">
        <v>523</v>
      </c>
      <c r="J14" s="73" t="s">
        <v>2681</v>
      </c>
      <c r="K14" s="73" t="s">
        <v>2682</v>
      </c>
      <c r="L14" s="73" t="s">
        <v>65</v>
      </c>
      <c r="M14" s="73" t="s">
        <v>97</v>
      </c>
      <c r="N14" s="73" t="s">
        <v>2683</v>
      </c>
      <c r="O14" s="74">
        <f t="shared" si="4"/>
        <v>74</v>
      </c>
      <c r="P14" s="74">
        <f t="shared" si="5"/>
        <v>50</v>
      </c>
      <c r="Q14" s="74">
        <f t="shared" si="6"/>
        <v>62</v>
      </c>
      <c r="R14" s="74">
        <f t="shared" si="7"/>
        <v>72.2</v>
      </c>
      <c r="S14" s="74">
        <f t="shared" si="8"/>
        <v>74.9</v>
      </c>
      <c r="T14" s="74">
        <f t="shared" si="9"/>
        <v>83</v>
      </c>
      <c r="U14" s="74">
        <f t="shared" si="10"/>
        <v>85</v>
      </c>
      <c r="V14" s="75">
        <f t="shared" si="11"/>
        <v>0</v>
      </c>
      <c r="W14" s="90">
        <f t="shared" si="12"/>
        <v>70</v>
      </c>
      <c r="X14" s="70">
        <v>20.0</v>
      </c>
      <c r="Y14" s="70">
        <v>29.0</v>
      </c>
      <c r="Z14" s="70">
        <v>25.0</v>
      </c>
      <c r="AA14" s="70">
        <v>100.0</v>
      </c>
      <c r="AB14" s="121">
        <f t="shared" si="13"/>
        <v>74</v>
      </c>
      <c r="AC14" s="77">
        <v>15.0</v>
      </c>
      <c r="AD14" s="77">
        <v>35.0</v>
      </c>
      <c r="AE14" s="74">
        <v>100.0</v>
      </c>
      <c r="AF14" s="78">
        <f t="shared" si="14"/>
        <v>50</v>
      </c>
      <c r="AG14" s="77"/>
      <c r="AH14" s="77"/>
      <c r="AI14" s="74"/>
      <c r="AJ14" s="78">
        <f t="shared" si="15"/>
        <v>0</v>
      </c>
      <c r="AK14" s="79">
        <v>100.0</v>
      </c>
      <c r="AL14" s="80">
        <v>100.0</v>
      </c>
      <c r="AM14" s="79">
        <v>100.0</v>
      </c>
      <c r="AN14" s="79">
        <v>75.0</v>
      </c>
      <c r="AO14" s="79">
        <v>100.0</v>
      </c>
      <c r="AP14" s="79">
        <v>100.0</v>
      </c>
      <c r="AQ14" s="79">
        <v>80.0</v>
      </c>
      <c r="AR14" s="79">
        <v>67.0</v>
      </c>
      <c r="AS14" s="79">
        <v>0.0</v>
      </c>
      <c r="AT14" s="79">
        <v>0.0</v>
      </c>
      <c r="AU14" s="79"/>
      <c r="AV14" s="78">
        <f t="shared" si="16"/>
        <v>72.2</v>
      </c>
      <c r="AW14" s="79">
        <v>92.0</v>
      </c>
      <c r="AX14" s="79">
        <v>89.0</v>
      </c>
      <c r="AY14" s="79">
        <v>94.0</v>
      </c>
      <c r="AZ14" s="79">
        <v>74.0</v>
      </c>
      <c r="BA14" s="79">
        <v>100.0</v>
      </c>
      <c r="BB14" s="79">
        <v>100.0</v>
      </c>
      <c r="BC14" s="79">
        <v>0.0</v>
      </c>
      <c r="BD14" s="79">
        <v>100.0</v>
      </c>
      <c r="BE14" s="79">
        <v>100.0</v>
      </c>
      <c r="BF14" s="79">
        <v>0.0</v>
      </c>
      <c r="BG14" s="79"/>
      <c r="BH14" s="79"/>
      <c r="BI14" s="78">
        <f t="shared" si="17"/>
        <v>74.9</v>
      </c>
      <c r="BJ14" s="79">
        <v>100.0</v>
      </c>
      <c r="BK14" s="79">
        <v>90.0</v>
      </c>
      <c r="BL14" s="79">
        <v>100.0</v>
      </c>
      <c r="BM14" s="79">
        <v>95.0</v>
      </c>
      <c r="BN14" s="79">
        <v>100.0</v>
      </c>
      <c r="BO14" s="79">
        <v>80.0</v>
      </c>
      <c r="BP14" s="79">
        <v>75.0</v>
      </c>
      <c r="BQ14" s="79">
        <v>100.0</v>
      </c>
      <c r="BR14" s="79">
        <v>90.0</v>
      </c>
      <c r="BS14" s="79">
        <v>0.0</v>
      </c>
      <c r="BT14" s="78">
        <f t="shared" si="18"/>
        <v>83</v>
      </c>
      <c r="BU14" s="81">
        <v>100.0</v>
      </c>
      <c r="BV14" s="81">
        <v>80.0</v>
      </c>
      <c r="BW14" s="81">
        <v>100.0</v>
      </c>
      <c r="BX14" s="79">
        <v>100.0</v>
      </c>
      <c r="BY14" s="79">
        <v>100.0</v>
      </c>
      <c r="BZ14" s="79">
        <v>0.0</v>
      </c>
      <c r="CA14" s="79">
        <v>100.0</v>
      </c>
      <c r="CB14" s="79">
        <v>100.0</v>
      </c>
      <c r="CC14" s="79"/>
      <c r="CD14" s="78">
        <f t="shared" si="19"/>
        <v>85</v>
      </c>
    </row>
    <row r="15" ht="15.75" customHeight="1">
      <c r="A15" s="34" t="str">
        <f t="shared" si="2"/>
        <v>202056504-k</v>
      </c>
      <c r="B15" s="23">
        <f t="shared" si="3"/>
        <v>33</v>
      </c>
      <c r="C15" s="34"/>
      <c r="D15" s="84">
        <v>11.0</v>
      </c>
      <c r="E15" s="73" t="s">
        <v>2684</v>
      </c>
      <c r="F15" s="73" t="s">
        <v>77</v>
      </c>
      <c r="G15" s="73" t="s">
        <v>2685</v>
      </c>
      <c r="H15" s="73" t="s">
        <v>71</v>
      </c>
      <c r="I15" s="73" t="s">
        <v>1578</v>
      </c>
      <c r="J15" s="73" t="s">
        <v>380</v>
      </c>
      <c r="K15" s="73" t="s">
        <v>2686</v>
      </c>
      <c r="L15" s="73" t="s">
        <v>65</v>
      </c>
      <c r="M15" s="73" t="s">
        <v>97</v>
      </c>
      <c r="N15" s="73" t="s">
        <v>2687</v>
      </c>
      <c r="O15" s="74">
        <f t="shared" si="4"/>
        <v>15</v>
      </c>
      <c r="P15" s="74">
        <f t="shared" si="5"/>
        <v>0</v>
      </c>
      <c r="Q15" s="74">
        <f t="shared" si="6"/>
        <v>33</v>
      </c>
      <c r="R15" s="74">
        <f t="shared" si="7"/>
        <v>74.8</v>
      </c>
      <c r="S15" s="74">
        <f t="shared" si="8"/>
        <v>79.8</v>
      </c>
      <c r="T15" s="74">
        <f t="shared" si="9"/>
        <v>64</v>
      </c>
      <c r="U15" s="74">
        <f t="shared" si="10"/>
        <v>100</v>
      </c>
      <c r="V15" s="75">
        <f t="shared" si="11"/>
        <v>50</v>
      </c>
      <c r="W15" s="90">
        <f t="shared" si="12"/>
        <v>33</v>
      </c>
      <c r="X15" s="70">
        <v>15.0</v>
      </c>
      <c r="Y15" s="70">
        <v>0.0</v>
      </c>
      <c r="Z15" s="70">
        <v>0.0</v>
      </c>
      <c r="AA15" s="70">
        <v>0.0</v>
      </c>
      <c r="AB15" s="121">
        <f t="shared" si="13"/>
        <v>15</v>
      </c>
      <c r="AC15" s="77">
        <v>0.0</v>
      </c>
      <c r="AD15" s="77">
        <v>0.0</v>
      </c>
      <c r="AE15" s="74">
        <v>0.0</v>
      </c>
      <c r="AF15" s="78">
        <f t="shared" si="14"/>
        <v>0</v>
      </c>
      <c r="AG15" s="77">
        <v>0.0</v>
      </c>
      <c r="AH15" s="77">
        <v>50.0</v>
      </c>
      <c r="AI15" s="74">
        <v>100.0</v>
      </c>
      <c r="AJ15" s="78">
        <f t="shared" si="15"/>
        <v>50</v>
      </c>
      <c r="AK15" s="79">
        <v>100.0</v>
      </c>
      <c r="AL15" s="80">
        <v>60.0</v>
      </c>
      <c r="AM15" s="79">
        <v>100.0</v>
      </c>
      <c r="AN15" s="79">
        <v>75.0</v>
      </c>
      <c r="AO15" s="79">
        <v>50.0</v>
      </c>
      <c r="AP15" s="79">
        <v>40.0</v>
      </c>
      <c r="AQ15" s="79">
        <v>100.0</v>
      </c>
      <c r="AR15" s="79">
        <v>83.0</v>
      </c>
      <c r="AS15" s="79">
        <v>40.0</v>
      </c>
      <c r="AT15" s="79">
        <v>100.0</v>
      </c>
      <c r="AU15" s="79"/>
      <c r="AV15" s="78">
        <f t="shared" si="16"/>
        <v>74.8</v>
      </c>
      <c r="AW15" s="79">
        <v>0.0</v>
      </c>
      <c r="AX15" s="79">
        <v>100.0</v>
      </c>
      <c r="AY15" s="79">
        <v>100.0</v>
      </c>
      <c r="AZ15" s="79">
        <v>100.0</v>
      </c>
      <c r="BA15" s="79">
        <v>100.0</v>
      </c>
      <c r="BB15" s="79">
        <v>100.0</v>
      </c>
      <c r="BC15" s="79">
        <v>98.0</v>
      </c>
      <c r="BD15" s="79">
        <v>0.0</v>
      </c>
      <c r="BE15" s="79">
        <v>100.0</v>
      </c>
      <c r="BF15" s="79">
        <v>100.0</v>
      </c>
      <c r="BG15" s="79"/>
      <c r="BH15" s="79"/>
      <c r="BI15" s="78">
        <f t="shared" si="17"/>
        <v>79.8</v>
      </c>
      <c r="BJ15" s="79">
        <v>100.0</v>
      </c>
      <c r="BK15" s="79">
        <v>95.0</v>
      </c>
      <c r="BL15" s="79">
        <v>75.0</v>
      </c>
      <c r="BM15" s="79">
        <v>0.0</v>
      </c>
      <c r="BN15" s="79">
        <v>85.0</v>
      </c>
      <c r="BO15" s="79">
        <v>75.0</v>
      </c>
      <c r="BP15" s="79">
        <v>45.0</v>
      </c>
      <c r="BQ15" s="79">
        <v>40.0</v>
      </c>
      <c r="BR15" s="79">
        <v>65.0</v>
      </c>
      <c r="BS15" s="79">
        <v>60.0</v>
      </c>
      <c r="BT15" s="78">
        <f t="shared" si="18"/>
        <v>64</v>
      </c>
      <c r="BU15" s="81">
        <v>100.0</v>
      </c>
      <c r="BV15" s="81">
        <v>100.0</v>
      </c>
      <c r="BW15" s="81">
        <v>100.0</v>
      </c>
      <c r="BX15" s="79">
        <v>100.0</v>
      </c>
      <c r="BY15" s="79">
        <v>100.0</v>
      </c>
      <c r="BZ15" s="79">
        <v>100.0</v>
      </c>
      <c r="CA15" s="79">
        <v>100.0</v>
      </c>
      <c r="CB15" s="79">
        <v>100.0</v>
      </c>
      <c r="CC15" s="79"/>
      <c r="CD15" s="78">
        <f t="shared" si="19"/>
        <v>100</v>
      </c>
    </row>
    <row r="16" ht="15.75" customHeight="1">
      <c r="A16" s="34" t="str">
        <f t="shared" si="2"/>
        <v>202056559-7</v>
      </c>
      <c r="B16" s="23">
        <f t="shared" si="3"/>
        <v>85</v>
      </c>
      <c r="C16" s="34"/>
      <c r="D16" s="84">
        <v>12.0</v>
      </c>
      <c r="E16" s="73" t="s">
        <v>2688</v>
      </c>
      <c r="F16" s="73" t="s">
        <v>92</v>
      </c>
      <c r="G16" s="73" t="s">
        <v>2689</v>
      </c>
      <c r="H16" s="73" t="s">
        <v>100</v>
      </c>
      <c r="I16" s="73" t="s">
        <v>2690</v>
      </c>
      <c r="J16" s="73" t="s">
        <v>2691</v>
      </c>
      <c r="K16" s="73" t="s">
        <v>2512</v>
      </c>
      <c r="L16" s="73" t="s">
        <v>65</v>
      </c>
      <c r="M16" s="73" t="s">
        <v>97</v>
      </c>
      <c r="N16" s="73" t="s">
        <v>2692</v>
      </c>
      <c r="O16" s="74">
        <f t="shared" si="4"/>
        <v>85</v>
      </c>
      <c r="P16" s="74">
        <f t="shared" si="5"/>
        <v>65</v>
      </c>
      <c r="Q16" s="74">
        <f t="shared" si="6"/>
        <v>75</v>
      </c>
      <c r="R16" s="74">
        <f t="shared" si="7"/>
        <v>98</v>
      </c>
      <c r="S16" s="74">
        <f t="shared" si="8"/>
        <v>97.2</v>
      </c>
      <c r="T16" s="74">
        <f t="shared" si="9"/>
        <v>91</v>
      </c>
      <c r="U16" s="74">
        <f t="shared" si="10"/>
        <v>99</v>
      </c>
      <c r="V16" s="75">
        <f t="shared" si="11"/>
        <v>0</v>
      </c>
      <c r="W16" s="90">
        <f t="shared" si="12"/>
        <v>85</v>
      </c>
      <c r="X16" s="70">
        <v>20.0</v>
      </c>
      <c r="Y16" s="70">
        <v>30.0</v>
      </c>
      <c r="Z16" s="70">
        <v>35.0</v>
      </c>
      <c r="AA16" s="70">
        <v>100.0</v>
      </c>
      <c r="AB16" s="121">
        <f t="shared" si="13"/>
        <v>85</v>
      </c>
      <c r="AC16" s="77">
        <v>15.0</v>
      </c>
      <c r="AD16" s="77">
        <v>50.0</v>
      </c>
      <c r="AE16" s="74">
        <v>100.0</v>
      </c>
      <c r="AF16" s="78">
        <f t="shared" si="14"/>
        <v>65</v>
      </c>
      <c r="AG16" s="77"/>
      <c r="AH16" s="77"/>
      <c r="AI16" s="74"/>
      <c r="AJ16" s="78">
        <f t="shared" si="15"/>
        <v>0</v>
      </c>
      <c r="AK16" s="79">
        <v>100.0</v>
      </c>
      <c r="AL16" s="80">
        <v>100.0</v>
      </c>
      <c r="AM16" s="79">
        <v>100.0</v>
      </c>
      <c r="AN16" s="79">
        <v>100.0</v>
      </c>
      <c r="AO16" s="79">
        <v>100.0</v>
      </c>
      <c r="AP16" s="79">
        <v>80.0</v>
      </c>
      <c r="AQ16" s="79">
        <v>100.0</v>
      </c>
      <c r="AR16" s="79">
        <v>100.0</v>
      </c>
      <c r="AS16" s="79">
        <v>100.0</v>
      </c>
      <c r="AT16" s="79">
        <v>100.0</v>
      </c>
      <c r="AU16" s="79"/>
      <c r="AV16" s="78">
        <f t="shared" si="16"/>
        <v>98</v>
      </c>
      <c r="AW16" s="79">
        <v>81.0</v>
      </c>
      <c r="AX16" s="79">
        <v>100.0</v>
      </c>
      <c r="AY16" s="79">
        <v>100.0</v>
      </c>
      <c r="AZ16" s="79">
        <v>96.0</v>
      </c>
      <c r="BA16" s="79">
        <v>100.0</v>
      </c>
      <c r="BB16" s="79">
        <v>100.0</v>
      </c>
      <c r="BC16" s="79">
        <v>100.0</v>
      </c>
      <c r="BD16" s="79">
        <v>100.0</v>
      </c>
      <c r="BE16" s="79">
        <v>95.0</v>
      </c>
      <c r="BF16" s="79">
        <v>100.0</v>
      </c>
      <c r="BG16" s="79"/>
      <c r="BH16" s="79"/>
      <c r="BI16" s="78">
        <f t="shared" si="17"/>
        <v>97.2</v>
      </c>
      <c r="BJ16" s="79">
        <v>100.0</v>
      </c>
      <c r="BK16" s="79">
        <v>100.0</v>
      </c>
      <c r="BL16" s="79">
        <v>100.0</v>
      </c>
      <c r="BM16" s="79">
        <v>85.0</v>
      </c>
      <c r="BN16" s="79">
        <v>90.0</v>
      </c>
      <c r="BO16" s="79">
        <v>85.0</v>
      </c>
      <c r="BP16" s="79">
        <v>95.0</v>
      </c>
      <c r="BQ16" s="79">
        <v>60.0</v>
      </c>
      <c r="BR16" s="79">
        <v>100.0</v>
      </c>
      <c r="BS16" s="79">
        <v>95.0</v>
      </c>
      <c r="BT16" s="78">
        <f t="shared" si="18"/>
        <v>91</v>
      </c>
      <c r="BU16" s="81">
        <v>100.0</v>
      </c>
      <c r="BV16" s="81">
        <v>100.0</v>
      </c>
      <c r="BW16" s="81">
        <v>100.0</v>
      </c>
      <c r="BX16" s="79">
        <v>100.0</v>
      </c>
      <c r="BY16" s="79">
        <v>100.0</v>
      </c>
      <c r="BZ16" s="79">
        <v>92.0</v>
      </c>
      <c r="CA16" s="79">
        <v>100.0</v>
      </c>
      <c r="CB16" s="79">
        <v>100.0</v>
      </c>
      <c r="CC16" s="79"/>
      <c r="CD16" s="78">
        <f t="shared" si="19"/>
        <v>99</v>
      </c>
    </row>
    <row r="17" ht="15.75" customHeight="1">
      <c r="A17" s="34" t="str">
        <f t="shared" si="2"/>
        <v>202056620-8</v>
      </c>
      <c r="B17" s="23">
        <f t="shared" si="3"/>
        <v>67</v>
      </c>
      <c r="C17" s="34"/>
      <c r="D17" s="84">
        <v>13.0</v>
      </c>
      <c r="E17" s="73" t="s">
        <v>2693</v>
      </c>
      <c r="F17" s="73" t="s">
        <v>108</v>
      </c>
      <c r="G17" s="73" t="s">
        <v>2694</v>
      </c>
      <c r="H17" s="73" t="s">
        <v>205</v>
      </c>
      <c r="I17" s="73" t="s">
        <v>2695</v>
      </c>
      <c r="J17" s="73" t="s">
        <v>1927</v>
      </c>
      <c r="K17" s="73" t="s">
        <v>2696</v>
      </c>
      <c r="L17" s="73" t="s">
        <v>65</v>
      </c>
      <c r="M17" s="73" t="s">
        <v>97</v>
      </c>
      <c r="N17" s="73" t="s">
        <v>2697</v>
      </c>
      <c r="O17" s="74">
        <f t="shared" si="4"/>
        <v>65</v>
      </c>
      <c r="P17" s="74">
        <f t="shared" si="5"/>
        <v>70</v>
      </c>
      <c r="Q17" s="74">
        <f t="shared" si="6"/>
        <v>68</v>
      </c>
      <c r="R17" s="74">
        <f t="shared" si="7"/>
        <v>97.5</v>
      </c>
      <c r="S17" s="74">
        <f t="shared" si="8"/>
        <v>40</v>
      </c>
      <c r="T17" s="74">
        <f t="shared" si="9"/>
        <v>39.5</v>
      </c>
      <c r="U17" s="74">
        <f t="shared" si="10"/>
        <v>62.5</v>
      </c>
      <c r="V17" s="75">
        <f t="shared" si="11"/>
        <v>0</v>
      </c>
      <c r="W17" s="90">
        <f t="shared" si="12"/>
        <v>67</v>
      </c>
      <c r="X17" s="70">
        <v>20.0</v>
      </c>
      <c r="Y17" s="70">
        <v>0.0</v>
      </c>
      <c r="Z17" s="70">
        <v>45.0</v>
      </c>
      <c r="AA17" s="70">
        <v>100.0</v>
      </c>
      <c r="AB17" s="121">
        <f t="shared" si="13"/>
        <v>65</v>
      </c>
      <c r="AC17" s="77">
        <v>0.0</v>
      </c>
      <c r="AD17" s="77">
        <v>70.0</v>
      </c>
      <c r="AE17" s="74">
        <v>100.0</v>
      </c>
      <c r="AF17" s="78">
        <f t="shared" si="14"/>
        <v>70</v>
      </c>
      <c r="AG17" s="77"/>
      <c r="AH17" s="77"/>
      <c r="AI17" s="74"/>
      <c r="AJ17" s="78">
        <f t="shared" si="15"/>
        <v>0</v>
      </c>
      <c r="AK17" s="79">
        <v>100.0</v>
      </c>
      <c r="AL17" s="80">
        <v>100.0</v>
      </c>
      <c r="AM17" s="79">
        <v>100.0</v>
      </c>
      <c r="AN17" s="79">
        <v>75.0</v>
      </c>
      <c r="AO17" s="79">
        <v>100.0</v>
      </c>
      <c r="AP17" s="79">
        <v>100.0</v>
      </c>
      <c r="AQ17" s="79">
        <v>100.0</v>
      </c>
      <c r="AR17" s="79">
        <v>100.0</v>
      </c>
      <c r="AS17" s="79">
        <v>100.0</v>
      </c>
      <c r="AT17" s="79">
        <v>100.0</v>
      </c>
      <c r="AU17" s="79"/>
      <c r="AV17" s="78">
        <f t="shared" si="16"/>
        <v>97.5</v>
      </c>
      <c r="AW17" s="79">
        <v>100.0</v>
      </c>
      <c r="AX17" s="79">
        <v>100.0</v>
      </c>
      <c r="AY17" s="79">
        <v>100.0</v>
      </c>
      <c r="AZ17" s="79">
        <v>0.0</v>
      </c>
      <c r="BA17" s="79">
        <v>0.0</v>
      </c>
      <c r="BB17" s="79">
        <v>0.0</v>
      </c>
      <c r="BC17" s="79">
        <v>100.0</v>
      </c>
      <c r="BD17" s="79">
        <v>0.0</v>
      </c>
      <c r="BE17" s="79">
        <v>0.0</v>
      </c>
      <c r="BF17" s="79">
        <v>0.0</v>
      </c>
      <c r="BG17" s="79"/>
      <c r="BH17" s="79"/>
      <c r="BI17" s="78">
        <f t="shared" si="17"/>
        <v>40</v>
      </c>
      <c r="BJ17" s="79">
        <v>0.0</v>
      </c>
      <c r="BK17" s="79">
        <v>95.0</v>
      </c>
      <c r="BL17" s="79">
        <v>0.0</v>
      </c>
      <c r="BM17" s="79">
        <v>0.0</v>
      </c>
      <c r="BN17" s="79">
        <v>100.0</v>
      </c>
      <c r="BO17" s="79">
        <v>0.0</v>
      </c>
      <c r="BP17" s="79">
        <v>100.0</v>
      </c>
      <c r="BQ17" s="79">
        <v>100.0</v>
      </c>
      <c r="BR17" s="79">
        <v>0.0</v>
      </c>
      <c r="BS17" s="79">
        <v>0.0</v>
      </c>
      <c r="BT17" s="78">
        <f t="shared" si="18"/>
        <v>39.5</v>
      </c>
      <c r="BU17" s="81">
        <v>100.0</v>
      </c>
      <c r="BV17" s="81">
        <v>100.0</v>
      </c>
      <c r="BW17" s="81">
        <v>100.0</v>
      </c>
      <c r="BX17" s="79">
        <v>0.0</v>
      </c>
      <c r="BY17" s="79">
        <v>100.0</v>
      </c>
      <c r="BZ17" s="79">
        <v>100.0</v>
      </c>
      <c r="CA17" s="79">
        <v>0.0</v>
      </c>
      <c r="CB17" s="79">
        <v>0.0</v>
      </c>
      <c r="CC17" s="79"/>
      <c r="CD17" s="78">
        <f t="shared" si="19"/>
        <v>62.5</v>
      </c>
    </row>
    <row r="18" ht="15.75" customHeight="1">
      <c r="A18" s="34" t="str">
        <f t="shared" si="2"/>
        <v>202056621-6</v>
      </c>
      <c r="B18" s="23">
        <f t="shared" si="3"/>
        <v>40</v>
      </c>
      <c r="C18" s="34"/>
      <c r="D18" s="84">
        <v>14.0</v>
      </c>
      <c r="E18" s="73" t="s">
        <v>2698</v>
      </c>
      <c r="F18" s="73" t="s">
        <v>85</v>
      </c>
      <c r="G18" s="73" t="s">
        <v>2699</v>
      </c>
      <c r="H18" s="73" t="s">
        <v>65</v>
      </c>
      <c r="I18" s="73" t="s">
        <v>1258</v>
      </c>
      <c r="J18" s="73" t="s">
        <v>2700</v>
      </c>
      <c r="K18" s="73" t="s">
        <v>2701</v>
      </c>
      <c r="L18" s="73" t="s">
        <v>65</v>
      </c>
      <c r="M18" s="73" t="s">
        <v>97</v>
      </c>
      <c r="N18" s="73" t="s">
        <v>2702</v>
      </c>
      <c r="O18" s="74">
        <f t="shared" si="4"/>
        <v>10</v>
      </c>
      <c r="P18" s="74">
        <f t="shared" si="5"/>
        <v>70.5</v>
      </c>
      <c r="Q18" s="74">
        <f t="shared" si="6"/>
        <v>40</v>
      </c>
      <c r="R18" s="74">
        <f t="shared" si="7"/>
        <v>53.3</v>
      </c>
      <c r="S18" s="74">
        <f t="shared" si="8"/>
        <v>94.9</v>
      </c>
      <c r="T18" s="74">
        <f t="shared" si="9"/>
        <v>54.5</v>
      </c>
      <c r="U18" s="74">
        <f t="shared" si="10"/>
        <v>100</v>
      </c>
      <c r="V18" s="75">
        <f t="shared" si="11"/>
        <v>0</v>
      </c>
      <c r="W18" s="90">
        <f t="shared" si="12"/>
        <v>40</v>
      </c>
      <c r="X18" s="70">
        <v>10.0</v>
      </c>
      <c r="Y18" s="70">
        <v>0.0</v>
      </c>
      <c r="Z18" s="70">
        <v>0.0</v>
      </c>
      <c r="AA18" s="70">
        <v>0.0</v>
      </c>
      <c r="AB18" s="121">
        <f t="shared" si="13"/>
        <v>10</v>
      </c>
      <c r="AC18" s="77">
        <v>25.0</v>
      </c>
      <c r="AD18" s="77">
        <v>65.0</v>
      </c>
      <c r="AE18" s="74">
        <v>70.0</v>
      </c>
      <c r="AF18" s="78">
        <f t="shared" si="14"/>
        <v>70.5</v>
      </c>
      <c r="AG18" s="77">
        <v>0.0</v>
      </c>
      <c r="AH18" s="77">
        <v>40.0</v>
      </c>
      <c r="AI18" s="74">
        <v>0.0</v>
      </c>
      <c r="AJ18" s="78">
        <f t="shared" si="15"/>
        <v>0</v>
      </c>
      <c r="AK18" s="79">
        <v>60.0</v>
      </c>
      <c r="AL18" s="80">
        <v>60.0</v>
      </c>
      <c r="AM18" s="79">
        <v>0.0</v>
      </c>
      <c r="AN18" s="79">
        <v>25.0</v>
      </c>
      <c r="AO18" s="79">
        <v>25.0</v>
      </c>
      <c r="AP18" s="79">
        <v>40.0</v>
      </c>
      <c r="AQ18" s="79">
        <v>80.0</v>
      </c>
      <c r="AR18" s="79">
        <v>83.0</v>
      </c>
      <c r="AS18" s="79">
        <v>60.0</v>
      </c>
      <c r="AT18" s="79">
        <v>100.0</v>
      </c>
      <c r="AU18" s="79"/>
      <c r="AV18" s="78">
        <f t="shared" si="16"/>
        <v>53.3</v>
      </c>
      <c r="AW18" s="79">
        <v>82.0</v>
      </c>
      <c r="AX18" s="79">
        <v>95.0</v>
      </c>
      <c r="AY18" s="79">
        <v>95.0</v>
      </c>
      <c r="AZ18" s="79">
        <v>92.0</v>
      </c>
      <c r="BA18" s="79">
        <v>98.0</v>
      </c>
      <c r="BB18" s="79">
        <v>100.0</v>
      </c>
      <c r="BC18" s="79">
        <v>88.0</v>
      </c>
      <c r="BD18" s="79">
        <v>100.0</v>
      </c>
      <c r="BE18" s="79">
        <v>99.0</v>
      </c>
      <c r="BF18" s="79">
        <v>100.0</v>
      </c>
      <c r="BG18" s="79"/>
      <c r="BH18" s="79"/>
      <c r="BI18" s="78">
        <f t="shared" si="17"/>
        <v>94.9</v>
      </c>
      <c r="BJ18" s="79">
        <v>100.0</v>
      </c>
      <c r="BK18" s="79">
        <v>95.0</v>
      </c>
      <c r="BL18" s="79">
        <v>35.0</v>
      </c>
      <c r="BM18" s="79">
        <v>0.0</v>
      </c>
      <c r="BN18" s="79">
        <v>50.0</v>
      </c>
      <c r="BO18" s="79">
        <v>40.0</v>
      </c>
      <c r="BP18" s="79">
        <v>30.0</v>
      </c>
      <c r="BQ18" s="79">
        <v>100.0</v>
      </c>
      <c r="BR18" s="79">
        <v>95.0</v>
      </c>
      <c r="BS18" s="79">
        <v>0.0</v>
      </c>
      <c r="BT18" s="78">
        <f t="shared" si="18"/>
        <v>54.5</v>
      </c>
      <c r="BU18" s="81">
        <v>100.0</v>
      </c>
      <c r="BV18" s="81">
        <v>100.0</v>
      </c>
      <c r="BW18" s="81">
        <v>100.0</v>
      </c>
      <c r="BX18" s="79">
        <v>100.0</v>
      </c>
      <c r="BY18" s="79">
        <v>100.0</v>
      </c>
      <c r="BZ18" s="79">
        <v>100.0</v>
      </c>
      <c r="CA18" s="79">
        <v>100.0</v>
      </c>
      <c r="CB18" s="79">
        <v>100.0</v>
      </c>
      <c r="CC18" s="79"/>
      <c r="CD18" s="78">
        <f t="shared" si="19"/>
        <v>100</v>
      </c>
    </row>
    <row r="19" ht="15.75" customHeight="1">
      <c r="A19" s="34" t="str">
        <f t="shared" si="2"/>
        <v>202056582-1</v>
      </c>
      <c r="B19" s="23">
        <f t="shared" si="3"/>
        <v>15</v>
      </c>
      <c r="C19" s="34"/>
      <c r="D19" s="84">
        <v>15.0</v>
      </c>
      <c r="E19" s="73" t="s">
        <v>2703</v>
      </c>
      <c r="F19" s="73" t="s">
        <v>65</v>
      </c>
      <c r="G19" s="73" t="s">
        <v>2704</v>
      </c>
      <c r="H19" s="73" t="s">
        <v>65</v>
      </c>
      <c r="I19" s="73" t="s">
        <v>2705</v>
      </c>
      <c r="J19" s="73" t="s">
        <v>437</v>
      </c>
      <c r="K19" s="73" t="s">
        <v>2706</v>
      </c>
      <c r="L19" s="73" t="s">
        <v>65</v>
      </c>
      <c r="M19" s="73" t="s">
        <v>97</v>
      </c>
      <c r="N19" s="73" t="s">
        <v>2707</v>
      </c>
      <c r="O19" s="74">
        <f t="shared" si="4"/>
        <v>29</v>
      </c>
      <c r="P19" s="74">
        <f t="shared" si="5"/>
        <v>0</v>
      </c>
      <c r="Q19" s="74">
        <f t="shared" si="6"/>
        <v>15</v>
      </c>
      <c r="R19" s="74">
        <f t="shared" si="7"/>
        <v>59</v>
      </c>
      <c r="S19" s="74">
        <f t="shared" si="8"/>
        <v>63.1</v>
      </c>
      <c r="T19" s="74">
        <f t="shared" si="9"/>
        <v>46.5</v>
      </c>
      <c r="U19" s="74">
        <f t="shared" si="10"/>
        <v>52.625</v>
      </c>
      <c r="V19" s="75">
        <f t="shared" si="11"/>
        <v>0</v>
      </c>
      <c r="W19" s="90">
        <f t="shared" si="12"/>
        <v>15</v>
      </c>
      <c r="X19" s="70">
        <v>20.0</v>
      </c>
      <c r="Y19" s="70">
        <v>9.0</v>
      </c>
      <c r="Z19" s="70">
        <v>0.0</v>
      </c>
      <c r="AA19" s="70">
        <v>100.0</v>
      </c>
      <c r="AB19" s="121">
        <f t="shared" si="13"/>
        <v>29</v>
      </c>
      <c r="AC19" s="77">
        <v>0.0</v>
      </c>
      <c r="AD19" s="77">
        <v>0.0</v>
      </c>
      <c r="AE19" s="74">
        <v>0.0</v>
      </c>
      <c r="AF19" s="78">
        <f t="shared" si="14"/>
        <v>0</v>
      </c>
      <c r="AG19" s="77"/>
      <c r="AH19" s="77"/>
      <c r="AI19" s="74"/>
      <c r="AJ19" s="78">
        <f t="shared" si="15"/>
        <v>0</v>
      </c>
      <c r="AK19" s="79">
        <v>0.0</v>
      </c>
      <c r="AL19" s="80">
        <v>100.0</v>
      </c>
      <c r="AM19" s="79">
        <v>100.0</v>
      </c>
      <c r="AN19" s="79">
        <v>100.0</v>
      </c>
      <c r="AO19" s="79">
        <v>50.0</v>
      </c>
      <c r="AP19" s="79">
        <v>40.0</v>
      </c>
      <c r="AQ19" s="79">
        <v>100.0</v>
      </c>
      <c r="AR19" s="79">
        <v>100.0</v>
      </c>
      <c r="AS19" s="79">
        <v>0.0</v>
      </c>
      <c r="AT19" s="79">
        <v>0.0</v>
      </c>
      <c r="AU19" s="79"/>
      <c r="AV19" s="78">
        <f t="shared" si="16"/>
        <v>59</v>
      </c>
      <c r="AW19" s="79">
        <v>100.0</v>
      </c>
      <c r="AX19" s="79">
        <v>100.0</v>
      </c>
      <c r="AY19" s="79">
        <v>100.0</v>
      </c>
      <c r="AZ19" s="79">
        <v>92.0</v>
      </c>
      <c r="BA19" s="79">
        <v>50.0</v>
      </c>
      <c r="BB19" s="79">
        <v>100.0</v>
      </c>
      <c r="BC19" s="79">
        <v>0.0</v>
      </c>
      <c r="BD19" s="79">
        <v>0.0</v>
      </c>
      <c r="BE19" s="79">
        <v>0.0</v>
      </c>
      <c r="BF19" s="79">
        <v>89.0</v>
      </c>
      <c r="BG19" s="79"/>
      <c r="BH19" s="79"/>
      <c r="BI19" s="78">
        <f t="shared" si="17"/>
        <v>63.1</v>
      </c>
      <c r="BJ19" s="79">
        <v>90.0</v>
      </c>
      <c r="BK19" s="79">
        <v>100.0</v>
      </c>
      <c r="BL19" s="79">
        <v>100.0</v>
      </c>
      <c r="BM19" s="79">
        <v>100.0</v>
      </c>
      <c r="BN19" s="79">
        <v>0.0</v>
      </c>
      <c r="BO19" s="79">
        <v>0.0</v>
      </c>
      <c r="BP19" s="79">
        <v>0.0</v>
      </c>
      <c r="BQ19" s="79">
        <v>0.0</v>
      </c>
      <c r="BR19" s="79">
        <v>75.0</v>
      </c>
      <c r="BS19" s="79">
        <v>0.0</v>
      </c>
      <c r="BT19" s="78">
        <f t="shared" si="18"/>
        <v>46.5</v>
      </c>
      <c r="BU19" s="81">
        <v>100.0</v>
      </c>
      <c r="BV19" s="81">
        <v>41.0</v>
      </c>
      <c r="BW19" s="81">
        <v>100.0</v>
      </c>
      <c r="BX19" s="79">
        <v>0.0</v>
      </c>
      <c r="BY19" s="79">
        <v>0.0</v>
      </c>
      <c r="BZ19" s="79">
        <v>100.0</v>
      </c>
      <c r="CA19" s="79">
        <v>0.0</v>
      </c>
      <c r="CB19" s="79">
        <v>80.0</v>
      </c>
      <c r="CC19" s="79"/>
      <c r="CD19" s="78">
        <f t="shared" si="19"/>
        <v>52.625</v>
      </c>
    </row>
    <row r="20" ht="15.75" customHeight="1">
      <c r="A20" s="34" t="str">
        <f t="shared" si="2"/>
        <v>202056587-2</v>
      </c>
      <c r="B20" s="23">
        <f t="shared" si="3"/>
        <v>92</v>
      </c>
      <c r="C20" s="34"/>
      <c r="D20" s="84">
        <v>16.0</v>
      </c>
      <c r="E20" s="73" t="s">
        <v>2708</v>
      </c>
      <c r="F20" s="73" t="s">
        <v>61</v>
      </c>
      <c r="G20" s="73" t="s">
        <v>2709</v>
      </c>
      <c r="H20" s="73" t="s">
        <v>79</v>
      </c>
      <c r="I20" s="73" t="s">
        <v>2710</v>
      </c>
      <c r="J20" s="73" t="s">
        <v>2711</v>
      </c>
      <c r="K20" s="73" t="s">
        <v>2712</v>
      </c>
      <c r="L20" s="73" t="s">
        <v>65</v>
      </c>
      <c r="M20" s="73" t="s">
        <v>97</v>
      </c>
      <c r="N20" s="73" t="s">
        <v>2713</v>
      </c>
      <c r="O20" s="74">
        <f t="shared" si="4"/>
        <v>75</v>
      </c>
      <c r="P20" s="74">
        <f t="shared" si="5"/>
        <v>95</v>
      </c>
      <c r="Q20" s="74">
        <f t="shared" si="6"/>
        <v>85</v>
      </c>
      <c r="R20" s="74">
        <f t="shared" si="7"/>
        <v>98</v>
      </c>
      <c r="S20" s="74">
        <f t="shared" si="8"/>
        <v>100</v>
      </c>
      <c r="T20" s="74">
        <f t="shared" si="9"/>
        <v>98</v>
      </c>
      <c r="U20" s="74">
        <f t="shared" si="10"/>
        <v>100</v>
      </c>
      <c r="V20" s="75">
        <f t="shared" si="11"/>
        <v>0</v>
      </c>
      <c r="W20" s="90">
        <f t="shared" si="12"/>
        <v>92</v>
      </c>
      <c r="X20" s="70">
        <v>20.0</v>
      </c>
      <c r="Y20" s="70">
        <v>20.0</v>
      </c>
      <c r="Z20" s="70">
        <v>35.0</v>
      </c>
      <c r="AA20" s="70">
        <v>100.0</v>
      </c>
      <c r="AB20" s="121">
        <f t="shared" si="13"/>
        <v>75</v>
      </c>
      <c r="AC20" s="77">
        <v>30.0</v>
      </c>
      <c r="AD20" s="77">
        <v>65.0</v>
      </c>
      <c r="AE20" s="74">
        <v>100.0</v>
      </c>
      <c r="AF20" s="78">
        <f t="shared" si="14"/>
        <v>95</v>
      </c>
      <c r="AG20" s="77"/>
      <c r="AH20" s="77"/>
      <c r="AI20" s="74"/>
      <c r="AJ20" s="78">
        <f t="shared" si="15"/>
        <v>0</v>
      </c>
      <c r="AK20" s="79">
        <v>100.0</v>
      </c>
      <c r="AL20" s="80">
        <v>100.0</v>
      </c>
      <c r="AM20" s="79">
        <v>100.0</v>
      </c>
      <c r="AN20" s="79">
        <v>100.0</v>
      </c>
      <c r="AO20" s="79">
        <v>100.0</v>
      </c>
      <c r="AP20" s="79">
        <v>80.0</v>
      </c>
      <c r="AQ20" s="79">
        <v>100.0</v>
      </c>
      <c r="AR20" s="79">
        <v>100.0</v>
      </c>
      <c r="AS20" s="79">
        <v>100.0</v>
      </c>
      <c r="AT20" s="79">
        <v>100.0</v>
      </c>
      <c r="AU20" s="79"/>
      <c r="AV20" s="78">
        <f t="shared" si="16"/>
        <v>98</v>
      </c>
      <c r="AW20" s="79">
        <v>100.0</v>
      </c>
      <c r="AX20" s="79">
        <v>100.0</v>
      </c>
      <c r="AY20" s="79">
        <v>100.0</v>
      </c>
      <c r="AZ20" s="79">
        <v>100.0</v>
      </c>
      <c r="BA20" s="79">
        <v>100.0</v>
      </c>
      <c r="BB20" s="79">
        <v>100.0</v>
      </c>
      <c r="BC20" s="79">
        <v>100.0</v>
      </c>
      <c r="BD20" s="79">
        <v>100.0</v>
      </c>
      <c r="BE20" s="79">
        <v>100.0</v>
      </c>
      <c r="BF20" s="79">
        <v>100.0</v>
      </c>
      <c r="BG20" s="79"/>
      <c r="BH20" s="79"/>
      <c r="BI20" s="78">
        <f t="shared" si="17"/>
        <v>100</v>
      </c>
      <c r="BJ20" s="79">
        <v>100.0</v>
      </c>
      <c r="BK20" s="79">
        <v>100.0</v>
      </c>
      <c r="BL20" s="79">
        <v>90.0</v>
      </c>
      <c r="BM20" s="79">
        <v>95.0</v>
      </c>
      <c r="BN20" s="79">
        <v>100.0</v>
      </c>
      <c r="BO20" s="79">
        <v>100.0</v>
      </c>
      <c r="BP20" s="79">
        <v>100.0</v>
      </c>
      <c r="BQ20" s="79">
        <v>100.0</v>
      </c>
      <c r="BR20" s="79">
        <v>95.0</v>
      </c>
      <c r="BS20" s="79">
        <v>100.0</v>
      </c>
      <c r="BT20" s="78">
        <f t="shared" si="18"/>
        <v>98</v>
      </c>
      <c r="BU20" s="81">
        <v>100.0</v>
      </c>
      <c r="BV20" s="81">
        <v>100.0</v>
      </c>
      <c r="BW20" s="81">
        <v>100.0</v>
      </c>
      <c r="BX20" s="79">
        <v>100.0</v>
      </c>
      <c r="BY20" s="79">
        <v>100.0</v>
      </c>
      <c r="BZ20" s="79">
        <v>100.0</v>
      </c>
      <c r="CA20" s="79">
        <v>100.0</v>
      </c>
      <c r="CB20" s="79">
        <v>100.0</v>
      </c>
      <c r="CC20" s="79"/>
      <c r="CD20" s="78">
        <f t="shared" si="19"/>
        <v>100</v>
      </c>
    </row>
    <row r="21" ht="15.75" customHeight="1">
      <c r="A21" s="34" t="str">
        <f t="shared" si="2"/>
        <v>202056567-8</v>
      </c>
      <c r="B21" s="23">
        <f t="shared" si="3"/>
        <v>77</v>
      </c>
      <c r="C21" s="34"/>
      <c r="D21" s="84">
        <v>17.0</v>
      </c>
      <c r="E21" s="73" t="s">
        <v>2714</v>
      </c>
      <c r="F21" s="73" t="s">
        <v>108</v>
      </c>
      <c r="G21" s="73" t="s">
        <v>2715</v>
      </c>
      <c r="H21" s="73" t="s">
        <v>108</v>
      </c>
      <c r="I21" s="73" t="s">
        <v>530</v>
      </c>
      <c r="J21" s="73" t="s">
        <v>2716</v>
      </c>
      <c r="K21" s="73" t="s">
        <v>2717</v>
      </c>
      <c r="L21" s="73" t="s">
        <v>65</v>
      </c>
      <c r="M21" s="73" t="s">
        <v>97</v>
      </c>
      <c r="N21" s="73" t="s">
        <v>2718</v>
      </c>
      <c r="O21" s="74">
        <f t="shared" si="4"/>
        <v>65</v>
      </c>
      <c r="P21" s="74">
        <f t="shared" si="5"/>
        <v>60</v>
      </c>
      <c r="Q21" s="74">
        <f t="shared" si="6"/>
        <v>63</v>
      </c>
      <c r="R21" s="74">
        <f t="shared" si="7"/>
        <v>94</v>
      </c>
      <c r="S21" s="74">
        <f t="shared" si="8"/>
        <v>99.7</v>
      </c>
      <c r="T21" s="74">
        <f t="shared" si="9"/>
        <v>86</v>
      </c>
      <c r="U21" s="74">
        <f t="shared" si="10"/>
        <v>100</v>
      </c>
      <c r="V21" s="75">
        <f t="shared" si="11"/>
        <v>0</v>
      </c>
      <c r="W21" s="90">
        <f t="shared" si="12"/>
        <v>77</v>
      </c>
      <c r="X21" s="70">
        <v>20.0</v>
      </c>
      <c r="Y21" s="70">
        <v>20.0</v>
      </c>
      <c r="Z21" s="70">
        <v>25.0</v>
      </c>
      <c r="AA21" s="70">
        <v>100.0</v>
      </c>
      <c r="AB21" s="121">
        <f t="shared" si="13"/>
        <v>65</v>
      </c>
      <c r="AC21" s="77">
        <v>15.0</v>
      </c>
      <c r="AD21" s="77">
        <v>45.0</v>
      </c>
      <c r="AE21" s="74">
        <v>100.0</v>
      </c>
      <c r="AF21" s="78">
        <f t="shared" si="14"/>
        <v>60</v>
      </c>
      <c r="AG21" s="77"/>
      <c r="AH21" s="77"/>
      <c r="AI21" s="74"/>
      <c r="AJ21" s="78">
        <f t="shared" si="15"/>
        <v>0</v>
      </c>
      <c r="AK21" s="79">
        <v>100.0</v>
      </c>
      <c r="AL21" s="80">
        <v>100.0</v>
      </c>
      <c r="AM21" s="79">
        <v>100.0</v>
      </c>
      <c r="AN21" s="79">
        <v>100.0</v>
      </c>
      <c r="AO21" s="79">
        <v>100.0</v>
      </c>
      <c r="AP21" s="79">
        <v>40.0</v>
      </c>
      <c r="AQ21" s="79">
        <v>100.0</v>
      </c>
      <c r="AR21" s="79">
        <v>100.0</v>
      </c>
      <c r="AS21" s="79">
        <v>100.0</v>
      </c>
      <c r="AT21" s="79">
        <v>100.0</v>
      </c>
      <c r="AU21" s="79"/>
      <c r="AV21" s="78">
        <f t="shared" si="16"/>
        <v>94</v>
      </c>
      <c r="AW21" s="79">
        <v>100.0</v>
      </c>
      <c r="AX21" s="79">
        <v>100.0</v>
      </c>
      <c r="AY21" s="79">
        <v>100.0</v>
      </c>
      <c r="AZ21" s="79">
        <v>98.0</v>
      </c>
      <c r="BA21" s="79">
        <v>100.0</v>
      </c>
      <c r="BB21" s="79">
        <v>100.0</v>
      </c>
      <c r="BC21" s="79">
        <v>100.0</v>
      </c>
      <c r="BD21" s="79">
        <v>100.0</v>
      </c>
      <c r="BE21" s="79">
        <v>100.0</v>
      </c>
      <c r="BF21" s="79">
        <v>99.0</v>
      </c>
      <c r="BG21" s="79"/>
      <c r="BH21" s="79"/>
      <c r="BI21" s="78">
        <f t="shared" si="17"/>
        <v>99.7</v>
      </c>
      <c r="BJ21" s="79">
        <v>100.0</v>
      </c>
      <c r="BK21" s="79">
        <v>100.0</v>
      </c>
      <c r="BL21" s="79">
        <v>90.0</v>
      </c>
      <c r="BM21" s="79">
        <v>60.0</v>
      </c>
      <c r="BN21" s="79">
        <v>90.0</v>
      </c>
      <c r="BO21" s="79">
        <v>95.0</v>
      </c>
      <c r="BP21" s="79">
        <v>95.0</v>
      </c>
      <c r="BQ21" s="79">
        <v>100.0</v>
      </c>
      <c r="BR21" s="79">
        <v>85.0</v>
      </c>
      <c r="BS21" s="79">
        <v>45.0</v>
      </c>
      <c r="BT21" s="78">
        <f t="shared" si="18"/>
        <v>86</v>
      </c>
      <c r="BU21" s="81">
        <v>100.0</v>
      </c>
      <c r="BV21" s="81">
        <v>100.0</v>
      </c>
      <c r="BW21" s="81">
        <v>100.0</v>
      </c>
      <c r="BX21" s="79">
        <v>100.0</v>
      </c>
      <c r="BY21" s="79">
        <v>100.0</v>
      </c>
      <c r="BZ21" s="79">
        <v>100.0</v>
      </c>
      <c r="CA21" s="79">
        <v>100.0</v>
      </c>
      <c r="CB21" s="79">
        <v>100.0</v>
      </c>
      <c r="CC21" s="79"/>
      <c r="CD21" s="78">
        <f t="shared" si="19"/>
        <v>100</v>
      </c>
    </row>
    <row r="22" ht="15.75" customHeight="1">
      <c r="A22" s="34" t="str">
        <f t="shared" si="2"/>
        <v>202056514-7</v>
      </c>
      <c r="B22" s="23">
        <f t="shared" si="3"/>
        <v>71</v>
      </c>
      <c r="C22" s="34"/>
      <c r="D22" s="98">
        <f t="shared" ref="D22:D30" si="20">D21+1</f>
        <v>18</v>
      </c>
      <c r="E22" s="73" t="s">
        <v>2719</v>
      </c>
      <c r="F22" s="73" t="s">
        <v>92</v>
      </c>
      <c r="G22" s="73" t="s">
        <v>2720</v>
      </c>
      <c r="H22" s="73" t="s">
        <v>61</v>
      </c>
      <c r="I22" s="73" t="s">
        <v>200</v>
      </c>
      <c r="J22" s="73" t="s">
        <v>2721</v>
      </c>
      <c r="K22" s="73" t="s">
        <v>2722</v>
      </c>
      <c r="L22" s="73" t="s">
        <v>65</v>
      </c>
      <c r="M22" s="73" t="s">
        <v>97</v>
      </c>
      <c r="N22" s="73" t="s">
        <v>2723</v>
      </c>
      <c r="O22" s="74">
        <f t="shared" si="4"/>
        <v>80</v>
      </c>
      <c r="P22" s="74">
        <f t="shared" si="5"/>
        <v>0</v>
      </c>
      <c r="Q22" s="74">
        <f t="shared" si="6"/>
        <v>79</v>
      </c>
      <c r="R22" s="74">
        <f t="shared" si="7"/>
        <v>63.5</v>
      </c>
      <c r="S22" s="74">
        <f t="shared" si="8"/>
        <v>60</v>
      </c>
      <c r="T22" s="74">
        <f t="shared" si="9"/>
        <v>58</v>
      </c>
      <c r="U22" s="74">
        <f t="shared" si="10"/>
        <v>77.5</v>
      </c>
      <c r="V22" s="75">
        <f t="shared" si="11"/>
        <v>77</v>
      </c>
      <c r="W22" s="90">
        <f t="shared" si="12"/>
        <v>71</v>
      </c>
      <c r="X22" s="70">
        <v>20.0</v>
      </c>
      <c r="Y22" s="70">
        <v>25.0</v>
      </c>
      <c r="Z22" s="70">
        <v>35.0</v>
      </c>
      <c r="AA22" s="70">
        <v>100.0</v>
      </c>
      <c r="AB22" s="121">
        <f t="shared" si="13"/>
        <v>80</v>
      </c>
      <c r="AC22" s="77">
        <v>0.0</v>
      </c>
      <c r="AD22" s="77">
        <v>0.0</v>
      </c>
      <c r="AE22" s="74">
        <v>0.0</v>
      </c>
      <c r="AF22" s="78">
        <f t="shared" si="14"/>
        <v>0</v>
      </c>
      <c r="AG22" s="77">
        <v>12.0</v>
      </c>
      <c r="AH22" s="77">
        <v>65.0</v>
      </c>
      <c r="AI22" s="74">
        <v>100.0</v>
      </c>
      <c r="AJ22" s="78">
        <f t="shared" si="15"/>
        <v>77</v>
      </c>
      <c r="AK22" s="79">
        <v>100.0</v>
      </c>
      <c r="AL22" s="80">
        <v>100.0</v>
      </c>
      <c r="AM22" s="79">
        <v>100.0</v>
      </c>
      <c r="AN22" s="79">
        <v>75.0</v>
      </c>
      <c r="AO22" s="79">
        <v>0.0</v>
      </c>
      <c r="AP22" s="79">
        <v>100.0</v>
      </c>
      <c r="AQ22" s="79">
        <v>100.0</v>
      </c>
      <c r="AR22" s="79">
        <v>0.0</v>
      </c>
      <c r="AS22" s="79">
        <v>60.0</v>
      </c>
      <c r="AT22" s="79">
        <v>0.0</v>
      </c>
      <c r="AU22" s="79"/>
      <c r="AV22" s="78">
        <f t="shared" si="16"/>
        <v>63.5</v>
      </c>
      <c r="AW22" s="79">
        <v>100.0</v>
      </c>
      <c r="AX22" s="79">
        <v>100.0</v>
      </c>
      <c r="AY22" s="79">
        <v>100.0</v>
      </c>
      <c r="AZ22" s="79">
        <v>100.0</v>
      </c>
      <c r="BA22" s="79">
        <v>100.0</v>
      </c>
      <c r="BB22" s="79">
        <v>0.0</v>
      </c>
      <c r="BC22" s="79">
        <v>0.0</v>
      </c>
      <c r="BD22" s="79">
        <v>0.0</v>
      </c>
      <c r="BE22" s="79">
        <v>0.0</v>
      </c>
      <c r="BF22" s="79">
        <v>100.0</v>
      </c>
      <c r="BG22" s="79"/>
      <c r="BH22" s="79"/>
      <c r="BI22" s="78">
        <f t="shared" si="17"/>
        <v>60</v>
      </c>
      <c r="BJ22" s="79">
        <v>100.0</v>
      </c>
      <c r="BK22" s="79">
        <v>90.0</v>
      </c>
      <c r="BL22" s="79">
        <v>90.0</v>
      </c>
      <c r="BM22" s="79">
        <v>0.0</v>
      </c>
      <c r="BN22" s="79">
        <v>100.0</v>
      </c>
      <c r="BO22" s="79">
        <v>75.0</v>
      </c>
      <c r="BP22" s="79">
        <v>55.0</v>
      </c>
      <c r="BQ22" s="79">
        <v>30.0</v>
      </c>
      <c r="BR22" s="79">
        <v>0.0</v>
      </c>
      <c r="BS22" s="79">
        <v>40.0</v>
      </c>
      <c r="BT22" s="78">
        <f t="shared" si="18"/>
        <v>58</v>
      </c>
      <c r="BU22" s="81">
        <v>100.0</v>
      </c>
      <c r="BV22" s="81">
        <v>100.0</v>
      </c>
      <c r="BW22" s="81">
        <v>100.0</v>
      </c>
      <c r="BX22" s="79">
        <v>100.0</v>
      </c>
      <c r="BY22" s="79">
        <v>100.0</v>
      </c>
      <c r="BZ22" s="79">
        <v>100.0</v>
      </c>
      <c r="CA22" s="79">
        <v>20.0</v>
      </c>
      <c r="CB22" s="79">
        <v>0.0</v>
      </c>
      <c r="CC22" s="79"/>
      <c r="CD22" s="78">
        <f t="shared" si="19"/>
        <v>77.5</v>
      </c>
    </row>
    <row r="23" ht="15.75" customHeight="1">
      <c r="A23" s="34" t="str">
        <f t="shared" si="2"/>
        <v>202056602-k</v>
      </c>
      <c r="B23" s="23">
        <f t="shared" si="3"/>
        <v>57</v>
      </c>
      <c r="C23" s="34"/>
      <c r="D23" s="98">
        <f t="shared" si="20"/>
        <v>19</v>
      </c>
      <c r="E23" s="73" t="s">
        <v>2724</v>
      </c>
      <c r="F23" s="73" t="s">
        <v>77</v>
      </c>
      <c r="G23" s="73" t="s">
        <v>2725</v>
      </c>
      <c r="H23" s="73" t="s">
        <v>100</v>
      </c>
      <c r="I23" s="73" t="s">
        <v>2726</v>
      </c>
      <c r="J23" s="73" t="s">
        <v>386</v>
      </c>
      <c r="K23" s="73" t="s">
        <v>2727</v>
      </c>
      <c r="L23" s="73" t="s">
        <v>65</v>
      </c>
      <c r="M23" s="73" t="s">
        <v>97</v>
      </c>
      <c r="N23" s="73" t="s">
        <v>2728</v>
      </c>
      <c r="O23" s="74">
        <f t="shared" si="4"/>
        <v>24</v>
      </c>
      <c r="P23" s="74">
        <f t="shared" si="5"/>
        <v>55</v>
      </c>
      <c r="Q23" s="74">
        <f t="shared" si="6"/>
        <v>55</v>
      </c>
      <c r="R23" s="74">
        <f t="shared" si="7"/>
        <v>84.5</v>
      </c>
      <c r="S23" s="74">
        <f t="shared" si="8"/>
        <v>56.6</v>
      </c>
      <c r="T23" s="74">
        <f t="shared" si="9"/>
        <v>41.5</v>
      </c>
      <c r="U23" s="74">
        <f t="shared" si="10"/>
        <v>30.625</v>
      </c>
      <c r="V23" s="75">
        <f t="shared" si="11"/>
        <v>55</v>
      </c>
      <c r="W23" s="90">
        <f t="shared" si="12"/>
        <v>57</v>
      </c>
      <c r="X23" s="70">
        <v>15.0</v>
      </c>
      <c r="Y23" s="70">
        <v>9.0</v>
      </c>
      <c r="Z23" s="70">
        <v>0.0</v>
      </c>
      <c r="AA23" s="70">
        <v>100.0</v>
      </c>
      <c r="AB23" s="121">
        <f t="shared" si="13"/>
        <v>24</v>
      </c>
      <c r="AC23" s="77">
        <v>10.0</v>
      </c>
      <c r="AD23" s="77">
        <v>45.0</v>
      </c>
      <c r="AE23" s="74">
        <v>100.0</v>
      </c>
      <c r="AF23" s="78">
        <f t="shared" si="14"/>
        <v>55</v>
      </c>
      <c r="AG23" s="77">
        <v>0.0</v>
      </c>
      <c r="AH23" s="77">
        <v>55.0</v>
      </c>
      <c r="AI23" s="74">
        <v>100.0</v>
      </c>
      <c r="AJ23" s="78">
        <f t="shared" si="15"/>
        <v>55</v>
      </c>
      <c r="AK23" s="79">
        <v>100.0</v>
      </c>
      <c r="AL23" s="80">
        <v>100.0</v>
      </c>
      <c r="AM23" s="79">
        <v>100.0</v>
      </c>
      <c r="AN23" s="79">
        <v>50.0</v>
      </c>
      <c r="AO23" s="79">
        <v>75.0</v>
      </c>
      <c r="AP23" s="79">
        <v>60.0</v>
      </c>
      <c r="AQ23" s="79">
        <v>100.0</v>
      </c>
      <c r="AR23" s="79">
        <v>100.0</v>
      </c>
      <c r="AS23" s="79">
        <v>100.0</v>
      </c>
      <c r="AT23" s="79">
        <v>60.0</v>
      </c>
      <c r="AU23" s="79"/>
      <c r="AV23" s="78">
        <f t="shared" si="16"/>
        <v>84.5</v>
      </c>
      <c r="AW23" s="79">
        <v>100.0</v>
      </c>
      <c r="AX23" s="79">
        <v>100.0</v>
      </c>
      <c r="AY23" s="79">
        <v>100.0</v>
      </c>
      <c r="AZ23" s="79">
        <v>0.0</v>
      </c>
      <c r="BA23" s="79">
        <v>66.0</v>
      </c>
      <c r="BB23" s="79">
        <v>100.0</v>
      </c>
      <c r="BC23" s="79">
        <v>100.0</v>
      </c>
      <c r="BD23" s="79">
        <v>0.0</v>
      </c>
      <c r="BE23" s="79">
        <v>0.0</v>
      </c>
      <c r="BF23" s="79">
        <v>0.0</v>
      </c>
      <c r="BG23" s="79"/>
      <c r="BH23" s="79"/>
      <c r="BI23" s="78">
        <f t="shared" si="17"/>
        <v>56.6</v>
      </c>
      <c r="BJ23" s="79">
        <v>90.0</v>
      </c>
      <c r="BK23" s="79">
        <v>95.0</v>
      </c>
      <c r="BL23" s="79">
        <v>90.0</v>
      </c>
      <c r="BM23" s="79">
        <v>25.0</v>
      </c>
      <c r="BN23" s="79">
        <v>45.0</v>
      </c>
      <c r="BO23" s="79">
        <v>0.0</v>
      </c>
      <c r="BP23" s="79">
        <v>40.0</v>
      </c>
      <c r="BQ23" s="79">
        <v>30.0</v>
      </c>
      <c r="BR23" s="79">
        <v>0.0</v>
      </c>
      <c r="BS23" s="79">
        <v>0.0</v>
      </c>
      <c r="BT23" s="78">
        <f t="shared" si="18"/>
        <v>41.5</v>
      </c>
      <c r="BU23" s="81">
        <v>75.0</v>
      </c>
      <c r="BV23" s="81">
        <v>100.0</v>
      </c>
      <c r="BW23" s="81">
        <v>0.0</v>
      </c>
      <c r="BX23" s="79">
        <v>70.0</v>
      </c>
      <c r="BY23" s="79">
        <v>0.0</v>
      </c>
      <c r="BZ23" s="79">
        <v>0.0</v>
      </c>
      <c r="CA23" s="79">
        <v>0.0</v>
      </c>
      <c r="CB23" s="79">
        <v>0.0</v>
      </c>
      <c r="CC23" s="79"/>
      <c r="CD23" s="78">
        <f t="shared" si="19"/>
        <v>30.625</v>
      </c>
    </row>
    <row r="24" ht="15.75" customHeight="1">
      <c r="A24" s="34" t="str">
        <f t="shared" si="2"/>
        <v>202056549-k</v>
      </c>
      <c r="B24" s="23">
        <f t="shared" si="3"/>
        <v>0</v>
      </c>
      <c r="C24" s="34"/>
      <c r="D24" s="98">
        <f t="shared" si="20"/>
        <v>20</v>
      </c>
      <c r="E24" s="73" t="s">
        <v>2729</v>
      </c>
      <c r="F24" s="73" t="s">
        <v>77</v>
      </c>
      <c r="G24" s="73" t="s">
        <v>2730</v>
      </c>
      <c r="H24" s="73" t="s">
        <v>71</v>
      </c>
      <c r="I24" s="73" t="s">
        <v>473</v>
      </c>
      <c r="J24" s="73" t="s">
        <v>2731</v>
      </c>
      <c r="K24" s="73" t="s">
        <v>670</v>
      </c>
      <c r="L24" s="73" t="s">
        <v>65</v>
      </c>
      <c r="M24" s="73" t="s">
        <v>97</v>
      </c>
      <c r="N24" s="73" t="s">
        <v>2732</v>
      </c>
      <c r="O24" s="74">
        <f t="shared" si="4"/>
        <v>0</v>
      </c>
      <c r="P24" s="74">
        <f t="shared" si="5"/>
        <v>0</v>
      </c>
      <c r="Q24" s="74">
        <f t="shared" si="6"/>
        <v>0</v>
      </c>
      <c r="R24" s="74">
        <f t="shared" si="7"/>
        <v>44</v>
      </c>
      <c r="S24" s="74">
        <f t="shared" si="8"/>
        <v>7.2</v>
      </c>
      <c r="T24" s="74">
        <f t="shared" si="9"/>
        <v>9.5</v>
      </c>
      <c r="U24" s="74">
        <f t="shared" si="10"/>
        <v>0</v>
      </c>
      <c r="V24" s="75">
        <f t="shared" si="11"/>
        <v>0</v>
      </c>
      <c r="W24" s="90">
        <f t="shared" si="12"/>
        <v>0</v>
      </c>
      <c r="X24" s="70">
        <v>0.0</v>
      </c>
      <c r="Y24" s="70">
        <v>0.0</v>
      </c>
      <c r="Z24" s="70">
        <v>0.0</v>
      </c>
      <c r="AA24" s="70">
        <v>0.0</v>
      </c>
      <c r="AB24" s="121">
        <f t="shared" si="13"/>
        <v>0</v>
      </c>
      <c r="AC24" s="77">
        <v>0.0</v>
      </c>
      <c r="AD24" s="77">
        <v>0.0</v>
      </c>
      <c r="AE24" s="74">
        <v>0.0</v>
      </c>
      <c r="AF24" s="78">
        <f t="shared" si="14"/>
        <v>0</v>
      </c>
      <c r="AG24" s="77"/>
      <c r="AH24" s="77"/>
      <c r="AI24" s="74"/>
      <c r="AJ24" s="78">
        <f t="shared" si="15"/>
        <v>0</v>
      </c>
      <c r="AK24" s="79">
        <v>100.0</v>
      </c>
      <c r="AL24" s="80">
        <v>100.0</v>
      </c>
      <c r="AM24" s="79">
        <v>100.0</v>
      </c>
      <c r="AN24" s="79">
        <v>75.0</v>
      </c>
      <c r="AO24" s="79">
        <v>25.0</v>
      </c>
      <c r="AP24" s="79">
        <v>40.0</v>
      </c>
      <c r="AQ24" s="79">
        <v>0.0</v>
      </c>
      <c r="AR24" s="79">
        <v>0.0</v>
      </c>
      <c r="AS24" s="79">
        <v>0.0</v>
      </c>
      <c r="AT24" s="79">
        <v>0.0</v>
      </c>
      <c r="AU24" s="79"/>
      <c r="AV24" s="78">
        <f t="shared" si="16"/>
        <v>44</v>
      </c>
      <c r="AW24" s="79">
        <v>72.0</v>
      </c>
      <c r="AX24" s="79">
        <v>0.0</v>
      </c>
      <c r="AY24" s="79">
        <v>0.0</v>
      </c>
      <c r="AZ24" s="79">
        <v>0.0</v>
      </c>
      <c r="BA24" s="79">
        <v>0.0</v>
      </c>
      <c r="BB24" s="79">
        <v>0.0</v>
      </c>
      <c r="BC24" s="79">
        <v>0.0</v>
      </c>
      <c r="BD24" s="79">
        <v>0.0</v>
      </c>
      <c r="BE24" s="79">
        <v>0.0</v>
      </c>
      <c r="BF24" s="79">
        <v>0.0</v>
      </c>
      <c r="BG24" s="79"/>
      <c r="BH24" s="79"/>
      <c r="BI24" s="78">
        <f t="shared" si="17"/>
        <v>7.2</v>
      </c>
      <c r="BJ24" s="79">
        <v>0.0</v>
      </c>
      <c r="BK24" s="79">
        <v>95.0</v>
      </c>
      <c r="BL24" s="79">
        <v>0.0</v>
      </c>
      <c r="BM24" s="79">
        <v>0.0</v>
      </c>
      <c r="BN24" s="79">
        <v>0.0</v>
      </c>
      <c r="BO24" s="79">
        <v>0.0</v>
      </c>
      <c r="BP24" s="79">
        <v>0.0</v>
      </c>
      <c r="BQ24" s="79">
        <v>0.0</v>
      </c>
      <c r="BR24" s="79">
        <v>0.0</v>
      </c>
      <c r="BS24" s="79">
        <v>0.0</v>
      </c>
      <c r="BT24" s="78">
        <f t="shared" si="18"/>
        <v>9.5</v>
      </c>
      <c r="BU24" s="81">
        <v>0.0</v>
      </c>
      <c r="BV24" s="81">
        <v>0.0</v>
      </c>
      <c r="BW24" s="81">
        <v>0.0</v>
      </c>
      <c r="BX24" s="79">
        <v>0.0</v>
      </c>
      <c r="BY24" s="79">
        <v>0.0</v>
      </c>
      <c r="BZ24" s="79">
        <v>0.0</v>
      </c>
      <c r="CA24" s="79">
        <v>0.0</v>
      </c>
      <c r="CB24" s="79">
        <v>0.0</v>
      </c>
      <c r="CC24" s="79"/>
      <c r="CD24" s="78">
        <f t="shared" si="19"/>
        <v>0</v>
      </c>
    </row>
    <row r="25" ht="15.75" customHeight="1">
      <c r="A25" s="34" t="str">
        <f t="shared" si="2"/>
        <v>202056601-1</v>
      </c>
      <c r="B25" s="23">
        <f t="shared" si="3"/>
        <v>97</v>
      </c>
      <c r="C25" s="34"/>
      <c r="D25" s="98">
        <f t="shared" si="20"/>
        <v>21</v>
      </c>
      <c r="E25" s="73" t="s">
        <v>2733</v>
      </c>
      <c r="F25" s="73" t="s">
        <v>65</v>
      </c>
      <c r="G25" s="73" t="s">
        <v>2734</v>
      </c>
      <c r="H25" s="73" t="s">
        <v>59</v>
      </c>
      <c r="I25" s="73" t="s">
        <v>175</v>
      </c>
      <c r="J25" s="73" t="s">
        <v>490</v>
      </c>
      <c r="K25" s="73" t="s">
        <v>2735</v>
      </c>
      <c r="L25" s="73" t="s">
        <v>65</v>
      </c>
      <c r="M25" s="73" t="s">
        <v>97</v>
      </c>
      <c r="N25" s="73" t="s">
        <v>2736</v>
      </c>
      <c r="O25" s="74">
        <f t="shared" si="4"/>
        <v>100</v>
      </c>
      <c r="P25" s="74">
        <f t="shared" si="5"/>
        <v>95</v>
      </c>
      <c r="Q25" s="74">
        <f t="shared" si="6"/>
        <v>98</v>
      </c>
      <c r="R25" s="74">
        <f t="shared" si="7"/>
        <v>100</v>
      </c>
      <c r="S25" s="74">
        <f t="shared" si="8"/>
        <v>100</v>
      </c>
      <c r="T25" s="74">
        <f t="shared" si="9"/>
        <v>88</v>
      </c>
      <c r="U25" s="74">
        <f t="shared" si="10"/>
        <v>100</v>
      </c>
      <c r="V25" s="75">
        <f t="shared" si="11"/>
        <v>0</v>
      </c>
      <c r="W25" s="90">
        <f t="shared" si="12"/>
        <v>97</v>
      </c>
      <c r="X25" s="70">
        <v>20.0</v>
      </c>
      <c r="Y25" s="70">
        <v>30.0</v>
      </c>
      <c r="Z25" s="70">
        <v>50.0</v>
      </c>
      <c r="AA25" s="70">
        <v>100.0</v>
      </c>
      <c r="AB25" s="121">
        <f t="shared" si="13"/>
        <v>100</v>
      </c>
      <c r="AC25" s="77">
        <v>30.0</v>
      </c>
      <c r="AD25" s="77">
        <v>65.0</v>
      </c>
      <c r="AE25" s="74">
        <v>100.0</v>
      </c>
      <c r="AF25" s="78">
        <f t="shared" si="14"/>
        <v>95</v>
      </c>
      <c r="AG25" s="77"/>
      <c r="AH25" s="77"/>
      <c r="AI25" s="74"/>
      <c r="AJ25" s="78">
        <f t="shared" si="15"/>
        <v>0</v>
      </c>
      <c r="AK25" s="79">
        <v>100.0</v>
      </c>
      <c r="AL25" s="80">
        <v>100.0</v>
      </c>
      <c r="AM25" s="79">
        <v>100.0</v>
      </c>
      <c r="AN25" s="79">
        <v>100.0</v>
      </c>
      <c r="AO25" s="79">
        <v>100.0</v>
      </c>
      <c r="AP25" s="79">
        <v>100.0</v>
      </c>
      <c r="AQ25" s="79">
        <v>100.0</v>
      </c>
      <c r="AR25" s="79">
        <v>100.0</v>
      </c>
      <c r="AS25" s="79">
        <v>100.0</v>
      </c>
      <c r="AT25" s="79">
        <v>100.0</v>
      </c>
      <c r="AU25" s="79"/>
      <c r="AV25" s="78">
        <f t="shared" si="16"/>
        <v>100</v>
      </c>
      <c r="AW25" s="79">
        <v>100.0</v>
      </c>
      <c r="AX25" s="79">
        <v>100.0</v>
      </c>
      <c r="AY25" s="79">
        <v>100.0</v>
      </c>
      <c r="AZ25" s="79">
        <v>100.0</v>
      </c>
      <c r="BA25" s="79">
        <v>100.0</v>
      </c>
      <c r="BB25" s="79">
        <v>100.0</v>
      </c>
      <c r="BC25" s="79">
        <v>100.0</v>
      </c>
      <c r="BD25" s="79">
        <v>100.0</v>
      </c>
      <c r="BE25" s="79">
        <v>100.0</v>
      </c>
      <c r="BF25" s="79">
        <v>100.0</v>
      </c>
      <c r="BG25" s="79"/>
      <c r="BH25" s="79"/>
      <c r="BI25" s="78">
        <f t="shared" si="17"/>
        <v>100</v>
      </c>
      <c r="BJ25" s="79">
        <v>100.0</v>
      </c>
      <c r="BK25" s="79">
        <v>100.0</v>
      </c>
      <c r="BL25" s="79">
        <v>100.0</v>
      </c>
      <c r="BM25" s="79">
        <v>100.0</v>
      </c>
      <c r="BN25" s="79">
        <v>90.0</v>
      </c>
      <c r="BO25" s="79">
        <v>100.0</v>
      </c>
      <c r="BP25" s="79">
        <v>95.0</v>
      </c>
      <c r="BQ25" s="79">
        <v>100.0</v>
      </c>
      <c r="BR25" s="79">
        <v>95.0</v>
      </c>
      <c r="BS25" s="79">
        <v>0.0</v>
      </c>
      <c r="BT25" s="78">
        <f t="shared" si="18"/>
        <v>88</v>
      </c>
      <c r="BU25" s="81">
        <v>100.0</v>
      </c>
      <c r="BV25" s="81">
        <v>100.0</v>
      </c>
      <c r="BW25" s="81">
        <v>100.0</v>
      </c>
      <c r="BX25" s="79">
        <v>100.0</v>
      </c>
      <c r="BY25" s="79">
        <v>100.0</v>
      </c>
      <c r="BZ25" s="79">
        <v>100.0</v>
      </c>
      <c r="CA25" s="79">
        <v>100.0</v>
      </c>
      <c r="CB25" s="79">
        <v>100.0</v>
      </c>
      <c r="CC25" s="79"/>
      <c r="CD25" s="78">
        <f t="shared" si="19"/>
        <v>100</v>
      </c>
    </row>
    <row r="26" ht="15.75" customHeight="1">
      <c r="A26" s="34" t="str">
        <f t="shared" si="2"/>
        <v>202056573-2</v>
      </c>
      <c r="B26" s="23">
        <f t="shared" si="3"/>
        <v>71</v>
      </c>
      <c r="C26" s="34"/>
      <c r="D26" s="98">
        <f t="shared" si="20"/>
        <v>22</v>
      </c>
      <c r="E26" s="73" t="s">
        <v>2737</v>
      </c>
      <c r="F26" s="73" t="s">
        <v>61</v>
      </c>
      <c r="G26" s="73" t="s">
        <v>2738</v>
      </c>
      <c r="H26" s="73" t="s">
        <v>155</v>
      </c>
      <c r="I26" s="73" t="s">
        <v>229</v>
      </c>
      <c r="J26" s="73" t="s">
        <v>334</v>
      </c>
      <c r="K26" s="73" t="s">
        <v>2739</v>
      </c>
      <c r="L26" s="73" t="s">
        <v>65</v>
      </c>
      <c r="M26" s="73" t="s">
        <v>97</v>
      </c>
      <c r="N26" s="73" t="s">
        <v>2740</v>
      </c>
      <c r="O26" s="74">
        <f t="shared" si="4"/>
        <v>15</v>
      </c>
      <c r="P26" s="74">
        <f t="shared" si="5"/>
        <v>55</v>
      </c>
      <c r="Q26" s="74">
        <f t="shared" si="6"/>
        <v>66</v>
      </c>
      <c r="R26" s="74">
        <f t="shared" si="7"/>
        <v>83.3</v>
      </c>
      <c r="S26" s="74">
        <f t="shared" si="8"/>
        <v>97.6</v>
      </c>
      <c r="T26" s="74">
        <f t="shared" si="9"/>
        <v>65</v>
      </c>
      <c r="U26" s="74">
        <f t="shared" si="10"/>
        <v>76.875</v>
      </c>
      <c r="V26" s="75">
        <f t="shared" si="11"/>
        <v>77</v>
      </c>
      <c r="W26" s="90">
        <f t="shared" si="12"/>
        <v>71</v>
      </c>
      <c r="X26" s="70">
        <v>15.0</v>
      </c>
      <c r="Y26" s="70">
        <v>0.0</v>
      </c>
      <c r="Z26" s="70">
        <v>0.0</v>
      </c>
      <c r="AA26" s="70">
        <v>0.0</v>
      </c>
      <c r="AB26" s="121">
        <f t="shared" si="13"/>
        <v>15</v>
      </c>
      <c r="AC26" s="77">
        <v>20.0</v>
      </c>
      <c r="AD26" s="77">
        <v>35.0</v>
      </c>
      <c r="AE26" s="74">
        <v>100.0</v>
      </c>
      <c r="AF26" s="78">
        <f t="shared" si="14"/>
        <v>55</v>
      </c>
      <c r="AG26" s="77">
        <v>27.0</v>
      </c>
      <c r="AH26" s="77">
        <v>50.0</v>
      </c>
      <c r="AI26" s="74">
        <v>100.0</v>
      </c>
      <c r="AJ26" s="78">
        <f t="shared" si="15"/>
        <v>77</v>
      </c>
      <c r="AK26" s="79">
        <v>100.0</v>
      </c>
      <c r="AL26" s="80">
        <v>100.0</v>
      </c>
      <c r="AM26" s="79">
        <v>100.0</v>
      </c>
      <c r="AN26" s="79">
        <v>100.0</v>
      </c>
      <c r="AO26" s="79">
        <v>50.0</v>
      </c>
      <c r="AP26" s="79">
        <v>0.0</v>
      </c>
      <c r="AQ26" s="79">
        <v>100.0</v>
      </c>
      <c r="AR26" s="79">
        <v>83.0</v>
      </c>
      <c r="AS26" s="79">
        <v>100.0</v>
      </c>
      <c r="AT26" s="79">
        <v>100.0</v>
      </c>
      <c r="AU26" s="79"/>
      <c r="AV26" s="78">
        <f t="shared" si="16"/>
        <v>83.3</v>
      </c>
      <c r="AW26" s="79">
        <v>100.0</v>
      </c>
      <c r="AX26" s="79">
        <v>100.0</v>
      </c>
      <c r="AY26" s="79">
        <v>100.0</v>
      </c>
      <c r="AZ26" s="79">
        <v>89.0</v>
      </c>
      <c r="BA26" s="79">
        <v>100.0</v>
      </c>
      <c r="BB26" s="79">
        <v>91.0</v>
      </c>
      <c r="BC26" s="79">
        <v>97.0</v>
      </c>
      <c r="BD26" s="79">
        <v>100.0</v>
      </c>
      <c r="BE26" s="79">
        <v>99.0</v>
      </c>
      <c r="BF26" s="79">
        <v>100.0</v>
      </c>
      <c r="BG26" s="79"/>
      <c r="BH26" s="79"/>
      <c r="BI26" s="78">
        <f t="shared" si="17"/>
        <v>97.6</v>
      </c>
      <c r="BJ26" s="79">
        <v>100.0</v>
      </c>
      <c r="BK26" s="79">
        <v>100.0</v>
      </c>
      <c r="BL26" s="79">
        <v>95.0</v>
      </c>
      <c r="BM26" s="79">
        <v>35.0</v>
      </c>
      <c r="BN26" s="79">
        <v>75.0</v>
      </c>
      <c r="BO26" s="79">
        <v>15.0</v>
      </c>
      <c r="BP26" s="79">
        <v>40.0</v>
      </c>
      <c r="BQ26" s="79">
        <v>100.0</v>
      </c>
      <c r="BR26" s="79">
        <v>90.0</v>
      </c>
      <c r="BS26" s="79">
        <v>0.0</v>
      </c>
      <c r="BT26" s="78">
        <f t="shared" si="18"/>
        <v>65</v>
      </c>
      <c r="BU26" s="81">
        <v>50.0</v>
      </c>
      <c r="BV26" s="81">
        <v>65.0</v>
      </c>
      <c r="BW26" s="81">
        <v>100.0</v>
      </c>
      <c r="BX26" s="79">
        <v>100.0</v>
      </c>
      <c r="BY26" s="79">
        <v>0.0</v>
      </c>
      <c r="BZ26" s="79">
        <v>100.0</v>
      </c>
      <c r="CA26" s="79">
        <v>100.0</v>
      </c>
      <c r="CB26" s="79">
        <v>100.0</v>
      </c>
      <c r="CC26" s="79"/>
      <c r="CD26" s="78">
        <f t="shared" si="19"/>
        <v>76.875</v>
      </c>
    </row>
    <row r="27" ht="15.75" customHeight="1">
      <c r="A27" s="34" t="str">
        <f t="shared" si="2"/>
        <v>202056542-2</v>
      </c>
      <c r="B27" s="23">
        <f t="shared" si="3"/>
        <v>56</v>
      </c>
      <c r="C27" s="34"/>
      <c r="D27" s="98">
        <f t="shared" si="20"/>
        <v>23</v>
      </c>
      <c r="E27" s="73" t="s">
        <v>2741</v>
      </c>
      <c r="F27" s="73" t="s">
        <v>61</v>
      </c>
      <c r="G27" s="73" t="s">
        <v>2742</v>
      </c>
      <c r="H27" s="73" t="s">
        <v>71</v>
      </c>
      <c r="I27" s="73" t="s">
        <v>792</v>
      </c>
      <c r="J27" s="73" t="s">
        <v>81</v>
      </c>
      <c r="K27" s="73" t="s">
        <v>345</v>
      </c>
      <c r="L27" s="73" t="s">
        <v>65</v>
      </c>
      <c r="M27" s="73" t="s">
        <v>97</v>
      </c>
      <c r="N27" s="73" t="s">
        <v>2743</v>
      </c>
      <c r="O27" s="74">
        <f t="shared" si="4"/>
        <v>69</v>
      </c>
      <c r="P27" s="74">
        <f t="shared" si="5"/>
        <v>85</v>
      </c>
      <c r="Q27" s="74">
        <f t="shared" si="6"/>
        <v>77</v>
      </c>
      <c r="R27" s="74">
        <f t="shared" si="7"/>
        <v>66</v>
      </c>
      <c r="S27" s="74">
        <f t="shared" si="8"/>
        <v>76.4</v>
      </c>
      <c r="T27" s="74">
        <f t="shared" si="9"/>
        <v>0</v>
      </c>
      <c r="U27" s="74">
        <f t="shared" si="10"/>
        <v>0</v>
      </c>
      <c r="V27" s="75">
        <f t="shared" si="11"/>
        <v>0</v>
      </c>
      <c r="W27" s="90">
        <f t="shared" si="12"/>
        <v>56</v>
      </c>
      <c r="X27" s="70">
        <v>15.0</v>
      </c>
      <c r="Y27" s="70">
        <v>19.0</v>
      </c>
      <c r="Z27" s="70">
        <v>35.0</v>
      </c>
      <c r="AA27" s="70">
        <v>100.0</v>
      </c>
      <c r="AB27" s="121">
        <f t="shared" si="13"/>
        <v>69</v>
      </c>
      <c r="AC27" s="77">
        <v>30.0</v>
      </c>
      <c r="AD27" s="77">
        <v>55.0</v>
      </c>
      <c r="AE27" s="74">
        <v>100.0</v>
      </c>
      <c r="AF27" s="78">
        <f t="shared" si="14"/>
        <v>85</v>
      </c>
      <c r="AG27" s="77"/>
      <c r="AH27" s="77"/>
      <c r="AI27" s="74"/>
      <c r="AJ27" s="78">
        <f t="shared" si="15"/>
        <v>0</v>
      </c>
      <c r="AK27" s="79">
        <v>50.0</v>
      </c>
      <c r="AL27" s="80">
        <v>80.0</v>
      </c>
      <c r="AM27" s="79">
        <v>20.0</v>
      </c>
      <c r="AN27" s="79">
        <v>0.0</v>
      </c>
      <c r="AO27" s="79">
        <v>50.0</v>
      </c>
      <c r="AP27" s="79">
        <v>60.0</v>
      </c>
      <c r="AQ27" s="79">
        <v>100.0</v>
      </c>
      <c r="AR27" s="79">
        <v>100.0</v>
      </c>
      <c r="AS27" s="79">
        <v>100.0</v>
      </c>
      <c r="AT27" s="79">
        <v>100.0</v>
      </c>
      <c r="AU27" s="79"/>
      <c r="AV27" s="78">
        <f t="shared" si="16"/>
        <v>66</v>
      </c>
      <c r="AW27" s="79">
        <v>91.0</v>
      </c>
      <c r="AX27" s="79">
        <v>100.0</v>
      </c>
      <c r="AY27" s="79">
        <v>100.0</v>
      </c>
      <c r="AZ27" s="79">
        <v>73.0</v>
      </c>
      <c r="BA27" s="79">
        <v>0.0</v>
      </c>
      <c r="BB27" s="79">
        <v>100.0</v>
      </c>
      <c r="BC27" s="79">
        <v>100.0</v>
      </c>
      <c r="BD27" s="79">
        <v>100.0</v>
      </c>
      <c r="BE27" s="79">
        <v>100.0</v>
      </c>
      <c r="BF27" s="79">
        <v>0.0</v>
      </c>
      <c r="BG27" s="79"/>
      <c r="BH27" s="79"/>
      <c r="BI27" s="78">
        <f t="shared" si="17"/>
        <v>76.4</v>
      </c>
      <c r="BJ27" s="79">
        <v>0.0</v>
      </c>
      <c r="BK27" s="79">
        <v>0.0</v>
      </c>
      <c r="BL27" s="79">
        <v>0.0</v>
      </c>
      <c r="BM27" s="79">
        <v>0.0</v>
      </c>
      <c r="BN27" s="79">
        <v>0.0</v>
      </c>
      <c r="BO27" s="79">
        <v>0.0</v>
      </c>
      <c r="BP27" s="79">
        <v>0.0</v>
      </c>
      <c r="BQ27" s="79">
        <v>0.0</v>
      </c>
      <c r="BR27" s="79">
        <v>0.0</v>
      </c>
      <c r="BS27" s="79">
        <v>0.0</v>
      </c>
      <c r="BT27" s="78">
        <f t="shared" si="18"/>
        <v>0</v>
      </c>
      <c r="BU27" s="81">
        <v>0.0</v>
      </c>
      <c r="BV27" s="81">
        <v>0.0</v>
      </c>
      <c r="BW27" s="81">
        <v>0.0</v>
      </c>
      <c r="BX27" s="79">
        <v>0.0</v>
      </c>
      <c r="BY27" s="79">
        <v>0.0</v>
      </c>
      <c r="BZ27" s="79">
        <v>0.0</v>
      </c>
      <c r="CA27" s="79">
        <v>0.0</v>
      </c>
      <c r="CB27" s="79">
        <v>0.0</v>
      </c>
      <c r="CC27" s="79"/>
      <c r="CD27" s="78">
        <f t="shared" si="19"/>
        <v>0</v>
      </c>
    </row>
    <row r="28" ht="15.75" customHeight="1">
      <c r="A28" s="34" t="str">
        <f t="shared" si="2"/>
        <v>201923505-2</v>
      </c>
      <c r="B28" s="23">
        <f t="shared" si="3"/>
        <v>89</v>
      </c>
      <c r="C28" s="34"/>
      <c r="D28" s="98">
        <f t="shared" si="20"/>
        <v>24</v>
      </c>
      <c r="E28" s="73" t="s">
        <v>2744</v>
      </c>
      <c r="F28" s="73" t="s">
        <v>61</v>
      </c>
      <c r="G28" s="73" t="s">
        <v>2745</v>
      </c>
      <c r="H28" s="73" t="s">
        <v>108</v>
      </c>
      <c r="I28" s="73" t="s">
        <v>2746</v>
      </c>
      <c r="J28" s="73" t="s">
        <v>1884</v>
      </c>
      <c r="K28" s="73" t="s">
        <v>2060</v>
      </c>
      <c r="L28" s="73" t="s">
        <v>65</v>
      </c>
      <c r="M28" s="73" t="s">
        <v>164</v>
      </c>
      <c r="N28" s="73" t="s">
        <v>2747</v>
      </c>
      <c r="O28" s="74">
        <f t="shared" si="4"/>
        <v>90</v>
      </c>
      <c r="P28" s="74">
        <f t="shared" si="5"/>
        <v>95</v>
      </c>
      <c r="Q28" s="74">
        <f t="shared" si="6"/>
        <v>93</v>
      </c>
      <c r="R28" s="74">
        <f t="shared" si="7"/>
        <v>80</v>
      </c>
      <c r="S28" s="74">
        <f t="shared" si="8"/>
        <v>97.891</v>
      </c>
      <c r="T28" s="74">
        <f t="shared" si="9"/>
        <v>87.5</v>
      </c>
      <c r="U28" s="74">
        <f t="shared" si="10"/>
        <v>78.5</v>
      </c>
      <c r="V28" s="75">
        <f t="shared" si="11"/>
        <v>0</v>
      </c>
      <c r="W28" s="90">
        <f t="shared" si="12"/>
        <v>89</v>
      </c>
      <c r="X28" s="70">
        <v>20.0</v>
      </c>
      <c r="Y28" s="70">
        <v>25.0</v>
      </c>
      <c r="Z28" s="70">
        <v>45.0</v>
      </c>
      <c r="AA28" s="70">
        <v>100.0</v>
      </c>
      <c r="AB28" s="121">
        <f t="shared" si="13"/>
        <v>90</v>
      </c>
      <c r="AC28" s="77">
        <v>25.0</v>
      </c>
      <c r="AD28" s="77">
        <v>70.0</v>
      </c>
      <c r="AE28" s="74">
        <v>100.0</v>
      </c>
      <c r="AF28" s="78">
        <f t="shared" si="14"/>
        <v>95</v>
      </c>
      <c r="AG28" s="77"/>
      <c r="AH28" s="77"/>
      <c r="AI28" s="74"/>
      <c r="AJ28" s="78">
        <f t="shared" si="15"/>
        <v>0</v>
      </c>
      <c r="AK28" s="79">
        <v>100.0</v>
      </c>
      <c r="AL28" s="80">
        <v>100.0</v>
      </c>
      <c r="AM28" s="79">
        <v>100.0</v>
      </c>
      <c r="AN28" s="79">
        <v>100.0</v>
      </c>
      <c r="AO28" s="79">
        <v>100.0</v>
      </c>
      <c r="AP28" s="79">
        <v>0.0</v>
      </c>
      <c r="AQ28" s="79">
        <v>100.0</v>
      </c>
      <c r="AR28" s="79">
        <v>100.0</v>
      </c>
      <c r="AS28" s="79">
        <v>100.0</v>
      </c>
      <c r="AT28" s="79">
        <v>0.0</v>
      </c>
      <c r="AU28" s="79"/>
      <c r="AV28" s="78">
        <f t="shared" si="16"/>
        <v>80</v>
      </c>
      <c r="AW28" s="79">
        <v>100.0</v>
      </c>
      <c r="AX28" s="79">
        <v>100.0</v>
      </c>
      <c r="AY28" s="79">
        <v>100.0</v>
      </c>
      <c r="AZ28" s="79">
        <v>92.0</v>
      </c>
      <c r="BA28" s="79">
        <v>100.0</v>
      </c>
      <c r="BB28" s="79">
        <v>100.0</v>
      </c>
      <c r="BC28" s="79">
        <v>96.0</v>
      </c>
      <c r="BD28" s="79">
        <v>90.91</v>
      </c>
      <c r="BE28" s="79">
        <v>100.0</v>
      </c>
      <c r="BF28" s="79">
        <v>100.0</v>
      </c>
      <c r="BG28" s="79"/>
      <c r="BH28" s="79"/>
      <c r="BI28" s="78">
        <f t="shared" si="17"/>
        <v>97.891</v>
      </c>
      <c r="BJ28" s="79">
        <v>0.0</v>
      </c>
      <c r="BK28" s="79">
        <v>100.0</v>
      </c>
      <c r="BL28" s="79">
        <v>85.0</v>
      </c>
      <c r="BM28" s="79">
        <v>100.0</v>
      </c>
      <c r="BN28" s="79">
        <v>100.0</v>
      </c>
      <c r="BO28" s="79">
        <v>100.0</v>
      </c>
      <c r="BP28" s="79">
        <v>100.0</v>
      </c>
      <c r="BQ28" s="79">
        <v>100.0</v>
      </c>
      <c r="BR28" s="79">
        <v>90.0</v>
      </c>
      <c r="BS28" s="79">
        <v>100.0</v>
      </c>
      <c r="BT28" s="78">
        <f t="shared" si="18"/>
        <v>87.5</v>
      </c>
      <c r="BU28" s="81">
        <v>100.0</v>
      </c>
      <c r="BV28" s="81">
        <v>100.0</v>
      </c>
      <c r="BW28" s="81">
        <v>100.0</v>
      </c>
      <c r="BX28" s="79">
        <v>0.0</v>
      </c>
      <c r="BY28" s="79">
        <v>100.0</v>
      </c>
      <c r="BZ28" s="79">
        <v>28.0</v>
      </c>
      <c r="CA28" s="79">
        <v>100.0</v>
      </c>
      <c r="CB28" s="79">
        <v>100.0</v>
      </c>
      <c r="CC28" s="79"/>
      <c r="CD28" s="78">
        <f t="shared" si="19"/>
        <v>78.5</v>
      </c>
    </row>
    <row r="29" ht="15.75" customHeight="1">
      <c r="A29" s="34" t="str">
        <f t="shared" si="2"/>
        <v>201923558-3</v>
      </c>
      <c r="B29" s="23">
        <f t="shared" si="3"/>
        <v>95</v>
      </c>
      <c r="C29" s="34"/>
      <c r="D29" s="98">
        <f t="shared" si="20"/>
        <v>25</v>
      </c>
      <c r="E29" s="73" t="s">
        <v>2748</v>
      </c>
      <c r="F29" s="73" t="s">
        <v>79</v>
      </c>
      <c r="G29" s="73" t="s">
        <v>2749</v>
      </c>
      <c r="H29" s="73" t="s">
        <v>59</v>
      </c>
      <c r="I29" s="73" t="s">
        <v>2750</v>
      </c>
      <c r="J29" s="73" t="s">
        <v>2751</v>
      </c>
      <c r="K29" s="73" t="s">
        <v>2752</v>
      </c>
      <c r="L29" s="73" t="s">
        <v>65</v>
      </c>
      <c r="M29" s="73" t="s">
        <v>164</v>
      </c>
      <c r="N29" s="73" t="s">
        <v>2753</v>
      </c>
      <c r="O29" s="74">
        <f t="shared" si="4"/>
        <v>95</v>
      </c>
      <c r="P29" s="74">
        <f t="shared" si="5"/>
        <v>90</v>
      </c>
      <c r="Q29" s="74">
        <f t="shared" si="6"/>
        <v>93</v>
      </c>
      <c r="R29" s="74">
        <f t="shared" si="7"/>
        <v>94.7</v>
      </c>
      <c r="S29" s="74">
        <f t="shared" si="8"/>
        <v>97.5</v>
      </c>
      <c r="T29" s="74">
        <f t="shared" si="9"/>
        <v>96</v>
      </c>
      <c r="U29" s="74">
        <f t="shared" si="10"/>
        <v>100</v>
      </c>
      <c r="V29" s="75">
        <f t="shared" si="11"/>
        <v>0</v>
      </c>
      <c r="W29" s="90">
        <f t="shared" si="12"/>
        <v>95</v>
      </c>
      <c r="X29" s="70">
        <v>20.0</v>
      </c>
      <c r="Y29" s="70">
        <v>25.0</v>
      </c>
      <c r="Z29" s="70">
        <v>50.0</v>
      </c>
      <c r="AA29" s="70">
        <v>100.0</v>
      </c>
      <c r="AB29" s="121">
        <f t="shared" si="13"/>
        <v>95</v>
      </c>
      <c r="AC29" s="77">
        <v>30.0</v>
      </c>
      <c r="AD29" s="77">
        <v>60.0</v>
      </c>
      <c r="AE29" s="74">
        <v>100.0</v>
      </c>
      <c r="AF29" s="78">
        <f t="shared" si="14"/>
        <v>90</v>
      </c>
      <c r="AG29" s="77"/>
      <c r="AH29" s="77"/>
      <c r="AI29" s="74"/>
      <c r="AJ29" s="78">
        <f t="shared" si="15"/>
        <v>0</v>
      </c>
      <c r="AK29" s="79">
        <v>100.0</v>
      </c>
      <c r="AL29" s="80">
        <v>100.0</v>
      </c>
      <c r="AM29" s="79">
        <v>100.0</v>
      </c>
      <c r="AN29" s="79">
        <v>100.0</v>
      </c>
      <c r="AO29" s="79">
        <v>100.0</v>
      </c>
      <c r="AP29" s="79">
        <v>80.0</v>
      </c>
      <c r="AQ29" s="79">
        <v>100.0</v>
      </c>
      <c r="AR29" s="79">
        <v>67.0</v>
      </c>
      <c r="AS29" s="79">
        <v>100.0</v>
      </c>
      <c r="AT29" s="79">
        <v>100.0</v>
      </c>
      <c r="AU29" s="79"/>
      <c r="AV29" s="78">
        <f t="shared" si="16"/>
        <v>94.7</v>
      </c>
      <c r="AW29" s="79">
        <v>100.0</v>
      </c>
      <c r="AX29" s="79">
        <v>100.0</v>
      </c>
      <c r="AY29" s="79">
        <v>100.0</v>
      </c>
      <c r="AZ29" s="79">
        <v>100.0</v>
      </c>
      <c r="BA29" s="79">
        <v>100.0</v>
      </c>
      <c r="BB29" s="79">
        <v>100.0</v>
      </c>
      <c r="BC29" s="79">
        <v>96.0</v>
      </c>
      <c r="BD29" s="79">
        <v>100.0</v>
      </c>
      <c r="BE29" s="79">
        <v>89.0</v>
      </c>
      <c r="BF29" s="79">
        <v>90.0</v>
      </c>
      <c r="BG29" s="79"/>
      <c r="BH29" s="79"/>
      <c r="BI29" s="78">
        <f t="shared" si="17"/>
        <v>97.5</v>
      </c>
      <c r="BJ29" s="79">
        <v>100.0</v>
      </c>
      <c r="BK29" s="79">
        <v>100.0</v>
      </c>
      <c r="BL29" s="79">
        <v>100.0</v>
      </c>
      <c r="BM29" s="79">
        <v>100.0</v>
      </c>
      <c r="BN29" s="79">
        <v>100.0</v>
      </c>
      <c r="BO29" s="79">
        <v>100.0</v>
      </c>
      <c r="BP29" s="79">
        <v>75.0</v>
      </c>
      <c r="BQ29" s="79">
        <v>90.0</v>
      </c>
      <c r="BR29" s="79">
        <v>100.0</v>
      </c>
      <c r="BS29" s="79">
        <v>95.0</v>
      </c>
      <c r="BT29" s="78">
        <f t="shared" si="18"/>
        <v>96</v>
      </c>
      <c r="BU29" s="81">
        <v>100.0</v>
      </c>
      <c r="BV29" s="81">
        <v>100.0</v>
      </c>
      <c r="BW29" s="81">
        <v>100.0</v>
      </c>
      <c r="BX29" s="79">
        <v>100.0</v>
      </c>
      <c r="BY29" s="79">
        <v>100.0</v>
      </c>
      <c r="BZ29" s="79">
        <v>100.0</v>
      </c>
      <c r="CA29" s="79">
        <v>100.0</v>
      </c>
      <c r="CB29" s="79">
        <v>100.0</v>
      </c>
      <c r="CC29" s="79"/>
      <c r="CD29" s="78">
        <f t="shared" si="19"/>
        <v>100</v>
      </c>
    </row>
    <row r="30" ht="15.75" customHeight="1">
      <c r="A30" s="34" t="str">
        <f t="shared" si="2"/>
        <v>202056563-5</v>
      </c>
      <c r="B30" s="23">
        <f t="shared" si="3"/>
        <v>61</v>
      </c>
      <c r="C30" s="34"/>
      <c r="D30" s="98">
        <f t="shared" si="20"/>
        <v>26</v>
      </c>
      <c r="E30" s="73" t="s">
        <v>2754</v>
      </c>
      <c r="F30" s="73" t="s">
        <v>71</v>
      </c>
      <c r="G30" s="73" t="s">
        <v>2755</v>
      </c>
      <c r="H30" s="73" t="s">
        <v>85</v>
      </c>
      <c r="I30" s="73" t="s">
        <v>490</v>
      </c>
      <c r="J30" s="73" t="s">
        <v>2756</v>
      </c>
      <c r="K30" s="73" t="s">
        <v>2757</v>
      </c>
      <c r="L30" s="73" t="s">
        <v>65</v>
      </c>
      <c r="M30" s="73" t="s">
        <v>97</v>
      </c>
      <c r="N30" s="73" t="s">
        <v>2758</v>
      </c>
      <c r="O30" s="74">
        <f t="shared" si="4"/>
        <v>64</v>
      </c>
      <c r="P30" s="74">
        <f t="shared" si="5"/>
        <v>10</v>
      </c>
      <c r="Q30" s="74">
        <f t="shared" si="6"/>
        <v>66</v>
      </c>
      <c r="R30" s="74">
        <f t="shared" si="7"/>
        <v>74.5</v>
      </c>
      <c r="S30" s="74">
        <f t="shared" si="8"/>
        <v>67.1</v>
      </c>
      <c r="T30" s="74">
        <f t="shared" si="9"/>
        <v>36.5</v>
      </c>
      <c r="U30" s="74">
        <f t="shared" si="10"/>
        <v>40.625</v>
      </c>
      <c r="V30" s="75">
        <f t="shared" si="11"/>
        <v>67</v>
      </c>
      <c r="W30" s="90">
        <f t="shared" si="12"/>
        <v>61</v>
      </c>
      <c r="X30" s="70">
        <v>20.0</v>
      </c>
      <c r="Y30" s="70">
        <v>19.0</v>
      </c>
      <c r="Z30" s="70">
        <v>25.0</v>
      </c>
      <c r="AA30" s="70">
        <v>100.0</v>
      </c>
      <c r="AB30" s="121">
        <f t="shared" si="13"/>
        <v>64</v>
      </c>
      <c r="AC30" s="77">
        <v>10.0</v>
      </c>
      <c r="AD30" s="77">
        <v>0.0</v>
      </c>
      <c r="AE30" s="74">
        <v>100.0</v>
      </c>
      <c r="AF30" s="78">
        <f t="shared" si="14"/>
        <v>10</v>
      </c>
      <c r="AG30" s="77">
        <v>25.0</v>
      </c>
      <c r="AH30" s="77">
        <v>60.0</v>
      </c>
      <c r="AI30" s="74">
        <v>70.0</v>
      </c>
      <c r="AJ30" s="78">
        <f t="shared" si="15"/>
        <v>67</v>
      </c>
      <c r="AK30" s="79">
        <v>60.0</v>
      </c>
      <c r="AL30" s="80">
        <v>100.0</v>
      </c>
      <c r="AM30" s="79">
        <v>100.0</v>
      </c>
      <c r="AN30" s="79">
        <v>75.0</v>
      </c>
      <c r="AO30" s="79">
        <v>50.0</v>
      </c>
      <c r="AP30" s="79">
        <v>60.0</v>
      </c>
      <c r="AQ30" s="79">
        <v>100.0</v>
      </c>
      <c r="AR30" s="79">
        <v>100.0</v>
      </c>
      <c r="AS30" s="79">
        <v>0.0</v>
      </c>
      <c r="AT30" s="79">
        <v>100.0</v>
      </c>
      <c r="AU30" s="79"/>
      <c r="AV30" s="78">
        <f t="shared" si="16"/>
        <v>74.5</v>
      </c>
      <c r="AW30" s="79">
        <v>100.0</v>
      </c>
      <c r="AX30" s="79">
        <v>100.0</v>
      </c>
      <c r="AY30" s="79">
        <v>100.0</v>
      </c>
      <c r="AZ30" s="79">
        <v>0.0</v>
      </c>
      <c r="BA30" s="79">
        <v>0.0</v>
      </c>
      <c r="BB30" s="79">
        <v>100.0</v>
      </c>
      <c r="BC30" s="79">
        <v>71.0</v>
      </c>
      <c r="BD30" s="79">
        <v>0.0</v>
      </c>
      <c r="BE30" s="79">
        <v>100.0</v>
      </c>
      <c r="BF30" s="79">
        <v>100.0</v>
      </c>
      <c r="BG30" s="79"/>
      <c r="BH30" s="79"/>
      <c r="BI30" s="78">
        <f t="shared" si="17"/>
        <v>67.1</v>
      </c>
      <c r="BJ30" s="79">
        <v>10.0</v>
      </c>
      <c r="BK30" s="79">
        <v>95.0</v>
      </c>
      <c r="BL30" s="79">
        <v>40.0</v>
      </c>
      <c r="BM30" s="79">
        <v>35.0</v>
      </c>
      <c r="BN30" s="79">
        <v>100.0</v>
      </c>
      <c r="BO30" s="79">
        <v>60.0</v>
      </c>
      <c r="BP30" s="79">
        <v>0.0</v>
      </c>
      <c r="BQ30" s="79">
        <v>0.0</v>
      </c>
      <c r="BR30" s="79">
        <v>25.0</v>
      </c>
      <c r="BS30" s="79">
        <v>0.0</v>
      </c>
      <c r="BT30" s="78">
        <f t="shared" si="18"/>
        <v>36.5</v>
      </c>
      <c r="BU30" s="81">
        <v>25.0</v>
      </c>
      <c r="BV30" s="81">
        <v>0.0</v>
      </c>
      <c r="BW30" s="81">
        <v>0.0</v>
      </c>
      <c r="BX30" s="79">
        <v>100.0</v>
      </c>
      <c r="BY30" s="79">
        <v>0.0</v>
      </c>
      <c r="BZ30" s="79">
        <v>0.0</v>
      </c>
      <c r="CA30" s="79">
        <v>100.0</v>
      </c>
      <c r="CB30" s="79">
        <v>100.0</v>
      </c>
      <c r="CC30" s="79"/>
      <c r="CD30" s="78">
        <f t="shared" si="19"/>
        <v>40.625</v>
      </c>
    </row>
    <row r="31" ht="15.75" customHeight="1">
      <c r="A31" s="34" t="str">
        <f t="shared" si="2"/>
        <v>202056552-k</v>
      </c>
      <c r="B31" s="23">
        <f t="shared" si="3"/>
        <v>80</v>
      </c>
      <c r="C31" s="34"/>
      <c r="D31" s="98">
        <v>27.0</v>
      </c>
      <c r="E31" s="73" t="s">
        <v>2759</v>
      </c>
      <c r="F31" s="73" t="s">
        <v>77</v>
      </c>
      <c r="G31" s="73" t="s">
        <v>2760</v>
      </c>
      <c r="H31" s="73" t="s">
        <v>100</v>
      </c>
      <c r="I31" s="73" t="s">
        <v>2761</v>
      </c>
      <c r="J31" s="73" t="s">
        <v>2762</v>
      </c>
      <c r="K31" s="73" t="s">
        <v>2763</v>
      </c>
      <c r="L31" s="73" t="s">
        <v>65</v>
      </c>
      <c r="M31" s="73" t="s">
        <v>97</v>
      </c>
      <c r="N31" s="73" t="s">
        <v>2764</v>
      </c>
      <c r="O31" s="74">
        <f t="shared" si="4"/>
        <v>100</v>
      </c>
      <c r="P31" s="74">
        <f t="shared" si="5"/>
        <v>30</v>
      </c>
      <c r="Q31" s="74">
        <f t="shared" si="6"/>
        <v>65</v>
      </c>
      <c r="R31" s="74">
        <f t="shared" si="7"/>
        <v>91.3</v>
      </c>
      <c r="S31" s="74">
        <f t="shared" si="8"/>
        <v>100</v>
      </c>
      <c r="T31" s="74">
        <f t="shared" si="9"/>
        <v>98.5</v>
      </c>
      <c r="U31" s="74">
        <f t="shared" si="10"/>
        <v>100</v>
      </c>
      <c r="V31" s="75">
        <f t="shared" si="11"/>
        <v>0</v>
      </c>
      <c r="W31" s="90">
        <f t="shared" si="12"/>
        <v>80</v>
      </c>
      <c r="X31" s="70">
        <v>20.0</v>
      </c>
      <c r="Y31" s="70">
        <v>30.0</v>
      </c>
      <c r="Z31" s="70">
        <v>50.0</v>
      </c>
      <c r="AA31" s="70">
        <v>100.0</v>
      </c>
      <c r="AB31" s="121">
        <f t="shared" si="13"/>
        <v>100</v>
      </c>
      <c r="AC31" s="77">
        <v>30.0</v>
      </c>
      <c r="AD31" s="77">
        <v>0.0</v>
      </c>
      <c r="AE31" s="74">
        <v>0.0</v>
      </c>
      <c r="AF31" s="78">
        <f t="shared" si="14"/>
        <v>30</v>
      </c>
      <c r="AG31" s="77"/>
      <c r="AH31" s="77"/>
      <c r="AI31" s="74"/>
      <c r="AJ31" s="78">
        <f t="shared" si="15"/>
        <v>0</v>
      </c>
      <c r="AK31" s="79">
        <v>100.0</v>
      </c>
      <c r="AL31" s="80">
        <v>100.0</v>
      </c>
      <c r="AM31" s="79">
        <v>100.0</v>
      </c>
      <c r="AN31" s="79">
        <v>100.0</v>
      </c>
      <c r="AO31" s="79">
        <v>50.0</v>
      </c>
      <c r="AP31" s="79">
        <v>80.0</v>
      </c>
      <c r="AQ31" s="79">
        <v>100.0</v>
      </c>
      <c r="AR31" s="79">
        <v>83.0</v>
      </c>
      <c r="AS31" s="79">
        <v>100.0</v>
      </c>
      <c r="AT31" s="79">
        <v>100.0</v>
      </c>
      <c r="AU31" s="79"/>
      <c r="AV31" s="78">
        <f t="shared" si="16"/>
        <v>91.3</v>
      </c>
      <c r="AW31" s="79">
        <v>100.0</v>
      </c>
      <c r="AX31" s="79">
        <v>100.0</v>
      </c>
      <c r="AY31" s="79">
        <v>100.0</v>
      </c>
      <c r="AZ31" s="79">
        <v>100.0</v>
      </c>
      <c r="BA31" s="79">
        <v>100.0</v>
      </c>
      <c r="BB31" s="79">
        <v>100.0</v>
      </c>
      <c r="BC31" s="79">
        <v>100.0</v>
      </c>
      <c r="BD31" s="79">
        <v>100.0</v>
      </c>
      <c r="BE31" s="79">
        <v>100.0</v>
      </c>
      <c r="BF31" s="79">
        <v>100.0</v>
      </c>
      <c r="BG31" s="79"/>
      <c r="BH31" s="79"/>
      <c r="BI31" s="78">
        <f t="shared" si="17"/>
        <v>100</v>
      </c>
      <c r="BJ31" s="79">
        <v>100.0</v>
      </c>
      <c r="BK31" s="79">
        <v>100.0</v>
      </c>
      <c r="BL31" s="79">
        <v>90.0</v>
      </c>
      <c r="BM31" s="79">
        <v>95.0</v>
      </c>
      <c r="BN31" s="79">
        <v>100.0</v>
      </c>
      <c r="BO31" s="79">
        <v>100.0</v>
      </c>
      <c r="BP31" s="79">
        <v>100.0</v>
      </c>
      <c r="BQ31" s="79">
        <v>100.0</v>
      </c>
      <c r="BR31" s="79">
        <v>100.0</v>
      </c>
      <c r="BS31" s="79">
        <v>100.0</v>
      </c>
      <c r="BT31" s="78">
        <f t="shared" si="18"/>
        <v>98.5</v>
      </c>
      <c r="BU31" s="81">
        <v>100.0</v>
      </c>
      <c r="BV31" s="81">
        <v>100.0</v>
      </c>
      <c r="BW31" s="81">
        <v>100.0</v>
      </c>
      <c r="BX31" s="79">
        <v>100.0</v>
      </c>
      <c r="BY31" s="79">
        <v>100.0</v>
      </c>
      <c r="BZ31" s="79">
        <v>100.0</v>
      </c>
      <c r="CA31" s="79">
        <v>100.0</v>
      </c>
      <c r="CB31" s="79">
        <v>100.0</v>
      </c>
      <c r="CC31" s="79"/>
      <c r="CD31" s="78">
        <f t="shared" si="19"/>
        <v>100</v>
      </c>
    </row>
    <row r="32" ht="15.75" customHeight="1">
      <c r="A32" s="34" t="str">
        <f t="shared" si="2"/>
        <v>202056522-8</v>
      </c>
      <c r="B32" s="23">
        <f t="shared" si="3"/>
        <v>88</v>
      </c>
      <c r="C32" s="34"/>
      <c r="D32" s="98">
        <v>28.0</v>
      </c>
      <c r="E32" s="73" t="s">
        <v>2765</v>
      </c>
      <c r="F32" s="73" t="s">
        <v>108</v>
      </c>
      <c r="G32" s="73" t="s">
        <v>2766</v>
      </c>
      <c r="H32" s="73" t="s">
        <v>79</v>
      </c>
      <c r="I32" s="73" t="s">
        <v>265</v>
      </c>
      <c r="J32" s="73" t="s">
        <v>2767</v>
      </c>
      <c r="K32" s="73" t="s">
        <v>2768</v>
      </c>
      <c r="L32" s="73" t="s">
        <v>65</v>
      </c>
      <c r="M32" s="73" t="s">
        <v>97</v>
      </c>
      <c r="N32" s="73" t="s">
        <v>2769</v>
      </c>
      <c r="O32" s="74">
        <f t="shared" si="4"/>
        <v>74</v>
      </c>
      <c r="P32" s="74">
        <f t="shared" si="5"/>
        <v>95</v>
      </c>
      <c r="Q32" s="74">
        <f t="shared" si="6"/>
        <v>85</v>
      </c>
      <c r="R32" s="74">
        <f t="shared" si="7"/>
        <v>90</v>
      </c>
      <c r="S32" s="74">
        <f t="shared" si="8"/>
        <v>99.8</v>
      </c>
      <c r="T32" s="74">
        <f t="shared" si="9"/>
        <v>90</v>
      </c>
      <c r="U32" s="74">
        <f t="shared" si="10"/>
        <v>100</v>
      </c>
      <c r="V32" s="75">
        <f t="shared" si="11"/>
        <v>0</v>
      </c>
      <c r="W32" s="90">
        <f t="shared" si="12"/>
        <v>88</v>
      </c>
      <c r="X32" s="70">
        <v>20.0</v>
      </c>
      <c r="Y32" s="70">
        <v>19.0</v>
      </c>
      <c r="Z32" s="70">
        <v>35.0</v>
      </c>
      <c r="AA32" s="70">
        <v>100.0</v>
      </c>
      <c r="AB32" s="121">
        <f t="shared" si="13"/>
        <v>74</v>
      </c>
      <c r="AC32" s="77">
        <v>30.0</v>
      </c>
      <c r="AD32" s="77">
        <v>65.0</v>
      </c>
      <c r="AE32" s="74">
        <v>100.0</v>
      </c>
      <c r="AF32" s="78">
        <f t="shared" si="14"/>
        <v>95</v>
      </c>
      <c r="AG32" s="77"/>
      <c r="AH32" s="77"/>
      <c r="AI32" s="74"/>
      <c r="AJ32" s="78">
        <f t="shared" si="15"/>
        <v>0</v>
      </c>
      <c r="AK32" s="79">
        <v>100.0</v>
      </c>
      <c r="AL32" s="80">
        <v>20.0</v>
      </c>
      <c r="AM32" s="79">
        <v>100.0</v>
      </c>
      <c r="AN32" s="79">
        <v>100.0</v>
      </c>
      <c r="AO32" s="79">
        <v>100.0</v>
      </c>
      <c r="AP32" s="79">
        <v>80.0</v>
      </c>
      <c r="AQ32" s="79">
        <v>100.0</v>
      </c>
      <c r="AR32" s="79">
        <v>100.0</v>
      </c>
      <c r="AS32" s="79">
        <v>100.0</v>
      </c>
      <c r="AT32" s="79">
        <v>100.0</v>
      </c>
      <c r="AU32" s="79"/>
      <c r="AV32" s="78">
        <f t="shared" si="16"/>
        <v>90</v>
      </c>
      <c r="AW32" s="79">
        <v>100.0</v>
      </c>
      <c r="AX32" s="79">
        <v>100.0</v>
      </c>
      <c r="AY32" s="79">
        <v>100.0</v>
      </c>
      <c r="AZ32" s="79">
        <v>100.0</v>
      </c>
      <c r="BA32" s="79">
        <v>100.0</v>
      </c>
      <c r="BB32" s="79">
        <v>100.0</v>
      </c>
      <c r="BC32" s="79">
        <v>98.0</v>
      </c>
      <c r="BD32" s="79">
        <v>100.0</v>
      </c>
      <c r="BE32" s="79">
        <v>100.0</v>
      </c>
      <c r="BF32" s="79">
        <v>100.0</v>
      </c>
      <c r="BG32" s="79"/>
      <c r="BH32" s="79"/>
      <c r="BI32" s="78">
        <f t="shared" si="17"/>
        <v>99.8</v>
      </c>
      <c r="BJ32" s="79">
        <v>100.0</v>
      </c>
      <c r="BK32" s="79">
        <v>80.0</v>
      </c>
      <c r="BL32" s="79">
        <v>90.0</v>
      </c>
      <c r="BM32" s="79">
        <v>95.0</v>
      </c>
      <c r="BN32" s="79">
        <v>100.0</v>
      </c>
      <c r="BO32" s="79">
        <v>100.0</v>
      </c>
      <c r="BP32" s="79">
        <v>60.0</v>
      </c>
      <c r="BQ32" s="79">
        <v>80.0</v>
      </c>
      <c r="BR32" s="79">
        <v>95.0</v>
      </c>
      <c r="BS32" s="79">
        <v>100.0</v>
      </c>
      <c r="BT32" s="78">
        <f t="shared" si="18"/>
        <v>90</v>
      </c>
      <c r="BU32" s="81">
        <v>100.0</v>
      </c>
      <c r="BV32" s="81">
        <v>100.0</v>
      </c>
      <c r="BW32" s="81">
        <v>100.0</v>
      </c>
      <c r="BX32" s="79">
        <v>100.0</v>
      </c>
      <c r="BY32" s="79">
        <v>100.0</v>
      </c>
      <c r="BZ32" s="79">
        <v>100.0</v>
      </c>
      <c r="CA32" s="79">
        <v>100.0</v>
      </c>
      <c r="CB32" s="79">
        <v>100.0</v>
      </c>
      <c r="CC32" s="79"/>
      <c r="CD32" s="78">
        <f t="shared" si="19"/>
        <v>100</v>
      </c>
    </row>
    <row r="33" ht="15.75" customHeight="1">
      <c r="A33" s="34" t="str">
        <f t="shared" si="2"/>
        <v>202056623-2</v>
      </c>
      <c r="B33" s="23">
        <f t="shared" si="3"/>
        <v>69</v>
      </c>
      <c r="C33" s="34"/>
      <c r="D33" s="98">
        <v>29.0</v>
      </c>
      <c r="E33" s="73" t="s">
        <v>2770</v>
      </c>
      <c r="F33" s="73" t="s">
        <v>61</v>
      </c>
      <c r="G33" s="73" t="s">
        <v>2771</v>
      </c>
      <c r="H33" s="73" t="s">
        <v>59</v>
      </c>
      <c r="I33" s="73" t="s">
        <v>1406</v>
      </c>
      <c r="J33" s="73" t="s">
        <v>490</v>
      </c>
      <c r="K33" s="73" t="s">
        <v>2772</v>
      </c>
      <c r="L33" s="73" t="s">
        <v>65</v>
      </c>
      <c r="M33" s="73" t="s">
        <v>97</v>
      </c>
      <c r="N33" s="73" t="s">
        <v>2773</v>
      </c>
      <c r="O33" s="74">
        <f t="shared" si="4"/>
        <v>25</v>
      </c>
      <c r="P33" s="74">
        <f t="shared" si="5"/>
        <v>90</v>
      </c>
      <c r="Q33" s="74">
        <f t="shared" si="6"/>
        <v>58</v>
      </c>
      <c r="R33" s="74">
        <f t="shared" si="7"/>
        <v>93.5</v>
      </c>
      <c r="S33" s="74">
        <f t="shared" si="8"/>
        <v>60.1</v>
      </c>
      <c r="T33" s="74">
        <f t="shared" si="9"/>
        <v>66</v>
      </c>
      <c r="U33" s="74">
        <f t="shared" si="10"/>
        <v>100</v>
      </c>
      <c r="V33" s="75">
        <f t="shared" si="11"/>
        <v>0</v>
      </c>
      <c r="W33" s="90">
        <f t="shared" si="12"/>
        <v>69</v>
      </c>
      <c r="X33" s="70">
        <v>15.0</v>
      </c>
      <c r="Y33" s="70">
        <v>10.0</v>
      </c>
      <c r="Z33" s="70">
        <v>0.0</v>
      </c>
      <c r="AA33" s="70">
        <v>0.0</v>
      </c>
      <c r="AB33" s="121">
        <f t="shared" si="13"/>
        <v>25</v>
      </c>
      <c r="AC33" s="77">
        <v>25.0</v>
      </c>
      <c r="AD33" s="77">
        <v>65.0</v>
      </c>
      <c r="AE33" s="74">
        <v>100.0</v>
      </c>
      <c r="AF33" s="78">
        <f t="shared" si="14"/>
        <v>90</v>
      </c>
      <c r="AG33" s="77"/>
      <c r="AH33" s="77"/>
      <c r="AI33" s="74"/>
      <c r="AJ33" s="78">
        <f t="shared" si="15"/>
        <v>0</v>
      </c>
      <c r="AK33" s="79">
        <v>100.0</v>
      </c>
      <c r="AL33" s="80">
        <v>100.0</v>
      </c>
      <c r="AM33" s="79">
        <v>100.0</v>
      </c>
      <c r="AN33" s="79">
        <v>75.0</v>
      </c>
      <c r="AO33" s="79">
        <v>100.0</v>
      </c>
      <c r="AP33" s="79">
        <v>60.0</v>
      </c>
      <c r="AQ33" s="79">
        <v>100.0</v>
      </c>
      <c r="AR33" s="79">
        <v>100.0</v>
      </c>
      <c r="AS33" s="79">
        <v>100.0</v>
      </c>
      <c r="AT33" s="79">
        <v>100.0</v>
      </c>
      <c r="AU33" s="79"/>
      <c r="AV33" s="78">
        <f t="shared" si="16"/>
        <v>93.5</v>
      </c>
      <c r="AW33" s="79">
        <v>81.0</v>
      </c>
      <c r="AX33" s="79">
        <v>60.0</v>
      </c>
      <c r="AY33" s="79">
        <v>47.0</v>
      </c>
      <c r="AZ33" s="79">
        <v>10.0</v>
      </c>
      <c r="BA33" s="79">
        <v>12.0</v>
      </c>
      <c r="BB33" s="79">
        <v>16.0</v>
      </c>
      <c r="BC33" s="79">
        <v>94.0</v>
      </c>
      <c r="BD33" s="79">
        <v>100.0</v>
      </c>
      <c r="BE33" s="79">
        <v>100.0</v>
      </c>
      <c r="BF33" s="79">
        <v>81.0</v>
      </c>
      <c r="BG33" s="79"/>
      <c r="BH33" s="79"/>
      <c r="BI33" s="78">
        <f t="shared" si="17"/>
        <v>60.1</v>
      </c>
      <c r="BJ33" s="79">
        <v>100.0</v>
      </c>
      <c r="BK33" s="79">
        <v>100.0</v>
      </c>
      <c r="BL33" s="79">
        <v>100.0</v>
      </c>
      <c r="BM33" s="79">
        <v>0.0</v>
      </c>
      <c r="BN33" s="79">
        <v>100.0</v>
      </c>
      <c r="BO33" s="79">
        <v>0.0</v>
      </c>
      <c r="BP33" s="79">
        <v>40.0</v>
      </c>
      <c r="BQ33" s="79">
        <v>30.0</v>
      </c>
      <c r="BR33" s="79">
        <v>90.0</v>
      </c>
      <c r="BS33" s="79">
        <v>100.0</v>
      </c>
      <c r="BT33" s="78">
        <f t="shared" si="18"/>
        <v>66</v>
      </c>
      <c r="BU33" s="81">
        <v>100.0</v>
      </c>
      <c r="BV33" s="81">
        <v>100.0</v>
      </c>
      <c r="BW33" s="81">
        <v>100.0</v>
      </c>
      <c r="BX33" s="79">
        <v>100.0</v>
      </c>
      <c r="BY33" s="79">
        <v>100.0</v>
      </c>
      <c r="BZ33" s="79">
        <v>100.0</v>
      </c>
      <c r="CA33" s="79">
        <v>100.0</v>
      </c>
      <c r="CB33" s="79">
        <v>100.0</v>
      </c>
      <c r="CC33" s="79"/>
      <c r="CD33" s="78">
        <f t="shared" si="19"/>
        <v>100</v>
      </c>
    </row>
    <row r="34" ht="15.75" customHeight="1">
      <c r="A34" s="34" t="str">
        <f t="shared" si="2"/>
        <v>202056518-k</v>
      </c>
      <c r="B34" s="23">
        <f t="shared" si="3"/>
        <v>0</v>
      </c>
      <c r="C34" s="34"/>
      <c r="D34" s="98">
        <v>30.0</v>
      </c>
      <c r="E34" s="73" t="s">
        <v>2774</v>
      </c>
      <c r="F34" s="73" t="s">
        <v>77</v>
      </c>
      <c r="G34" s="73" t="s">
        <v>2775</v>
      </c>
      <c r="H34" s="73" t="s">
        <v>205</v>
      </c>
      <c r="I34" s="73" t="s">
        <v>420</v>
      </c>
      <c r="J34" s="73" t="s">
        <v>2776</v>
      </c>
      <c r="K34" s="73" t="s">
        <v>2777</v>
      </c>
      <c r="L34" s="73" t="s">
        <v>65</v>
      </c>
      <c r="M34" s="73" t="s">
        <v>97</v>
      </c>
      <c r="N34" s="73" t="s">
        <v>2778</v>
      </c>
      <c r="O34" s="74">
        <f t="shared" si="4"/>
        <v>0</v>
      </c>
      <c r="P34" s="74">
        <f t="shared" si="5"/>
        <v>0</v>
      </c>
      <c r="Q34" s="74">
        <f t="shared" si="6"/>
        <v>0</v>
      </c>
      <c r="R34" s="74">
        <f t="shared" si="7"/>
        <v>24</v>
      </c>
      <c r="S34" s="74">
        <f t="shared" si="8"/>
        <v>20</v>
      </c>
      <c r="T34" s="74">
        <f t="shared" si="9"/>
        <v>0</v>
      </c>
      <c r="U34" s="74">
        <f t="shared" si="10"/>
        <v>0</v>
      </c>
      <c r="V34" s="75">
        <f t="shared" si="11"/>
        <v>0</v>
      </c>
      <c r="W34" s="90">
        <f t="shared" si="12"/>
        <v>0</v>
      </c>
      <c r="X34" s="70">
        <v>0.0</v>
      </c>
      <c r="Y34" s="70">
        <v>0.0</v>
      </c>
      <c r="Z34" s="70">
        <v>0.0</v>
      </c>
      <c r="AA34" s="70">
        <v>0.0</v>
      </c>
      <c r="AB34" s="121">
        <f t="shared" si="13"/>
        <v>0</v>
      </c>
      <c r="AC34" s="77">
        <v>0.0</v>
      </c>
      <c r="AD34" s="77">
        <v>0.0</v>
      </c>
      <c r="AE34" s="74">
        <v>0.0</v>
      </c>
      <c r="AF34" s="78">
        <f t="shared" si="14"/>
        <v>0</v>
      </c>
      <c r="AG34" s="77"/>
      <c r="AH34" s="77"/>
      <c r="AI34" s="74"/>
      <c r="AJ34" s="78">
        <f t="shared" si="15"/>
        <v>0</v>
      </c>
      <c r="AK34" s="79">
        <v>80.0</v>
      </c>
      <c r="AL34" s="80">
        <v>0.0</v>
      </c>
      <c r="AM34" s="79">
        <v>100.0</v>
      </c>
      <c r="AN34" s="79">
        <v>0.0</v>
      </c>
      <c r="AO34" s="79">
        <v>0.0</v>
      </c>
      <c r="AP34" s="79">
        <v>0.0</v>
      </c>
      <c r="AQ34" s="79">
        <v>0.0</v>
      </c>
      <c r="AR34" s="79">
        <v>0.0</v>
      </c>
      <c r="AS34" s="79">
        <v>0.0</v>
      </c>
      <c r="AT34" s="79">
        <v>60.0</v>
      </c>
      <c r="AU34" s="79"/>
      <c r="AV34" s="78">
        <f t="shared" si="16"/>
        <v>24</v>
      </c>
      <c r="AW34" s="79">
        <v>100.0</v>
      </c>
      <c r="AX34" s="79">
        <v>0.0</v>
      </c>
      <c r="AY34" s="79">
        <v>0.0</v>
      </c>
      <c r="AZ34" s="79">
        <v>0.0</v>
      </c>
      <c r="BA34" s="79">
        <v>0.0</v>
      </c>
      <c r="BB34" s="79">
        <v>0.0</v>
      </c>
      <c r="BC34" s="79">
        <v>0.0</v>
      </c>
      <c r="BD34" s="79">
        <v>0.0</v>
      </c>
      <c r="BE34" s="79">
        <v>0.0</v>
      </c>
      <c r="BF34" s="79">
        <v>100.0</v>
      </c>
      <c r="BG34" s="79"/>
      <c r="BH34" s="79"/>
      <c r="BI34" s="78">
        <f t="shared" si="17"/>
        <v>20</v>
      </c>
      <c r="BJ34" s="79">
        <v>0.0</v>
      </c>
      <c r="BK34" s="79">
        <v>0.0</v>
      </c>
      <c r="BL34" s="79">
        <v>0.0</v>
      </c>
      <c r="BM34" s="79">
        <v>0.0</v>
      </c>
      <c r="BN34" s="79">
        <v>0.0</v>
      </c>
      <c r="BO34" s="79">
        <v>0.0</v>
      </c>
      <c r="BP34" s="79">
        <v>0.0</v>
      </c>
      <c r="BQ34" s="79">
        <v>0.0</v>
      </c>
      <c r="BR34" s="79">
        <v>0.0</v>
      </c>
      <c r="BS34" s="79">
        <v>0.0</v>
      </c>
      <c r="BT34" s="78">
        <f t="shared" si="18"/>
        <v>0</v>
      </c>
      <c r="BU34" s="81">
        <v>0.0</v>
      </c>
      <c r="BV34" s="81">
        <v>0.0</v>
      </c>
      <c r="BW34" s="81">
        <v>0.0</v>
      </c>
      <c r="BX34" s="79">
        <v>0.0</v>
      </c>
      <c r="BY34" s="79">
        <v>0.0</v>
      </c>
      <c r="BZ34" s="79">
        <v>0.0</v>
      </c>
      <c r="CA34" s="79">
        <v>0.0</v>
      </c>
      <c r="CB34" s="79">
        <v>0.0</v>
      </c>
      <c r="CC34" s="79"/>
      <c r="CD34" s="78">
        <f t="shared" si="19"/>
        <v>0</v>
      </c>
    </row>
    <row r="35" ht="15.75" customHeight="1">
      <c r="A35" s="34" t="str">
        <f t="shared" si="2"/>
        <v>202056593-7</v>
      </c>
      <c r="B35" s="23">
        <f t="shared" si="3"/>
        <v>23</v>
      </c>
      <c r="C35" s="34"/>
      <c r="D35" s="98">
        <v>31.0</v>
      </c>
      <c r="E35" s="73" t="s">
        <v>2779</v>
      </c>
      <c r="F35" s="73" t="s">
        <v>92</v>
      </c>
      <c r="G35" s="73" t="s">
        <v>2780</v>
      </c>
      <c r="H35" s="73" t="s">
        <v>65</v>
      </c>
      <c r="I35" s="73" t="s">
        <v>2781</v>
      </c>
      <c r="J35" s="73" t="s">
        <v>2782</v>
      </c>
      <c r="K35" s="73" t="s">
        <v>2783</v>
      </c>
      <c r="L35" s="73" t="s">
        <v>65</v>
      </c>
      <c r="M35" s="73" t="s">
        <v>97</v>
      </c>
      <c r="N35" s="73" t="s">
        <v>2784</v>
      </c>
      <c r="O35" s="74">
        <f t="shared" si="4"/>
        <v>45</v>
      </c>
      <c r="P35" s="74">
        <f t="shared" si="5"/>
        <v>0</v>
      </c>
      <c r="Q35" s="74">
        <f t="shared" si="6"/>
        <v>23</v>
      </c>
      <c r="R35" s="74">
        <f t="shared" si="7"/>
        <v>52</v>
      </c>
      <c r="S35" s="74">
        <f t="shared" si="8"/>
        <v>49</v>
      </c>
      <c r="T35" s="74">
        <f t="shared" si="9"/>
        <v>35.5</v>
      </c>
      <c r="U35" s="74">
        <f t="shared" si="10"/>
        <v>75</v>
      </c>
      <c r="V35" s="75">
        <f t="shared" si="11"/>
        <v>0</v>
      </c>
      <c r="W35" s="90">
        <f t="shared" si="12"/>
        <v>23</v>
      </c>
      <c r="X35" s="70">
        <v>15.0</v>
      </c>
      <c r="Y35" s="70">
        <v>30.0</v>
      </c>
      <c r="Z35" s="70">
        <v>0.0</v>
      </c>
      <c r="AA35" s="70">
        <v>0.0</v>
      </c>
      <c r="AB35" s="121">
        <f t="shared" si="13"/>
        <v>45</v>
      </c>
      <c r="AC35" s="77">
        <v>0.0</v>
      </c>
      <c r="AD35" s="77">
        <v>0.0</v>
      </c>
      <c r="AE35" s="74">
        <v>0.0</v>
      </c>
      <c r="AF35" s="78">
        <f t="shared" si="14"/>
        <v>0</v>
      </c>
      <c r="AG35" s="77"/>
      <c r="AH35" s="77"/>
      <c r="AI35" s="74"/>
      <c r="AJ35" s="78">
        <f t="shared" si="15"/>
        <v>0</v>
      </c>
      <c r="AK35" s="79">
        <v>0.0</v>
      </c>
      <c r="AL35" s="80">
        <v>20.0</v>
      </c>
      <c r="AM35" s="79">
        <v>100.0</v>
      </c>
      <c r="AN35" s="79">
        <v>50.0</v>
      </c>
      <c r="AO35" s="79">
        <v>50.0</v>
      </c>
      <c r="AP35" s="79">
        <v>0.0</v>
      </c>
      <c r="AQ35" s="79">
        <v>100.0</v>
      </c>
      <c r="AR35" s="79">
        <v>100.0</v>
      </c>
      <c r="AS35" s="79">
        <v>100.0</v>
      </c>
      <c r="AT35" s="79">
        <v>0.0</v>
      </c>
      <c r="AU35" s="79"/>
      <c r="AV35" s="78">
        <f t="shared" si="16"/>
        <v>52</v>
      </c>
      <c r="AW35" s="79">
        <v>0.0</v>
      </c>
      <c r="AX35" s="79">
        <v>0.0</v>
      </c>
      <c r="AY35" s="79">
        <v>0.0</v>
      </c>
      <c r="AZ35" s="79">
        <v>0.0</v>
      </c>
      <c r="BA35" s="79">
        <v>0.0</v>
      </c>
      <c r="BB35" s="79">
        <v>94.0</v>
      </c>
      <c r="BC35" s="79">
        <v>96.0</v>
      </c>
      <c r="BD35" s="79">
        <v>100.0</v>
      </c>
      <c r="BE35" s="79">
        <v>100.0</v>
      </c>
      <c r="BF35" s="79">
        <v>100.0</v>
      </c>
      <c r="BG35" s="79"/>
      <c r="BH35" s="79"/>
      <c r="BI35" s="78">
        <f t="shared" si="17"/>
        <v>49</v>
      </c>
      <c r="BJ35" s="79">
        <v>0.0</v>
      </c>
      <c r="BK35" s="79">
        <v>40.0</v>
      </c>
      <c r="BL35" s="79">
        <v>85.0</v>
      </c>
      <c r="BM35" s="79">
        <v>0.0</v>
      </c>
      <c r="BN35" s="79">
        <v>15.0</v>
      </c>
      <c r="BO35" s="79">
        <v>20.0</v>
      </c>
      <c r="BP35" s="79">
        <v>100.0</v>
      </c>
      <c r="BQ35" s="79">
        <v>0.0</v>
      </c>
      <c r="BR35" s="79">
        <v>95.0</v>
      </c>
      <c r="BS35" s="79">
        <v>0.0</v>
      </c>
      <c r="BT35" s="78">
        <f t="shared" si="18"/>
        <v>35.5</v>
      </c>
      <c r="BU35" s="81">
        <v>0.0</v>
      </c>
      <c r="BV35" s="81">
        <v>0.0</v>
      </c>
      <c r="BW35" s="81">
        <v>100.0</v>
      </c>
      <c r="BX35" s="79">
        <v>100.0</v>
      </c>
      <c r="BY35" s="79">
        <v>100.0</v>
      </c>
      <c r="BZ35" s="79">
        <v>100.0</v>
      </c>
      <c r="CA35" s="79">
        <v>100.0</v>
      </c>
      <c r="CB35" s="79">
        <v>100.0</v>
      </c>
      <c r="CC35" s="79"/>
      <c r="CD35" s="78">
        <f t="shared" si="19"/>
        <v>75</v>
      </c>
    </row>
    <row r="36" ht="15.75" customHeight="1">
      <c r="A36" s="34" t="str">
        <f t="shared" si="2"/>
        <v>201956607-5</v>
      </c>
      <c r="B36" s="23">
        <f t="shared" si="3"/>
        <v>64</v>
      </c>
      <c r="C36" s="34"/>
      <c r="D36" s="98">
        <v>32.0</v>
      </c>
      <c r="E36" s="73" t="s">
        <v>2785</v>
      </c>
      <c r="F36" s="73" t="s">
        <v>71</v>
      </c>
      <c r="G36" s="73" t="s">
        <v>2786</v>
      </c>
      <c r="H36" s="73" t="s">
        <v>100</v>
      </c>
      <c r="I36" s="73" t="s">
        <v>2787</v>
      </c>
      <c r="J36" s="73" t="s">
        <v>1693</v>
      </c>
      <c r="K36" s="73" t="s">
        <v>2788</v>
      </c>
      <c r="L36" s="73" t="s">
        <v>65</v>
      </c>
      <c r="M36" s="73" t="s">
        <v>97</v>
      </c>
      <c r="N36" s="73" t="s">
        <v>2789</v>
      </c>
      <c r="O36" s="74">
        <f t="shared" si="4"/>
        <v>54</v>
      </c>
      <c r="P36" s="74">
        <f t="shared" si="5"/>
        <v>15</v>
      </c>
      <c r="Q36" s="74">
        <f t="shared" si="6"/>
        <v>62</v>
      </c>
      <c r="R36" s="74">
        <f t="shared" si="7"/>
        <v>81.7</v>
      </c>
      <c r="S36" s="74">
        <f t="shared" si="8"/>
        <v>38.8</v>
      </c>
      <c r="T36" s="74">
        <f t="shared" si="9"/>
        <v>70.5</v>
      </c>
      <c r="U36" s="74">
        <f t="shared" si="10"/>
        <v>12.5</v>
      </c>
      <c r="V36" s="75">
        <f t="shared" si="11"/>
        <v>70</v>
      </c>
      <c r="W36" s="90">
        <f t="shared" si="12"/>
        <v>64</v>
      </c>
      <c r="X36" s="70">
        <v>15.0</v>
      </c>
      <c r="Y36" s="70">
        <v>14.0</v>
      </c>
      <c r="Z36" s="70">
        <v>25.0</v>
      </c>
      <c r="AA36" s="70">
        <v>100.0</v>
      </c>
      <c r="AB36" s="121">
        <f t="shared" si="13"/>
        <v>54</v>
      </c>
      <c r="AC36" s="77">
        <v>15.0</v>
      </c>
      <c r="AD36" s="77">
        <v>0.0</v>
      </c>
      <c r="AE36" s="74">
        <v>0.0</v>
      </c>
      <c r="AF36" s="78">
        <f t="shared" si="14"/>
        <v>15</v>
      </c>
      <c r="AG36" s="77">
        <v>30.0</v>
      </c>
      <c r="AH36" s="77">
        <v>40.0</v>
      </c>
      <c r="AI36" s="74">
        <v>100.0</v>
      </c>
      <c r="AJ36" s="78">
        <f t="shared" si="15"/>
        <v>70</v>
      </c>
      <c r="AK36" s="79">
        <v>100.0</v>
      </c>
      <c r="AL36" s="80">
        <v>100.0</v>
      </c>
      <c r="AM36" s="79">
        <v>30.0</v>
      </c>
      <c r="AN36" s="79">
        <v>100.0</v>
      </c>
      <c r="AO36" s="79">
        <v>100.0</v>
      </c>
      <c r="AP36" s="79">
        <v>40.0</v>
      </c>
      <c r="AQ36" s="79">
        <v>80.0</v>
      </c>
      <c r="AR36" s="79">
        <v>67.0</v>
      </c>
      <c r="AS36" s="79">
        <v>100.0</v>
      </c>
      <c r="AT36" s="79">
        <v>100.0</v>
      </c>
      <c r="AU36" s="79"/>
      <c r="AV36" s="78">
        <f t="shared" si="16"/>
        <v>81.7</v>
      </c>
      <c r="AW36" s="79">
        <v>0.0</v>
      </c>
      <c r="AX36" s="79">
        <v>84.0</v>
      </c>
      <c r="AY36" s="79">
        <v>72.0</v>
      </c>
      <c r="AZ36" s="79">
        <v>61.0</v>
      </c>
      <c r="BA36" s="79">
        <v>0.0</v>
      </c>
      <c r="BB36" s="79">
        <v>0.0</v>
      </c>
      <c r="BC36" s="79">
        <v>0.0</v>
      </c>
      <c r="BD36" s="79">
        <v>0.0</v>
      </c>
      <c r="BE36" s="79">
        <v>94.0</v>
      </c>
      <c r="BF36" s="79">
        <v>77.0</v>
      </c>
      <c r="BG36" s="79"/>
      <c r="BH36" s="79"/>
      <c r="BI36" s="78">
        <f t="shared" si="17"/>
        <v>38.8</v>
      </c>
      <c r="BJ36" s="79">
        <v>100.0</v>
      </c>
      <c r="BK36" s="79">
        <v>90.0</v>
      </c>
      <c r="BL36" s="79">
        <v>95.0</v>
      </c>
      <c r="BM36" s="79">
        <v>85.0</v>
      </c>
      <c r="BN36" s="79">
        <v>0.0</v>
      </c>
      <c r="BO36" s="79">
        <v>65.0</v>
      </c>
      <c r="BP36" s="79">
        <v>45.0</v>
      </c>
      <c r="BQ36" s="79">
        <v>80.0</v>
      </c>
      <c r="BR36" s="79">
        <v>100.0</v>
      </c>
      <c r="BS36" s="79">
        <v>45.0</v>
      </c>
      <c r="BT36" s="78">
        <f t="shared" si="18"/>
        <v>70.5</v>
      </c>
      <c r="BU36" s="81">
        <v>0.0</v>
      </c>
      <c r="BV36" s="81">
        <v>0.0</v>
      </c>
      <c r="BW36" s="81">
        <v>100.0</v>
      </c>
      <c r="BX36" s="79">
        <v>0.0</v>
      </c>
      <c r="BY36" s="79">
        <v>0.0</v>
      </c>
      <c r="BZ36" s="79">
        <v>0.0</v>
      </c>
      <c r="CA36" s="79">
        <v>0.0</v>
      </c>
      <c r="CB36" s="79">
        <v>0.0</v>
      </c>
      <c r="CC36" s="79"/>
      <c r="CD36" s="78">
        <f t="shared" si="19"/>
        <v>12.5</v>
      </c>
    </row>
    <row r="37" ht="15.75" customHeight="1">
      <c r="A37" s="34" t="str">
        <f t="shared" si="2"/>
        <v>202056516-3</v>
      </c>
      <c r="B37" s="23">
        <f t="shared" si="3"/>
        <v>80</v>
      </c>
      <c r="C37" s="34"/>
      <c r="D37" s="98">
        <v>33.0</v>
      </c>
      <c r="E37" s="73" t="s">
        <v>2790</v>
      </c>
      <c r="F37" s="73" t="s">
        <v>79</v>
      </c>
      <c r="G37" s="73" t="s">
        <v>2791</v>
      </c>
      <c r="H37" s="73" t="s">
        <v>108</v>
      </c>
      <c r="I37" s="73" t="s">
        <v>2792</v>
      </c>
      <c r="J37" s="73" t="s">
        <v>699</v>
      </c>
      <c r="K37" s="73" t="s">
        <v>2793</v>
      </c>
      <c r="L37" s="73" t="s">
        <v>65</v>
      </c>
      <c r="M37" s="73" t="s">
        <v>97</v>
      </c>
      <c r="N37" s="73" t="s">
        <v>2794</v>
      </c>
      <c r="O37" s="74">
        <f t="shared" si="4"/>
        <v>54</v>
      </c>
      <c r="P37" s="74">
        <f t="shared" si="5"/>
        <v>0</v>
      </c>
      <c r="Q37" s="74">
        <f t="shared" si="6"/>
        <v>75</v>
      </c>
      <c r="R37" s="74">
        <f t="shared" si="7"/>
        <v>92</v>
      </c>
      <c r="S37" s="74">
        <f t="shared" si="8"/>
        <v>95.2</v>
      </c>
      <c r="T37" s="74">
        <f t="shared" si="9"/>
        <v>77</v>
      </c>
      <c r="U37" s="74">
        <f t="shared" si="10"/>
        <v>75</v>
      </c>
      <c r="V37" s="75">
        <f t="shared" si="11"/>
        <v>95</v>
      </c>
      <c r="W37" s="90">
        <f t="shared" si="12"/>
        <v>80</v>
      </c>
      <c r="X37" s="70">
        <v>20.0</v>
      </c>
      <c r="Y37" s="70">
        <v>19.0</v>
      </c>
      <c r="Z37" s="70">
        <v>15.0</v>
      </c>
      <c r="AA37" s="70">
        <v>100.0</v>
      </c>
      <c r="AB37" s="121">
        <f t="shared" si="13"/>
        <v>54</v>
      </c>
      <c r="AC37" s="77">
        <v>0.0</v>
      </c>
      <c r="AD37" s="77">
        <v>0.0</v>
      </c>
      <c r="AE37" s="74">
        <v>0.0</v>
      </c>
      <c r="AF37" s="78">
        <f t="shared" si="14"/>
        <v>0</v>
      </c>
      <c r="AG37" s="77">
        <v>30.0</v>
      </c>
      <c r="AH37" s="77">
        <v>65.0</v>
      </c>
      <c r="AI37" s="74">
        <v>100.0</v>
      </c>
      <c r="AJ37" s="78">
        <f t="shared" si="15"/>
        <v>95</v>
      </c>
      <c r="AK37" s="79">
        <v>100.0</v>
      </c>
      <c r="AL37" s="80">
        <v>100.0</v>
      </c>
      <c r="AM37" s="79">
        <v>100.0</v>
      </c>
      <c r="AN37" s="79">
        <v>100.0</v>
      </c>
      <c r="AO37" s="79">
        <v>100.0</v>
      </c>
      <c r="AP37" s="79">
        <v>40.0</v>
      </c>
      <c r="AQ37" s="79">
        <v>80.0</v>
      </c>
      <c r="AR37" s="79">
        <v>100.0</v>
      </c>
      <c r="AS37" s="79">
        <v>100.0</v>
      </c>
      <c r="AT37" s="79">
        <v>100.0</v>
      </c>
      <c r="AU37" s="79"/>
      <c r="AV37" s="78">
        <f t="shared" si="16"/>
        <v>92</v>
      </c>
      <c r="AW37" s="79">
        <v>100.0</v>
      </c>
      <c r="AX37" s="79">
        <v>100.0</v>
      </c>
      <c r="AY37" s="79">
        <v>100.0</v>
      </c>
      <c r="AZ37" s="79">
        <v>100.0</v>
      </c>
      <c r="BA37" s="79">
        <v>93.0</v>
      </c>
      <c r="BB37" s="79">
        <v>100.0</v>
      </c>
      <c r="BC37" s="79">
        <v>96.0</v>
      </c>
      <c r="BD37" s="79">
        <v>100.0</v>
      </c>
      <c r="BE37" s="79">
        <v>78.0</v>
      </c>
      <c r="BF37" s="79">
        <v>85.0</v>
      </c>
      <c r="BG37" s="79"/>
      <c r="BH37" s="79"/>
      <c r="BI37" s="78">
        <f t="shared" si="17"/>
        <v>95.2</v>
      </c>
      <c r="BJ37" s="79">
        <v>100.0</v>
      </c>
      <c r="BK37" s="79">
        <v>100.0</v>
      </c>
      <c r="BL37" s="79">
        <v>100.0</v>
      </c>
      <c r="BM37" s="79">
        <v>90.0</v>
      </c>
      <c r="BN37" s="79">
        <v>95.0</v>
      </c>
      <c r="BO37" s="79">
        <v>80.0</v>
      </c>
      <c r="BP37" s="79">
        <v>85.0</v>
      </c>
      <c r="BQ37" s="79">
        <v>30.0</v>
      </c>
      <c r="BR37" s="79">
        <v>90.0</v>
      </c>
      <c r="BS37" s="79">
        <v>0.0</v>
      </c>
      <c r="BT37" s="78">
        <f t="shared" si="18"/>
        <v>77</v>
      </c>
      <c r="BU37" s="81">
        <v>100.0</v>
      </c>
      <c r="BV37" s="81">
        <v>100.0</v>
      </c>
      <c r="BW37" s="81">
        <v>100.0</v>
      </c>
      <c r="BX37" s="79">
        <v>100.0</v>
      </c>
      <c r="BY37" s="79">
        <v>100.0</v>
      </c>
      <c r="BZ37" s="79">
        <v>0.0</v>
      </c>
      <c r="CA37" s="79">
        <v>0.0</v>
      </c>
      <c r="CB37" s="79">
        <v>100.0</v>
      </c>
      <c r="CC37" s="79"/>
      <c r="CD37" s="78">
        <f t="shared" si="19"/>
        <v>75</v>
      </c>
    </row>
    <row r="38" ht="15.75" customHeight="1">
      <c r="A38" s="34" t="str">
        <f t="shared" si="2"/>
        <v>202056605-4</v>
      </c>
      <c r="B38" s="23">
        <f t="shared" si="3"/>
        <v>90</v>
      </c>
      <c r="C38" s="34"/>
      <c r="D38" s="98">
        <v>34.0</v>
      </c>
      <c r="E38" s="73" t="s">
        <v>2795</v>
      </c>
      <c r="F38" s="73" t="s">
        <v>59</v>
      </c>
      <c r="G38" s="73" t="s">
        <v>2796</v>
      </c>
      <c r="H38" s="73" t="s">
        <v>92</v>
      </c>
      <c r="I38" s="73" t="s">
        <v>2320</v>
      </c>
      <c r="J38" s="73" t="s">
        <v>2797</v>
      </c>
      <c r="K38" s="73" t="s">
        <v>1106</v>
      </c>
      <c r="L38" s="73" t="s">
        <v>65</v>
      </c>
      <c r="M38" s="73" t="s">
        <v>97</v>
      </c>
      <c r="N38" s="73" t="s">
        <v>2798</v>
      </c>
      <c r="O38" s="74">
        <f t="shared" si="4"/>
        <v>74</v>
      </c>
      <c r="P38" s="74">
        <f t="shared" si="5"/>
        <v>90</v>
      </c>
      <c r="Q38" s="74">
        <f t="shared" si="6"/>
        <v>82</v>
      </c>
      <c r="R38" s="74">
        <f t="shared" si="7"/>
        <v>100</v>
      </c>
      <c r="S38" s="74">
        <f t="shared" si="8"/>
        <v>100</v>
      </c>
      <c r="T38" s="74">
        <f t="shared" si="9"/>
        <v>96.5</v>
      </c>
      <c r="U38" s="74">
        <f t="shared" si="10"/>
        <v>87.5</v>
      </c>
      <c r="V38" s="75">
        <f t="shared" si="11"/>
        <v>0</v>
      </c>
      <c r="W38" s="90">
        <f t="shared" si="12"/>
        <v>90</v>
      </c>
      <c r="X38" s="70">
        <v>20.0</v>
      </c>
      <c r="Y38" s="70">
        <v>29.0</v>
      </c>
      <c r="Z38" s="70">
        <v>25.0</v>
      </c>
      <c r="AA38" s="70">
        <v>100.0</v>
      </c>
      <c r="AB38" s="121">
        <f t="shared" si="13"/>
        <v>74</v>
      </c>
      <c r="AC38" s="77">
        <v>25.0</v>
      </c>
      <c r="AD38" s="77">
        <v>65.0</v>
      </c>
      <c r="AE38" s="74">
        <v>100.0</v>
      </c>
      <c r="AF38" s="78">
        <f t="shared" si="14"/>
        <v>90</v>
      </c>
      <c r="AG38" s="77"/>
      <c r="AH38" s="77"/>
      <c r="AI38" s="74"/>
      <c r="AJ38" s="78">
        <f t="shared" si="15"/>
        <v>0</v>
      </c>
      <c r="AK38" s="79">
        <v>100.0</v>
      </c>
      <c r="AL38" s="80">
        <v>100.0</v>
      </c>
      <c r="AM38" s="79">
        <v>100.0</v>
      </c>
      <c r="AN38" s="79">
        <v>100.0</v>
      </c>
      <c r="AO38" s="79">
        <v>100.0</v>
      </c>
      <c r="AP38" s="79">
        <v>100.0</v>
      </c>
      <c r="AQ38" s="79">
        <v>100.0</v>
      </c>
      <c r="AR38" s="79">
        <v>100.0</v>
      </c>
      <c r="AS38" s="79">
        <v>100.0</v>
      </c>
      <c r="AT38" s="79">
        <v>100.0</v>
      </c>
      <c r="AU38" s="79"/>
      <c r="AV38" s="78">
        <f t="shared" si="16"/>
        <v>100</v>
      </c>
      <c r="AW38" s="79">
        <v>100.0</v>
      </c>
      <c r="AX38" s="79">
        <v>100.0</v>
      </c>
      <c r="AY38" s="79">
        <v>100.0</v>
      </c>
      <c r="AZ38" s="79">
        <v>100.0</v>
      </c>
      <c r="BA38" s="79">
        <v>100.0</v>
      </c>
      <c r="BB38" s="79">
        <v>100.0</v>
      </c>
      <c r="BC38" s="79">
        <v>100.0</v>
      </c>
      <c r="BD38" s="79">
        <v>100.0</v>
      </c>
      <c r="BE38" s="79">
        <v>100.0</v>
      </c>
      <c r="BF38" s="79">
        <v>100.0</v>
      </c>
      <c r="BG38" s="79"/>
      <c r="BH38" s="79"/>
      <c r="BI38" s="78">
        <f t="shared" si="17"/>
        <v>100</v>
      </c>
      <c r="BJ38" s="79">
        <v>100.0</v>
      </c>
      <c r="BK38" s="79">
        <v>100.0</v>
      </c>
      <c r="BL38" s="79">
        <v>95.0</v>
      </c>
      <c r="BM38" s="79">
        <v>95.0</v>
      </c>
      <c r="BN38" s="79">
        <v>100.0</v>
      </c>
      <c r="BO38" s="79">
        <v>90.0</v>
      </c>
      <c r="BP38" s="79">
        <v>100.0</v>
      </c>
      <c r="BQ38" s="79">
        <v>100.0</v>
      </c>
      <c r="BR38" s="79">
        <v>95.0</v>
      </c>
      <c r="BS38" s="79">
        <v>90.0</v>
      </c>
      <c r="BT38" s="78">
        <f t="shared" si="18"/>
        <v>96.5</v>
      </c>
      <c r="BU38" s="81">
        <v>100.0</v>
      </c>
      <c r="BV38" s="81">
        <v>100.0</v>
      </c>
      <c r="BW38" s="81">
        <v>100.0</v>
      </c>
      <c r="BX38" s="79">
        <v>100.0</v>
      </c>
      <c r="BY38" s="79">
        <v>100.0</v>
      </c>
      <c r="BZ38" s="79">
        <v>0.0</v>
      </c>
      <c r="CA38" s="79">
        <v>100.0</v>
      </c>
      <c r="CB38" s="79">
        <v>100.0</v>
      </c>
      <c r="CC38" s="79"/>
      <c r="CD38" s="78">
        <f t="shared" si="19"/>
        <v>87.5</v>
      </c>
    </row>
    <row r="39" ht="15.75" customHeight="1">
      <c r="A39" s="34" t="str">
        <f t="shared" si="2"/>
        <v>202056626-7</v>
      </c>
      <c r="B39" s="23">
        <f t="shared" si="3"/>
        <v>0</v>
      </c>
      <c r="C39" s="34"/>
      <c r="D39" s="98">
        <v>35.0</v>
      </c>
      <c r="E39" s="73" t="s">
        <v>2799</v>
      </c>
      <c r="F39" s="73" t="s">
        <v>92</v>
      </c>
      <c r="G39" s="73" t="s">
        <v>2800</v>
      </c>
      <c r="H39" s="73" t="s">
        <v>61</v>
      </c>
      <c r="I39" s="89" t="s">
        <v>2801</v>
      </c>
      <c r="J39" s="73" t="s">
        <v>2167</v>
      </c>
      <c r="K39" s="73" t="s">
        <v>2802</v>
      </c>
      <c r="L39" s="73" t="s">
        <v>65</v>
      </c>
      <c r="M39" s="73" t="s">
        <v>97</v>
      </c>
      <c r="N39" s="73" t="s">
        <v>2803</v>
      </c>
      <c r="O39" s="74">
        <f t="shared" si="4"/>
        <v>0</v>
      </c>
      <c r="P39" s="74">
        <f t="shared" si="5"/>
        <v>0</v>
      </c>
      <c r="Q39" s="74">
        <f t="shared" si="6"/>
        <v>0</v>
      </c>
      <c r="R39" s="74">
        <f t="shared" si="7"/>
        <v>16</v>
      </c>
      <c r="S39" s="74">
        <f t="shared" si="8"/>
        <v>20</v>
      </c>
      <c r="T39" s="74">
        <f t="shared" si="9"/>
        <v>20</v>
      </c>
      <c r="U39" s="74">
        <f t="shared" si="10"/>
        <v>9.375</v>
      </c>
      <c r="V39" s="75">
        <f t="shared" si="11"/>
        <v>0</v>
      </c>
      <c r="W39" s="76">
        <f t="shared" si="12"/>
        <v>0</v>
      </c>
      <c r="X39" s="92">
        <v>0.0</v>
      </c>
      <c r="Y39" s="93">
        <v>0.0</v>
      </c>
      <c r="Z39" s="93">
        <v>0.0</v>
      </c>
      <c r="AA39" s="93">
        <v>0.0</v>
      </c>
      <c r="AB39" s="121">
        <f t="shared" si="13"/>
        <v>0</v>
      </c>
      <c r="AC39" s="77">
        <v>0.0</v>
      </c>
      <c r="AD39" s="77">
        <v>0.0</v>
      </c>
      <c r="AE39" s="74">
        <v>0.0</v>
      </c>
      <c r="AF39" s="78">
        <f t="shared" si="14"/>
        <v>0</v>
      </c>
      <c r="AG39" s="77"/>
      <c r="AH39" s="77"/>
      <c r="AI39" s="74"/>
      <c r="AJ39" s="78">
        <f t="shared" si="15"/>
        <v>0</v>
      </c>
      <c r="AK39" s="79">
        <v>100.0</v>
      </c>
      <c r="AL39" s="80">
        <v>60.0</v>
      </c>
      <c r="AM39" s="79">
        <v>0.0</v>
      </c>
      <c r="AN39" s="79">
        <v>0.0</v>
      </c>
      <c r="AO39" s="79">
        <v>0.0</v>
      </c>
      <c r="AP39" s="79">
        <v>0.0</v>
      </c>
      <c r="AQ39" s="79">
        <v>0.0</v>
      </c>
      <c r="AR39" s="79">
        <v>0.0</v>
      </c>
      <c r="AS39" s="79">
        <v>0.0</v>
      </c>
      <c r="AT39" s="79">
        <v>0.0</v>
      </c>
      <c r="AU39" s="79"/>
      <c r="AV39" s="78">
        <f t="shared" si="16"/>
        <v>16</v>
      </c>
      <c r="AW39" s="79">
        <v>100.0</v>
      </c>
      <c r="AX39" s="79">
        <v>100.0</v>
      </c>
      <c r="AY39" s="79">
        <v>0.0</v>
      </c>
      <c r="AZ39" s="79">
        <v>0.0</v>
      </c>
      <c r="BA39" s="79">
        <v>0.0</v>
      </c>
      <c r="BB39" s="79">
        <v>0.0</v>
      </c>
      <c r="BC39" s="79">
        <v>0.0</v>
      </c>
      <c r="BD39" s="79">
        <v>0.0</v>
      </c>
      <c r="BE39" s="79">
        <v>0.0</v>
      </c>
      <c r="BF39" s="79">
        <v>0.0</v>
      </c>
      <c r="BG39" s="79"/>
      <c r="BH39" s="79"/>
      <c r="BI39" s="78">
        <f t="shared" si="17"/>
        <v>20</v>
      </c>
      <c r="BJ39" s="79">
        <v>100.0</v>
      </c>
      <c r="BK39" s="79">
        <v>100.0</v>
      </c>
      <c r="BL39" s="79">
        <v>0.0</v>
      </c>
      <c r="BM39" s="79">
        <v>0.0</v>
      </c>
      <c r="BN39" s="79">
        <v>0.0</v>
      </c>
      <c r="BO39" s="79">
        <v>0.0</v>
      </c>
      <c r="BP39" s="79">
        <v>0.0</v>
      </c>
      <c r="BQ39" s="79">
        <v>0.0</v>
      </c>
      <c r="BR39" s="79">
        <v>0.0</v>
      </c>
      <c r="BS39" s="79">
        <v>0.0</v>
      </c>
      <c r="BT39" s="78">
        <f t="shared" si="18"/>
        <v>20</v>
      </c>
      <c r="BU39" s="81">
        <v>75.0</v>
      </c>
      <c r="BV39" s="81">
        <v>0.0</v>
      </c>
      <c r="BW39" s="81">
        <v>0.0</v>
      </c>
      <c r="BX39" s="79">
        <v>0.0</v>
      </c>
      <c r="BY39" s="79">
        <v>0.0</v>
      </c>
      <c r="BZ39" s="79">
        <v>0.0</v>
      </c>
      <c r="CA39" s="79">
        <v>0.0</v>
      </c>
      <c r="CB39" s="79">
        <v>0.0</v>
      </c>
      <c r="CC39" s="79"/>
      <c r="CD39" s="78">
        <f t="shared" si="19"/>
        <v>9.375</v>
      </c>
    </row>
    <row r="40" ht="15.75" customHeight="1">
      <c r="A40" s="34" t="str">
        <f t="shared" si="2"/>
        <v>-</v>
      </c>
      <c r="B40" s="23" t="str">
        <f t="shared" si="3"/>
        <v/>
      </c>
      <c r="C40" s="34"/>
      <c r="D40" s="98">
        <v>36.0</v>
      </c>
      <c r="E40" s="72"/>
      <c r="F40" s="72"/>
      <c r="G40" s="72"/>
      <c r="H40" s="72"/>
      <c r="I40" s="72"/>
      <c r="J40" s="72"/>
      <c r="K40" s="72"/>
      <c r="L40" s="34"/>
      <c r="M40" s="34"/>
      <c r="N40" s="34"/>
      <c r="O40" s="74"/>
      <c r="P40" s="74"/>
      <c r="Q40" s="74"/>
      <c r="R40" s="74"/>
      <c r="S40" s="74"/>
      <c r="T40" s="74"/>
      <c r="U40" s="74"/>
      <c r="V40" s="75"/>
      <c r="W40" s="107"/>
      <c r="X40" s="74"/>
      <c r="Y40" s="77"/>
      <c r="Z40" s="77"/>
      <c r="AA40" s="77"/>
      <c r="AB40" s="78"/>
      <c r="AC40" s="77"/>
      <c r="AD40" s="77"/>
      <c r="AE40" s="74"/>
      <c r="AF40" s="78"/>
      <c r="AG40" s="77"/>
      <c r="AH40" s="77"/>
      <c r="AI40" s="77"/>
      <c r="AJ40" s="78"/>
      <c r="AK40" s="79"/>
      <c r="AL40" s="80"/>
      <c r="AM40" s="79"/>
      <c r="AN40" s="79"/>
      <c r="AO40" s="79"/>
      <c r="AP40" s="79"/>
      <c r="AQ40" s="79"/>
      <c r="AR40" s="79"/>
      <c r="AS40" s="79"/>
      <c r="AT40" s="79"/>
      <c r="AU40" s="79"/>
      <c r="AV40" s="78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8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8"/>
      <c r="BU40" s="79"/>
      <c r="BV40" s="79"/>
      <c r="BW40" s="79"/>
      <c r="BX40" s="79"/>
      <c r="BY40" s="79"/>
      <c r="BZ40" s="79"/>
      <c r="CA40" s="79"/>
      <c r="CB40" s="79"/>
      <c r="CC40" s="79"/>
      <c r="CD40" s="78"/>
    </row>
    <row r="41" ht="15.75" customHeight="1">
      <c r="A41" s="34" t="str">
        <f t="shared" si="2"/>
        <v>-</v>
      </c>
      <c r="B41" s="23" t="str">
        <f t="shared" si="3"/>
        <v/>
      </c>
      <c r="C41" s="34"/>
      <c r="D41" s="98">
        <v>37.0</v>
      </c>
      <c r="E41" s="72"/>
      <c r="F41" s="72"/>
      <c r="G41" s="72"/>
      <c r="H41" s="72"/>
      <c r="I41" s="72"/>
      <c r="J41" s="72"/>
      <c r="K41" s="72"/>
      <c r="L41" s="34"/>
      <c r="M41" s="34"/>
      <c r="N41" s="34"/>
      <c r="O41" s="74"/>
      <c r="P41" s="74"/>
      <c r="Q41" s="74"/>
      <c r="R41" s="74"/>
      <c r="S41" s="74"/>
      <c r="T41" s="74"/>
      <c r="U41" s="74"/>
      <c r="V41" s="75"/>
      <c r="W41" s="107"/>
      <c r="X41" s="74"/>
      <c r="Y41" s="77"/>
      <c r="Z41" s="77"/>
      <c r="AA41" s="77"/>
      <c r="AB41" s="78"/>
      <c r="AC41" s="77"/>
      <c r="AD41" s="77"/>
      <c r="AE41" s="74"/>
      <c r="AF41" s="78"/>
      <c r="AG41" s="77"/>
      <c r="AH41" s="77"/>
      <c r="AI41" s="77"/>
      <c r="AJ41" s="78"/>
      <c r="AK41" s="79"/>
      <c r="AL41" s="80"/>
      <c r="AM41" s="79"/>
      <c r="AN41" s="79"/>
      <c r="AO41" s="79"/>
      <c r="AP41" s="79"/>
      <c r="AQ41" s="79"/>
      <c r="AR41" s="79"/>
      <c r="AS41" s="79"/>
      <c r="AT41" s="79"/>
      <c r="AU41" s="79"/>
      <c r="AV41" s="78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8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8"/>
      <c r="BU41" s="79"/>
      <c r="BV41" s="79"/>
      <c r="BW41" s="79"/>
      <c r="BX41" s="79"/>
      <c r="BY41" s="79"/>
      <c r="BZ41" s="79"/>
      <c r="CA41" s="79"/>
      <c r="CB41" s="79"/>
      <c r="CC41" s="79"/>
      <c r="CD41" s="78"/>
    </row>
    <row r="42" ht="15.75" customHeight="1">
      <c r="A42" s="34" t="str">
        <f t="shared" si="2"/>
        <v>-</v>
      </c>
      <c r="B42" s="23" t="str">
        <f t="shared" si="3"/>
        <v/>
      </c>
      <c r="C42" s="34"/>
      <c r="D42" s="98">
        <v>38.0</v>
      </c>
      <c r="E42" s="72"/>
      <c r="F42" s="72"/>
      <c r="G42" s="72"/>
      <c r="H42" s="72"/>
      <c r="I42" s="72"/>
      <c r="J42" s="72"/>
      <c r="K42" s="72"/>
      <c r="L42" s="34"/>
      <c r="M42" s="34"/>
      <c r="N42" s="34"/>
      <c r="O42" s="74"/>
      <c r="P42" s="74"/>
      <c r="Q42" s="74"/>
      <c r="R42" s="74"/>
      <c r="S42" s="74"/>
      <c r="T42" s="74"/>
      <c r="U42" s="74"/>
      <c r="V42" s="75"/>
      <c r="W42" s="107"/>
      <c r="X42" s="74"/>
      <c r="Y42" s="77"/>
      <c r="Z42" s="77"/>
      <c r="AA42" s="77"/>
      <c r="AB42" s="78"/>
      <c r="AC42" s="77"/>
      <c r="AD42" s="77"/>
      <c r="AE42" s="74"/>
      <c r="AF42" s="78"/>
      <c r="AG42" s="77"/>
      <c r="AH42" s="77"/>
      <c r="AI42" s="77"/>
      <c r="AJ42" s="78"/>
      <c r="AK42" s="79"/>
      <c r="AL42" s="80"/>
      <c r="AM42" s="79"/>
      <c r="AN42" s="79"/>
      <c r="AO42" s="79"/>
      <c r="AP42" s="79"/>
      <c r="AQ42" s="79"/>
      <c r="AR42" s="79"/>
      <c r="AS42" s="79"/>
      <c r="AT42" s="79"/>
      <c r="AU42" s="79"/>
      <c r="AV42" s="78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8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8"/>
      <c r="BU42" s="79"/>
      <c r="BV42" s="79"/>
      <c r="BW42" s="79"/>
      <c r="BX42" s="79"/>
      <c r="BY42" s="79"/>
      <c r="BZ42" s="79"/>
      <c r="CA42" s="79"/>
      <c r="CB42" s="79"/>
      <c r="CC42" s="79"/>
      <c r="CD42" s="78"/>
    </row>
    <row r="43" ht="15.75" customHeight="1">
      <c r="A43" s="34" t="str">
        <f t="shared" si="2"/>
        <v>-</v>
      </c>
      <c r="B43" s="23" t="str">
        <f t="shared" si="3"/>
        <v/>
      </c>
      <c r="C43" s="34"/>
      <c r="D43" s="98">
        <v>39.0</v>
      </c>
      <c r="E43" s="72"/>
      <c r="F43" s="72"/>
      <c r="G43" s="72"/>
      <c r="H43" s="72"/>
      <c r="I43" s="72"/>
      <c r="J43" s="72"/>
      <c r="K43" s="72"/>
      <c r="L43" s="34"/>
      <c r="M43" s="34"/>
      <c r="N43" s="34"/>
      <c r="O43" s="74"/>
      <c r="P43" s="74"/>
      <c r="Q43" s="74"/>
      <c r="R43" s="74"/>
      <c r="S43" s="74"/>
      <c r="T43" s="74"/>
      <c r="U43" s="74"/>
      <c r="V43" s="75"/>
      <c r="W43" s="107"/>
      <c r="X43" s="74"/>
      <c r="Y43" s="77"/>
      <c r="Z43" s="77"/>
      <c r="AA43" s="77"/>
      <c r="AB43" s="78"/>
      <c r="AC43" s="77"/>
      <c r="AD43" s="77"/>
      <c r="AE43" s="74"/>
      <c r="AF43" s="78"/>
      <c r="AG43" s="77"/>
      <c r="AH43" s="77"/>
      <c r="AI43" s="77"/>
      <c r="AJ43" s="78"/>
      <c r="AK43" s="79"/>
      <c r="AL43" s="80"/>
      <c r="AM43" s="79"/>
      <c r="AN43" s="79"/>
      <c r="AO43" s="79"/>
      <c r="AP43" s="79"/>
      <c r="AQ43" s="79"/>
      <c r="AR43" s="79"/>
      <c r="AS43" s="79"/>
      <c r="AT43" s="79"/>
      <c r="AU43" s="79"/>
      <c r="AV43" s="78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8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8"/>
      <c r="BU43" s="79"/>
      <c r="BV43" s="79"/>
      <c r="BW43" s="79"/>
      <c r="BX43" s="79"/>
      <c r="BY43" s="79"/>
      <c r="BZ43" s="79"/>
      <c r="CA43" s="79"/>
      <c r="CB43" s="79"/>
      <c r="CC43" s="79"/>
      <c r="CD43" s="78"/>
    </row>
    <row r="44" ht="15.75" customHeight="1">
      <c r="A44" s="34" t="str">
        <f t="shared" si="2"/>
        <v>-</v>
      </c>
      <c r="B44" s="23" t="str">
        <f t="shared" si="3"/>
        <v/>
      </c>
      <c r="C44" s="34"/>
      <c r="D44" s="98">
        <v>40.0</v>
      </c>
      <c r="E44" s="72"/>
      <c r="F44" s="72"/>
      <c r="G44" s="72"/>
      <c r="H44" s="72"/>
      <c r="I44" s="72"/>
      <c r="J44" s="72"/>
      <c r="K44" s="72"/>
      <c r="L44" s="34"/>
      <c r="M44" s="34"/>
      <c r="N44" s="34"/>
      <c r="O44" s="74"/>
      <c r="P44" s="74"/>
      <c r="Q44" s="74"/>
      <c r="R44" s="74"/>
      <c r="S44" s="74"/>
      <c r="T44" s="74"/>
      <c r="U44" s="74"/>
      <c r="V44" s="75"/>
      <c r="W44" s="107"/>
      <c r="X44" s="74"/>
      <c r="Y44" s="77"/>
      <c r="Z44" s="77"/>
      <c r="AA44" s="77"/>
      <c r="AB44" s="78"/>
      <c r="AC44" s="77"/>
      <c r="AD44" s="77"/>
      <c r="AE44" s="74"/>
      <c r="AF44" s="78"/>
      <c r="AG44" s="77"/>
      <c r="AH44" s="77"/>
      <c r="AI44" s="77"/>
      <c r="AJ44" s="78"/>
      <c r="AK44" s="79"/>
      <c r="AL44" s="80"/>
      <c r="AM44" s="79"/>
      <c r="AN44" s="79"/>
      <c r="AO44" s="79"/>
      <c r="AP44" s="79"/>
      <c r="AQ44" s="79"/>
      <c r="AR44" s="79"/>
      <c r="AS44" s="79"/>
      <c r="AT44" s="79"/>
      <c r="AU44" s="79"/>
      <c r="AV44" s="78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8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8"/>
      <c r="BU44" s="79"/>
      <c r="BV44" s="79"/>
      <c r="BW44" s="79"/>
      <c r="BX44" s="79"/>
      <c r="BY44" s="79"/>
      <c r="BZ44" s="79"/>
      <c r="CA44" s="79"/>
      <c r="CB44" s="79"/>
      <c r="CC44" s="79"/>
      <c r="CD44" s="78"/>
    </row>
    <row r="45" ht="15.75" customHeight="1">
      <c r="A45" s="34" t="str">
        <f t="shared" si="2"/>
        <v>-</v>
      </c>
      <c r="B45" s="23" t="str">
        <f t="shared" si="3"/>
        <v/>
      </c>
      <c r="C45" s="34"/>
      <c r="D45" s="98">
        <v>41.0</v>
      </c>
      <c r="E45" s="72"/>
      <c r="F45" s="72"/>
      <c r="G45" s="72"/>
      <c r="H45" s="72"/>
      <c r="I45" s="72"/>
      <c r="J45" s="72"/>
      <c r="K45" s="72"/>
      <c r="L45" s="34"/>
      <c r="M45" s="34"/>
      <c r="N45" s="34"/>
      <c r="O45" s="74"/>
      <c r="P45" s="74"/>
      <c r="Q45" s="74"/>
      <c r="R45" s="74"/>
      <c r="S45" s="74"/>
      <c r="T45" s="74"/>
      <c r="U45" s="74"/>
      <c r="V45" s="75"/>
      <c r="W45" s="107"/>
      <c r="X45" s="74"/>
      <c r="Y45" s="77"/>
      <c r="Z45" s="77"/>
      <c r="AA45" s="77"/>
      <c r="AB45" s="78"/>
      <c r="AC45" s="77"/>
      <c r="AD45" s="77"/>
      <c r="AE45" s="74"/>
      <c r="AF45" s="78"/>
      <c r="AG45" s="77"/>
      <c r="AH45" s="77"/>
      <c r="AI45" s="77"/>
      <c r="AJ45" s="78"/>
      <c r="AK45" s="79"/>
      <c r="AL45" s="80"/>
      <c r="AM45" s="79"/>
      <c r="AN45" s="79"/>
      <c r="AO45" s="79"/>
      <c r="AP45" s="79"/>
      <c r="AQ45" s="79"/>
      <c r="AR45" s="79"/>
      <c r="AS45" s="79"/>
      <c r="AT45" s="79"/>
      <c r="AU45" s="79"/>
      <c r="AV45" s="78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8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8"/>
      <c r="BU45" s="79"/>
      <c r="BV45" s="79"/>
      <c r="BW45" s="79"/>
      <c r="BX45" s="79"/>
      <c r="BY45" s="79"/>
      <c r="BZ45" s="79"/>
      <c r="CA45" s="79"/>
      <c r="CB45" s="79"/>
      <c r="CC45" s="79"/>
      <c r="CD45" s="78"/>
    </row>
    <row r="46" ht="15.75" customHeight="1">
      <c r="A46" s="34" t="str">
        <f t="shared" si="2"/>
        <v>-</v>
      </c>
      <c r="B46" s="23" t="str">
        <f t="shared" si="3"/>
        <v/>
      </c>
      <c r="C46" s="34"/>
      <c r="D46" s="98">
        <f t="shared" ref="D46:D47" si="21">D45+1</f>
        <v>42</v>
      </c>
      <c r="E46" s="72"/>
      <c r="F46" s="72"/>
      <c r="G46" s="72"/>
      <c r="H46" s="72"/>
      <c r="I46" s="72"/>
      <c r="J46" s="72"/>
      <c r="K46" s="72"/>
      <c r="L46" s="34"/>
      <c r="M46" s="34"/>
      <c r="N46" s="34"/>
      <c r="O46" s="74"/>
      <c r="P46" s="74"/>
      <c r="Q46" s="74"/>
      <c r="R46" s="74"/>
      <c r="S46" s="74"/>
      <c r="T46" s="74"/>
      <c r="U46" s="74"/>
      <c r="V46" s="75"/>
      <c r="W46" s="107"/>
      <c r="X46" s="74"/>
      <c r="Y46" s="77"/>
      <c r="Z46" s="77"/>
      <c r="AA46" s="77"/>
      <c r="AB46" s="78"/>
      <c r="AC46" s="77"/>
      <c r="AD46" s="77"/>
      <c r="AE46" s="74"/>
      <c r="AF46" s="78"/>
      <c r="AG46" s="77"/>
      <c r="AH46" s="77"/>
      <c r="AI46" s="77"/>
      <c r="AJ46" s="78"/>
      <c r="AK46" s="79"/>
      <c r="AL46" s="80"/>
      <c r="AM46" s="79"/>
      <c r="AN46" s="79"/>
      <c r="AO46" s="79"/>
      <c r="AP46" s="79"/>
      <c r="AQ46" s="79"/>
      <c r="AR46" s="79"/>
      <c r="AS46" s="79"/>
      <c r="AT46" s="79"/>
      <c r="AU46" s="79"/>
      <c r="AV46" s="78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8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8"/>
      <c r="BU46" s="79"/>
      <c r="BV46" s="79"/>
      <c r="BW46" s="79"/>
      <c r="BX46" s="79"/>
      <c r="BY46" s="79"/>
      <c r="BZ46" s="79"/>
      <c r="CA46" s="79"/>
      <c r="CB46" s="79"/>
      <c r="CC46" s="79"/>
      <c r="CD46" s="78"/>
    </row>
    <row r="47" ht="15.75" customHeight="1">
      <c r="A47" s="34" t="str">
        <f t="shared" si="2"/>
        <v>-</v>
      </c>
      <c r="B47" s="23" t="str">
        <f t="shared" si="3"/>
        <v/>
      </c>
      <c r="C47" s="34"/>
      <c r="D47" s="98">
        <f t="shared" si="21"/>
        <v>43</v>
      </c>
      <c r="E47" s="72"/>
      <c r="F47" s="72"/>
      <c r="G47" s="72"/>
      <c r="H47" s="72"/>
      <c r="I47" s="72"/>
      <c r="J47" s="72"/>
      <c r="K47" s="72"/>
      <c r="L47" s="34"/>
      <c r="M47" s="34"/>
      <c r="N47" s="34"/>
      <c r="O47" s="74"/>
      <c r="P47" s="74"/>
      <c r="Q47" s="74"/>
      <c r="R47" s="74"/>
      <c r="S47" s="74"/>
      <c r="T47" s="74"/>
      <c r="U47" s="74"/>
      <c r="V47" s="75"/>
      <c r="W47" s="107"/>
      <c r="X47" s="74"/>
      <c r="Y47" s="77"/>
      <c r="Z47" s="77"/>
      <c r="AA47" s="77"/>
      <c r="AB47" s="78"/>
      <c r="AC47" s="77"/>
      <c r="AD47" s="77"/>
      <c r="AE47" s="74"/>
      <c r="AF47" s="78"/>
      <c r="AG47" s="77"/>
      <c r="AH47" s="77"/>
      <c r="AI47" s="77"/>
      <c r="AJ47" s="78"/>
      <c r="AK47" s="79"/>
      <c r="AL47" s="80"/>
      <c r="AM47" s="79"/>
      <c r="AN47" s="79"/>
      <c r="AO47" s="79"/>
      <c r="AP47" s="79"/>
      <c r="AQ47" s="79"/>
      <c r="AR47" s="79"/>
      <c r="AS47" s="79"/>
      <c r="AT47" s="79"/>
      <c r="AU47" s="79"/>
      <c r="AV47" s="78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8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8"/>
      <c r="BU47" s="79"/>
      <c r="BV47" s="79"/>
      <c r="BW47" s="79"/>
      <c r="BX47" s="79"/>
      <c r="BY47" s="79"/>
      <c r="BZ47" s="79"/>
      <c r="CA47" s="79"/>
      <c r="CB47" s="79"/>
      <c r="CC47" s="79"/>
      <c r="CD47" s="78"/>
    </row>
    <row r="48" ht="15.75" customHeight="1">
      <c r="A48" s="34"/>
      <c r="B48" s="34"/>
      <c r="C48" s="34"/>
      <c r="D48" s="34"/>
      <c r="K48" s="2" t="s">
        <v>1</v>
      </c>
      <c r="L48" s="127"/>
      <c r="M48" s="127"/>
      <c r="N48" s="127"/>
      <c r="O48" s="108">
        <f t="shared" ref="O48:R48" si="22">IF(COUNT(O5:O47)&gt;0,ROUND(SUM(O5:O47)/COUNTIF(O5:O47,"&lt;&gt;"),0),0)</f>
        <v>61</v>
      </c>
      <c r="P48" s="108">
        <f t="shared" si="22"/>
        <v>48</v>
      </c>
      <c r="Q48" s="108">
        <f t="shared" si="22"/>
        <v>61</v>
      </c>
      <c r="R48" s="108">
        <f t="shared" si="22"/>
        <v>79</v>
      </c>
      <c r="S48" s="108"/>
      <c r="T48" s="108">
        <f>IF(COUNT(T5:T47)&gt;0,ROUND(SUM(T5:T47)/COUNTIF(T5:T47,"&lt;&gt;"),0),0)</f>
        <v>68</v>
      </c>
      <c r="U48" s="108"/>
      <c r="V48" s="108">
        <f t="shared" ref="V48:Z48" si="23">IF(COUNT(V5:V47)&gt;0,ROUND(SUM(V5:V47)/COUNTIF(V5:V47,"&lt;&gt;"),0),0)</f>
        <v>15</v>
      </c>
      <c r="W48" s="108">
        <f t="shared" si="23"/>
        <v>65</v>
      </c>
      <c r="X48" s="99">
        <f t="shared" si="23"/>
        <v>17</v>
      </c>
      <c r="Y48" s="99">
        <f t="shared" si="23"/>
        <v>18</v>
      </c>
      <c r="Z48" s="99">
        <f t="shared" si="23"/>
        <v>26</v>
      </c>
      <c r="AA48" s="99"/>
      <c r="AB48" s="99">
        <f t="shared" ref="AB48:AP48" si="24">IF(COUNT(AB5:AB47)&gt;0,ROUND(SUM(AB5:AB47)/COUNTIF(AB5:AB47,"&lt;&gt;"),0),0)</f>
        <v>61</v>
      </c>
      <c r="AC48" s="99">
        <f t="shared" si="24"/>
        <v>16</v>
      </c>
      <c r="AD48" s="99">
        <f t="shared" si="24"/>
        <v>33</v>
      </c>
      <c r="AE48" s="99">
        <f t="shared" si="24"/>
        <v>62</v>
      </c>
      <c r="AF48" s="99">
        <f t="shared" si="24"/>
        <v>48</v>
      </c>
      <c r="AG48" s="99">
        <f t="shared" si="24"/>
        <v>17</v>
      </c>
      <c r="AH48" s="99">
        <f t="shared" si="24"/>
        <v>49</v>
      </c>
      <c r="AI48" s="99">
        <f t="shared" si="24"/>
        <v>86</v>
      </c>
      <c r="AJ48" s="99">
        <f t="shared" si="24"/>
        <v>15</v>
      </c>
      <c r="AK48" s="99">
        <f t="shared" si="24"/>
        <v>87</v>
      </c>
      <c r="AL48" s="99">
        <f t="shared" si="24"/>
        <v>86</v>
      </c>
      <c r="AM48" s="99">
        <f t="shared" si="24"/>
        <v>90</v>
      </c>
      <c r="AN48" s="99">
        <f t="shared" si="24"/>
        <v>79</v>
      </c>
      <c r="AO48" s="99">
        <f t="shared" si="24"/>
        <v>71</v>
      </c>
      <c r="AP48" s="99">
        <f t="shared" si="24"/>
        <v>57</v>
      </c>
      <c r="AQ48" s="99"/>
      <c r="AR48" s="99"/>
      <c r="AS48" s="99"/>
      <c r="AT48" s="99"/>
      <c r="AU48" s="99"/>
      <c r="AV48" s="99">
        <f t="shared" ref="AV48:BC48" si="25">IF(COUNT(AV5:AV47)&gt;0,ROUND(SUM(AV5:AV47)/COUNTIF(AV5:AV47,"&lt;&gt;"),0),0)</f>
        <v>79</v>
      </c>
      <c r="AW48" s="99">
        <f t="shared" si="25"/>
        <v>89</v>
      </c>
      <c r="AX48" s="99">
        <f t="shared" si="25"/>
        <v>89</v>
      </c>
      <c r="AY48" s="99">
        <f t="shared" si="25"/>
        <v>86</v>
      </c>
      <c r="AZ48" s="99">
        <f t="shared" si="25"/>
        <v>73</v>
      </c>
      <c r="BA48" s="99">
        <f t="shared" si="25"/>
        <v>72</v>
      </c>
      <c r="BB48" s="99">
        <f t="shared" si="25"/>
        <v>77</v>
      </c>
      <c r="BC48" s="99">
        <f t="shared" si="25"/>
        <v>78</v>
      </c>
      <c r="BD48" s="99"/>
      <c r="BE48" s="99"/>
      <c r="BF48" s="99">
        <f>IF(COUNT(BF5:BF47)&gt;0,ROUND(SUM(BF5:BF47)/COUNTIF(BF5:BF47,"&lt;&gt;"),0),0)</f>
        <v>80</v>
      </c>
      <c r="BG48" s="99"/>
      <c r="BH48" s="99"/>
      <c r="BI48" s="99">
        <f t="shared" ref="BI48:BN48" si="26">IF(COUNT(BI5:BI47)&gt;0,ROUND(SUM(BI5:BI47)/COUNTIF(BI5:BI47,"&lt;&gt;"),0),0)</f>
        <v>79</v>
      </c>
      <c r="BJ48" s="99">
        <f t="shared" si="26"/>
        <v>79</v>
      </c>
      <c r="BK48" s="99">
        <f t="shared" si="26"/>
        <v>89</v>
      </c>
      <c r="BL48" s="99">
        <f t="shared" si="26"/>
        <v>78</v>
      </c>
      <c r="BM48" s="99">
        <f t="shared" si="26"/>
        <v>55</v>
      </c>
      <c r="BN48" s="99">
        <f t="shared" si="26"/>
        <v>74</v>
      </c>
      <c r="BO48" s="99"/>
      <c r="BP48" s="99">
        <f>IF(COUNT(BP5:BP47)&gt;0,ROUND(SUM(BP5:BP47)/COUNTIF(BP5:BP47,"&lt;&gt;"),0),0)</f>
        <v>64</v>
      </c>
      <c r="BQ48" s="99"/>
      <c r="BR48" s="99"/>
      <c r="BS48" s="99">
        <f t="shared" ref="BS48:BW48" si="27">IF(COUNT(BS5:BS47)&gt;0,ROUND(SUM(BS5:BS47)/COUNTIF(BS5:BS47,"&lt;&gt;"),0),0)</f>
        <v>46</v>
      </c>
      <c r="BT48" s="99">
        <f t="shared" si="27"/>
        <v>68</v>
      </c>
      <c r="BU48" s="99">
        <f t="shared" si="27"/>
        <v>78</v>
      </c>
      <c r="BV48" s="99">
        <f t="shared" si="27"/>
        <v>77</v>
      </c>
      <c r="BW48" s="99">
        <f t="shared" si="27"/>
        <v>83</v>
      </c>
      <c r="BX48" s="99"/>
      <c r="BY48" s="99"/>
      <c r="BZ48" s="99"/>
      <c r="CA48" s="99"/>
      <c r="CB48" s="99"/>
      <c r="CC48" s="99"/>
      <c r="CD48" s="99">
        <f>IF(COUNT(CD5:CD47)&gt;0,ROUND(SUM(CD5:CD47)/COUNTIF(CD5:CD47,"&lt;&gt;"),0),0)</f>
        <v>73</v>
      </c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2" t="s">
        <v>2</v>
      </c>
      <c r="L49" s="34"/>
      <c r="M49" s="34"/>
      <c r="N49" s="34"/>
      <c r="O49" s="99">
        <f t="shared" ref="O49:R49" si="28">MAX(O5:O47)</f>
        <v>100</v>
      </c>
      <c r="P49" s="99">
        <f t="shared" si="28"/>
        <v>100</v>
      </c>
      <c r="Q49" s="99">
        <f t="shared" si="28"/>
        <v>98</v>
      </c>
      <c r="R49" s="99">
        <f t="shared" si="28"/>
        <v>100</v>
      </c>
      <c r="S49" s="99"/>
      <c r="T49" s="99">
        <f>MAX(T5:T47)</f>
        <v>98.5</v>
      </c>
      <c r="U49" s="99"/>
      <c r="V49" s="99">
        <f t="shared" ref="V49:Z49" si="29">MAX(V5:V47)</f>
        <v>95</v>
      </c>
      <c r="W49" s="99">
        <f t="shared" si="29"/>
        <v>97</v>
      </c>
      <c r="X49" s="99">
        <f t="shared" si="29"/>
        <v>20</v>
      </c>
      <c r="Y49" s="99">
        <f t="shared" si="29"/>
        <v>30</v>
      </c>
      <c r="Z49" s="99">
        <f t="shared" si="29"/>
        <v>50</v>
      </c>
      <c r="AA49" s="99"/>
      <c r="AB49" s="99">
        <f t="shared" ref="AB49:AP49" si="30">MAX(AB5:AB47)</f>
        <v>100</v>
      </c>
      <c r="AC49" s="99">
        <f t="shared" si="30"/>
        <v>30</v>
      </c>
      <c r="AD49" s="99">
        <f t="shared" si="30"/>
        <v>70</v>
      </c>
      <c r="AE49" s="99">
        <f t="shared" si="30"/>
        <v>100</v>
      </c>
      <c r="AF49" s="99">
        <f t="shared" si="30"/>
        <v>100</v>
      </c>
      <c r="AG49" s="99">
        <f t="shared" si="30"/>
        <v>30</v>
      </c>
      <c r="AH49" s="99">
        <f t="shared" si="30"/>
        <v>65</v>
      </c>
      <c r="AI49" s="99">
        <f t="shared" si="30"/>
        <v>100</v>
      </c>
      <c r="AJ49" s="99">
        <f t="shared" si="30"/>
        <v>95</v>
      </c>
      <c r="AK49" s="99">
        <f t="shared" si="30"/>
        <v>100</v>
      </c>
      <c r="AL49" s="99">
        <f t="shared" si="30"/>
        <v>100</v>
      </c>
      <c r="AM49" s="99">
        <f t="shared" si="30"/>
        <v>100</v>
      </c>
      <c r="AN49" s="99">
        <f t="shared" si="30"/>
        <v>100</v>
      </c>
      <c r="AO49" s="99">
        <f t="shared" si="30"/>
        <v>100</v>
      </c>
      <c r="AP49" s="99">
        <f t="shared" si="30"/>
        <v>100</v>
      </c>
      <c r="AQ49" s="99"/>
      <c r="AR49" s="99"/>
      <c r="AS49" s="99"/>
      <c r="AT49" s="99"/>
      <c r="AU49" s="99"/>
      <c r="AV49" s="99">
        <f t="shared" ref="AV49:BC49" si="31">MAX(AV5:AV47)</f>
        <v>100</v>
      </c>
      <c r="AW49" s="99">
        <f t="shared" si="31"/>
        <v>100</v>
      </c>
      <c r="AX49" s="99">
        <f t="shared" si="31"/>
        <v>100</v>
      </c>
      <c r="AY49" s="99">
        <f t="shared" si="31"/>
        <v>100</v>
      </c>
      <c r="AZ49" s="99">
        <f t="shared" si="31"/>
        <v>100</v>
      </c>
      <c r="BA49" s="99">
        <f t="shared" si="31"/>
        <v>100</v>
      </c>
      <c r="BB49" s="99">
        <f t="shared" si="31"/>
        <v>100</v>
      </c>
      <c r="BC49" s="99">
        <f t="shared" si="31"/>
        <v>100</v>
      </c>
      <c r="BD49" s="99"/>
      <c r="BE49" s="99"/>
      <c r="BF49" s="99">
        <f>MAX(BF5:BF47)</f>
        <v>100</v>
      </c>
      <c r="BG49" s="99"/>
      <c r="BH49" s="99"/>
      <c r="BI49" s="101">
        <f t="shared" ref="BI49:BN49" si="32">MAX(BI5:BI47)</f>
        <v>100</v>
      </c>
      <c r="BJ49" s="99">
        <f t="shared" si="32"/>
        <v>100</v>
      </c>
      <c r="BK49" s="99">
        <f t="shared" si="32"/>
        <v>100</v>
      </c>
      <c r="BL49" s="99">
        <f t="shared" si="32"/>
        <v>100</v>
      </c>
      <c r="BM49" s="99">
        <f t="shared" si="32"/>
        <v>100</v>
      </c>
      <c r="BN49" s="99">
        <f t="shared" si="32"/>
        <v>100</v>
      </c>
      <c r="BO49" s="99"/>
      <c r="BP49" s="99">
        <f>MAX(BP5:BP47)</f>
        <v>100</v>
      </c>
      <c r="BQ49" s="99"/>
      <c r="BR49" s="99"/>
      <c r="BS49" s="99">
        <f t="shared" ref="BS49:BW49" si="33">MAX(BS5:BS47)</f>
        <v>100</v>
      </c>
      <c r="BT49" s="101">
        <f t="shared" si="33"/>
        <v>98.5</v>
      </c>
      <c r="BU49" s="99">
        <f t="shared" si="33"/>
        <v>100</v>
      </c>
      <c r="BV49" s="99">
        <f t="shared" si="33"/>
        <v>100</v>
      </c>
      <c r="BW49" s="99">
        <f t="shared" si="33"/>
        <v>100</v>
      </c>
      <c r="BX49" s="99"/>
      <c r="BY49" s="99"/>
      <c r="BZ49" s="99"/>
      <c r="CA49" s="99"/>
      <c r="CB49" s="99"/>
      <c r="CC49" s="99"/>
      <c r="CD49" s="101">
        <f>MAX(CD5:CD47)</f>
        <v>100</v>
      </c>
    </row>
    <row r="50" ht="15.75" customHeight="1">
      <c r="A50" s="34"/>
      <c r="B50" s="34"/>
      <c r="C50" s="34"/>
      <c r="D50" s="34">
        <v>1.0</v>
      </c>
      <c r="E50" s="34"/>
      <c r="F50" s="34"/>
      <c r="G50" s="34"/>
      <c r="H50" s="34"/>
      <c r="I50" s="34"/>
      <c r="J50" s="34"/>
      <c r="K50" s="2" t="s">
        <v>3</v>
      </c>
      <c r="L50" s="34"/>
      <c r="M50" s="34"/>
      <c r="N50" s="34"/>
      <c r="O50" s="99">
        <f t="shared" ref="O50:R50" si="34">MIN(O5:O47)</f>
        <v>0</v>
      </c>
      <c r="P50" s="99">
        <f t="shared" si="34"/>
        <v>0</v>
      </c>
      <c r="Q50" s="99">
        <f t="shared" si="34"/>
        <v>0</v>
      </c>
      <c r="R50" s="99">
        <f t="shared" si="34"/>
        <v>16</v>
      </c>
      <c r="S50" s="99"/>
      <c r="T50" s="99">
        <f>MIN(T5:T47)</f>
        <v>0</v>
      </c>
      <c r="U50" s="99"/>
      <c r="V50" s="99">
        <f t="shared" ref="V50:Z50" si="35">MIN(V5:V47)</f>
        <v>0</v>
      </c>
      <c r="W50" s="99">
        <f t="shared" si="35"/>
        <v>0</v>
      </c>
      <c r="X50" s="99">
        <f t="shared" si="35"/>
        <v>0</v>
      </c>
      <c r="Y50" s="99">
        <f t="shared" si="35"/>
        <v>0</v>
      </c>
      <c r="Z50" s="99">
        <f t="shared" si="35"/>
        <v>0</v>
      </c>
      <c r="AA50" s="99"/>
      <c r="AB50" s="99">
        <f t="shared" ref="AB50:AP50" si="36">MIN(AB5:AB47)</f>
        <v>0</v>
      </c>
      <c r="AC50" s="99">
        <f t="shared" si="36"/>
        <v>0</v>
      </c>
      <c r="AD50" s="99">
        <f t="shared" si="36"/>
        <v>0</v>
      </c>
      <c r="AE50" s="99">
        <f t="shared" si="36"/>
        <v>0</v>
      </c>
      <c r="AF50" s="99">
        <f t="shared" si="36"/>
        <v>0</v>
      </c>
      <c r="AG50" s="99">
        <f t="shared" si="36"/>
        <v>0</v>
      </c>
      <c r="AH50" s="99">
        <f t="shared" si="36"/>
        <v>15</v>
      </c>
      <c r="AI50" s="99">
        <f t="shared" si="36"/>
        <v>0</v>
      </c>
      <c r="AJ50" s="99">
        <f t="shared" si="36"/>
        <v>0</v>
      </c>
      <c r="AK50" s="99">
        <f t="shared" si="36"/>
        <v>0</v>
      </c>
      <c r="AL50" s="99">
        <f t="shared" si="36"/>
        <v>0</v>
      </c>
      <c r="AM50" s="99">
        <f t="shared" si="36"/>
        <v>0</v>
      </c>
      <c r="AN50" s="99">
        <f t="shared" si="36"/>
        <v>0</v>
      </c>
      <c r="AO50" s="99">
        <f t="shared" si="36"/>
        <v>0</v>
      </c>
      <c r="AP50" s="99">
        <f t="shared" si="36"/>
        <v>0</v>
      </c>
      <c r="AQ50" s="99"/>
      <c r="AR50" s="99"/>
      <c r="AS50" s="99"/>
      <c r="AT50" s="99"/>
      <c r="AU50" s="99"/>
      <c r="AV50" s="99">
        <f t="shared" ref="AV50:BC50" si="37">MIN(AV5:AV47)</f>
        <v>16</v>
      </c>
      <c r="AW50" s="99">
        <f t="shared" si="37"/>
        <v>0</v>
      </c>
      <c r="AX50" s="99">
        <f t="shared" si="37"/>
        <v>0</v>
      </c>
      <c r="AY50" s="99">
        <f t="shared" si="37"/>
        <v>0</v>
      </c>
      <c r="AZ50" s="99">
        <f t="shared" si="37"/>
        <v>0</v>
      </c>
      <c r="BA50" s="99">
        <f t="shared" si="37"/>
        <v>0</v>
      </c>
      <c r="BB50" s="99">
        <f t="shared" si="37"/>
        <v>0</v>
      </c>
      <c r="BC50" s="99">
        <f t="shared" si="37"/>
        <v>0</v>
      </c>
      <c r="BD50" s="99"/>
      <c r="BE50" s="99"/>
      <c r="BF50" s="99">
        <f>MIN(BF5:BF47)</f>
        <v>0</v>
      </c>
      <c r="BG50" s="99"/>
      <c r="BH50" s="99"/>
      <c r="BI50" s="101">
        <f t="shared" ref="BI50:BN50" si="38">MIN(BI5:BI47)</f>
        <v>7.2</v>
      </c>
      <c r="BJ50" s="99">
        <f t="shared" si="38"/>
        <v>0</v>
      </c>
      <c r="BK50" s="99">
        <f t="shared" si="38"/>
        <v>0</v>
      </c>
      <c r="BL50" s="99">
        <f t="shared" si="38"/>
        <v>0</v>
      </c>
      <c r="BM50" s="99">
        <f t="shared" si="38"/>
        <v>0</v>
      </c>
      <c r="BN50" s="99">
        <f t="shared" si="38"/>
        <v>0</v>
      </c>
      <c r="BO50" s="99"/>
      <c r="BP50" s="99">
        <f>MIN(BP5:BP47)</f>
        <v>0</v>
      </c>
      <c r="BQ50" s="99"/>
      <c r="BR50" s="99"/>
      <c r="BS50" s="99">
        <f t="shared" ref="BS50:BW50" si="39">MIN(BS5:BS47)</f>
        <v>0</v>
      </c>
      <c r="BT50" s="101">
        <f t="shared" si="39"/>
        <v>0</v>
      </c>
      <c r="BU50" s="99">
        <f t="shared" si="39"/>
        <v>0</v>
      </c>
      <c r="BV50" s="99">
        <f t="shared" si="39"/>
        <v>0</v>
      </c>
      <c r="BW50" s="99">
        <f t="shared" si="39"/>
        <v>0</v>
      </c>
      <c r="BX50" s="99"/>
      <c r="BY50" s="99"/>
      <c r="BZ50" s="99"/>
      <c r="CA50" s="99"/>
      <c r="CB50" s="99"/>
      <c r="CC50" s="99"/>
      <c r="CD50" s="101">
        <f>MIN(CD5:CD47)</f>
        <v>0</v>
      </c>
    </row>
    <row r="51" ht="15.75" customHeight="1">
      <c r="A51" s="34"/>
      <c r="B51" s="34"/>
      <c r="C51" s="34"/>
      <c r="D51" s="34">
        <v>0.7</v>
      </c>
      <c r="E51" s="34"/>
      <c r="F51" s="34"/>
      <c r="G51" s="34"/>
      <c r="H51" s="34"/>
      <c r="I51" s="34"/>
      <c r="J51" s="34"/>
      <c r="K51" s="2" t="s">
        <v>4</v>
      </c>
      <c r="L51" s="34"/>
      <c r="M51" s="34"/>
      <c r="N51" s="34"/>
      <c r="O51" s="102">
        <f t="shared" ref="O51:R51" si="40">COUNTIF(O5:O47,"&gt;=55")</f>
        <v>23</v>
      </c>
      <c r="P51" s="102">
        <f t="shared" si="40"/>
        <v>18</v>
      </c>
      <c r="Q51" s="102">
        <f t="shared" si="40"/>
        <v>27</v>
      </c>
      <c r="R51" s="102">
        <f t="shared" si="40"/>
        <v>30</v>
      </c>
      <c r="S51" s="102"/>
      <c r="T51" s="102">
        <f>COUNTIF(T5:T47,"&gt;=55")</f>
        <v>25</v>
      </c>
      <c r="U51" s="102"/>
      <c r="V51" s="102">
        <f t="shared" ref="V51:Z51" si="41">COUNTIF(V5:V47,"&gt;=55")</f>
        <v>6</v>
      </c>
      <c r="W51" s="102">
        <f t="shared" si="41"/>
        <v>27</v>
      </c>
      <c r="X51" s="102">
        <f t="shared" si="41"/>
        <v>0</v>
      </c>
      <c r="Y51" s="102">
        <f t="shared" si="41"/>
        <v>0</v>
      </c>
      <c r="Z51" s="102">
        <f t="shared" si="41"/>
        <v>0</v>
      </c>
      <c r="AA51" s="102"/>
      <c r="AB51" s="102">
        <f t="shared" ref="AB51:AP51" si="42">COUNTIF(AB5:AB47,"&gt;=55")</f>
        <v>23</v>
      </c>
      <c r="AC51" s="102">
        <f t="shared" si="42"/>
        <v>0</v>
      </c>
      <c r="AD51" s="102">
        <f t="shared" si="42"/>
        <v>13</v>
      </c>
      <c r="AE51" s="102">
        <f t="shared" si="42"/>
        <v>22</v>
      </c>
      <c r="AF51" s="102">
        <f t="shared" si="42"/>
        <v>18</v>
      </c>
      <c r="AG51" s="102">
        <f t="shared" si="42"/>
        <v>0</v>
      </c>
      <c r="AH51" s="102">
        <f t="shared" si="42"/>
        <v>4</v>
      </c>
      <c r="AI51" s="102">
        <f t="shared" si="42"/>
        <v>8</v>
      </c>
      <c r="AJ51" s="102">
        <f t="shared" si="42"/>
        <v>6</v>
      </c>
      <c r="AK51" s="102">
        <f t="shared" si="42"/>
        <v>31</v>
      </c>
      <c r="AL51" s="102">
        <f t="shared" si="42"/>
        <v>31</v>
      </c>
      <c r="AM51" s="102">
        <f t="shared" si="42"/>
        <v>31</v>
      </c>
      <c r="AN51" s="102">
        <f t="shared" si="42"/>
        <v>29</v>
      </c>
      <c r="AO51" s="102">
        <f t="shared" si="42"/>
        <v>19</v>
      </c>
      <c r="AP51" s="102">
        <f t="shared" si="42"/>
        <v>21</v>
      </c>
      <c r="AQ51" s="102"/>
      <c r="AR51" s="102"/>
      <c r="AS51" s="102"/>
      <c r="AT51" s="102"/>
      <c r="AU51" s="102"/>
      <c r="AV51" s="99">
        <f t="shared" ref="AV51:BC51" si="43">COUNTIF(AV5:AV47,"&gt;=55")</f>
        <v>30</v>
      </c>
      <c r="AW51" s="102">
        <f t="shared" si="43"/>
        <v>32</v>
      </c>
      <c r="AX51" s="102">
        <f t="shared" si="43"/>
        <v>32</v>
      </c>
      <c r="AY51" s="102">
        <f t="shared" si="43"/>
        <v>30</v>
      </c>
      <c r="AZ51" s="102">
        <f t="shared" si="43"/>
        <v>27</v>
      </c>
      <c r="BA51" s="102">
        <f t="shared" si="43"/>
        <v>25</v>
      </c>
      <c r="BB51" s="102">
        <f t="shared" si="43"/>
        <v>27</v>
      </c>
      <c r="BC51" s="102">
        <f t="shared" si="43"/>
        <v>28</v>
      </c>
      <c r="BD51" s="102"/>
      <c r="BE51" s="102"/>
      <c r="BF51" s="102">
        <f>COUNTIF(BF5:BF47,"&gt;=55")</f>
        <v>29</v>
      </c>
      <c r="BG51" s="102"/>
      <c r="BH51" s="102"/>
      <c r="BI51" s="101">
        <f t="shared" ref="BI51:BN51" si="44">COUNTIF(BI5:BI47,"&gt;=55")</f>
        <v>29</v>
      </c>
      <c r="BJ51" s="102">
        <f t="shared" si="44"/>
        <v>28</v>
      </c>
      <c r="BK51" s="102">
        <f t="shared" si="44"/>
        <v>32</v>
      </c>
      <c r="BL51" s="102">
        <f t="shared" si="44"/>
        <v>28</v>
      </c>
      <c r="BM51" s="102">
        <f t="shared" si="44"/>
        <v>20</v>
      </c>
      <c r="BN51" s="102">
        <f t="shared" si="44"/>
        <v>25</v>
      </c>
      <c r="BO51" s="102"/>
      <c r="BP51" s="102">
        <f>COUNTIF(BP5:BP47,"&gt;=55")</f>
        <v>23</v>
      </c>
      <c r="BQ51" s="102"/>
      <c r="BR51" s="102"/>
      <c r="BS51" s="102">
        <f t="shared" ref="BS51:BW51" si="45">COUNTIF(BS5:BS47,"&gt;=55")</f>
        <v>16</v>
      </c>
      <c r="BT51" s="101">
        <f t="shared" si="45"/>
        <v>25</v>
      </c>
      <c r="BU51" s="102">
        <f t="shared" si="45"/>
        <v>27</v>
      </c>
      <c r="BV51" s="102">
        <f t="shared" si="45"/>
        <v>27</v>
      </c>
      <c r="BW51" s="102">
        <f t="shared" si="45"/>
        <v>29</v>
      </c>
      <c r="BX51" s="102"/>
      <c r="BY51" s="102"/>
      <c r="BZ51" s="102"/>
      <c r="CA51" s="102"/>
      <c r="CB51" s="102"/>
      <c r="CC51" s="102"/>
      <c r="CD51" s="101">
        <f>COUNTIF(CD5:CD47,"&gt;=55")</f>
        <v>27</v>
      </c>
    </row>
    <row r="52" ht="15.75" customHeight="1">
      <c r="A52" s="34"/>
      <c r="B52" s="34"/>
      <c r="C52" s="34"/>
      <c r="D52" s="34">
        <v>0.3</v>
      </c>
      <c r="E52" s="34"/>
      <c r="F52" s="34"/>
      <c r="G52" s="34"/>
      <c r="H52" s="34"/>
      <c r="I52" s="34"/>
      <c r="J52" s="34"/>
      <c r="K52" s="2" t="s">
        <v>5</v>
      </c>
      <c r="L52" s="34"/>
      <c r="M52" s="34"/>
      <c r="N52" s="34"/>
      <c r="O52" s="102">
        <f t="shared" ref="O52:R52" si="46">+$K$53-O51</f>
        <v>12</v>
      </c>
      <c r="P52" s="102">
        <f t="shared" si="46"/>
        <v>17</v>
      </c>
      <c r="Q52" s="102">
        <f t="shared" si="46"/>
        <v>8</v>
      </c>
      <c r="R52" s="102">
        <f t="shared" si="46"/>
        <v>5</v>
      </c>
      <c r="S52" s="102"/>
      <c r="T52" s="102">
        <f>+$K$53-T51</f>
        <v>10</v>
      </c>
      <c r="U52" s="102"/>
      <c r="V52" s="102">
        <f t="shared" ref="V52:Z52" si="47">+$K$53-V51</f>
        <v>29</v>
      </c>
      <c r="W52" s="102">
        <f t="shared" si="47"/>
        <v>8</v>
      </c>
      <c r="X52" s="102">
        <f t="shared" si="47"/>
        <v>35</v>
      </c>
      <c r="Y52" s="102">
        <f t="shared" si="47"/>
        <v>35</v>
      </c>
      <c r="Z52" s="102">
        <f t="shared" si="47"/>
        <v>35</v>
      </c>
      <c r="AA52" s="102"/>
      <c r="AB52" s="102">
        <f t="shared" ref="AB52:AP52" si="48">+$K$53-AB51</f>
        <v>12</v>
      </c>
      <c r="AC52" s="102">
        <f t="shared" si="48"/>
        <v>35</v>
      </c>
      <c r="AD52" s="102">
        <f t="shared" si="48"/>
        <v>22</v>
      </c>
      <c r="AE52" s="102">
        <f t="shared" si="48"/>
        <v>13</v>
      </c>
      <c r="AF52" s="102">
        <f t="shared" si="48"/>
        <v>17</v>
      </c>
      <c r="AG52" s="102">
        <f t="shared" si="48"/>
        <v>35</v>
      </c>
      <c r="AH52" s="102">
        <f t="shared" si="48"/>
        <v>31</v>
      </c>
      <c r="AI52" s="102">
        <f t="shared" si="48"/>
        <v>27</v>
      </c>
      <c r="AJ52" s="102">
        <f t="shared" si="48"/>
        <v>29</v>
      </c>
      <c r="AK52" s="102">
        <f t="shared" si="48"/>
        <v>4</v>
      </c>
      <c r="AL52" s="102">
        <f t="shared" si="48"/>
        <v>4</v>
      </c>
      <c r="AM52" s="102">
        <f t="shared" si="48"/>
        <v>4</v>
      </c>
      <c r="AN52" s="102">
        <f t="shared" si="48"/>
        <v>6</v>
      </c>
      <c r="AO52" s="102">
        <f t="shared" si="48"/>
        <v>16</v>
      </c>
      <c r="AP52" s="102">
        <f t="shared" si="48"/>
        <v>14</v>
      </c>
      <c r="AQ52" s="102"/>
      <c r="AR52" s="102"/>
      <c r="AS52" s="102"/>
      <c r="AT52" s="102"/>
      <c r="AU52" s="102"/>
      <c r="AV52" s="99">
        <f t="shared" ref="AV52:BC52" si="49">+$K$53-AV51</f>
        <v>5</v>
      </c>
      <c r="AW52" s="102">
        <f t="shared" si="49"/>
        <v>3</v>
      </c>
      <c r="AX52" s="102">
        <f t="shared" si="49"/>
        <v>3</v>
      </c>
      <c r="AY52" s="102">
        <f t="shared" si="49"/>
        <v>5</v>
      </c>
      <c r="AZ52" s="102">
        <f t="shared" si="49"/>
        <v>8</v>
      </c>
      <c r="BA52" s="102">
        <f t="shared" si="49"/>
        <v>10</v>
      </c>
      <c r="BB52" s="102">
        <f t="shared" si="49"/>
        <v>8</v>
      </c>
      <c r="BC52" s="102">
        <f t="shared" si="49"/>
        <v>7</v>
      </c>
      <c r="BD52" s="102"/>
      <c r="BE52" s="102"/>
      <c r="BF52" s="102">
        <f>+$K$53-BF51</f>
        <v>6</v>
      </c>
      <c r="BG52" s="102"/>
      <c r="BH52" s="102"/>
      <c r="BI52" s="101">
        <f t="shared" ref="BI52:BN52" si="50">+$K$53-BI51</f>
        <v>6</v>
      </c>
      <c r="BJ52" s="102">
        <f t="shared" si="50"/>
        <v>7</v>
      </c>
      <c r="BK52" s="102">
        <f t="shared" si="50"/>
        <v>3</v>
      </c>
      <c r="BL52" s="102">
        <f t="shared" si="50"/>
        <v>7</v>
      </c>
      <c r="BM52" s="102">
        <f t="shared" si="50"/>
        <v>15</v>
      </c>
      <c r="BN52" s="102">
        <f t="shared" si="50"/>
        <v>10</v>
      </c>
      <c r="BO52" s="102"/>
      <c r="BP52" s="102">
        <f>+$K$53-BP51</f>
        <v>12</v>
      </c>
      <c r="BQ52" s="102"/>
      <c r="BR52" s="102"/>
      <c r="BS52" s="102">
        <f t="shared" ref="BS52:BW52" si="51">+$K$53-BS51</f>
        <v>19</v>
      </c>
      <c r="BT52" s="101">
        <f t="shared" si="51"/>
        <v>10</v>
      </c>
      <c r="BU52" s="102">
        <f t="shared" si="51"/>
        <v>8</v>
      </c>
      <c r="BV52" s="102">
        <f t="shared" si="51"/>
        <v>8</v>
      </c>
      <c r="BW52" s="102">
        <f t="shared" si="51"/>
        <v>6</v>
      </c>
      <c r="BX52" s="102"/>
      <c r="BY52" s="102"/>
      <c r="BZ52" s="102"/>
      <c r="CA52" s="102"/>
      <c r="CB52" s="102"/>
      <c r="CC52" s="102"/>
      <c r="CD52" s="101">
        <f>+$K$53-CD51</f>
        <v>8</v>
      </c>
    </row>
    <row r="53" ht="15.75" customHeight="1">
      <c r="D53" s="34">
        <v>0.0</v>
      </c>
      <c r="J53" s="34" t="s">
        <v>6</v>
      </c>
      <c r="K53" s="34">
        <f>COUNTA(K5:K47)</f>
        <v>35</v>
      </c>
      <c r="AA53" s="18"/>
    </row>
    <row r="54" ht="15.75" customHeight="1">
      <c r="AA54" s="18"/>
    </row>
    <row r="55" ht="15.75" customHeight="1">
      <c r="AA55" s="18"/>
    </row>
    <row r="56" ht="15.75" customHeight="1">
      <c r="AA56" s="18"/>
    </row>
    <row r="57" ht="15.75" customHeight="1">
      <c r="AA57" s="18"/>
    </row>
    <row r="58" ht="15.75" customHeight="1">
      <c r="AA58" s="18"/>
    </row>
    <row r="59" ht="15.75" customHeight="1">
      <c r="AA59" s="18"/>
    </row>
    <row r="60" ht="15.75" customHeight="1">
      <c r="AA60" s="18"/>
    </row>
    <row r="61" ht="15.75" customHeight="1">
      <c r="AA61" s="18"/>
    </row>
    <row r="62" ht="15.75" customHeight="1">
      <c r="AA62" s="18"/>
    </row>
    <row r="63" ht="15.75" customHeight="1">
      <c r="AA63" s="18"/>
    </row>
    <row r="64" ht="15.75" customHeight="1">
      <c r="AA64" s="18"/>
    </row>
    <row r="65" ht="15.75" customHeight="1">
      <c r="AA65" s="18"/>
    </row>
    <row r="66" ht="15.75" customHeight="1">
      <c r="AA66" s="18"/>
    </row>
    <row r="67" ht="15.75" customHeight="1">
      <c r="AA67" s="18"/>
    </row>
    <row r="68" ht="15.75" customHeight="1">
      <c r="AA68" s="18"/>
    </row>
    <row r="69" ht="15.75" customHeight="1">
      <c r="AA69" s="18"/>
    </row>
    <row r="70" ht="15.75" customHeight="1">
      <c r="AA70" s="18"/>
    </row>
    <row r="71" ht="15.75" customHeight="1">
      <c r="AA71" s="18"/>
    </row>
    <row r="72" ht="15.75" customHeight="1">
      <c r="AA72" s="18"/>
    </row>
    <row r="73" ht="15.75" customHeight="1">
      <c r="AA73" s="18"/>
    </row>
    <row r="74" ht="15.75" customHeight="1">
      <c r="AA74" s="18"/>
    </row>
    <row r="75" ht="15.75" customHeight="1">
      <c r="AA75" s="18"/>
    </row>
    <row r="76" ht="15.75" customHeight="1">
      <c r="AA76" s="18"/>
    </row>
    <row r="77" ht="15.75" customHeight="1">
      <c r="AA77" s="18"/>
    </row>
    <row r="78" ht="15.75" customHeight="1">
      <c r="AA78" s="18"/>
    </row>
    <row r="79" ht="15.75" customHeight="1">
      <c r="AA79" s="18"/>
    </row>
    <row r="80" ht="15.75" customHeight="1">
      <c r="AA80" s="18"/>
    </row>
    <row r="81" ht="15.75" customHeight="1">
      <c r="AA81" s="18"/>
    </row>
    <row r="82" ht="15.75" customHeight="1">
      <c r="AA82" s="18"/>
    </row>
    <row r="83" ht="15.75" customHeight="1">
      <c r="AA83" s="18"/>
    </row>
    <row r="84" ht="15.75" customHeight="1">
      <c r="AA84" s="18"/>
    </row>
    <row r="85" ht="15.75" customHeight="1">
      <c r="AA85" s="18"/>
    </row>
    <row r="86" ht="15.75" customHeight="1">
      <c r="AA86" s="18"/>
    </row>
    <row r="87" ht="15.75" customHeight="1">
      <c r="AA87" s="18"/>
    </row>
    <row r="88" ht="15.75" customHeight="1">
      <c r="AA88" s="18"/>
    </row>
    <row r="89" ht="15.75" customHeight="1">
      <c r="AA89" s="18"/>
    </row>
    <row r="90" ht="15.75" customHeight="1">
      <c r="AA90" s="18"/>
    </row>
    <row r="91" ht="15.75" customHeight="1">
      <c r="AA91" s="18"/>
    </row>
    <row r="92" ht="15.75" customHeight="1">
      <c r="AA92" s="18"/>
    </row>
    <row r="93" ht="15.75" customHeight="1">
      <c r="AA93" s="18"/>
    </row>
    <row r="94" ht="15.75" customHeight="1">
      <c r="AA94" s="18"/>
    </row>
    <row r="95" ht="15.75" customHeight="1">
      <c r="AA95" s="18"/>
    </row>
    <row r="96" ht="15.75" customHeight="1">
      <c r="AA96" s="18"/>
    </row>
    <row r="97" ht="15.75" customHeight="1">
      <c r="AA97" s="18"/>
    </row>
    <row r="98" ht="15.75" customHeight="1">
      <c r="AA98" s="18"/>
    </row>
    <row r="99" ht="15.75" customHeight="1">
      <c r="AA99" s="18"/>
    </row>
    <row r="100" ht="15.75" customHeight="1">
      <c r="AA100" s="18"/>
    </row>
    <row r="101" ht="15.75" customHeight="1">
      <c r="AA101" s="18"/>
    </row>
    <row r="102" ht="15.75" customHeight="1">
      <c r="AA102" s="18"/>
    </row>
    <row r="103" ht="15.75" customHeight="1">
      <c r="AA103" s="18"/>
    </row>
    <row r="104" ht="15.75" customHeight="1">
      <c r="AA104" s="18"/>
    </row>
    <row r="105" ht="15.75" customHeight="1">
      <c r="AA105" s="18"/>
    </row>
    <row r="106" ht="15.75" customHeight="1">
      <c r="AA106" s="18"/>
    </row>
    <row r="107" ht="15.75" customHeight="1">
      <c r="AA107" s="18"/>
    </row>
    <row r="108" ht="15.75" customHeight="1">
      <c r="AA108" s="18"/>
    </row>
    <row r="109" ht="15.75" customHeight="1">
      <c r="AA109" s="18"/>
    </row>
    <row r="110" ht="15.75" customHeight="1">
      <c r="AA110" s="18"/>
    </row>
    <row r="111" ht="15.75" customHeight="1">
      <c r="AA111" s="18"/>
    </row>
    <row r="112" ht="15.75" customHeight="1">
      <c r="AA112" s="18"/>
    </row>
    <row r="113" ht="15.75" customHeight="1">
      <c r="AA113" s="18"/>
    </row>
    <row r="114" ht="15.75" customHeight="1">
      <c r="AA114" s="18"/>
    </row>
    <row r="115" ht="15.75" customHeight="1">
      <c r="AA115" s="18"/>
    </row>
    <row r="116" ht="15.75" customHeight="1">
      <c r="AA116" s="18"/>
    </row>
    <row r="117" ht="15.75" customHeight="1">
      <c r="AA117" s="18"/>
    </row>
    <row r="118" ht="15.75" customHeight="1">
      <c r="AA118" s="18"/>
    </row>
    <row r="119" ht="15.75" customHeight="1">
      <c r="AA119" s="18"/>
    </row>
    <row r="120" ht="15.75" customHeight="1">
      <c r="AA120" s="18"/>
    </row>
    <row r="121" ht="15.75" customHeight="1">
      <c r="AA121" s="18"/>
    </row>
    <row r="122" ht="15.75" customHeight="1">
      <c r="AA122" s="18"/>
    </row>
    <row r="123" ht="15.75" customHeight="1">
      <c r="AA123" s="18"/>
    </row>
    <row r="124" ht="15.75" customHeight="1">
      <c r="AA124" s="18"/>
    </row>
    <row r="125" ht="15.75" customHeight="1">
      <c r="AA125" s="18"/>
    </row>
    <row r="126" ht="15.75" customHeight="1">
      <c r="AA126" s="18"/>
    </row>
    <row r="127" ht="15.75" customHeight="1">
      <c r="AA127" s="18"/>
    </row>
    <row r="128" ht="15.75" customHeight="1">
      <c r="AA128" s="18"/>
    </row>
    <row r="129" ht="15.75" customHeight="1">
      <c r="AA129" s="18"/>
    </row>
    <row r="130" ht="15.75" customHeight="1">
      <c r="AA130" s="18"/>
    </row>
    <row r="131" ht="15.75" customHeight="1">
      <c r="AA131" s="18"/>
    </row>
    <row r="132" ht="15.75" customHeight="1">
      <c r="AA132" s="18"/>
    </row>
    <row r="133" ht="15.75" customHeight="1">
      <c r="AA133" s="18"/>
    </row>
    <row r="134" ht="15.75" customHeight="1">
      <c r="AA134" s="18"/>
    </row>
    <row r="135" ht="15.75" customHeight="1">
      <c r="AA135" s="18"/>
    </row>
    <row r="136" ht="15.75" customHeight="1">
      <c r="AA136" s="18"/>
    </row>
    <row r="137" ht="15.75" customHeight="1">
      <c r="AA137" s="18"/>
    </row>
    <row r="138" ht="15.75" customHeight="1">
      <c r="AA138" s="18"/>
    </row>
    <row r="139" ht="15.75" customHeight="1">
      <c r="AA139" s="18"/>
    </row>
    <row r="140" ht="15.75" customHeight="1">
      <c r="AA140" s="18"/>
    </row>
    <row r="141" ht="15.75" customHeight="1">
      <c r="AA141" s="18"/>
    </row>
    <row r="142" ht="15.75" customHeight="1">
      <c r="AA142" s="18"/>
    </row>
    <row r="143" ht="15.75" customHeight="1">
      <c r="AA143" s="18"/>
    </row>
    <row r="144" ht="15.75" customHeight="1">
      <c r="AA144" s="18"/>
    </row>
    <row r="145" ht="15.75" customHeight="1">
      <c r="AA145" s="18"/>
    </row>
    <row r="146" ht="15.75" customHeight="1">
      <c r="AA146" s="18"/>
    </row>
    <row r="147" ht="15.75" customHeight="1">
      <c r="AA147" s="18"/>
    </row>
    <row r="148" ht="15.75" customHeight="1">
      <c r="AA148" s="18"/>
    </row>
    <row r="149" ht="15.75" customHeight="1">
      <c r="AA149" s="18"/>
    </row>
    <row r="150" ht="15.75" customHeight="1">
      <c r="AA150" s="18"/>
    </row>
    <row r="151" ht="15.75" customHeight="1">
      <c r="AA151" s="18"/>
    </row>
    <row r="152" ht="15.75" customHeight="1">
      <c r="AA152" s="18"/>
    </row>
    <row r="153" ht="15.75" customHeight="1">
      <c r="AA153" s="18"/>
    </row>
    <row r="154" ht="15.75" customHeight="1">
      <c r="AA154" s="18"/>
    </row>
    <row r="155" ht="15.75" customHeight="1">
      <c r="AA155" s="18"/>
    </row>
    <row r="156" ht="15.75" customHeight="1">
      <c r="AA156" s="18"/>
    </row>
    <row r="157" ht="15.75" customHeight="1">
      <c r="AA157" s="18"/>
    </row>
    <row r="158" ht="15.75" customHeight="1">
      <c r="AA158" s="18"/>
    </row>
    <row r="159" ht="15.75" customHeight="1">
      <c r="AA159" s="18"/>
    </row>
    <row r="160" ht="15.75" customHeight="1">
      <c r="AA160" s="18"/>
    </row>
    <row r="161" ht="15.75" customHeight="1">
      <c r="AA161" s="18"/>
    </row>
    <row r="162" ht="15.75" customHeight="1">
      <c r="AA162" s="18"/>
    </row>
    <row r="163" ht="15.75" customHeight="1">
      <c r="AA163" s="18"/>
    </row>
    <row r="164" ht="15.75" customHeight="1">
      <c r="AA164" s="18"/>
    </row>
    <row r="165" ht="15.75" customHeight="1">
      <c r="AA165" s="18"/>
    </row>
    <row r="166" ht="15.75" customHeight="1">
      <c r="AA166" s="18"/>
    </row>
    <row r="167" ht="15.75" customHeight="1">
      <c r="AA167" s="18"/>
    </row>
    <row r="168" ht="15.75" customHeight="1">
      <c r="AA168" s="18"/>
    </row>
    <row r="169" ht="15.75" customHeight="1">
      <c r="AA169" s="18"/>
    </row>
    <row r="170" ht="15.75" customHeight="1">
      <c r="AA170" s="18"/>
    </row>
    <row r="171" ht="15.75" customHeight="1">
      <c r="AA171" s="18"/>
    </row>
    <row r="172" ht="15.75" customHeight="1">
      <c r="AA172" s="18"/>
    </row>
    <row r="173" ht="15.75" customHeight="1">
      <c r="AA173" s="18"/>
    </row>
    <row r="174" ht="15.75" customHeight="1">
      <c r="AA174" s="18"/>
    </row>
    <row r="175" ht="15.75" customHeight="1">
      <c r="AA175" s="18"/>
    </row>
    <row r="176" ht="15.75" customHeight="1">
      <c r="AA176" s="18"/>
    </row>
    <row r="177" ht="15.75" customHeight="1">
      <c r="AA177" s="18"/>
    </row>
    <row r="178" ht="15.75" customHeight="1">
      <c r="AA178" s="18"/>
    </row>
    <row r="179" ht="15.75" customHeight="1">
      <c r="AA179" s="18"/>
    </row>
    <row r="180" ht="15.75" customHeight="1">
      <c r="AA180" s="18"/>
    </row>
    <row r="181" ht="15.75" customHeight="1">
      <c r="AA181" s="18"/>
    </row>
    <row r="182" ht="15.75" customHeight="1">
      <c r="AA182" s="18"/>
    </row>
    <row r="183" ht="15.75" customHeight="1">
      <c r="AA183" s="18"/>
    </row>
    <row r="184" ht="15.75" customHeight="1">
      <c r="AA184" s="18"/>
    </row>
    <row r="185" ht="15.75" customHeight="1">
      <c r="AA185" s="18"/>
    </row>
    <row r="186" ht="15.75" customHeight="1">
      <c r="AA186" s="18"/>
    </row>
    <row r="187" ht="15.75" customHeight="1">
      <c r="AA187" s="18"/>
    </row>
    <row r="188" ht="15.75" customHeight="1">
      <c r="AA188" s="18"/>
    </row>
    <row r="189" ht="15.75" customHeight="1">
      <c r="AA189" s="18"/>
    </row>
    <row r="190" ht="15.75" customHeight="1">
      <c r="AA190" s="18"/>
    </row>
    <row r="191" ht="15.75" customHeight="1">
      <c r="AA191" s="18"/>
    </row>
    <row r="192" ht="15.75" customHeight="1">
      <c r="AA192" s="18"/>
    </row>
    <row r="193" ht="15.75" customHeight="1">
      <c r="AA193" s="18"/>
    </row>
    <row r="194" ht="15.75" customHeight="1">
      <c r="AA194" s="18"/>
    </row>
    <row r="195" ht="15.75" customHeight="1">
      <c r="AA195" s="18"/>
    </row>
    <row r="196" ht="15.75" customHeight="1">
      <c r="AA196" s="18"/>
    </row>
    <row r="197" ht="15.75" customHeight="1">
      <c r="AA197" s="18"/>
    </row>
    <row r="198" ht="15.75" customHeight="1">
      <c r="AA198" s="18"/>
    </row>
    <row r="199" ht="15.75" customHeight="1">
      <c r="AA199" s="18"/>
    </row>
    <row r="200" ht="15.75" customHeight="1">
      <c r="AA200" s="18"/>
    </row>
    <row r="201" ht="15.75" customHeight="1">
      <c r="AA201" s="18"/>
    </row>
    <row r="202" ht="15.75" customHeight="1">
      <c r="AA202" s="18"/>
    </row>
    <row r="203" ht="15.75" customHeight="1">
      <c r="AA203" s="18"/>
    </row>
    <row r="204" ht="15.75" customHeight="1">
      <c r="AA204" s="18"/>
    </row>
    <row r="205" ht="15.75" customHeight="1">
      <c r="AA205" s="18"/>
    </row>
    <row r="206" ht="15.75" customHeight="1">
      <c r="AA206" s="18"/>
    </row>
    <row r="207" ht="15.75" customHeight="1">
      <c r="AA207" s="18"/>
    </row>
    <row r="208" ht="15.75" customHeight="1">
      <c r="AA208" s="18"/>
    </row>
    <row r="209" ht="15.75" customHeight="1">
      <c r="AA209" s="18"/>
    </row>
    <row r="210" ht="15.75" customHeight="1">
      <c r="AA210" s="18"/>
    </row>
    <row r="211" ht="15.75" customHeight="1">
      <c r="AA211" s="18"/>
    </row>
    <row r="212" ht="15.75" customHeight="1">
      <c r="AA212" s="18"/>
    </row>
    <row r="213" ht="15.75" customHeight="1">
      <c r="AA213" s="18"/>
    </row>
    <row r="214" ht="15.75" customHeight="1">
      <c r="AA214" s="18"/>
    </row>
    <row r="215" ht="15.75" customHeight="1">
      <c r="AA215" s="18"/>
    </row>
    <row r="216" ht="15.75" customHeight="1">
      <c r="AA216" s="18"/>
    </row>
    <row r="217" ht="15.75" customHeight="1">
      <c r="AA217" s="18"/>
    </row>
    <row r="218" ht="15.75" customHeight="1">
      <c r="AA218" s="18"/>
    </row>
    <row r="219" ht="15.75" customHeight="1">
      <c r="AA219" s="18"/>
    </row>
    <row r="220" ht="15.75" customHeight="1">
      <c r="AA220" s="18"/>
    </row>
    <row r="221" ht="15.75" customHeight="1">
      <c r="AA221" s="18"/>
    </row>
    <row r="222" ht="15.75" customHeight="1">
      <c r="AA222" s="18"/>
    </row>
    <row r="223" ht="15.75" customHeight="1">
      <c r="AA223" s="18"/>
    </row>
    <row r="224" ht="15.75" customHeight="1">
      <c r="AA224" s="18"/>
    </row>
    <row r="225" ht="15.75" customHeight="1">
      <c r="AA225" s="18"/>
    </row>
    <row r="226" ht="15.75" customHeight="1">
      <c r="AA226" s="18"/>
    </row>
    <row r="227" ht="15.75" customHeight="1">
      <c r="AA227" s="18"/>
    </row>
    <row r="228" ht="15.75" customHeight="1">
      <c r="AA228" s="18"/>
    </row>
    <row r="229" ht="15.75" customHeight="1">
      <c r="AA229" s="18"/>
    </row>
    <row r="230" ht="15.75" customHeight="1">
      <c r="AA230" s="18"/>
    </row>
    <row r="231" ht="15.75" customHeight="1">
      <c r="AA231" s="18"/>
    </row>
    <row r="232" ht="15.75" customHeight="1">
      <c r="AA232" s="18"/>
    </row>
    <row r="233" ht="15.75" customHeight="1">
      <c r="AA233" s="18"/>
    </row>
    <row r="234" ht="15.75" customHeight="1">
      <c r="AA234" s="18"/>
    </row>
    <row r="235" ht="15.75" customHeight="1">
      <c r="AA235" s="18"/>
    </row>
    <row r="236" ht="15.75" customHeight="1">
      <c r="AA236" s="18"/>
    </row>
    <row r="237" ht="15.75" customHeight="1">
      <c r="AA237" s="18"/>
    </row>
    <row r="238" ht="15.75" customHeight="1">
      <c r="AA238" s="18"/>
    </row>
    <row r="239" ht="15.75" customHeight="1">
      <c r="AA239" s="18"/>
    </row>
    <row r="240" ht="15.75" customHeight="1">
      <c r="AA240" s="18"/>
    </row>
    <row r="241" ht="15.75" customHeight="1">
      <c r="AA241" s="18"/>
    </row>
    <row r="242" ht="15.75" customHeight="1">
      <c r="AA242" s="18"/>
    </row>
    <row r="243" ht="15.75" customHeight="1">
      <c r="AA243" s="18"/>
    </row>
    <row r="244" ht="15.75" customHeight="1">
      <c r="AA244" s="18"/>
    </row>
    <row r="245" ht="15.75" customHeight="1">
      <c r="AA245" s="18"/>
    </row>
    <row r="246" ht="15.75" customHeight="1">
      <c r="AA246" s="18"/>
    </row>
    <row r="247" ht="15.75" customHeight="1">
      <c r="AA247" s="18"/>
    </row>
    <row r="248" ht="15.75" customHeight="1">
      <c r="AA248" s="18"/>
    </row>
    <row r="249" ht="15.75" customHeight="1">
      <c r="AA249" s="18"/>
    </row>
    <row r="250" ht="15.75" customHeight="1">
      <c r="AA250" s="18"/>
    </row>
    <row r="251" ht="15.75" customHeight="1">
      <c r="AA251" s="18"/>
    </row>
    <row r="252" ht="15.75" customHeight="1">
      <c r="AA252" s="18"/>
    </row>
    <row r="253" ht="15.75" customHeight="1">
      <c r="AA253" s="1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BI52 BT52:CD52 O40:CD40 BT41:CD44">
    <cfRule type="cellIs" dxfId="1" priority="1" operator="lessThan">
      <formula>54.5</formula>
    </cfRule>
  </conditionalFormatting>
  <conditionalFormatting sqref="AB40:AB47 AF40:AF47 AJ40:BS47 BU40:CC47">
    <cfRule type="containsText" dxfId="2" priority="2" operator="containsText" text="A">
      <formula>NOT(ISERROR(SEARCH(("A"),(AB40))))</formula>
    </cfRule>
  </conditionalFormatting>
  <conditionalFormatting sqref="BI41:BI44">
    <cfRule type="cellIs" dxfId="1" priority="3" operator="lessThan">
      <formula>54.5</formula>
    </cfRule>
  </conditionalFormatting>
  <conditionalFormatting sqref="BI42">
    <cfRule type="cellIs" dxfId="1" priority="4" operator="lessThan">
      <formula>54.5</formula>
    </cfRule>
  </conditionalFormatting>
  <conditionalFormatting sqref="BI43">
    <cfRule type="cellIs" dxfId="1" priority="5" operator="lessThan">
      <formula>54.5</formula>
    </cfRule>
  </conditionalFormatting>
  <conditionalFormatting sqref="BI44">
    <cfRule type="cellIs" dxfId="1" priority="6" operator="lessThan">
      <formula>54.5</formula>
    </cfRule>
  </conditionalFormatting>
  <conditionalFormatting sqref="O5:V39 AB5:AB39 AJ5:AJ39 AV5:BH39 BT5:CD39">
    <cfRule type="cellIs" dxfId="1" priority="7" operator="lessThan">
      <formula>54.5</formula>
    </cfRule>
  </conditionalFormatting>
  <conditionalFormatting sqref="AB5:AB39 AJ5:BH39 BJ5:BS39 BU5:CC39">
    <cfRule type="containsText" dxfId="2" priority="8" operator="containsText" text="A">
      <formula>NOT(ISERROR(SEARCH(("A"),(AB5))))</formula>
    </cfRule>
  </conditionalFormatting>
  <conditionalFormatting sqref="BI5:BI39">
    <cfRule type="cellIs" dxfId="1" priority="9" operator="lessThan">
      <formula>54.5</formula>
    </cfRule>
  </conditionalFormatting>
  <conditionalFormatting sqref="BI5:BI39">
    <cfRule type="containsText" dxfId="2" priority="10" operator="containsText" text="A">
      <formula>NOT(ISERROR(SEARCH(("A"),(BI5))))</formula>
    </cfRule>
  </conditionalFormatting>
  <conditionalFormatting sqref="AF5:AF39 AJ5:AJ39">
    <cfRule type="cellIs" dxfId="1" priority="11" operator="lessThan">
      <formula>54.5</formula>
    </cfRule>
  </conditionalFormatting>
  <conditionalFormatting sqref="AF5:AF39 AJ5:AJ39">
    <cfRule type="containsText" dxfId="2" priority="12" operator="containsText" text="A">
      <formula>NOT(ISERROR(SEARCH(("A"),(AF5))))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2.29"/>
    <col customWidth="1" min="2" max="4" width="3.0"/>
    <col customWidth="1" min="5" max="5" width="11.71"/>
    <col customWidth="1" min="6" max="6" width="3.57"/>
    <col customWidth="1" min="7" max="7" width="9.0"/>
    <col customWidth="1" min="8" max="8" width="3.57"/>
    <col customWidth="1" min="9" max="9" width="10.71"/>
    <col customWidth="1" min="10" max="10" width="9.86"/>
    <col customWidth="1" min="11" max="11" width="23.71"/>
    <col customWidth="1" hidden="1" min="12" max="12" width="4.71"/>
    <col customWidth="1" hidden="1" min="13" max="13" width="23.14"/>
    <col customWidth="1" hidden="1" min="14" max="14" width="34.14"/>
    <col customWidth="1" min="15" max="22" width="4.14"/>
    <col customWidth="1" min="23" max="23" width="5.71"/>
    <col customWidth="1" min="24" max="27" width="6.0"/>
    <col customWidth="1" min="28" max="28" width="4.14"/>
    <col customWidth="1" min="29" max="30" width="6.0"/>
    <col customWidth="1" min="31" max="31" width="6.57"/>
    <col customWidth="1" min="32" max="32" width="4.14"/>
    <col customWidth="1" min="33" max="35" width="6.71"/>
    <col customWidth="1" min="36" max="36" width="4.14"/>
    <col customWidth="1" min="37" max="47" width="6.71"/>
    <col customWidth="1" min="48" max="48" width="7.43"/>
    <col customWidth="1" min="49" max="60" width="6.71"/>
    <col customWidth="1" min="61" max="61" width="4.71"/>
    <col customWidth="1" min="62" max="71" width="6.71"/>
    <col customWidth="1" min="72" max="72" width="4.71"/>
    <col customWidth="1" min="73" max="76" width="6.71"/>
    <col customWidth="1" min="77" max="77" width="5.86"/>
    <col customWidth="1" min="78" max="81" width="6.71"/>
    <col customWidth="1" min="82" max="82" width="4.71"/>
  </cols>
  <sheetData>
    <row r="1" ht="15.75" customHeight="1">
      <c r="A1" s="34"/>
      <c r="B1" s="34"/>
      <c r="C1" s="34"/>
      <c r="D1" s="34"/>
      <c r="E1" s="35"/>
      <c r="F1" s="35"/>
      <c r="G1" s="35"/>
      <c r="H1" s="35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 t="s">
        <v>12</v>
      </c>
      <c r="Y1" s="38"/>
      <c r="Z1" s="38"/>
      <c r="AA1" s="38"/>
      <c r="AB1" s="38"/>
      <c r="AC1" s="37" t="s">
        <v>13</v>
      </c>
      <c r="AD1" s="38"/>
      <c r="AE1" s="38"/>
      <c r="AF1" s="38"/>
      <c r="AG1" s="39" t="s">
        <v>14</v>
      </c>
      <c r="AH1" s="38"/>
      <c r="AI1" s="38"/>
      <c r="AJ1" s="38"/>
      <c r="AK1" s="40" t="s">
        <v>15</v>
      </c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41" t="s">
        <v>16</v>
      </c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42" t="s">
        <v>17</v>
      </c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43" t="s">
        <v>18</v>
      </c>
      <c r="BV1" s="38"/>
      <c r="BW1" s="38"/>
      <c r="BX1" s="38"/>
      <c r="BY1" s="38"/>
      <c r="BZ1" s="38"/>
      <c r="CA1" s="38"/>
      <c r="CB1" s="38"/>
      <c r="CC1" s="38"/>
      <c r="CD1" s="38"/>
    </row>
    <row r="2" ht="15.75" customHeight="1">
      <c r="A2" s="35"/>
      <c r="B2" s="35"/>
      <c r="C2" s="35"/>
      <c r="D2" s="35"/>
      <c r="G2" s="35"/>
      <c r="H2" s="35"/>
      <c r="I2" s="35"/>
      <c r="J2" s="36"/>
      <c r="K2" s="36"/>
      <c r="L2" s="36"/>
      <c r="M2" s="36"/>
      <c r="N2" s="36"/>
      <c r="O2" s="44" t="s">
        <v>19</v>
      </c>
      <c r="P2" s="45"/>
      <c r="Q2" s="45"/>
      <c r="R2" s="45"/>
      <c r="S2" s="45"/>
      <c r="T2" s="45"/>
      <c r="U2" s="45"/>
      <c r="V2" s="45"/>
      <c r="W2" s="46"/>
      <c r="X2" s="47">
        <v>20.0</v>
      </c>
      <c r="Y2" s="47">
        <v>30.0</v>
      </c>
      <c r="Z2" s="47">
        <v>50.0</v>
      </c>
      <c r="AA2" s="47"/>
      <c r="AB2" s="48"/>
      <c r="AC2" s="47">
        <v>30.0</v>
      </c>
      <c r="AD2" s="47">
        <v>70.0</v>
      </c>
      <c r="AE2" s="49"/>
      <c r="AF2" s="48"/>
      <c r="AG2" s="50">
        <v>30.0</v>
      </c>
      <c r="AH2" s="50">
        <v>70.0</v>
      </c>
      <c r="AI2" s="47"/>
      <c r="AJ2" s="51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52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53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54"/>
      <c r="BU2" s="36"/>
      <c r="BV2" s="36"/>
      <c r="BW2" s="36"/>
      <c r="BX2" s="36"/>
      <c r="BY2" s="36"/>
      <c r="BZ2" s="36"/>
      <c r="CA2" s="36"/>
      <c r="CB2" s="36"/>
      <c r="CC2" s="36"/>
      <c r="CD2" s="55"/>
    </row>
    <row r="3" ht="15.75" customHeight="1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L3" s="36"/>
      <c r="M3" s="36"/>
      <c r="N3" s="36"/>
      <c r="O3" s="56"/>
      <c r="P3" s="56"/>
      <c r="Q3" s="57">
        <v>0.5</v>
      </c>
      <c r="R3" s="57">
        <v>0.2</v>
      </c>
      <c r="S3" s="57">
        <v>0.05</v>
      </c>
      <c r="T3" s="57">
        <v>0.2</v>
      </c>
      <c r="U3" s="57">
        <v>0.05</v>
      </c>
      <c r="V3" s="57"/>
      <c r="W3" s="57"/>
      <c r="X3" s="58">
        <v>0.2</v>
      </c>
      <c r="Y3" s="58">
        <v>0.3</v>
      </c>
      <c r="Z3" s="58">
        <f>Z2/100</f>
        <v>0.5</v>
      </c>
      <c r="AA3" s="58"/>
      <c r="AB3" s="48"/>
      <c r="AC3" s="58">
        <v>0.3</v>
      </c>
      <c r="AD3" s="58">
        <v>0.7</v>
      </c>
      <c r="AE3" s="49">
        <f>AE2/100</f>
        <v>0</v>
      </c>
      <c r="AF3" s="48"/>
      <c r="AG3" s="58">
        <f t="shared" ref="AG3:AH3" si="1">AG2/100</f>
        <v>0.3</v>
      </c>
      <c r="AH3" s="58">
        <f t="shared" si="1"/>
        <v>0.7</v>
      </c>
      <c r="AI3" s="58"/>
      <c r="AJ3" s="51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2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3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4"/>
      <c r="BU3" s="59"/>
      <c r="BV3" s="59"/>
      <c r="BW3" s="59"/>
      <c r="BX3" s="59"/>
      <c r="BY3" s="59"/>
      <c r="BZ3" s="59"/>
      <c r="CA3" s="59"/>
      <c r="CB3" s="59"/>
      <c r="CC3" s="59"/>
      <c r="CD3" s="55" t="s">
        <v>20</v>
      </c>
    </row>
    <row r="4" ht="15.75" customHeight="1">
      <c r="A4" s="60" t="s">
        <v>21</v>
      </c>
      <c r="B4" s="60" t="s">
        <v>22</v>
      </c>
      <c r="C4" s="60"/>
      <c r="D4" s="61" t="s">
        <v>23</v>
      </c>
      <c r="E4" s="61" t="s">
        <v>21</v>
      </c>
      <c r="F4" s="61" t="s">
        <v>24</v>
      </c>
      <c r="G4" s="61" t="s">
        <v>25</v>
      </c>
      <c r="H4" s="61" t="s">
        <v>24</v>
      </c>
      <c r="I4" s="61" t="s">
        <v>26</v>
      </c>
      <c r="J4" s="6" t="s">
        <v>27</v>
      </c>
      <c r="K4" s="6" t="s">
        <v>28</v>
      </c>
      <c r="L4" s="62" t="s">
        <v>29</v>
      </c>
      <c r="M4" s="62" t="s">
        <v>30</v>
      </c>
      <c r="N4" s="62" t="s">
        <v>31</v>
      </c>
      <c r="O4" s="56" t="s">
        <v>32</v>
      </c>
      <c r="P4" s="56" t="s">
        <v>33</v>
      </c>
      <c r="Q4" s="63" t="s">
        <v>34</v>
      </c>
      <c r="R4" s="63" t="s">
        <v>35</v>
      </c>
      <c r="S4" s="63" t="s">
        <v>36</v>
      </c>
      <c r="T4" s="63" t="s">
        <v>37</v>
      </c>
      <c r="U4" s="63" t="s">
        <v>38</v>
      </c>
      <c r="V4" s="63" t="s">
        <v>39</v>
      </c>
      <c r="W4" s="63" t="s">
        <v>22</v>
      </c>
      <c r="X4" s="36" t="s">
        <v>40</v>
      </c>
      <c r="Y4" s="36" t="s">
        <v>41</v>
      </c>
      <c r="Z4" s="36" t="s">
        <v>42</v>
      </c>
      <c r="AA4" s="36" t="s">
        <v>43</v>
      </c>
      <c r="AB4" s="48" t="s">
        <v>32</v>
      </c>
      <c r="AC4" s="36" t="s">
        <v>40</v>
      </c>
      <c r="AD4" s="36" t="s">
        <v>41</v>
      </c>
      <c r="AE4" s="49" t="s">
        <v>43</v>
      </c>
      <c r="AF4" s="48" t="s">
        <v>33</v>
      </c>
      <c r="AG4" s="36" t="s">
        <v>40</v>
      </c>
      <c r="AH4" s="36" t="s">
        <v>41</v>
      </c>
      <c r="AI4" s="36" t="s">
        <v>43</v>
      </c>
      <c r="AJ4" s="64" t="s">
        <v>39</v>
      </c>
      <c r="AK4" s="65" t="s">
        <v>44</v>
      </c>
      <c r="AL4" s="65" t="s">
        <v>45</v>
      </c>
      <c r="AM4" s="65" t="s">
        <v>46</v>
      </c>
      <c r="AN4" s="65" t="s">
        <v>47</v>
      </c>
      <c r="AO4" s="65" t="s">
        <v>48</v>
      </c>
      <c r="AP4" s="65" t="s">
        <v>49</v>
      </c>
      <c r="AQ4" s="65" t="s">
        <v>50</v>
      </c>
      <c r="AR4" s="65" t="s">
        <v>51</v>
      </c>
      <c r="AS4" s="65" t="s">
        <v>52</v>
      </c>
      <c r="AT4" s="65" t="s">
        <v>53</v>
      </c>
      <c r="AU4" s="65" t="s">
        <v>54</v>
      </c>
      <c r="AV4" s="66" t="s">
        <v>35</v>
      </c>
      <c r="AW4" s="65" t="s">
        <v>44</v>
      </c>
      <c r="AX4" s="65" t="s">
        <v>45</v>
      </c>
      <c r="AY4" s="65" t="s">
        <v>46</v>
      </c>
      <c r="AZ4" s="65" t="s">
        <v>47</v>
      </c>
      <c r="BA4" s="65" t="s">
        <v>48</v>
      </c>
      <c r="BB4" s="65" t="s">
        <v>49</v>
      </c>
      <c r="BC4" s="65" t="s">
        <v>50</v>
      </c>
      <c r="BD4" s="65" t="s">
        <v>51</v>
      </c>
      <c r="BE4" s="65" t="s">
        <v>52</v>
      </c>
      <c r="BF4" s="65" t="s">
        <v>53</v>
      </c>
      <c r="BG4" s="65" t="s">
        <v>55</v>
      </c>
      <c r="BH4" s="65" t="s">
        <v>56</v>
      </c>
      <c r="BI4" s="67" t="s">
        <v>36</v>
      </c>
      <c r="BJ4" s="65" t="s">
        <v>44</v>
      </c>
      <c r="BK4" s="65" t="s">
        <v>45</v>
      </c>
      <c r="BL4" s="65" t="s">
        <v>46</v>
      </c>
      <c r="BM4" s="65" t="s">
        <v>47</v>
      </c>
      <c r="BN4" s="65" t="s">
        <v>48</v>
      </c>
      <c r="BO4" s="65" t="s">
        <v>49</v>
      </c>
      <c r="BP4" s="65" t="s">
        <v>50</v>
      </c>
      <c r="BQ4" s="65" t="s">
        <v>51</v>
      </c>
      <c r="BR4" s="65" t="s">
        <v>52</v>
      </c>
      <c r="BS4" s="65" t="s">
        <v>53</v>
      </c>
      <c r="BT4" s="68" t="s">
        <v>37</v>
      </c>
      <c r="BU4" s="65" t="s">
        <v>45</v>
      </c>
      <c r="BV4" s="65" t="s">
        <v>46</v>
      </c>
      <c r="BW4" s="65" t="s">
        <v>47</v>
      </c>
      <c r="BX4" s="65" t="s">
        <v>48</v>
      </c>
      <c r="BY4" s="65" t="s">
        <v>49</v>
      </c>
      <c r="BZ4" s="65" t="s">
        <v>50</v>
      </c>
      <c r="CA4" s="65" t="s">
        <v>51</v>
      </c>
      <c r="CB4" s="69" t="s">
        <v>52</v>
      </c>
      <c r="CC4" s="70"/>
      <c r="CD4" s="71" t="s">
        <v>57</v>
      </c>
    </row>
    <row r="5" ht="15.75" customHeight="1">
      <c r="A5" s="34" t="str">
        <f t="shared" ref="A5:A47" si="2">$E5&amp;"-"&amp;$F5</f>
        <v>202004603-4</v>
      </c>
      <c r="B5" s="23">
        <f t="shared" ref="B5:B47" si="3">$W5</f>
        <v>0</v>
      </c>
      <c r="C5" s="34"/>
      <c r="D5" s="72">
        <v>1.0</v>
      </c>
      <c r="E5" s="73" t="s">
        <v>58</v>
      </c>
      <c r="F5" s="73" t="s">
        <v>59</v>
      </c>
      <c r="G5" s="73" t="s">
        <v>60</v>
      </c>
      <c r="H5" s="73" t="s">
        <v>61</v>
      </c>
      <c r="I5" s="73" t="s">
        <v>62</v>
      </c>
      <c r="J5" s="73" t="s">
        <v>63</v>
      </c>
      <c r="K5" s="73" t="s">
        <v>64</v>
      </c>
      <c r="L5" s="73" t="s">
        <v>65</v>
      </c>
      <c r="M5" s="73" t="s">
        <v>66</v>
      </c>
      <c r="N5" s="73" t="s">
        <v>67</v>
      </c>
      <c r="O5" s="74">
        <f t="shared" ref="O5:O39" si="4">$AB5</f>
        <v>0</v>
      </c>
      <c r="P5" s="74">
        <f t="shared" ref="P5:P39" si="5">$AF5</f>
        <v>0</v>
      </c>
      <c r="Q5" s="74">
        <f>IFERROR(IF($V5&lt;&gt;0,ROUND((MAX(O5:P5)*0.5+$V5*0.5),0),ROUND(($O5*0.5+$P5*0.5),0)),)</f>
        <v>0</v>
      </c>
      <c r="R5" s="74">
        <f t="shared" ref="R5:R39" si="6">$AV5</f>
        <v>20</v>
      </c>
      <c r="S5" s="74">
        <f t="shared" ref="S5:S39" si="7">$BI5</f>
        <v>0</v>
      </c>
      <c r="T5" s="74">
        <f t="shared" ref="T5:T39" si="8">$BT5</f>
        <v>0</v>
      </c>
      <c r="U5" s="74">
        <f t="shared" ref="U5:U39" si="9">$CD5</f>
        <v>0</v>
      </c>
      <c r="V5" s="75">
        <f t="shared" ref="V5:V39" si="10">$AJ5</f>
        <v>0</v>
      </c>
      <c r="W5" s="76">
        <f t="shared" ref="W5:W39" si="11">IF($Q5&gt;=55,ROUND($Q5*$Q$3+$R5*$R$3+$S5*$S$3+$T5*$T$3+$U5*$U$3,0),$Q5)</f>
        <v>0</v>
      </c>
      <c r="X5" s="74" t="s">
        <v>68</v>
      </c>
      <c r="Y5" s="77" t="s">
        <v>68</v>
      </c>
      <c r="Z5" s="77" t="s">
        <v>68</v>
      </c>
      <c r="AA5" s="77" t="s">
        <v>68</v>
      </c>
      <c r="AB5" s="78">
        <f t="shared" ref="AB5:AB39" si="12">IFERROR(X5+Y5+Z5*AA5/100,0)</f>
        <v>0</v>
      </c>
      <c r="AC5" s="77" t="s">
        <v>68</v>
      </c>
      <c r="AD5" s="77" t="s">
        <v>68</v>
      </c>
      <c r="AE5" s="74" t="s">
        <v>68</v>
      </c>
      <c r="AF5" s="78">
        <f t="shared" ref="AF5:AF39" si="13">IFERROR(AC5+AD5*AE5/100,0)</f>
        <v>0</v>
      </c>
      <c r="AG5" s="77"/>
      <c r="AH5" s="77"/>
      <c r="AI5" s="74"/>
      <c r="AJ5" s="78">
        <f t="shared" ref="AJ5:AJ39" si="14">IFERROR(AG5+AH5*AI5/100,0)</f>
        <v>0</v>
      </c>
      <c r="AK5" s="79">
        <v>100.0</v>
      </c>
      <c r="AL5" s="80">
        <v>0.0</v>
      </c>
      <c r="AM5" s="79">
        <v>100.0</v>
      </c>
      <c r="AN5" s="79">
        <v>0.0</v>
      </c>
      <c r="AO5" s="79">
        <v>0.0</v>
      </c>
      <c r="AP5" s="79">
        <v>0.0</v>
      </c>
      <c r="AQ5" s="79">
        <v>0.0</v>
      </c>
      <c r="AR5" s="79">
        <v>0.0</v>
      </c>
      <c r="AS5" s="79">
        <v>0.0</v>
      </c>
      <c r="AT5" s="79">
        <v>0.0</v>
      </c>
      <c r="AU5" s="79"/>
      <c r="AV5" s="78">
        <f t="shared" ref="AV5:AV24" si="15">IFERROR(AVERAGE(AK5:AU5),0)</f>
        <v>20</v>
      </c>
      <c r="AW5" s="79">
        <v>0.0</v>
      </c>
      <c r="AX5" s="79">
        <v>0.0</v>
      </c>
      <c r="AY5" s="79">
        <v>0.0</v>
      </c>
      <c r="AZ5" s="79">
        <v>0.0</v>
      </c>
      <c r="BA5" s="79">
        <v>0.0</v>
      </c>
      <c r="BB5" s="79">
        <v>0.0</v>
      </c>
      <c r="BC5" s="79">
        <v>0.0</v>
      </c>
      <c r="BD5" s="79">
        <v>0.0</v>
      </c>
      <c r="BE5" s="79">
        <v>0.0</v>
      </c>
      <c r="BF5" s="79">
        <v>0.0</v>
      </c>
      <c r="BG5" s="79"/>
      <c r="BH5" s="79"/>
      <c r="BI5" s="78">
        <f t="shared" ref="BI5:BI24" si="16">IFERROR(AVERAGE(AW5:BH5),0)</f>
        <v>0</v>
      </c>
      <c r="BJ5" s="79">
        <v>0.0</v>
      </c>
      <c r="BK5" s="79">
        <v>0.0</v>
      </c>
      <c r="BL5" s="79">
        <v>0.0</v>
      </c>
      <c r="BM5" s="79">
        <v>0.0</v>
      </c>
      <c r="BN5" s="79">
        <v>0.0</v>
      </c>
      <c r="BO5" s="79">
        <v>0.0</v>
      </c>
      <c r="BP5" s="79">
        <v>0.0</v>
      </c>
      <c r="BQ5" s="79">
        <v>0.0</v>
      </c>
      <c r="BR5" s="79">
        <v>0.0</v>
      </c>
      <c r="BS5" s="79">
        <v>0.0</v>
      </c>
      <c r="BT5" s="78">
        <f t="shared" ref="BT5:BT39" si="17">IFERROR(AVERAGE(BJ5:BS5),0)</f>
        <v>0</v>
      </c>
      <c r="BU5" s="81">
        <v>0.0</v>
      </c>
      <c r="BV5" s="81">
        <v>0.0</v>
      </c>
      <c r="BW5" s="81">
        <v>0.0</v>
      </c>
      <c r="BX5" s="79">
        <v>0.0</v>
      </c>
      <c r="BY5" s="79">
        <v>0.0</v>
      </c>
      <c r="BZ5" s="82">
        <v>0.0</v>
      </c>
      <c r="CA5" s="82">
        <v>0.0</v>
      </c>
      <c r="CB5" s="82">
        <v>0.0</v>
      </c>
      <c r="CC5" s="83"/>
      <c r="CD5" s="78">
        <f t="shared" ref="CD5:CD39" si="18">IFERROR(AVERAGE(BU5:CC5),0)</f>
        <v>0</v>
      </c>
    </row>
    <row r="6" ht="15.75" customHeight="1">
      <c r="A6" s="34" t="str">
        <f t="shared" si="2"/>
        <v>202004652-2</v>
      </c>
      <c r="B6" s="23">
        <f t="shared" si="3"/>
        <v>33</v>
      </c>
      <c r="C6" s="34"/>
      <c r="D6" s="84">
        <v>2.0</v>
      </c>
      <c r="E6" s="73" t="s">
        <v>69</v>
      </c>
      <c r="F6" s="73" t="s">
        <v>61</v>
      </c>
      <c r="G6" s="73" t="s">
        <v>70</v>
      </c>
      <c r="H6" s="73" t="s">
        <v>71</v>
      </c>
      <c r="I6" s="73" t="s">
        <v>72</v>
      </c>
      <c r="J6" s="73" t="s">
        <v>73</v>
      </c>
      <c r="K6" s="73" t="s">
        <v>74</v>
      </c>
      <c r="L6" s="73" t="s">
        <v>65</v>
      </c>
      <c r="M6" s="73" t="s">
        <v>66</v>
      </c>
      <c r="N6" s="73" t="s">
        <v>75</v>
      </c>
      <c r="O6" s="74">
        <f t="shared" si="4"/>
        <v>40</v>
      </c>
      <c r="P6" s="74">
        <f t="shared" si="5"/>
        <v>60</v>
      </c>
      <c r="Q6" s="74">
        <f>IFERROR(ROUND((O6+P6+V6)/3,0),0)</f>
        <v>33</v>
      </c>
      <c r="R6" s="74">
        <f t="shared" si="6"/>
        <v>70.7</v>
      </c>
      <c r="S6" s="74">
        <f t="shared" si="7"/>
        <v>79.6</v>
      </c>
      <c r="T6" s="74">
        <f t="shared" si="8"/>
        <v>68</v>
      </c>
      <c r="U6" s="74">
        <f t="shared" si="9"/>
        <v>92.5</v>
      </c>
      <c r="V6" s="75">
        <f t="shared" si="10"/>
        <v>0</v>
      </c>
      <c r="W6" s="76">
        <f t="shared" si="11"/>
        <v>33</v>
      </c>
      <c r="X6" s="74">
        <v>15.0</v>
      </c>
      <c r="Y6" s="77">
        <v>25.0</v>
      </c>
      <c r="Z6" s="77">
        <v>0.0</v>
      </c>
      <c r="AA6" s="77">
        <v>100.0</v>
      </c>
      <c r="AB6" s="78">
        <f t="shared" si="12"/>
        <v>40</v>
      </c>
      <c r="AC6" s="77">
        <v>25.0</v>
      </c>
      <c r="AD6" s="77">
        <v>35.0</v>
      </c>
      <c r="AE6" s="74">
        <v>100.0</v>
      </c>
      <c r="AF6" s="78">
        <f t="shared" si="13"/>
        <v>60</v>
      </c>
      <c r="AG6" s="77">
        <v>0.0</v>
      </c>
      <c r="AH6" s="77">
        <v>0.0</v>
      </c>
      <c r="AI6" s="74">
        <v>0.0</v>
      </c>
      <c r="AJ6" s="78">
        <f t="shared" si="14"/>
        <v>0</v>
      </c>
      <c r="AK6" s="79">
        <v>100.0</v>
      </c>
      <c r="AL6" s="80">
        <v>100.0</v>
      </c>
      <c r="AM6" s="79">
        <v>90.0</v>
      </c>
      <c r="AN6" s="79">
        <v>100.0</v>
      </c>
      <c r="AO6" s="79">
        <v>50.0</v>
      </c>
      <c r="AP6" s="79">
        <v>60.0</v>
      </c>
      <c r="AQ6" s="79">
        <v>40.0</v>
      </c>
      <c r="AR6" s="79">
        <v>67.0</v>
      </c>
      <c r="AS6" s="79">
        <v>100.0</v>
      </c>
      <c r="AT6" s="79">
        <v>0.0</v>
      </c>
      <c r="AU6" s="79"/>
      <c r="AV6" s="78">
        <f t="shared" si="15"/>
        <v>70.7</v>
      </c>
      <c r="AW6" s="79">
        <v>96.0</v>
      </c>
      <c r="AX6" s="79">
        <v>100.0</v>
      </c>
      <c r="AY6" s="79">
        <v>100.0</v>
      </c>
      <c r="AZ6" s="79">
        <v>100.0</v>
      </c>
      <c r="BA6" s="79">
        <v>100.0</v>
      </c>
      <c r="BB6" s="79">
        <v>100.0</v>
      </c>
      <c r="BC6" s="79">
        <v>0.0</v>
      </c>
      <c r="BD6" s="79">
        <v>0.0</v>
      </c>
      <c r="BE6" s="79">
        <v>100.0</v>
      </c>
      <c r="BF6" s="79">
        <v>100.0</v>
      </c>
      <c r="BG6" s="79"/>
      <c r="BH6" s="79"/>
      <c r="BI6" s="78">
        <f t="shared" si="16"/>
        <v>79.6</v>
      </c>
      <c r="BJ6" s="79">
        <v>100.0</v>
      </c>
      <c r="BK6" s="79">
        <v>80.0</v>
      </c>
      <c r="BL6" s="79">
        <v>100.0</v>
      </c>
      <c r="BM6" s="79">
        <v>0.0</v>
      </c>
      <c r="BN6" s="79">
        <v>100.0</v>
      </c>
      <c r="BO6" s="79">
        <v>100.0</v>
      </c>
      <c r="BP6" s="79">
        <v>85.0</v>
      </c>
      <c r="BQ6" s="79">
        <v>30.0</v>
      </c>
      <c r="BR6" s="79">
        <v>30.0</v>
      </c>
      <c r="BS6" s="79">
        <v>55.0</v>
      </c>
      <c r="BT6" s="78">
        <f t="shared" si="17"/>
        <v>68</v>
      </c>
      <c r="BU6" s="81">
        <v>100.0</v>
      </c>
      <c r="BV6" s="81">
        <v>100.0</v>
      </c>
      <c r="BW6" s="81">
        <v>100.0</v>
      </c>
      <c r="BX6" s="79">
        <v>100.0</v>
      </c>
      <c r="BY6" s="79">
        <v>100.0</v>
      </c>
      <c r="BZ6" s="79">
        <v>100.0</v>
      </c>
      <c r="CA6" s="79">
        <v>40.0</v>
      </c>
      <c r="CB6" s="79">
        <v>100.0</v>
      </c>
      <c r="CC6" s="79"/>
      <c r="CD6" s="78">
        <f t="shared" si="18"/>
        <v>92.5</v>
      </c>
    </row>
    <row r="7" ht="15.75" customHeight="1">
      <c r="A7" s="34" t="str">
        <f t="shared" si="2"/>
        <v>202004659-k</v>
      </c>
      <c r="B7" s="23">
        <f t="shared" si="3"/>
        <v>74</v>
      </c>
      <c r="C7" s="34"/>
      <c r="D7" s="84">
        <v>3.0</v>
      </c>
      <c r="E7" s="73" t="s">
        <v>76</v>
      </c>
      <c r="F7" s="73" t="s">
        <v>77</v>
      </c>
      <c r="G7" s="73" t="s">
        <v>78</v>
      </c>
      <c r="H7" s="73" t="s">
        <v>79</v>
      </c>
      <c r="I7" s="73" t="s">
        <v>80</v>
      </c>
      <c r="J7" s="73" t="s">
        <v>81</v>
      </c>
      <c r="K7" s="73" t="s">
        <v>82</v>
      </c>
      <c r="L7" s="73" t="s">
        <v>65</v>
      </c>
      <c r="M7" s="73" t="s">
        <v>66</v>
      </c>
      <c r="N7" s="73" t="s">
        <v>83</v>
      </c>
      <c r="O7" s="74">
        <f t="shared" si="4"/>
        <v>0</v>
      </c>
      <c r="P7" s="74">
        <f t="shared" si="5"/>
        <v>80</v>
      </c>
      <c r="Q7" s="74">
        <f t="shared" ref="Q7:Q8" si="19">IFERROR(IF($V7&lt;&gt;0,ROUND((O7+P7+V7)/3,0),ROUND(($O7*0.5+$P7*0.5),0)),)</f>
        <v>58</v>
      </c>
      <c r="R7" s="74">
        <f t="shared" si="6"/>
        <v>98</v>
      </c>
      <c r="S7" s="74">
        <f t="shared" si="7"/>
        <v>80</v>
      </c>
      <c r="T7" s="74">
        <f t="shared" si="8"/>
        <v>86.5</v>
      </c>
      <c r="U7" s="74">
        <f t="shared" si="9"/>
        <v>87.5</v>
      </c>
      <c r="V7" s="75">
        <f t="shared" si="10"/>
        <v>95</v>
      </c>
      <c r="W7" s="76">
        <f t="shared" si="11"/>
        <v>74</v>
      </c>
      <c r="X7" s="74">
        <v>0.0</v>
      </c>
      <c r="Y7" s="77">
        <v>0.0</v>
      </c>
      <c r="Z7" s="77">
        <v>0.0</v>
      </c>
      <c r="AA7" s="77">
        <v>0.0</v>
      </c>
      <c r="AB7" s="78">
        <f t="shared" si="12"/>
        <v>0</v>
      </c>
      <c r="AC7" s="77">
        <v>30.0</v>
      </c>
      <c r="AD7" s="77">
        <v>50.0</v>
      </c>
      <c r="AE7" s="74">
        <v>100.0</v>
      </c>
      <c r="AF7" s="78">
        <f t="shared" si="13"/>
        <v>80</v>
      </c>
      <c r="AG7" s="77">
        <v>30.0</v>
      </c>
      <c r="AH7" s="77">
        <v>65.0</v>
      </c>
      <c r="AI7" s="74">
        <v>100.0</v>
      </c>
      <c r="AJ7" s="78">
        <f t="shared" si="14"/>
        <v>95</v>
      </c>
      <c r="AK7" s="79">
        <v>100.0</v>
      </c>
      <c r="AL7" s="80">
        <v>100.0</v>
      </c>
      <c r="AM7" s="79">
        <v>100.0</v>
      </c>
      <c r="AN7" s="79">
        <v>100.0</v>
      </c>
      <c r="AO7" s="79">
        <v>100.0</v>
      </c>
      <c r="AP7" s="79">
        <v>80.0</v>
      </c>
      <c r="AQ7" s="79">
        <v>100.0</v>
      </c>
      <c r="AR7" s="79">
        <v>100.0</v>
      </c>
      <c r="AS7" s="79">
        <v>100.0</v>
      </c>
      <c r="AT7" s="79">
        <v>100.0</v>
      </c>
      <c r="AU7" s="79"/>
      <c r="AV7" s="78">
        <f t="shared" si="15"/>
        <v>98</v>
      </c>
      <c r="AW7" s="79">
        <v>100.0</v>
      </c>
      <c r="AX7" s="79">
        <v>100.0</v>
      </c>
      <c r="AY7" s="79">
        <v>100.0</v>
      </c>
      <c r="AZ7" s="79">
        <v>0.0</v>
      </c>
      <c r="BA7" s="79">
        <v>100.0</v>
      </c>
      <c r="BB7" s="79">
        <v>100.0</v>
      </c>
      <c r="BC7" s="79">
        <v>100.0</v>
      </c>
      <c r="BD7" s="79">
        <v>0.0</v>
      </c>
      <c r="BE7" s="79">
        <v>100.0</v>
      </c>
      <c r="BF7" s="79">
        <v>100.0</v>
      </c>
      <c r="BG7" s="79"/>
      <c r="BH7" s="79"/>
      <c r="BI7" s="78">
        <f t="shared" si="16"/>
        <v>80</v>
      </c>
      <c r="BJ7" s="79">
        <v>100.0</v>
      </c>
      <c r="BK7" s="79">
        <v>100.0</v>
      </c>
      <c r="BL7" s="79">
        <v>100.0</v>
      </c>
      <c r="BM7" s="79">
        <v>0.0</v>
      </c>
      <c r="BN7" s="79">
        <v>90.0</v>
      </c>
      <c r="BO7" s="79">
        <v>100.0</v>
      </c>
      <c r="BP7" s="79">
        <v>95.0</v>
      </c>
      <c r="BQ7" s="79">
        <v>100.0</v>
      </c>
      <c r="BR7" s="79">
        <v>95.0</v>
      </c>
      <c r="BS7" s="79">
        <v>85.0</v>
      </c>
      <c r="BT7" s="78">
        <f t="shared" si="17"/>
        <v>86.5</v>
      </c>
      <c r="BU7" s="81">
        <v>100.0</v>
      </c>
      <c r="BV7" s="81">
        <v>100.0</v>
      </c>
      <c r="BW7" s="81">
        <v>100.0</v>
      </c>
      <c r="BX7" s="79">
        <v>100.0</v>
      </c>
      <c r="BY7" s="79">
        <v>100.0</v>
      </c>
      <c r="BZ7" s="79">
        <v>100.0</v>
      </c>
      <c r="CA7" s="79">
        <v>100.0</v>
      </c>
      <c r="CB7" s="85">
        <v>0.0</v>
      </c>
      <c r="CC7" s="79"/>
      <c r="CD7" s="78">
        <f t="shared" si="18"/>
        <v>87.5</v>
      </c>
    </row>
    <row r="8" ht="15.75" customHeight="1">
      <c r="A8" s="34" t="str">
        <f t="shared" si="2"/>
        <v>202004678-6</v>
      </c>
      <c r="B8" s="23">
        <f t="shared" si="3"/>
        <v>75</v>
      </c>
      <c r="C8" s="34"/>
      <c r="D8" s="84">
        <v>4.0</v>
      </c>
      <c r="E8" s="73" t="s">
        <v>84</v>
      </c>
      <c r="F8" s="73" t="s">
        <v>85</v>
      </c>
      <c r="G8" s="73" t="s">
        <v>86</v>
      </c>
      <c r="H8" s="73" t="s">
        <v>85</v>
      </c>
      <c r="I8" s="73" t="s">
        <v>87</v>
      </c>
      <c r="J8" s="73" t="s">
        <v>88</v>
      </c>
      <c r="K8" s="73" t="s">
        <v>89</v>
      </c>
      <c r="L8" s="73" t="s">
        <v>65</v>
      </c>
      <c r="M8" s="73" t="s">
        <v>66</v>
      </c>
      <c r="N8" s="73" t="s">
        <v>90</v>
      </c>
      <c r="O8" s="74">
        <f t="shared" si="4"/>
        <v>80</v>
      </c>
      <c r="P8" s="74">
        <f t="shared" si="5"/>
        <v>0</v>
      </c>
      <c r="Q8" s="74">
        <f t="shared" si="19"/>
        <v>55</v>
      </c>
      <c r="R8" s="74">
        <f t="shared" si="6"/>
        <v>88.3</v>
      </c>
      <c r="S8" s="74">
        <f t="shared" si="7"/>
        <v>100</v>
      </c>
      <c r="T8" s="74">
        <f t="shared" si="8"/>
        <v>99.5</v>
      </c>
      <c r="U8" s="74">
        <f t="shared" si="9"/>
        <v>100</v>
      </c>
      <c r="V8" s="75">
        <f t="shared" si="10"/>
        <v>85</v>
      </c>
      <c r="W8" s="76">
        <f t="shared" si="11"/>
        <v>75</v>
      </c>
      <c r="X8" s="74">
        <v>20.0</v>
      </c>
      <c r="Y8" s="77">
        <v>30.0</v>
      </c>
      <c r="Z8" s="77">
        <v>30.0</v>
      </c>
      <c r="AA8" s="77">
        <v>100.0</v>
      </c>
      <c r="AB8" s="78">
        <f t="shared" si="12"/>
        <v>80</v>
      </c>
      <c r="AC8" s="77">
        <v>0.0</v>
      </c>
      <c r="AD8" s="77">
        <v>0.0</v>
      </c>
      <c r="AE8" s="74">
        <v>0.0</v>
      </c>
      <c r="AF8" s="78">
        <f t="shared" si="13"/>
        <v>0</v>
      </c>
      <c r="AG8" s="77">
        <v>25.0</v>
      </c>
      <c r="AH8" s="77">
        <v>60.0</v>
      </c>
      <c r="AI8" s="74">
        <v>100.0</v>
      </c>
      <c r="AJ8" s="78">
        <f t="shared" si="14"/>
        <v>85</v>
      </c>
      <c r="AK8" s="79">
        <v>100.0</v>
      </c>
      <c r="AL8" s="80">
        <v>50.0</v>
      </c>
      <c r="AM8" s="79">
        <v>100.0</v>
      </c>
      <c r="AN8" s="79">
        <v>100.0</v>
      </c>
      <c r="AO8" s="79">
        <v>100.0</v>
      </c>
      <c r="AP8" s="79">
        <v>100.0</v>
      </c>
      <c r="AQ8" s="79">
        <v>100.0</v>
      </c>
      <c r="AR8" s="79">
        <v>33.0</v>
      </c>
      <c r="AS8" s="79">
        <v>100.0</v>
      </c>
      <c r="AT8" s="79">
        <v>100.0</v>
      </c>
      <c r="AU8" s="79"/>
      <c r="AV8" s="78">
        <f t="shared" si="15"/>
        <v>88.3</v>
      </c>
      <c r="AW8" s="79">
        <v>100.0</v>
      </c>
      <c r="AX8" s="79">
        <v>100.0</v>
      </c>
      <c r="AY8" s="79">
        <v>100.0</v>
      </c>
      <c r="AZ8" s="79">
        <v>100.0</v>
      </c>
      <c r="BA8" s="79">
        <v>100.0</v>
      </c>
      <c r="BB8" s="79">
        <v>100.0</v>
      </c>
      <c r="BC8" s="79">
        <v>100.0</v>
      </c>
      <c r="BD8" s="79">
        <v>100.0</v>
      </c>
      <c r="BE8" s="79">
        <v>100.0</v>
      </c>
      <c r="BF8" s="79">
        <v>100.0</v>
      </c>
      <c r="BG8" s="79"/>
      <c r="BH8" s="79"/>
      <c r="BI8" s="78">
        <f t="shared" si="16"/>
        <v>100</v>
      </c>
      <c r="BJ8" s="79">
        <v>100.0</v>
      </c>
      <c r="BK8" s="79">
        <v>100.0</v>
      </c>
      <c r="BL8" s="79">
        <v>100.0</v>
      </c>
      <c r="BM8" s="79">
        <v>95.0</v>
      </c>
      <c r="BN8" s="79">
        <v>100.0</v>
      </c>
      <c r="BO8" s="79">
        <v>100.0</v>
      </c>
      <c r="BP8" s="79">
        <v>100.0</v>
      </c>
      <c r="BQ8" s="79">
        <v>100.0</v>
      </c>
      <c r="BR8" s="79">
        <v>100.0</v>
      </c>
      <c r="BS8" s="79">
        <v>100.0</v>
      </c>
      <c r="BT8" s="78">
        <f t="shared" si="17"/>
        <v>99.5</v>
      </c>
      <c r="BU8" s="81">
        <v>100.0</v>
      </c>
      <c r="BV8" s="81">
        <v>100.0</v>
      </c>
      <c r="BW8" s="81">
        <v>100.0</v>
      </c>
      <c r="BX8" s="79">
        <v>100.0</v>
      </c>
      <c r="BY8" s="79">
        <v>100.0</v>
      </c>
      <c r="BZ8" s="79">
        <v>100.0</v>
      </c>
      <c r="CA8" s="79">
        <v>100.0</v>
      </c>
      <c r="CB8" s="79">
        <v>100.0</v>
      </c>
      <c r="CC8" s="79"/>
      <c r="CD8" s="78">
        <f t="shared" si="18"/>
        <v>100</v>
      </c>
    </row>
    <row r="9" ht="15.75" customHeight="1">
      <c r="A9" s="34" t="str">
        <f t="shared" si="2"/>
        <v>201956590-7</v>
      </c>
      <c r="B9" s="23">
        <f t="shared" si="3"/>
        <v>40</v>
      </c>
      <c r="C9" s="34"/>
      <c r="D9" s="84">
        <v>5.0</v>
      </c>
      <c r="E9" s="73" t="s">
        <v>91</v>
      </c>
      <c r="F9" s="73" t="s">
        <v>92</v>
      </c>
      <c r="G9" s="73" t="s">
        <v>93</v>
      </c>
      <c r="H9" s="73" t="s">
        <v>61</v>
      </c>
      <c r="I9" s="73" t="s">
        <v>94</v>
      </c>
      <c r="J9" s="73" t="s">
        <v>95</v>
      </c>
      <c r="K9" s="73" t="s">
        <v>96</v>
      </c>
      <c r="L9" s="73" t="s">
        <v>65</v>
      </c>
      <c r="M9" s="73" t="s">
        <v>97</v>
      </c>
      <c r="N9" s="73" t="s">
        <v>98</v>
      </c>
      <c r="O9" s="74">
        <f t="shared" si="4"/>
        <v>25</v>
      </c>
      <c r="P9" s="74">
        <f t="shared" si="5"/>
        <v>55</v>
      </c>
      <c r="Q9" s="74">
        <f t="shared" ref="Q9:Q11" si="20">IFERROR(IF($V9&lt;&gt;0,ROUND((MAX(O9:P9)*0.5+$V9*0.5),0),ROUND(($O9*0.5+$P9*0.5),0)),)</f>
        <v>40</v>
      </c>
      <c r="R9" s="74">
        <f t="shared" si="6"/>
        <v>82.8</v>
      </c>
      <c r="S9" s="74">
        <f t="shared" si="7"/>
        <v>50</v>
      </c>
      <c r="T9" s="74">
        <f t="shared" si="8"/>
        <v>69.5</v>
      </c>
      <c r="U9" s="74">
        <f t="shared" si="9"/>
        <v>0</v>
      </c>
      <c r="V9" s="75">
        <f t="shared" si="10"/>
        <v>0</v>
      </c>
      <c r="W9" s="76">
        <f t="shared" si="11"/>
        <v>40</v>
      </c>
      <c r="X9" s="74">
        <v>5.0</v>
      </c>
      <c r="Y9" s="77">
        <v>20.0</v>
      </c>
      <c r="Z9" s="77">
        <v>0.0</v>
      </c>
      <c r="AA9" s="77">
        <v>0.0</v>
      </c>
      <c r="AB9" s="78">
        <f t="shared" si="12"/>
        <v>25</v>
      </c>
      <c r="AC9" s="77">
        <v>20.0</v>
      </c>
      <c r="AD9" s="77">
        <v>35.0</v>
      </c>
      <c r="AE9" s="74">
        <v>100.0</v>
      </c>
      <c r="AF9" s="78">
        <f t="shared" si="13"/>
        <v>55</v>
      </c>
      <c r="AG9" s="77"/>
      <c r="AH9" s="77"/>
      <c r="AI9" s="74"/>
      <c r="AJ9" s="78">
        <f t="shared" si="14"/>
        <v>0</v>
      </c>
      <c r="AK9" s="79">
        <v>100.0</v>
      </c>
      <c r="AL9" s="80">
        <v>100.0</v>
      </c>
      <c r="AM9" s="79">
        <v>90.0</v>
      </c>
      <c r="AN9" s="79">
        <v>75.0</v>
      </c>
      <c r="AO9" s="79">
        <v>100.0</v>
      </c>
      <c r="AP9" s="79">
        <v>80.0</v>
      </c>
      <c r="AQ9" s="79">
        <v>20.0</v>
      </c>
      <c r="AR9" s="79">
        <v>83.0</v>
      </c>
      <c r="AS9" s="79">
        <v>80.0</v>
      </c>
      <c r="AT9" s="79">
        <v>100.0</v>
      </c>
      <c r="AU9" s="79"/>
      <c r="AV9" s="78">
        <f t="shared" si="15"/>
        <v>82.8</v>
      </c>
      <c r="AW9" s="79">
        <v>100.0</v>
      </c>
      <c r="AX9" s="79">
        <v>100.0</v>
      </c>
      <c r="AY9" s="79">
        <v>100.0</v>
      </c>
      <c r="AZ9" s="79">
        <v>0.0</v>
      </c>
      <c r="BA9" s="79">
        <v>100.0</v>
      </c>
      <c r="BB9" s="79">
        <v>0.0</v>
      </c>
      <c r="BC9" s="79">
        <v>0.0</v>
      </c>
      <c r="BD9" s="79">
        <v>0.0</v>
      </c>
      <c r="BE9" s="79">
        <v>0.0</v>
      </c>
      <c r="BF9" s="79">
        <v>100.0</v>
      </c>
      <c r="BG9" s="79"/>
      <c r="BH9" s="79"/>
      <c r="BI9" s="78">
        <f t="shared" si="16"/>
        <v>50</v>
      </c>
      <c r="BJ9" s="79">
        <v>50.0</v>
      </c>
      <c r="BK9" s="79">
        <v>100.0</v>
      </c>
      <c r="BL9" s="79">
        <v>55.0</v>
      </c>
      <c r="BM9" s="79">
        <v>50.0</v>
      </c>
      <c r="BN9" s="79">
        <v>90.0</v>
      </c>
      <c r="BO9" s="79">
        <v>45.0</v>
      </c>
      <c r="BP9" s="79">
        <v>55.0</v>
      </c>
      <c r="BQ9" s="79">
        <v>75.0</v>
      </c>
      <c r="BR9" s="79">
        <v>100.0</v>
      </c>
      <c r="BS9" s="79">
        <v>75.0</v>
      </c>
      <c r="BT9" s="78">
        <f t="shared" si="17"/>
        <v>69.5</v>
      </c>
      <c r="BU9" s="81">
        <v>0.0</v>
      </c>
      <c r="BV9" s="81">
        <v>0.0</v>
      </c>
      <c r="BW9" s="81">
        <v>0.0</v>
      </c>
      <c r="BX9" s="79">
        <v>0.0</v>
      </c>
      <c r="BY9" s="79">
        <v>0.0</v>
      </c>
      <c r="BZ9" s="79">
        <v>0.0</v>
      </c>
      <c r="CA9" s="79">
        <v>0.0</v>
      </c>
      <c r="CB9" s="86">
        <v>0.0</v>
      </c>
      <c r="CC9" s="79"/>
      <c r="CD9" s="78">
        <f t="shared" si="18"/>
        <v>0</v>
      </c>
    </row>
    <row r="10" ht="15.75" customHeight="1">
      <c r="A10" s="34" t="str">
        <f t="shared" si="2"/>
        <v>202004654-9</v>
      </c>
      <c r="B10" s="23">
        <f t="shared" si="3"/>
        <v>100</v>
      </c>
      <c r="C10" s="34"/>
      <c r="D10" s="84">
        <v>6.0</v>
      </c>
      <c r="E10" s="73" t="s">
        <v>99</v>
      </c>
      <c r="F10" s="73" t="s">
        <v>100</v>
      </c>
      <c r="G10" s="73" t="s">
        <v>101</v>
      </c>
      <c r="H10" s="73" t="s">
        <v>85</v>
      </c>
      <c r="I10" s="73" t="s">
        <v>102</v>
      </c>
      <c r="J10" s="73" t="s">
        <v>103</v>
      </c>
      <c r="K10" s="73" t="s">
        <v>104</v>
      </c>
      <c r="L10" s="73" t="s">
        <v>65</v>
      </c>
      <c r="M10" s="73" t="s">
        <v>66</v>
      </c>
      <c r="N10" s="73" t="s">
        <v>105</v>
      </c>
      <c r="O10" s="74">
        <f t="shared" si="4"/>
        <v>100</v>
      </c>
      <c r="P10" s="74">
        <f t="shared" si="5"/>
        <v>100</v>
      </c>
      <c r="Q10" s="74">
        <f t="shared" si="20"/>
        <v>100</v>
      </c>
      <c r="R10" s="74">
        <f t="shared" si="6"/>
        <v>98</v>
      </c>
      <c r="S10" s="74">
        <f t="shared" si="7"/>
        <v>100</v>
      </c>
      <c r="T10" s="74">
        <f t="shared" si="8"/>
        <v>100</v>
      </c>
      <c r="U10" s="74">
        <f t="shared" si="9"/>
        <v>100</v>
      </c>
      <c r="V10" s="75">
        <f t="shared" si="10"/>
        <v>0</v>
      </c>
      <c r="W10" s="76">
        <f t="shared" si="11"/>
        <v>100</v>
      </c>
      <c r="X10" s="74">
        <v>20.0</v>
      </c>
      <c r="Y10" s="77">
        <v>30.0</v>
      </c>
      <c r="Z10" s="77">
        <v>50.0</v>
      </c>
      <c r="AA10" s="77">
        <v>100.0</v>
      </c>
      <c r="AB10" s="78">
        <f t="shared" si="12"/>
        <v>100</v>
      </c>
      <c r="AC10" s="77">
        <v>30.0</v>
      </c>
      <c r="AD10" s="77">
        <v>70.0</v>
      </c>
      <c r="AE10" s="74">
        <v>100.0</v>
      </c>
      <c r="AF10" s="78">
        <f t="shared" si="13"/>
        <v>100</v>
      </c>
      <c r="AG10" s="77"/>
      <c r="AH10" s="77"/>
      <c r="AI10" s="74"/>
      <c r="AJ10" s="78">
        <f t="shared" si="14"/>
        <v>0</v>
      </c>
      <c r="AK10" s="79">
        <v>100.0</v>
      </c>
      <c r="AL10" s="80">
        <v>100.0</v>
      </c>
      <c r="AM10" s="79">
        <v>100.0</v>
      </c>
      <c r="AN10" s="79">
        <v>100.0</v>
      </c>
      <c r="AO10" s="79">
        <v>100.0</v>
      </c>
      <c r="AP10" s="79">
        <v>80.0</v>
      </c>
      <c r="AQ10" s="79">
        <v>100.0</v>
      </c>
      <c r="AR10" s="79">
        <v>100.0</v>
      </c>
      <c r="AS10" s="79">
        <v>100.0</v>
      </c>
      <c r="AT10" s="79">
        <v>100.0</v>
      </c>
      <c r="AU10" s="79"/>
      <c r="AV10" s="78">
        <f t="shared" si="15"/>
        <v>98</v>
      </c>
      <c r="AW10" s="79">
        <v>100.0</v>
      </c>
      <c r="AX10" s="79">
        <v>100.0</v>
      </c>
      <c r="AY10" s="79">
        <v>100.0</v>
      </c>
      <c r="AZ10" s="79">
        <v>100.0</v>
      </c>
      <c r="BA10" s="79">
        <v>100.0</v>
      </c>
      <c r="BB10" s="79">
        <v>100.0</v>
      </c>
      <c r="BC10" s="79">
        <v>100.0</v>
      </c>
      <c r="BD10" s="79">
        <v>100.0</v>
      </c>
      <c r="BE10" s="79">
        <v>100.0</v>
      </c>
      <c r="BF10" s="79">
        <v>100.0</v>
      </c>
      <c r="BG10" s="79"/>
      <c r="BH10" s="79"/>
      <c r="BI10" s="78">
        <f t="shared" si="16"/>
        <v>100</v>
      </c>
      <c r="BJ10" s="79">
        <v>100.0</v>
      </c>
      <c r="BK10" s="79">
        <v>100.0</v>
      </c>
      <c r="BL10" s="79">
        <v>100.0</v>
      </c>
      <c r="BM10" s="79">
        <v>100.0</v>
      </c>
      <c r="BN10" s="79">
        <v>100.0</v>
      </c>
      <c r="BO10" s="79">
        <v>100.0</v>
      </c>
      <c r="BP10" s="79">
        <v>100.0</v>
      </c>
      <c r="BQ10" s="79">
        <v>100.0</v>
      </c>
      <c r="BR10" s="79">
        <v>100.0</v>
      </c>
      <c r="BS10" s="79">
        <v>100.0</v>
      </c>
      <c r="BT10" s="78">
        <f t="shared" si="17"/>
        <v>100</v>
      </c>
      <c r="BU10" s="81">
        <v>100.0</v>
      </c>
      <c r="BV10" s="81">
        <v>100.0</v>
      </c>
      <c r="BW10" s="81">
        <v>100.0</v>
      </c>
      <c r="BX10" s="79">
        <v>100.0</v>
      </c>
      <c r="BY10" s="79">
        <v>100.0</v>
      </c>
      <c r="BZ10" s="79">
        <v>100.0</v>
      </c>
      <c r="CA10" s="79">
        <v>100.0</v>
      </c>
      <c r="CB10" s="79">
        <v>100.0</v>
      </c>
      <c r="CC10" s="79"/>
      <c r="CD10" s="78">
        <f t="shared" si="18"/>
        <v>100</v>
      </c>
    </row>
    <row r="11" ht="15.75" customHeight="1">
      <c r="A11" s="34" t="str">
        <f t="shared" si="2"/>
        <v>202004656-5</v>
      </c>
      <c r="B11" s="23">
        <f t="shared" si="3"/>
        <v>94</v>
      </c>
      <c r="C11" s="34"/>
      <c r="D11" s="84">
        <v>7.0</v>
      </c>
      <c r="E11" s="73" t="s">
        <v>106</v>
      </c>
      <c r="F11" s="73" t="s">
        <v>71</v>
      </c>
      <c r="G11" s="73" t="s">
        <v>107</v>
      </c>
      <c r="H11" s="73" t="s">
        <v>108</v>
      </c>
      <c r="I11" s="73" t="s">
        <v>109</v>
      </c>
      <c r="J11" s="73" t="s">
        <v>110</v>
      </c>
      <c r="K11" s="73" t="s">
        <v>111</v>
      </c>
      <c r="L11" s="73" t="s">
        <v>65</v>
      </c>
      <c r="M11" s="73" t="s">
        <v>66</v>
      </c>
      <c r="N11" s="73" t="s">
        <v>112</v>
      </c>
      <c r="O11" s="74">
        <f t="shared" si="4"/>
        <v>90</v>
      </c>
      <c r="P11" s="74">
        <f t="shared" si="5"/>
        <v>100</v>
      </c>
      <c r="Q11" s="74">
        <f t="shared" si="20"/>
        <v>95</v>
      </c>
      <c r="R11" s="74">
        <f t="shared" si="6"/>
        <v>94.3</v>
      </c>
      <c r="S11" s="74">
        <f t="shared" si="7"/>
        <v>80</v>
      </c>
      <c r="T11" s="74">
        <f t="shared" si="8"/>
        <v>97.5</v>
      </c>
      <c r="U11" s="74">
        <f t="shared" si="9"/>
        <v>92.5</v>
      </c>
      <c r="V11" s="75">
        <f t="shared" si="10"/>
        <v>0</v>
      </c>
      <c r="W11" s="76">
        <f t="shared" si="11"/>
        <v>94</v>
      </c>
      <c r="X11" s="74">
        <v>20.0</v>
      </c>
      <c r="Y11" s="77">
        <v>30.0</v>
      </c>
      <c r="Z11" s="77">
        <v>40.0</v>
      </c>
      <c r="AA11" s="77">
        <v>100.0</v>
      </c>
      <c r="AB11" s="78">
        <f t="shared" si="12"/>
        <v>90</v>
      </c>
      <c r="AC11" s="77">
        <v>30.0</v>
      </c>
      <c r="AD11" s="77">
        <v>70.0</v>
      </c>
      <c r="AE11" s="74">
        <v>100.0</v>
      </c>
      <c r="AF11" s="78">
        <f t="shared" si="13"/>
        <v>100</v>
      </c>
      <c r="AG11" s="77"/>
      <c r="AH11" s="77"/>
      <c r="AI11" s="74"/>
      <c r="AJ11" s="78">
        <f t="shared" si="14"/>
        <v>0</v>
      </c>
      <c r="AK11" s="79">
        <v>100.0</v>
      </c>
      <c r="AL11" s="80">
        <v>100.0</v>
      </c>
      <c r="AM11" s="79">
        <v>100.0</v>
      </c>
      <c r="AN11" s="79">
        <v>100.0</v>
      </c>
      <c r="AO11" s="79">
        <v>100.0</v>
      </c>
      <c r="AP11" s="79">
        <v>100.0</v>
      </c>
      <c r="AQ11" s="79">
        <v>100.0</v>
      </c>
      <c r="AR11" s="79">
        <v>83.0</v>
      </c>
      <c r="AS11" s="79">
        <v>60.0</v>
      </c>
      <c r="AT11" s="79">
        <v>100.0</v>
      </c>
      <c r="AU11" s="79"/>
      <c r="AV11" s="78">
        <f t="shared" si="15"/>
        <v>94.3</v>
      </c>
      <c r="AW11" s="79">
        <v>100.0</v>
      </c>
      <c r="AX11" s="79">
        <v>100.0</v>
      </c>
      <c r="AY11" s="79">
        <v>0.0</v>
      </c>
      <c r="AZ11" s="79">
        <v>100.0</v>
      </c>
      <c r="BA11" s="79">
        <v>100.0</v>
      </c>
      <c r="BB11" s="79">
        <v>0.0</v>
      </c>
      <c r="BC11" s="79">
        <v>100.0</v>
      </c>
      <c r="BD11" s="79">
        <v>100.0</v>
      </c>
      <c r="BE11" s="79">
        <v>100.0</v>
      </c>
      <c r="BF11" s="79">
        <v>100.0</v>
      </c>
      <c r="BG11" s="79"/>
      <c r="BH11" s="79"/>
      <c r="BI11" s="78">
        <f t="shared" si="16"/>
        <v>80</v>
      </c>
      <c r="BJ11" s="79">
        <v>100.0</v>
      </c>
      <c r="BK11" s="79">
        <v>100.0</v>
      </c>
      <c r="BL11" s="79">
        <v>100.0</v>
      </c>
      <c r="BM11" s="79">
        <v>95.0</v>
      </c>
      <c r="BN11" s="79">
        <v>90.0</v>
      </c>
      <c r="BO11" s="79">
        <v>100.0</v>
      </c>
      <c r="BP11" s="79">
        <v>90.0</v>
      </c>
      <c r="BQ11" s="79">
        <v>100.0</v>
      </c>
      <c r="BR11" s="79">
        <v>100.0</v>
      </c>
      <c r="BS11" s="79">
        <v>100.0</v>
      </c>
      <c r="BT11" s="78">
        <f t="shared" si="17"/>
        <v>97.5</v>
      </c>
      <c r="BU11" s="81">
        <v>100.0</v>
      </c>
      <c r="BV11" s="81">
        <v>100.0</v>
      </c>
      <c r="BW11" s="81">
        <v>100.0</v>
      </c>
      <c r="BX11" s="79">
        <v>100.0</v>
      </c>
      <c r="BY11" s="79">
        <v>100.0</v>
      </c>
      <c r="BZ11" s="79">
        <v>100.0</v>
      </c>
      <c r="CA11" s="79">
        <v>40.0</v>
      </c>
      <c r="CB11" s="79">
        <v>100.0</v>
      </c>
      <c r="CC11" s="79"/>
      <c r="CD11" s="78">
        <f t="shared" si="18"/>
        <v>92.5</v>
      </c>
    </row>
    <row r="12" ht="15.75" customHeight="1">
      <c r="A12" s="34" t="str">
        <f t="shared" si="2"/>
        <v>202004680-8</v>
      </c>
      <c r="B12" s="23">
        <f t="shared" si="3"/>
        <v>84</v>
      </c>
      <c r="C12" s="34"/>
      <c r="D12" s="84">
        <v>8.0</v>
      </c>
      <c r="E12" s="73" t="s">
        <v>113</v>
      </c>
      <c r="F12" s="73" t="s">
        <v>108</v>
      </c>
      <c r="G12" s="73" t="s">
        <v>114</v>
      </c>
      <c r="H12" s="73" t="s">
        <v>85</v>
      </c>
      <c r="I12" s="73" t="s">
        <v>115</v>
      </c>
      <c r="J12" s="73" t="s">
        <v>116</v>
      </c>
      <c r="K12" s="73" t="s">
        <v>117</v>
      </c>
      <c r="L12" s="73" t="s">
        <v>65</v>
      </c>
      <c r="M12" s="73" t="s">
        <v>66</v>
      </c>
      <c r="N12" s="73" t="s">
        <v>118</v>
      </c>
      <c r="O12" s="74">
        <f t="shared" si="4"/>
        <v>0</v>
      </c>
      <c r="P12" s="74">
        <f t="shared" si="5"/>
        <v>100</v>
      </c>
      <c r="Q12" s="74">
        <f>IFERROR(IF($V12&lt;&gt;0,ROUND((O12+P12+V12)/3,0),ROUND(($O12*0.5+$P12*0.5),0)),)</f>
        <v>67</v>
      </c>
      <c r="R12" s="74">
        <f t="shared" si="6"/>
        <v>100</v>
      </c>
      <c r="S12" s="74">
        <f t="shared" si="7"/>
        <v>100</v>
      </c>
      <c r="T12" s="74">
        <f t="shared" si="8"/>
        <v>100</v>
      </c>
      <c r="U12" s="74">
        <f t="shared" si="9"/>
        <v>100</v>
      </c>
      <c r="V12" s="75">
        <f t="shared" si="10"/>
        <v>100</v>
      </c>
      <c r="W12" s="76">
        <f t="shared" si="11"/>
        <v>84</v>
      </c>
      <c r="X12" s="74">
        <v>0.0</v>
      </c>
      <c r="Y12" s="77">
        <v>0.0</v>
      </c>
      <c r="Z12" s="77">
        <v>0.0</v>
      </c>
      <c r="AA12" s="77">
        <v>0.0</v>
      </c>
      <c r="AB12" s="78">
        <f t="shared" si="12"/>
        <v>0</v>
      </c>
      <c r="AC12" s="77">
        <v>30.0</v>
      </c>
      <c r="AD12" s="77">
        <v>70.0</v>
      </c>
      <c r="AE12" s="74">
        <v>100.0</v>
      </c>
      <c r="AF12" s="78">
        <f t="shared" si="13"/>
        <v>100</v>
      </c>
      <c r="AG12" s="77">
        <v>30.0</v>
      </c>
      <c r="AH12" s="77">
        <v>70.0</v>
      </c>
      <c r="AI12" s="74">
        <v>100.0</v>
      </c>
      <c r="AJ12" s="78">
        <f t="shared" si="14"/>
        <v>100</v>
      </c>
      <c r="AK12" s="79">
        <v>100.0</v>
      </c>
      <c r="AL12" s="80">
        <v>100.0</v>
      </c>
      <c r="AM12" s="79">
        <v>100.0</v>
      </c>
      <c r="AN12" s="79">
        <v>100.0</v>
      </c>
      <c r="AO12" s="79">
        <v>100.0</v>
      </c>
      <c r="AP12" s="79">
        <v>100.0</v>
      </c>
      <c r="AQ12" s="79">
        <v>100.0</v>
      </c>
      <c r="AR12" s="79">
        <v>100.0</v>
      </c>
      <c r="AS12" s="79">
        <v>100.0</v>
      </c>
      <c r="AT12" s="79">
        <v>100.0</v>
      </c>
      <c r="AU12" s="79"/>
      <c r="AV12" s="78">
        <f t="shared" si="15"/>
        <v>100</v>
      </c>
      <c r="AW12" s="79">
        <v>100.0</v>
      </c>
      <c r="AX12" s="79">
        <v>100.0</v>
      </c>
      <c r="AY12" s="79">
        <v>100.0</v>
      </c>
      <c r="AZ12" s="79">
        <v>100.0</v>
      </c>
      <c r="BA12" s="79">
        <v>100.0</v>
      </c>
      <c r="BB12" s="79">
        <v>100.0</v>
      </c>
      <c r="BC12" s="79">
        <v>100.0</v>
      </c>
      <c r="BD12" s="79">
        <v>100.0</v>
      </c>
      <c r="BE12" s="79">
        <v>100.0</v>
      </c>
      <c r="BF12" s="79">
        <v>100.0</v>
      </c>
      <c r="BG12" s="79"/>
      <c r="BH12" s="79"/>
      <c r="BI12" s="78">
        <f t="shared" si="16"/>
        <v>100</v>
      </c>
      <c r="BJ12" s="79">
        <v>100.0</v>
      </c>
      <c r="BK12" s="79">
        <v>100.0</v>
      </c>
      <c r="BL12" s="79">
        <v>100.0</v>
      </c>
      <c r="BM12" s="79">
        <v>100.0</v>
      </c>
      <c r="BN12" s="79">
        <v>100.0</v>
      </c>
      <c r="BO12" s="79">
        <v>100.0</v>
      </c>
      <c r="BP12" s="79">
        <v>100.0</v>
      </c>
      <c r="BQ12" s="79">
        <v>100.0</v>
      </c>
      <c r="BR12" s="79">
        <v>100.0</v>
      </c>
      <c r="BS12" s="79">
        <v>100.0</v>
      </c>
      <c r="BT12" s="78">
        <f t="shared" si="17"/>
        <v>100</v>
      </c>
      <c r="BU12" s="81">
        <v>100.0</v>
      </c>
      <c r="BV12" s="81">
        <v>100.0</v>
      </c>
      <c r="BW12" s="81">
        <v>100.0</v>
      </c>
      <c r="BX12" s="79">
        <v>100.0</v>
      </c>
      <c r="BY12" s="79">
        <v>100.0</v>
      </c>
      <c r="BZ12" s="79">
        <v>100.0</v>
      </c>
      <c r="CA12" s="79">
        <v>100.0</v>
      </c>
      <c r="CB12" s="79">
        <v>100.0</v>
      </c>
      <c r="CC12" s="79"/>
      <c r="CD12" s="78">
        <f t="shared" si="18"/>
        <v>100</v>
      </c>
    </row>
    <row r="13" ht="15.75" customHeight="1">
      <c r="A13" s="34" t="str">
        <f t="shared" si="2"/>
        <v>202004551-8</v>
      </c>
      <c r="B13" s="23">
        <f t="shared" si="3"/>
        <v>0</v>
      </c>
      <c r="C13" s="34"/>
      <c r="D13" s="84">
        <v>9.0</v>
      </c>
      <c r="E13" s="73" t="s">
        <v>119</v>
      </c>
      <c r="F13" s="73" t="s">
        <v>108</v>
      </c>
      <c r="G13" s="73" t="s">
        <v>120</v>
      </c>
      <c r="H13" s="73" t="s">
        <v>79</v>
      </c>
      <c r="I13" s="73" t="s">
        <v>121</v>
      </c>
      <c r="J13" s="73" t="s">
        <v>122</v>
      </c>
      <c r="K13" s="73" t="s">
        <v>123</v>
      </c>
      <c r="L13" s="73" t="s">
        <v>65</v>
      </c>
      <c r="M13" s="73" t="s">
        <v>66</v>
      </c>
      <c r="N13" s="73" t="s">
        <v>124</v>
      </c>
      <c r="O13" s="74">
        <f t="shared" si="4"/>
        <v>0</v>
      </c>
      <c r="P13" s="74">
        <f t="shared" si="5"/>
        <v>0</v>
      </c>
      <c r="Q13" s="74">
        <f>IFERROR(IF($V13&lt;&gt;0,ROUND((MAX(O13:P13)*0.5+$V13*0.5),0),ROUND(($O13*0.5+$P13*0.5),0)),)</f>
        <v>0</v>
      </c>
      <c r="R13" s="74">
        <f t="shared" si="6"/>
        <v>66.3</v>
      </c>
      <c r="S13" s="74">
        <f t="shared" si="7"/>
        <v>59.5</v>
      </c>
      <c r="T13" s="74">
        <f t="shared" si="8"/>
        <v>40.5</v>
      </c>
      <c r="U13" s="74">
        <f t="shared" si="9"/>
        <v>0</v>
      </c>
      <c r="V13" s="75">
        <f t="shared" si="10"/>
        <v>0</v>
      </c>
      <c r="W13" s="76">
        <f t="shared" si="11"/>
        <v>0</v>
      </c>
      <c r="X13" s="74">
        <v>0.0</v>
      </c>
      <c r="Y13" s="77">
        <v>0.0</v>
      </c>
      <c r="Z13" s="77">
        <v>0.0</v>
      </c>
      <c r="AA13" s="77">
        <v>0.0</v>
      </c>
      <c r="AB13" s="78">
        <f t="shared" si="12"/>
        <v>0</v>
      </c>
      <c r="AC13" s="77" t="s">
        <v>68</v>
      </c>
      <c r="AD13" s="77" t="s">
        <v>68</v>
      </c>
      <c r="AE13" s="74" t="s">
        <v>68</v>
      </c>
      <c r="AF13" s="78">
        <f t="shared" si="13"/>
        <v>0</v>
      </c>
      <c r="AG13" s="77"/>
      <c r="AH13" s="77"/>
      <c r="AI13" s="74"/>
      <c r="AJ13" s="78">
        <f t="shared" si="14"/>
        <v>0</v>
      </c>
      <c r="AK13" s="79">
        <v>100.0</v>
      </c>
      <c r="AL13" s="80">
        <v>100.0</v>
      </c>
      <c r="AM13" s="79">
        <v>100.0</v>
      </c>
      <c r="AN13" s="79">
        <v>100.0</v>
      </c>
      <c r="AO13" s="79">
        <v>50.0</v>
      </c>
      <c r="AP13" s="79">
        <v>80.0</v>
      </c>
      <c r="AQ13" s="79">
        <v>100.0</v>
      </c>
      <c r="AR13" s="79">
        <v>0.0</v>
      </c>
      <c r="AS13" s="79">
        <v>0.0</v>
      </c>
      <c r="AT13" s="79">
        <v>33.0</v>
      </c>
      <c r="AU13" s="79"/>
      <c r="AV13" s="78">
        <f t="shared" si="15"/>
        <v>66.3</v>
      </c>
      <c r="AW13" s="79">
        <v>100.0</v>
      </c>
      <c r="AX13" s="79">
        <v>100.0</v>
      </c>
      <c r="AY13" s="79">
        <v>100.0</v>
      </c>
      <c r="AZ13" s="79">
        <v>100.0</v>
      </c>
      <c r="BA13" s="79">
        <v>0.0</v>
      </c>
      <c r="BB13" s="79">
        <v>97.0</v>
      </c>
      <c r="BC13" s="79">
        <v>98.0</v>
      </c>
      <c r="BD13" s="79">
        <v>0.0</v>
      </c>
      <c r="BE13" s="79">
        <v>0.0</v>
      </c>
      <c r="BF13" s="79">
        <v>0.0</v>
      </c>
      <c r="BG13" s="79"/>
      <c r="BH13" s="79"/>
      <c r="BI13" s="78">
        <f t="shared" si="16"/>
        <v>59.5</v>
      </c>
      <c r="BJ13" s="79">
        <v>100.0</v>
      </c>
      <c r="BK13" s="79">
        <v>60.0</v>
      </c>
      <c r="BL13" s="79">
        <v>90.0</v>
      </c>
      <c r="BM13" s="79">
        <v>0.0</v>
      </c>
      <c r="BN13" s="79">
        <v>45.0</v>
      </c>
      <c r="BO13" s="79">
        <v>0.0</v>
      </c>
      <c r="BP13" s="79">
        <v>70.0</v>
      </c>
      <c r="BQ13" s="79">
        <v>40.0</v>
      </c>
      <c r="BR13" s="79">
        <v>0.0</v>
      </c>
      <c r="BS13" s="79">
        <v>0.0</v>
      </c>
      <c r="BT13" s="78">
        <f t="shared" si="17"/>
        <v>40.5</v>
      </c>
      <c r="BU13" s="81">
        <v>0.0</v>
      </c>
      <c r="BV13" s="81">
        <v>0.0</v>
      </c>
      <c r="BW13" s="81">
        <v>0.0</v>
      </c>
      <c r="BX13" s="79">
        <v>0.0</v>
      </c>
      <c r="BY13" s="79">
        <v>0.0</v>
      </c>
      <c r="BZ13" s="79">
        <v>0.0</v>
      </c>
      <c r="CA13" s="79">
        <v>0.0</v>
      </c>
      <c r="CB13" s="85">
        <v>0.0</v>
      </c>
      <c r="CC13" s="79"/>
      <c r="CD13" s="78">
        <f t="shared" si="18"/>
        <v>0</v>
      </c>
    </row>
    <row r="14" ht="15.75" customHeight="1">
      <c r="A14" s="34" t="str">
        <f t="shared" si="2"/>
        <v>202004658-1</v>
      </c>
      <c r="B14" s="23">
        <f t="shared" si="3"/>
        <v>32</v>
      </c>
      <c r="C14" s="34"/>
      <c r="D14" s="84">
        <v>10.0</v>
      </c>
      <c r="E14" s="73" t="s">
        <v>125</v>
      </c>
      <c r="F14" s="73" t="s">
        <v>65</v>
      </c>
      <c r="G14" s="73" t="s">
        <v>126</v>
      </c>
      <c r="H14" s="73" t="s">
        <v>100</v>
      </c>
      <c r="I14" s="73" t="s">
        <v>127</v>
      </c>
      <c r="J14" s="73" t="s">
        <v>128</v>
      </c>
      <c r="K14" s="73" t="s">
        <v>64</v>
      </c>
      <c r="L14" s="73" t="s">
        <v>65</v>
      </c>
      <c r="M14" s="73" t="s">
        <v>66</v>
      </c>
      <c r="N14" s="73" t="s">
        <v>129</v>
      </c>
      <c r="O14" s="74">
        <f t="shared" si="4"/>
        <v>50</v>
      </c>
      <c r="P14" s="74">
        <f t="shared" si="5"/>
        <v>0</v>
      </c>
      <c r="Q14" s="74">
        <f>IFERROR(IF($V14&lt;&gt;0,ROUND((O14+P14+V14)/3,0),ROUND(($O14*0.5+$P14*0.5),0)),)</f>
        <v>32</v>
      </c>
      <c r="R14" s="74">
        <f t="shared" si="6"/>
        <v>84.5</v>
      </c>
      <c r="S14" s="74">
        <f t="shared" si="7"/>
        <v>87.9</v>
      </c>
      <c r="T14" s="74">
        <f t="shared" si="8"/>
        <v>89.5</v>
      </c>
      <c r="U14" s="74">
        <f t="shared" si="9"/>
        <v>0</v>
      </c>
      <c r="V14" s="75">
        <f t="shared" si="10"/>
        <v>47</v>
      </c>
      <c r="W14" s="76">
        <f t="shared" si="11"/>
        <v>32</v>
      </c>
      <c r="X14" s="74">
        <v>20.0</v>
      </c>
      <c r="Y14" s="77">
        <v>25.0</v>
      </c>
      <c r="Z14" s="77">
        <v>5.0</v>
      </c>
      <c r="AA14" s="77">
        <v>100.0</v>
      </c>
      <c r="AB14" s="78">
        <f t="shared" si="12"/>
        <v>50</v>
      </c>
      <c r="AC14" s="77">
        <v>0.0</v>
      </c>
      <c r="AD14" s="77">
        <v>0.0</v>
      </c>
      <c r="AE14" s="74">
        <v>0.0</v>
      </c>
      <c r="AF14" s="78">
        <f t="shared" si="13"/>
        <v>0</v>
      </c>
      <c r="AG14" s="77">
        <v>17.0</v>
      </c>
      <c r="AH14" s="77">
        <v>30.0</v>
      </c>
      <c r="AI14" s="74">
        <v>100.0</v>
      </c>
      <c r="AJ14" s="78">
        <f t="shared" si="14"/>
        <v>47</v>
      </c>
      <c r="AK14" s="79">
        <v>100.0</v>
      </c>
      <c r="AL14" s="80">
        <v>50.0</v>
      </c>
      <c r="AM14" s="79">
        <v>100.0</v>
      </c>
      <c r="AN14" s="79">
        <v>100.0</v>
      </c>
      <c r="AO14" s="79">
        <v>75.0</v>
      </c>
      <c r="AP14" s="79">
        <v>60.0</v>
      </c>
      <c r="AQ14" s="79">
        <v>100.0</v>
      </c>
      <c r="AR14" s="79">
        <v>100.0</v>
      </c>
      <c r="AS14" s="79">
        <v>60.0</v>
      </c>
      <c r="AT14" s="79">
        <v>100.0</v>
      </c>
      <c r="AU14" s="79"/>
      <c r="AV14" s="78">
        <f t="shared" si="15"/>
        <v>84.5</v>
      </c>
      <c r="AW14" s="79">
        <v>100.0</v>
      </c>
      <c r="AX14" s="79">
        <v>81.0</v>
      </c>
      <c r="AY14" s="79">
        <v>100.0</v>
      </c>
      <c r="AZ14" s="79">
        <v>100.0</v>
      </c>
      <c r="BA14" s="79">
        <v>100.0</v>
      </c>
      <c r="BB14" s="79">
        <v>100.0</v>
      </c>
      <c r="BC14" s="79">
        <v>98.0</v>
      </c>
      <c r="BD14" s="79">
        <v>0.0</v>
      </c>
      <c r="BE14" s="79">
        <v>100.0</v>
      </c>
      <c r="BF14" s="79">
        <v>100.0</v>
      </c>
      <c r="BG14" s="79"/>
      <c r="BH14" s="79"/>
      <c r="BI14" s="78">
        <f t="shared" si="16"/>
        <v>87.9</v>
      </c>
      <c r="BJ14" s="79">
        <v>100.0</v>
      </c>
      <c r="BK14" s="79">
        <v>100.0</v>
      </c>
      <c r="BL14" s="79">
        <v>95.0</v>
      </c>
      <c r="BM14" s="79">
        <v>85.0</v>
      </c>
      <c r="BN14" s="79">
        <v>80.0</v>
      </c>
      <c r="BO14" s="79">
        <v>100.0</v>
      </c>
      <c r="BP14" s="79">
        <v>95.0</v>
      </c>
      <c r="BQ14" s="79">
        <v>80.0</v>
      </c>
      <c r="BR14" s="79">
        <v>85.0</v>
      </c>
      <c r="BS14" s="79">
        <v>75.0</v>
      </c>
      <c r="BT14" s="78">
        <f t="shared" si="17"/>
        <v>89.5</v>
      </c>
      <c r="BU14" s="81">
        <v>0.0</v>
      </c>
      <c r="BV14" s="81">
        <v>0.0</v>
      </c>
      <c r="BW14" s="81">
        <v>0.0</v>
      </c>
      <c r="BX14" s="79">
        <v>0.0</v>
      </c>
      <c r="BY14" s="79">
        <v>0.0</v>
      </c>
      <c r="BZ14" s="79">
        <v>0.0</v>
      </c>
      <c r="CA14" s="79">
        <v>0.0</v>
      </c>
      <c r="CB14" s="79">
        <v>0.0</v>
      </c>
      <c r="CC14" s="79"/>
      <c r="CD14" s="78">
        <f t="shared" si="18"/>
        <v>0</v>
      </c>
    </row>
    <row r="15" ht="15.75" customHeight="1">
      <c r="A15" s="34" t="str">
        <f t="shared" si="2"/>
        <v>201904643-8</v>
      </c>
      <c r="B15" s="23">
        <f t="shared" si="3"/>
        <v>0</v>
      </c>
      <c r="C15" s="34"/>
      <c r="D15" s="84">
        <v>11.0</v>
      </c>
      <c r="E15" s="73" t="s">
        <v>130</v>
      </c>
      <c r="F15" s="73" t="s">
        <v>108</v>
      </c>
      <c r="G15" s="73" t="s">
        <v>131</v>
      </c>
      <c r="H15" s="73" t="s">
        <v>100</v>
      </c>
      <c r="I15" s="73" t="s">
        <v>132</v>
      </c>
      <c r="J15" s="73" t="s">
        <v>133</v>
      </c>
      <c r="K15" s="73" t="s">
        <v>134</v>
      </c>
      <c r="L15" s="73" t="s">
        <v>65</v>
      </c>
      <c r="M15" s="73" t="s">
        <v>66</v>
      </c>
      <c r="N15" s="73" t="s">
        <v>135</v>
      </c>
      <c r="O15" s="74">
        <f t="shared" si="4"/>
        <v>0</v>
      </c>
      <c r="P15" s="74">
        <f t="shared" si="5"/>
        <v>0</v>
      </c>
      <c r="Q15" s="74">
        <f t="shared" ref="Q15:Q39" si="21">IFERROR(IF($V15&lt;&gt;0,ROUND((MAX(O15:P15)*0.5+$V15*0.5),0),ROUND(($O15*0.5+$P15*0.5),0)),)</f>
        <v>0</v>
      </c>
      <c r="R15" s="74">
        <f t="shared" si="6"/>
        <v>0</v>
      </c>
      <c r="S15" s="74">
        <f t="shared" si="7"/>
        <v>10</v>
      </c>
      <c r="T15" s="74">
        <f t="shared" si="8"/>
        <v>18</v>
      </c>
      <c r="U15" s="74">
        <f t="shared" si="9"/>
        <v>0</v>
      </c>
      <c r="V15" s="75">
        <f t="shared" si="10"/>
        <v>0</v>
      </c>
      <c r="W15" s="76">
        <f t="shared" si="11"/>
        <v>0</v>
      </c>
      <c r="X15" s="74" t="s">
        <v>68</v>
      </c>
      <c r="Y15" s="77" t="s">
        <v>68</v>
      </c>
      <c r="Z15" s="77" t="s">
        <v>68</v>
      </c>
      <c r="AA15" s="77" t="s">
        <v>68</v>
      </c>
      <c r="AB15" s="78">
        <f t="shared" si="12"/>
        <v>0</v>
      </c>
      <c r="AC15" s="77" t="s">
        <v>68</v>
      </c>
      <c r="AD15" s="77" t="s">
        <v>68</v>
      </c>
      <c r="AE15" s="74" t="s">
        <v>68</v>
      </c>
      <c r="AF15" s="78">
        <f t="shared" si="13"/>
        <v>0</v>
      </c>
      <c r="AG15" s="77"/>
      <c r="AH15" s="77"/>
      <c r="AI15" s="74"/>
      <c r="AJ15" s="78">
        <f t="shared" si="14"/>
        <v>0</v>
      </c>
      <c r="AK15" s="79">
        <v>0.0</v>
      </c>
      <c r="AL15" s="80">
        <v>0.0</v>
      </c>
      <c r="AM15" s="79">
        <v>0.0</v>
      </c>
      <c r="AN15" s="79">
        <v>0.0</v>
      </c>
      <c r="AO15" s="79">
        <v>0.0</v>
      </c>
      <c r="AP15" s="79">
        <v>0.0</v>
      </c>
      <c r="AQ15" s="79">
        <v>0.0</v>
      </c>
      <c r="AR15" s="79">
        <v>0.0</v>
      </c>
      <c r="AS15" s="79">
        <v>0.0</v>
      </c>
      <c r="AT15" s="79">
        <v>0.0</v>
      </c>
      <c r="AU15" s="79"/>
      <c r="AV15" s="78">
        <f t="shared" si="15"/>
        <v>0</v>
      </c>
      <c r="AW15" s="79">
        <v>0.0</v>
      </c>
      <c r="AX15" s="79">
        <v>100.0</v>
      </c>
      <c r="AY15" s="79">
        <v>0.0</v>
      </c>
      <c r="AZ15" s="79">
        <v>0.0</v>
      </c>
      <c r="BA15" s="79">
        <v>0.0</v>
      </c>
      <c r="BB15" s="79">
        <v>0.0</v>
      </c>
      <c r="BC15" s="79">
        <v>0.0</v>
      </c>
      <c r="BD15" s="79">
        <v>0.0</v>
      </c>
      <c r="BE15" s="79">
        <v>0.0</v>
      </c>
      <c r="BF15" s="79">
        <v>0.0</v>
      </c>
      <c r="BG15" s="79"/>
      <c r="BH15" s="79"/>
      <c r="BI15" s="78">
        <f t="shared" si="16"/>
        <v>10</v>
      </c>
      <c r="BJ15" s="79">
        <v>0.0</v>
      </c>
      <c r="BK15" s="79">
        <v>85.0</v>
      </c>
      <c r="BL15" s="79">
        <v>95.0</v>
      </c>
      <c r="BM15" s="79">
        <v>0.0</v>
      </c>
      <c r="BN15" s="79">
        <v>0.0</v>
      </c>
      <c r="BO15" s="79">
        <v>0.0</v>
      </c>
      <c r="BP15" s="79">
        <v>0.0</v>
      </c>
      <c r="BQ15" s="79">
        <v>0.0</v>
      </c>
      <c r="BR15" s="79">
        <v>0.0</v>
      </c>
      <c r="BS15" s="79">
        <v>0.0</v>
      </c>
      <c r="BT15" s="78">
        <f t="shared" si="17"/>
        <v>18</v>
      </c>
      <c r="BU15" s="81">
        <v>0.0</v>
      </c>
      <c r="BV15" s="81">
        <v>0.0</v>
      </c>
      <c r="BW15" s="81">
        <v>0.0</v>
      </c>
      <c r="BX15" s="79">
        <v>0.0</v>
      </c>
      <c r="BY15" s="79">
        <v>0.0</v>
      </c>
      <c r="BZ15" s="79">
        <v>0.0</v>
      </c>
      <c r="CA15" s="79">
        <v>0.0</v>
      </c>
      <c r="CB15" s="85">
        <v>0.0</v>
      </c>
      <c r="CC15" s="79"/>
      <c r="CD15" s="78">
        <f t="shared" si="18"/>
        <v>0</v>
      </c>
    </row>
    <row r="16" ht="15.75" customHeight="1">
      <c r="A16" s="34" t="str">
        <f t="shared" si="2"/>
        <v>202004601-8</v>
      </c>
      <c r="B16" s="23">
        <f t="shared" si="3"/>
        <v>70</v>
      </c>
      <c r="C16" s="34"/>
      <c r="D16" s="84">
        <v>12.0</v>
      </c>
      <c r="E16" s="73" t="s">
        <v>136</v>
      </c>
      <c r="F16" s="73" t="s">
        <v>108</v>
      </c>
      <c r="G16" s="73" t="s">
        <v>137</v>
      </c>
      <c r="H16" s="73" t="s">
        <v>65</v>
      </c>
      <c r="I16" s="73" t="s">
        <v>138</v>
      </c>
      <c r="J16" s="73" t="s">
        <v>139</v>
      </c>
      <c r="K16" s="73" t="s">
        <v>140</v>
      </c>
      <c r="L16" s="73" t="s">
        <v>65</v>
      </c>
      <c r="M16" s="73" t="s">
        <v>66</v>
      </c>
      <c r="N16" s="73" t="s">
        <v>141</v>
      </c>
      <c r="O16" s="74">
        <f t="shared" si="4"/>
        <v>90</v>
      </c>
      <c r="P16" s="74">
        <f t="shared" si="5"/>
        <v>25</v>
      </c>
      <c r="Q16" s="74">
        <f t="shared" si="21"/>
        <v>58</v>
      </c>
      <c r="R16" s="74">
        <f t="shared" si="6"/>
        <v>69.5</v>
      </c>
      <c r="S16" s="74">
        <f t="shared" si="7"/>
        <v>90</v>
      </c>
      <c r="T16" s="74">
        <f t="shared" si="8"/>
        <v>97.5</v>
      </c>
      <c r="U16" s="74">
        <f t="shared" si="9"/>
        <v>62.5</v>
      </c>
      <c r="V16" s="75">
        <f t="shared" si="10"/>
        <v>0</v>
      </c>
      <c r="W16" s="76">
        <f t="shared" si="11"/>
        <v>70</v>
      </c>
      <c r="X16" s="74">
        <v>20.0</v>
      </c>
      <c r="Y16" s="77">
        <v>30.0</v>
      </c>
      <c r="Z16" s="77">
        <v>40.0</v>
      </c>
      <c r="AA16" s="77">
        <v>100.0</v>
      </c>
      <c r="AB16" s="78">
        <f t="shared" si="12"/>
        <v>90</v>
      </c>
      <c r="AC16" s="77">
        <v>25.0</v>
      </c>
      <c r="AD16" s="77">
        <v>0.0</v>
      </c>
      <c r="AE16" s="74">
        <v>0.0</v>
      </c>
      <c r="AF16" s="78">
        <f t="shared" si="13"/>
        <v>25</v>
      </c>
      <c r="AG16" s="77"/>
      <c r="AH16" s="77"/>
      <c r="AI16" s="74"/>
      <c r="AJ16" s="78">
        <f t="shared" si="14"/>
        <v>0</v>
      </c>
      <c r="AK16" s="79">
        <v>100.0</v>
      </c>
      <c r="AL16" s="80">
        <v>100.0</v>
      </c>
      <c r="AM16" s="79">
        <v>100.0</v>
      </c>
      <c r="AN16" s="79">
        <v>100.0</v>
      </c>
      <c r="AO16" s="79">
        <v>75.0</v>
      </c>
      <c r="AP16" s="79">
        <v>60.0</v>
      </c>
      <c r="AQ16" s="79">
        <v>0.0</v>
      </c>
      <c r="AR16" s="79">
        <v>100.0</v>
      </c>
      <c r="AS16" s="79">
        <v>60.0</v>
      </c>
      <c r="AT16" s="79">
        <v>0.0</v>
      </c>
      <c r="AU16" s="79"/>
      <c r="AV16" s="78">
        <f t="shared" si="15"/>
        <v>69.5</v>
      </c>
      <c r="AW16" s="79">
        <v>100.0</v>
      </c>
      <c r="AX16" s="79">
        <v>100.0</v>
      </c>
      <c r="AY16" s="79">
        <v>100.0</v>
      </c>
      <c r="AZ16" s="79">
        <v>0.0</v>
      </c>
      <c r="BA16" s="79">
        <v>100.0</v>
      </c>
      <c r="BB16" s="79">
        <v>100.0</v>
      </c>
      <c r="BC16" s="79">
        <v>100.0</v>
      </c>
      <c r="BD16" s="79">
        <v>100.0</v>
      </c>
      <c r="BE16" s="79">
        <v>100.0</v>
      </c>
      <c r="BF16" s="79">
        <v>100.0</v>
      </c>
      <c r="BG16" s="79"/>
      <c r="BH16" s="79"/>
      <c r="BI16" s="78">
        <f t="shared" si="16"/>
        <v>90</v>
      </c>
      <c r="BJ16" s="79">
        <v>100.0</v>
      </c>
      <c r="BK16" s="79">
        <v>100.0</v>
      </c>
      <c r="BL16" s="79">
        <v>100.0</v>
      </c>
      <c r="BM16" s="79">
        <v>80.0</v>
      </c>
      <c r="BN16" s="79">
        <v>100.0</v>
      </c>
      <c r="BO16" s="79">
        <v>100.0</v>
      </c>
      <c r="BP16" s="79">
        <v>95.0</v>
      </c>
      <c r="BQ16" s="79">
        <v>100.0</v>
      </c>
      <c r="BR16" s="79">
        <v>100.0</v>
      </c>
      <c r="BS16" s="79">
        <v>100.0</v>
      </c>
      <c r="BT16" s="78">
        <f t="shared" si="17"/>
        <v>97.5</v>
      </c>
      <c r="BU16" s="81">
        <v>0.0</v>
      </c>
      <c r="BV16" s="81">
        <v>0.0</v>
      </c>
      <c r="BW16" s="81">
        <v>100.0</v>
      </c>
      <c r="BX16" s="79">
        <v>100.0</v>
      </c>
      <c r="BY16" s="79">
        <v>100.0</v>
      </c>
      <c r="BZ16" s="79">
        <v>0.0</v>
      </c>
      <c r="CA16" s="79">
        <v>100.0</v>
      </c>
      <c r="CB16" s="79">
        <v>100.0</v>
      </c>
      <c r="CC16" s="79"/>
      <c r="CD16" s="78">
        <f t="shared" si="18"/>
        <v>62.5</v>
      </c>
    </row>
    <row r="17" ht="15.75" customHeight="1">
      <c r="A17" s="34" t="str">
        <f t="shared" si="2"/>
        <v>202004543-7</v>
      </c>
      <c r="B17" s="23">
        <f t="shared" si="3"/>
        <v>75</v>
      </c>
      <c r="C17" s="34"/>
      <c r="D17" s="84">
        <v>13.0</v>
      </c>
      <c r="E17" s="73" t="s">
        <v>142</v>
      </c>
      <c r="F17" s="73" t="s">
        <v>92</v>
      </c>
      <c r="G17" s="73" t="s">
        <v>143</v>
      </c>
      <c r="H17" s="73" t="s">
        <v>92</v>
      </c>
      <c r="I17" s="73" t="s">
        <v>138</v>
      </c>
      <c r="J17" s="73" t="s">
        <v>144</v>
      </c>
      <c r="K17" s="73" t="s">
        <v>145</v>
      </c>
      <c r="L17" s="73" t="s">
        <v>65</v>
      </c>
      <c r="M17" s="73" t="s">
        <v>66</v>
      </c>
      <c r="N17" s="73" t="s">
        <v>146</v>
      </c>
      <c r="O17" s="74">
        <f t="shared" si="4"/>
        <v>45</v>
      </c>
      <c r="P17" s="74">
        <f t="shared" si="5"/>
        <v>100</v>
      </c>
      <c r="Q17" s="74">
        <f t="shared" si="21"/>
        <v>73</v>
      </c>
      <c r="R17" s="74">
        <f t="shared" si="6"/>
        <v>74.8</v>
      </c>
      <c r="S17" s="74">
        <f t="shared" si="7"/>
        <v>100</v>
      </c>
      <c r="T17" s="74">
        <f t="shared" si="8"/>
        <v>73.5</v>
      </c>
      <c r="U17" s="74">
        <f t="shared" si="9"/>
        <v>82.5</v>
      </c>
      <c r="V17" s="75">
        <f t="shared" si="10"/>
        <v>0</v>
      </c>
      <c r="W17" s="76">
        <f t="shared" si="11"/>
        <v>75</v>
      </c>
      <c r="X17" s="74">
        <v>15.0</v>
      </c>
      <c r="Y17" s="77">
        <v>30.0</v>
      </c>
      <c r="Z17" s="77">
        <v>0.0</v>
      </c>
      <c r="AA17" s="77">
        <v>0.0</v>
      </c>
      <c r="AB17" s="78">
        <f t="shared" si="12"/>
        <v>45</v>
      </c>
      <c r="AC17" s="77">
        <v>30.0</v>
      </c>
      <c r="AD17" s="77">
        <v>70.0</v>
      </c>
      <c r="AE17" s="74">
        <v>100.0</v>
      </c>
      <c r="AF17" s="78">
        <f t="shared" si="13"/>
        <v>100</v>
      </c>
      <c r="AG17" s="77"/>
      <c r="AH17" s="77"/>
      <c r="AI17" s="74"/>
      <c r="AJ17" s="78">
        <f t="shared" si="14"/>
        <v>0</v>
      </c>
      <c r="AK17" s="79">
        <v>100.0</v>
      </c>
      <c r="AL17" s="80">
        <v>100.0</v>
      </c>
      <c r="AM17" s="79">
        <v>30.0</v>
      </c>
      <c r="AN17" s="79">
        <v>75.0</v>
      </c>
      <c r="AO17" s="79">
        <v>100.0</v>
      </c>
      <c r="AP17" s="79">
        <v>100.0</v>
      </c>
      <c r="AQ17" s="79">
        <v>0.0</v>
      </c>
      <c r="AR17" s="79">
        <v>83.0</v>
      </c>
      <c r="AS17" s="79">
        <v>60.0</v>
      </c>
      <c r="AT17" s="79">
        <v>100.0</v>
      </c>
      <c r="AU17" s="79"/>
      <c r="AV17" s="78">
        <f t="shared" si="15"/>
        <v>74.8</v>
      </c>
      <c r="AW17" s="79">
        <v>100.0</v>
      </c>
      <c r="AX17" s="79">
        <v>100.0</v>
      </c>
      <c r="AY17" s="79">
        <v>100.0</v>
      </c>
      <c r="AZ17" s="79">
        <v>100.0</v>
      </c>
      <c r="BA17" s="79">
        <v>100.0</v>
      </c>
      <c r="BB17" s="79">
        <v>100.0</v>
      </c>
      <c r="BC17" s="79">
        <v>100.0</v>
      </c>
      <c r="BD17" s="79">
        <v>100.0</v>
      </c>
      <c r="BE17" s="79">
        <v>100.0</v>
      </c>
      <c r="BF17" s="79">
        <v>100.0</v>
      </c>
      <c r="BG17" s="79"/>
      <c r="BH17" s="79"/>
      <c r="BI17" s="78">
        <f t="shared" si="16"/>
        <v>100</v>
      </c>
      <c r="BJ17" s="79">
        <v>100.0</v>
      </c>
      <c r="BK17" s="79">
        <v>100.0</v>
      </c>
      <c r="BL17" s="79">
        <v>85.0</v>
      </c>
      <c r="BM17" s="79">
        <v>0.0</v>
      </c>
      <c r="BN17" s="79">
        <v>95.0</v>
      </c>
      <c r="BO17" s="79">
        <v>95.0</v>
      </c>
      <c r="BP17" s="79">
        <v>65.0</v>
      </c>
      <c r="BQ17" s="79">
        <v>95.0</v>
      </c>
      <c r="BR17" s="79">
        <v>0.0</v>
      </c>
      <c r="BS17" s="79">
        <v>100.0</v>
      </c>
      <c r="BT17" s="78">
        <f t="shared" si="17"/>
        <v>73.5</v>
      </c>
      <c r="BU17" s="81">
        <v>100.0</v>
      </c>
      <c r="BV17" s="81">
        <v>60.0</v>
      </c>
      <c r="BW17" s="81">
        <v>100.0</v>
      </c>
      <c r="BX17" s="79">
        <v>100.0</v>
      </c>
      <c r="BY17" s="79">
        <v>100.0</v>
      </c>
      <c r="BZ17" s="79">
        <v>100.0</v>
      </c>
      <c r="CA17" s="79">
        <v>0.0</v>
      </c>
      <c r="CB17" s="79">
        <v>100.0</v>
      </c>
      <c r="CC17" s="79"/>
      <c r="CD17" s="78">
        <f t="shared" si="18"/>
        <v>82.5</v>
      </c>
    </row>
    <row r="18" ht="15.75" customHeight="1">
      <c r="A18" s="34" t="str">
        <f t="shared" si="2"/>
        <v>202011552-4</v>
      </c>
      <c r="B18" s="23">
        <f t="shared" si="3"/>
        <v>87</v>
      </c>
      <c r="C18" s="34"/>
      <c r="D18" s="84">
        <v>14.0</v>
      </c>
      <c r="E18" s="73" t="s">
        <v>147</v>
      </c>
      <c r="F18" s="73" t="s">
        <v>59</v>
      </c>
      <c r="G18" s="73" t="s">
        <v>148</v>
      </c>
      <c r="H18" s="73" t="s">
        <v>85</v>
      </c>
      <c r="I18" s="73" t="s">
        <v>149</v>
      </c>
      <c r="J18" s="73" t="s">
        <v>150</v>
      </c>
      <c r="K18" s="73" t="s">
        <v>151</v>
      </c>
      <c r="L18" s="73" t="s">
        <v>65</v>
      </c>
      <c r="M18" s="73" t="s">
        <v>66</v>
      </c>
      <c r="N18" s="73" t="s">
        <v>152</v>
      </c>
      <c r="O18" s="74">
        <f t="shared" si="4"/>
        <v>100</v>
      </c>
      <c r="P18" s="74">
        <f t="shared" si="5"/>
        <v>100</v>
      </c>
      <c r="Q18" s="74">
        <f t="shared" si="21"/>
        <v>100</v>
      </c>
      <c r="R18" s="74">
        <f t="shared" si="6"/>
        <v>89.3</v>
      </c>
      <c r="S18" s="74">
        <f t="shared" si="7"/>
        <v>74</v>
      </c>
      <c r="T18" s="74">
        <f t="shared" si="8"/>
        <v>66.5</v>
      </c>
      <c r="U18" s="74">
        <f t="shared" si="9"/>
        <v>35.5</v>
      </c>
      <c r="V18" s="75">
        <f t="shared" si="10"/>
        <v>0</v>
      </c>
      <c r="W18" s="76">
        <f t="shared" si="11"/>
        <v>87</v>
      </c>
      <c r="X18" s="74">
        <v>20.0</v>
      </c>
      <c r="Y18" s="77">
        <v>30.0</v>
      </c>
      <c r="Z18" s="77">
        <v>50.0</v>
      </c>
      <c r="AA18" s="77">
        <v>100.0</v>
      </c>
      <c r="AB18" s="78">
        <f t="shared" si="12"/>
        <v>100</v>
      </c>
      <c r="AC18" s="77">
        <v>30.0</v>
      </c>
      <c r="AD18" s="77">
        <v>70.0</v>
      </c>
      <c r="AE18" s="74">
        <v>100.0</v>
      </c>
      <c r="AF18" s="78">
        <f t="shared" si="13"/>
        <v>100</v>
      </c>
      <c r="AG18" s="77"/>
      <c r="AH18" s="77"/>
      <c r="AI18" s="74"/>
      <c r="AJ18" s="78">
        <f t="shared" si="14"/>
        <v>0</v>
      </c>
      <c r="AK18" s="79">
        <v>100.0</v>
      </c>
      <c r="AL18" s="80">
        <v>100.0</v>
      </c>
      <c r="AM18" s="79">
        <v>30.0</v>
      </c>
      <c r="AN18" s="79">
        <v>100.0</v>
      </c>
      <c r="AO18" s="79">
        <v>100.0</v>
      </c>
      <c r="AP18" s="79">
        <v>80.0</v>
      </c>
      <c r="AQ18" s="79">
        <v>100.0</v>
      </c>
      <c r="AR18" s="79">
        <v>83.0</v>
      </c>
      <c r="AS18" s="79">
        <v>100.0</v>
      </c>
      <c r="AT18" s="79">
        <v>100.0</v>
      </c>
      <c r="AU18" s="79"/>
      <c r="AV18" s="78">
        <f t="shared" si="15"/>
        <v>89.3</v>
      </c>
      <c r="AW18" s="79">
        <v>95.0</v>
      </c>
      <c r="AX18" s="79">
        <v>0.0</v>
      </c>
      <c r="AY18" s="79">
        <v>84.0</v>
      </c>
      <c r="AZ18" s="79">
        <v>93.0</v>
      </c>
      <c r="BA18" s="79">
        <v>94.0</v>
      </c>
      <c r="BB18" s="79">
        <v>0.0</v>
      </c>
      <c r="BC18" s="79">
        <v>88.0</v>
      </c>
      <c r="BD18" s="79">
        <v>100.0</v>
      </c>
      <c r="BE18" s="79">
        <v>94.0</v>
      </c>
      <c r="BF18" s="79">
        <v>92.0</v>
      </c>
      <c r="BG18" s="79"/>
      <c r="BH18" s="79"/>
      <c r="BI18" s="78">
        <f t="shared" si="16"/>
        <v>74</v>
      </c>
      <c r="BJ18" s="79">
        <v>100.0</v>
      </c>
      <c r="BK18" s="79">
        <v>95.0</v>
      </c>
      <c r="BL18" s="79">
        <v>95.0</v>
      </c>
      <c r="BM18" s="79">
        <v>90.0</v>
      </c>
      <c r="BN18" s="79">
        <v>0.0</v>
      </c>
      <c r="BO18" s="79">
        <v>90.0</v>
      </c>
      <c r="BP18" s="79">
        <v>0.0</v>
      </c>
      <c r="BQ18" s="79">
        <v>0.0</v>
      </c>
      <c r="BR18" s="79">
        <v>100.0</v>
      </c>
      <c r="BS18" s="79">
        <v>95.0</v>
      </c>
      <c r="BT18" s="78">
        <f t="shared" si="17"/>
        <v>66.5</v>
      </c>
      <c r="BU18" s="81">
        <v>25.0</v>
      </c>
      <c r="BV18" s="81">
        <v>59.0</v>
      </c>
      <c r="BW18" s="81">
        <v>0.0</v>
      </c>
      <c r="BX18" s="79">
        <v>0.0</v>
      </c>
      <c r="BY18" s="79">
        <v>0.0</v>
      </c>
      <c r="BZ18" s="79">
        <v>100.0</v>
      </c>
      <c r="CA18" s="79">
        <v>100.0</v>
      </c>
      <c r="CB18" s="79">
        <v>0.0</v>
      </c>
      <c r="CC18" s="79"/>
      <c r="CD18" s="78">
        <f t="shared" si="18"/>
        <v>35.5</v>
      </c>
    </row>
    <row r="19" ht="15.75" customHeight="1">
      <c r="A19" s="34" t="str">
        <f t="shared" si="2"/>
        <v>202004527-5</v>
      </c>
      <c r="B19" s="23">
        <f t="shared" si="3"/>
        <v>76</v>
      </c>
      <c r="C19" s="34"/>
      <c r="D19" s="84">
        <v>15.0</v>
      </c>
      <c r="E19" s="73" t="s">
        <v>153</v>
      </c>
      <c r="F19" s="73" t="s">
        <v>71</v>
      </c>
      <c r="G19" s="73" t="s">
        <v>154</v>
      </c>
      <c r="H19" s="73" t="s">
        <v>155</v>
      </c>
      <c r="I19" s="73" t="s">
        <v>156</v>
      </c>
      <c r="J19" s="73" t="s">
        <v>157</v>
      </c>
      <c r="K19" s="73" t="s">
        <v>158</v>
      </c>
      <c r="L19" s="73" t="s">
        <v>65</v>
      </c>
      <c r="M19" s="73" t="s">
        <v>66</v>
      </c>
      <c r="N19" s="73" t="s">
        <v>159</v>
      </c>
      <c r="O19" s="74">
        <f t="shared" si="4"/>
        <v>75</v>
      </c>
      <c r="P19" s="74">
        <f t="shared" si="5"/>
        <v>80</v>
      </c>
      <c r="Q19" s="74">
        <f t="shared" si="21"/>
        <v>78</v>
      </c>
      <c r="R19" s="74">
        <f t="shared" si="6"/>
        <v>75.7</v>
      </c>
      <c r="S19" s="74">
        <f t="shared" si="7"/>
        <v>78.6</v>
      </c>
      <c r="T19" s="74">
        <f t="shared" si="8"/>
        <v>74</v>
      </c>
      <c r="U19" s="74">
        <f t="shared" si="9"/>
        <v>62.5</v>
      </c>
      <c r="V19" s="75">
        <f t="shared" si="10"/>
        <v>0</v>
      </c>
      <c r="W19" s="76">
        <f t="shared" si="11"/>
        <v>76</v>
      </c>
      <c r="X19" s="87">
        <v>20.0</v>
      </c>
      <c r="Y19" s="88">
        <v>25.0</v>
      </c>
      <c r="Z19" s="88">
        <v>30.0</v>
      </c>
      <c r="AA19" s="88">
        <v>100.0</v>
      </c>
      <c r="AB19" s="78">
        <f t="shared" si="12"/>
        <v>75</v>
      </c>
      <c r="AC19" s="77">
        <v>25.0</v>
      </c>
      <c r="AD19" s="77">
        <v>55.0</v>
      </c>
      <c r="AE19" s="74">
        <v>100.0</v>
      </c>
      <c r="AF19" s="78">
        <f t="shared" si="13"/>
        <v>80</v>
      </c>
      <c r="AG19" s="77"/>
      <c r="AH19" s="77"/>
      <c r="AI19" s="74"/>
      <c r="AJ19" s="78">
        <f t="shared" si="14"/>
        <v>0</v>
      </c>
      <c r="AK19" s="79">
        <v>100.0</v>
      </c>
      <c r="AL19" s="80">
        <v>100.0</v>
      </c>
      <c r="AM19" s="79">
        <v>100.0</v>
      </c>
      <c r="AN19" s="79">
        <v>100.0</v>
      </c>
      <c r="AO19" s="79">
        <v>100.0</v>
      </c>
      <c r="AP19" s="79">
        <v>20.0</v>
      </c>
      <c r="AQ19" s="79">
        <v>80.0</v>
      </c>
      <c r="AR19" s="79">
        <v>50.0</v>
      </c>
      <c r="AS19" s="79">
        <v>40.0</v>
      </c>
      <c r="AT19" s="79">
        <v>67.0</v>
      </c>
      <c r="AU19" s="79"/>
      <c r="AV19" s="78">
        <f t="shared" si="15"/>
        <v>75.7</v>
      </c>
      <c r="AW19" s="79">
        <v>100.0</v>
      </c>
      <c r="AX19" s="79">
        <v>100.0</v>
      </c>
      <c r="AY19" s="79">
        <v>100.0</v>
      </c>
      <c r="AZ19" s="79">
        <v>86.0</v>
      </c>
      <c r="BA19" s="79">
        <v>100.0</v>
      </c>
      <c r="BB19" s="79">
        <v>100.0</v>
      </c>
      <c r="BC19" s="79">
        <v>100.0</v>
      </c>
      <c r="BD19" s="79">
        <v>0.0</v>
      </c>
      <c r="BE19" s="79">
        <v>100.0</v>
      </c>
      <c r="BF19" s="79">
        <v>0.0</v>
      </c>
      <c r="BG19" s="79"/>
      <c r="BH19" s="79"/>
      <c r="BI19" s="78">
        <f t="shared" si="16"/>
        <v>78.6</v>
      </c>
      <c r="BJ19" s="79">
        <v>100.0</v>
      </c>
      <c r="BK19" s="79">
        <v>100.0</v>
      </c>
      <c r="BL19" s="79">
        <v>95.0</v>
      </c>
      <c r="BM19" s="79">
        <v>60.0</v>
      </c>
      <c r="BN19" s="79">
        <v>95.0</v>
      </c>
      <c r="BO19" s="79">
        <v>15.0</v>
      </c>
      <c r="BP19" s="79">
        <v>80.0</v>
      </c>
      <c r="BQ19" s="79">
        <v>95.0</v>
      </c>
      <c r="BR19" s="79">
        <v>100.0</v>
      </c>
      <c r="BS19" s="79">
        <v>0.0</v>
      </c>
      <c r="BT19" s="78">
        <f t="shared" si="17"/>
        <v>74</v>
      </c>
      <c r="BU19" s="81">
        <v>100.0</v>
      </c>
      <c r="BV19" s="81">
        <v>0.0</v>
      </c>
      <c r="BW19" s="81">
        <v>100.0</v>
      </c>
      <c r="BX19" s="79">
        <v>100.0</v>
      </c>
      <c r="BY19" s="79">
        <v>100.0</v>
      </c>
      <c r="BZ19" s="79">
        <v>100.0</v>
      </c>
      <c r="CA19" s="79">
        <v>0.0</v>
      </c>
      <c r="CB19" s="85">
        <v>0.0</v>
      </c>
      <c r="CC19" s="79"/>
      <c r="CD19" s="78">
        <f t="shared" si="18"/>
        <v>62.5</v>
      </c>
    </row>
    <row r="20" ht="15.75" customHeight="1">
      <c r="A20" s="34" t="str">
        <f t="shared" si="2"/>
        <v>201823510-5</v>
      </c>
      <c r="B20" s="23">
        <f t="shared" si="3"/>
        <v>0</v>
      </c>
      <c r="C20" s="34"/>
      <c r="D20" s="84">
        <v>16.0</v>
      </c>
      <c r="E20" s="73" t="s">
        <v>160</v>
      </c>
      <c r="F20" s="73" t="s">
        <v>71</v>
      </c>
      <c r="G20" s="73" t="s">
        <v>161</v>
      </c>
      <c r="H20" s="73" t="s">
        <v>100</v>
      </c>
      <c r="I20" s="89" t="s">
        <v>157</v>
      </c>
      <c r="J20" s="73" t="s">
        <v>162</v>
      </c>
      <c r="K20" s="73" t="s">
        <v>163</v>
      </c>
      <c r="L20" s="73" t="s">
        <v>65</v>
      </c>
      <c r="M20" s="73" t="s">
        <v>164</v>
      </c>
      <c r="N20" s="73" t="s">
        <v>165</v>
      </c>
      <c r="O20" s="74">
        <f t="shared" si="4"/>
        <v>0</v>
      </c>
      <c r="P20" s="74">
        <f t="shared" si="5"/>
        <v>0</v>
      </c>
      <c r="Q20" s="74">
        <f t="shared" si="21"/>
        <v>0</v>
      </c>
      <c r="R20" s="74">
        <f t="shared" si="6"/>
        <v>0</v>
      </c>
      <c r="S20" s="74">
        <f t="shared" si="7"/>
        <v>0</v>
      </c>
      <c r="T20" s="74">
        <f t="shared" si="8"/>
        <v>0</v>
      </c>
      <c r="U20" s="74">
        <f t="shared" si="9"/>
        <v>0</v>
      </c>
      <c r="V20" s="75">
        <f t="shared" si="10"/>
        <v>0</v>
      </c>
      <c r="W20" s="90">
        <f t="shared" si="11"/>
        <v>0</v>
      </c>
      <c r="X20" s="74">
        <v>0.0</v>
      </c>
      <c r="Y20" s="77">
        <v>0.0</v>
      </c>
      <c r="Z20" s="77">
        <v>0.0</v>
      </c>
      <c r="AA20" s="77">
        <v>0.0</v>
      </c>
      <c r="AB20" s="78">
        <f t="shared" si="12"/>
        <v>0</v>
      </c>
      <c r="AC20" s="77"/>
      <c r="AD20" s="77"/>
      <c r="AE20" s="74"/>
      <c r="AF20" s="78">
        <f t="shared" si="13"/>
        <v>0</v>
      </c>
      <c r="AG20" s="77"/>
      <c r="AH20" s="77"/>
      <c r="AI20" s="74"/>
      <c r="AJ20" s="78">
        <f t="shared" si="14"/>
        <v>0</v>
      </c>
      <c r="AK20" s="79">
        <v>0.0</v>
      </c>
      <c r="AL20" s="80">
        <v>0.0</v>
      </c>
      <c r="AM20" s="79">
        <v>0.0</v>
      </c>
      <c r="AN20" s="79">
        <v>0.0</v>
      </c>
      <c r="AO20" s="79">
        <v>0.0</v>
      </c>
      <c r="AP20" s="79">
        <v>0.0</v>
      </c>
      <c r="AQ20" s="91">
        <v>0.0</v>
      </c>
      <c r="AR20" s="85">
        <v>0.0</v>
      </c>
      <c r="AS20" s="85">
        <v>0.0</v>
      </c>
      <c r="AT20" s="85">
        <v>0.0</v>
      </c>
      <c r="AU20" s="79"/>
      <c r="AV20" s="78">
        <f t="shared" si="15"/>
        <v>0</v>
      </c>
      <c r="AW20" s="79">
        <v>0.0</v>
      </c>
      <c r="AX20" s="79">
        <v>0.0</v>
      </c>
      <c r="AY20" s="79">
        <v>0.0</v>
      </c>
      <c r="AZ20" s="79">
        <v>0.0</v>
      </c>
      <c r="BA20" s="79">
        <v>0.0</v>
      </c>
      <c r="BB20" s="79">
        <v>0.0</v>
      </c>
      <c r="BC20" s="85">
        <v>0.0</v>
      </c>
      <c r="BD20" s="85">
        <v>0.0</v>
      </c>
      <c r="BE20" s="85">
        <v>0.0</v>
      </c>
      <c r="BF20" s="85">
        <v>0.0</v>
      </c>
      <c r="BG20" s="79"/>
      <c r="BH20" s="79"/>
      <c r="BI20" s="78">
        <f t="shared" si="16"/>
        <v>0</v>
      </c>
      <c r="BJ20" s="85">
        <v>0.0</v>
      </c>
      <c r="BK20" s="85">
        <v>0.0</v>
      </c>
      <c r="BL20" s="85">
        <v>0.0</v>
      </c>
      <c r="BM20" s="85">
        <v>0.0</v>
      </c>
      <c r="BN20" s="85">
        <v>0.0</v>
      </c>
      <c r="BO20" s="85">
        <v>0.0</v>
      </c>
      <c r="BP20" s="85">
        <v>0.0</v>
      </c>
      <c r="BQ20" s="85">
        <v>0.0</v>
      </c>
      <c r="BR20" s="85">
        <v>0.0</v>
      </c>
      <c r="BS20" s="85">
        <v>0.0</v>
      </c>
      <c r="BT20" s="78">
        <f t="shared" si="17"/>
        <v>0</v>
      </c>
      <c r="BU20" s="81">
        <v>0.0</v>
      </c>
      <c r="BV20" s="81">
        <v>0.0</v>
      </c>
      <c r="BW20" s="81">
        <v>0.0</v>
      </c>
      <c r="BX20" s="79">
        <v>0.0</v>
      </c>
      <c r="BY20" s="79">
        <v>0.0</v>
      </c>
      <c r="BZ20" s="79">
        <v>0.0</v>
      </c>
      <c r="CA20" s="79">
        <v>0.0</v>
      </c>
      <c r="CB20" s="85">
        <v>0.0</v>
      </c>
      <c r="CC20" s="79"/>
      <c r="CD20" s="78">
        <f t="shared" si="18"/>
        <v>0</v>
      </c>
    </row>
    <row r="21" ht="15.75" customHeight="1">
      <c r="A21" s="34" t="str">
        <f t="shared" si="2"/>
        <v>201956511-7</v>
      </c>
      <c r="B21" s="23">
        <f t="shared" si="3"/>
        <v>86</v>
      </c>
      <c r="C21" s="34"/>
      <c r="D21" s="84">
        <v>17.0</v>
      </c>
      <c r="E21" s="73" t="s">
        <v>166</v>
      </c>
      <c r="F21" s="73" t="s">
        <v>92</v>
      </c>
      <c r="G21" s="73" t="s">
        <v>167</v>
      </c>
      <c r="H21" s="73" t="s">
        <v>100</v>
      </c>
      <c r="I21" s="73" t="s">
        <v>168</v>
      </c>
      <c r="J21" s="73" t="s">
        <v>169</v>
      </c>
      <c r="K21" s="73" t="s">
        <v>170</v>
      </c>
      <c r="L21" s="73" t="s">
        <v>65</v>
      </c>
      <c r="M21" s="73" t="s">
        <v>97</v>
      </c>
      <c r="N21" s="73" t="s">
        <v>171</v>
      </c>
      <c r="O21" s="74">
        <f t="shared" si="4"/>
        <v>90</v>
      </c>
      <c r="P21" s="74">
        <f t="shared" si="5"/>
        <v>95</v>
      </c>
      <c r="Q21" s="74">
        <f t="shared" si="21"/>
        <v>93</v>
      </c>
      <c r="R21" s="74">
        <f t="shared" si="6"/>
        <v>54</v>
      </c>
      <c r="S21" s="74">
        <f t="shared" si="7"/>
        <v>100</v>
      </c>
      <c r="T21" s="74">
        <f t="shared" si="8"/>
        <v>94</v>
      </c>
      <c r="U21" s="74">
        <f t="shared" si="9"/>
        <v>96.5</v>
      </c>
      <c r="V21" s="75">
        <f t="shared" si="10"/>
        <v>0</v>
      </c>
      <c r="W21" s="76">
        <f t="shared" si="11"/>
        <v>86</v>
      </c>
      <c r="X21" s="70">
        <v>15.0</v>
      </c>
      <c r="Y21" s="70">
        <v>25.0</v>
      </c>
      <c r="Z21" s="70">
        <v>50.0</v>
      </c>
      <c r="AA21" s="70">
        <v>100.0</v>
      </c>
      <c r="AB21" s="78">
        <f t="shared" si="12"/>
        <v>90</v>
      </c>
      <c r="AC21" s="77">
        <v>30.0</v>
      </c>
      <c r="AD21" s="77">
        <v>65.0</v>
      </c>
      <c r="AE21" s="74">
        <v>100.0</v>
      </c>
      <c r="AF21" s="78">
        <f t="shared" si="13"/>
        <v>95</v>
      </c>
      <c r="AG21" s="77"/>
      <c r="AH21" s="77"/>
      <c r="AI21" s="74"/>
      <c r="AJ21" s="78">
        <f t="shared" si="14"/>
        <v>0</v>
      </c>
      <c r="AK21" s="79">
        <v>0.0</v>
      </c>
      <c r="AL21" s="80">
        <v>100.0</v>
      </c>
      <c r="AM21" s="79">
        <v>100.0</v>
      </c>
      <c r="AN21" s="79">
        <v>0.0</v>
      </c>
      <c r="AO21" s="79">
        <v>100.0</v>
      </c>
      <c r="AP21" s="79">
        <v>0.0</v>
      </c>
      <c r="AQ21" s="79">
        <v>100.0</v>
      </c>
      <c r="AR21" s="79">
        <v>100.0</v>
      </c>
      <c r="AS21" s="79">
        <v>40.0</v>
      </c>
      <c r="AT21" s="79">
        <v>0.0</v>
      </c>
      <c r="AU21" s="79"/>
      <c r="AV21" s="78">
        <f t="shared" si="15"/>
        <v>54</v>
      </c>
      <c r="AW21" s="79">
        <v>100.0</v>
      </c>
      <c r="AX21" s="79">
        <v>100.0</v>
      </c>
      <c r="AY21" s="79">
        <v>100.0</v>
      </c>
      <c r="AZ21" s="79">
        <v>100.0</v>
      </c>
      <c r="BA21" s="79">
        <v>100.0</v>
      </c>
      <c r="BB21" s="79">
        <v>100.0</v>
      </c>
      <c r="BC21" s="85">
        <v>100.0</v>
      </c>
      <c r="BD21" s="79">
        <v>100.0</v>
      </c>
      <c r="BE21" s="85">
        <v>100.0</v>
      </c>
      <c r="BF21" s="79">
        <v>100.0</v>
      </c>
      <c r="BG21" s="79"/>
      <c r="BH21" s="79"/>
      <c r="BI21" s="78">
        <f t="shared" si="16"/>
        <v>100</v>
      </c>
      <c r="BJ21" s="79">
        <v>100.0</v>
      </c>
      <c r="BK21" s="79">
        <v>100.0</v>
      </c>
      <c r="BL21" s="79">
        <v>95.0</v>
      </c>
      <c r="BM21" s="85">
        <v>95.0</v>
      </c>
      <c r="BN21" s="85">
        <v>95.0</v>
      </c>
      <c r="BO21" s="85">
        <v>55.0</v>
      </c>
      <c r="BP21" s="85">
        <v>100.0</v>
      </c>
      <c r="BQ21" s="85">
        <v>100.0</v>
      </c>
      <c r="BR21" s="85">
        <v>100.0</v>
      </c>
      <c r="BS21" s="79">
        <v>100.0</v>
      </c>
      <c r="BT21" s="78">
        <f t="shared" si="17"/>
        <v>94</v>
      </c>
      <c r="BU21" s="81">
        <v>100.0</v>
      </c>
      <c r="BV21" s="81">
        <v>100.0</v>
      </c>
      <c r="BW21" s="81">
        <v>100.0</v>
      </c>
      <c r="BX21" s="79">
        <v>100.0</v>
      </c>
      <c r="BY21" s="79">
        <v>100.0</v>
      </c>
      <c r="BZ21" s="79">
        <v>92.0</v>
      </c>
      <c r="CA21" s="79">
        <v>80.0</v>
      </c>
      <c r="CB21" s="79">
        <v>100.0</v>
      </c>
      <c r="CC21" s="79"/>
      <c r="CD21" s="78">
        <f t="shared" si="18"/>
        <v>96.5</v>
      </c>
    </row>
    <row r="22" ht="15.75" customHeight="1">
      <c r="A22" s="34" t="str">
        <f t="shared" si="2"/>
        <v>202004653-0</v>
      </c>
      <c r="B22" s="23">
        <f t="shared" si="3"/>
        <v>0</v>
      </c>
      <c r="C22" s="34"/>
      <c r="D22" s="84">
        <v>18.0</v>
      </c>
      <c r="E22" s="73" t="s">
        <v>172</v>
      </c>
      <c r="F22" s="73" t="s">
        <v>155</v>
      </c>
      <c r="G22" s="73" t="s">
        <v>173</v>
      </c>
      <c r="H22" s="73" t="s">
        <v>100</v>
      </c>
      <c r="I22" s="73" t="s">
        <v>174</v>
      </c>
      <c r="J22" s="73" t="s">
        <v>175</v>
      </c>
      <c r="K22" s="73" t="s">
        <v>176</v>
      </c>
      <c r="L22" s="73" t="s">
        <v>65</v>
      </c>
      <c r="M22" s="73" t="s">
        <v>66</v>
      </c>
      <c r="N22" s="73" t="s">
        <v>177</v>
      </c>
      <c r="O22" s="74">
        <f t="shared" si="4"/>
        <v>0</v>
      </c>
      <c r="P22" s="74">
        <f t="shared" si="5"/>
        <v>0</v>
      </c>
      <c r="Q22" s="74">
        <f t="shared" si="21"/>
        <v>0</v>
      </c>
      <c r="R22" s="74">
        <f t="shared" si="6"/>
        <v>89.5</v>
      </c>
      <c r="S22" s="74">
        <f t="shared" si="7"/>
        <v>99.091</v>
      </c>
      <c r="T22" s="74">
        <f t="shared" si="8"/>
        <v>88</v>
      </c>
      <c r="U22" s="74">
        <f t="shared" si="9"/>
        <v>100</v>
      </c>
      <c r="V22" s="75">
        <f t="shared" si="10"/>
        <v>0</v>
      </c>
      <c r="W22" s="76">
        <f t="shared" si="11"/>
        <v>0</v>
      </c>
      <c r="X22" s="92">
        <v>0.0</v>
      </c>
      <c r="Y22" s="93">
        <v>0.0</v>
      </c>
      <c r="Z22" s="93">
        <v>0.0</v>
      </c>
      <c r="AA22" s="93">
        <v>0.0</v>
      </c>
      <c r="AB22" s="78">
        <f t="shared" si="12"/>
        <v>0</v>
      </c>
      <c r="AC22" s="77">
        <v>0.0</v>
      </c>
      <c r="AD22" s="77">
        <v>0.0</v>
      </c>
      <c r="AE22" s="74">
        <v>0.0</v>
      </c>
      <c r="AF22" s="78">
        <f t="shared" si="13"/>
        <v>0</v>
      </c>
      <c r="AG22" s="77"/>
      <c r="AH22" s="77"/>
      <c r="AI22" s="74"/>
      <c r="AJ22" s="78">
        <f t="shared" si="14"/>
        <v>0</v>
      </c>
      <c r="AK22" s="79">
        <v>100.0</v>
      </c>
      <c r="AL22" s="80">
        <v>100.0</v>
      </c>
      <c r="AM22" s="79">
        <v>100.0</v>
      </c>
      <c r="AN22" s="79">
        <v>100.0</v>
      </c>
      <c r="AO22" s="79">
        <v>75.0</v>
      </c>
      <c r="AP22" s="79">
        <v>40.0</v>
      </c>
      <c r="AQ22" s="79">
        <v>100.0</v>
      </c>
      <c r="AR22" s="79">
        <v>100.0</v>
      </c>
      <c r="AS22" s="79">
        <v>80.0</v>
      </c>
      <c r="AT22" s="79">
        <v>100.0</v>
      </c>
      <c r="AU22" s="79"/>
      <c r="AV22" s="78">
        <f t="shared" si="15"/>
        <v>89.5</v>
      </c>
      <c r="AW22" s="79">
        <v>100.0</v>
      </c>
      <c r="AX22" s="79">
        <v>100.0</v>
      </c>
      <c r="AY22" s="79">
        <v>100.0</v>
      </c>
      <c r="AZ22" s="79">
        <v>100.0</v>
      </c>
      <c r="BA22" s="79">
        <v>100.0</v>
      </c>
      <c r="BB22" s="79">
        <v>100.0</v>
      </c>
      <c r="BC22" s="79">
        <v>100.0</v>
      </c>
      <c r="BD22" s="79">
        <v>90.91</v>
      </c>
      <c r="BE22" s="85">
        <v>100.0</v>
      </c>
      <c r="BF22" s="79">
        <v>100.0</v>
      </c>
      <c r="BG22" s="79"/>
      <c r="BH22" s="79"/>
      <c r="BI22" s="78">
        <f t="shared" si="16"/>
        <v>99.091</v>
      </c>
      <c r="BJ22" s="79">
        <v>100.0</v>
      </c>
      <c r="BK22" s="79">
        <v>95.0</v>
      </c>
      <c r="BL22" s="79">
        <v>95.0</v>
      </c>
      <c r="BM22" s="79">
        <v>95.0</v>
      </c>
      <c r="BN22" s="79">
        <v>95.0</v>
      </c>
      <c r="BO22" s="79">
        <v>100.0</v>
      </c>
      <c r="BP22" s="79">
        <v>0.0</v>
      </c>
      <c r="BQ22" s="79">
        <v>100.0</v>
      </c>
      <c r="BR22" s="79">
        <v>100.0</v>
      </c>
      <c r="BS22" s="79">
        <v>100.0</v>
      </c>
      <c r="BT22" s="78">
        <f t="shared" si="17"/>
        <v>88</v>
      </c>
      <c r="BU22" s="81">
        <v>100.0</v>
      </c>
      <c r="BV22" s="81">
        <v>100.0</v>
      </c>
      <c r="BW22" s="81">
        <v>100.0</v>
      </c>
      <c r="BX22" s="79">
        <v>100.0</v>
      </c>
      <c r="BY22" s="79">
        <v>100.0</v>
      </c>
      <c r="BZ22" s="79">
        <v>100.0</v>
      </c>
      <c r="CA22" s="79">
        <v>100.0</v>
      </c>
      <c r="CB22" s="79">
        <v>100.0</v>
      </c>
      <c r="CC22" s="79"/>
      <c r="CD22" s="78">
        <f t="shared" si="18"/>
        <v>100</v>
      </c>
    </row>
    <row r="23" ht="15.75" customHeight="1">
      <c r="A23" s="34" t="str">
        <f t="shared" si="2"/>
        <v>202004641-7</v>
      </c>
      <c r="B23" s="23">
        <f t="shared" si="3"/>
        <v>67</v>
      </c>
      <c r="C23" s="34"/>
      <c r="D23" s="84">
        <v>19.0</v>
      </c>
      <c r="E23" s="73" t="s">
        <v>178</v>
      </c>
      <c r="F23" s="73" t="s">
        <v>92</v>
      </c>
      <c r="G23" s="73" t="s">
        <v>179</v>
      </c>
      <c r="H23" s="73" t="s">
        <v>61</v>
      </c>
      <c r="I23" s="73" t="s">
        <v>180</v>
      </c>
      <c r="J23" s="73" t="s">
        <v>181</v>
      </c>
      <c r="K23" s="73" t="s">
        <v>182</v>
      </c>
      <c r="L23" s="73" t="s">
        <v>65</v>
      </c>
      <c r="M23" s="73" t="s">
        <v>66</v>
      </c>
      <c r="N23" s="73" t="s">
        <v>183</v>
      </c>
      <c r="O23" s="74">
        <f t="shared" si="4"/>
        <v>55</v>
      </c>
      <c r="P23" s="74">
        <f t="shared" si="5"/>
        <v>55</v>
      </c>
      <c r="Q23" s="74">
        <f t="shared" si="21"/>
        <v>55</v>
      </c>
      <c r="R23" s="74">
        <f t="shared" si="6"/>
        <v>73</v>
      </c>
      <c r="S23" s="74">
        <f t="shared" si="7"/>
        <v>93.6</v>
      </c>
      <c r="T23" s="74">
        <f t="shared" si="8"/>
        <v>83</v>
      </c>
      <c r="U23" s="74">
        <f t="shared" si="9"/>
        <v>68.75</v>
      </c>
      <c r="V23" s="75">
        <f t="shared" si="10"/>
        <v>0</v>
      </c>
      <c r="W23" s="76">
        <f t="shared" si="11"/>
        <v>67</v>
      </c>
      <c r="X23" s="74">
        <v>10.0</v>
      </c>
      <c r="Y23" s="77">
        <v>20.0</v>
      </c>
      <c r="Z23" s="77">
        <v>25.0</v>
      </c>
      <c r="AA23" s="77">
        <v>100.0</v>
      </c>
      <c r="AB23" s="78">
        <f t="shared" si="12"/>
        <v>55</v>
      </c>
      <c r="AC23" s="77">
        <v>20.0</v>
      </c>
      <c r="AD23" s="77">
        <v>35.0</v>
      </c>
      <c r="AE23" s="74">
        <v>100.0</v>
      </c>
      <c r="AF23" s="78">
        <f t="shared" si="13"/>
        <v>55</v>
      </c>
      <c r="AG23" s="77"/>
      <c r="AH23" s="77"/>
      <c r="AI23" s="74"/>
      <c r="AJ23" s="78">
        <f t="shared" si="14"/>
        <v>0</v>
      </c>
      <c r="AK23" s="79">
        <v>100.0</v>
      </c>
      <c r="AL23" s="80">
        <v>100.0</v>
      </c>
      <c r="AM23" s="79">
        <v>30.0</v>
      </c>
      <c r="AN23" s="79">
        <v>100.0</v>
      </c>
      <c r="AO23" s="79">
        <v>100.0</v>
      </c>
      <c r="AP23" s="79">
        <v>60.0</v>
      </c>
      <c r="AQ23" s="79">
        <v>80.0</v>
      </c>
      <c r="AR23" s="79">
        <v>0.0</v>
      </c>
      <c r="AS23" s="79">
        <v>60.0</v>
      </c>
      <c r="AT23" s="79">
        <v>100.0</v>
      </c>
      <c r="AU23" s="79"/>
      <c r="AV23" s="78">
        <f t="shared" si="15"/>
        <v>73</v>
      </c>
      <c r="AW23" s="79">
        <v>100.0</v>
      </c>
      <c r="AX23" s="79">
        <v>100.0</v>
      </c>
      <c r="AY23" s="79">
        <v>100.0</v>
      </c>
      <c r="AZ23" s="79">
        <v>100.0</v>
      </c>
      <c r="BA23" s="79">
        <v>60.0</v>
      </c>
      <c r="BB23" s="79">
        <v>100.0</v>
      </c>
      <c r="BC23" s="79">
        <v>85.0</v>
      </c>
      <c r="BD23" s="79">
        <v>100.0</v>
      </c>
      <c r="BE23" s="79">
        <v>91.0</v>
      </c>
      <c r="BF23" s="79">
        <v>100.0</v>
      </c>
      <c r="BG23" s="79"/>
      <c r="BH23" s="79"/>
      <c r="BI23" s="78">
        <f t="shared" si="16"/>
        <v>93.6</v>
      </c>
      <c r="BJ23" s="79">
        <v>90.0</v>
      </c>
      <c r="BK23" s="79">
        <v>100.0</v>
      </c>
      <c r="BL23" s="79">
        <v>95.0</v>
      </c>
      <c r="BM23" s="79">
        <v>0.0</v>
      </c>
      <c r="BN23" s="79">
        <v>85.0</v>
      </c>
      <c r="BO23" s="79">
        <v>100.0</v>
      </c>
      <c r="BP23" s="79">
        <v>80.0</v>
      </c>
      <c r="BQ23" s="79">
        <v>100.0</v>
      </c>
      <c r="BR23" s="79">
        <v>100.0</v>
      </c>
      <c r="BS23" s="79">
        <v>80.0</v>
      </c>
      <c r="BT23" s="78">
        <f t="shared" si="17"/>
        <v>83</v>
      </c>
      <c r="BU23" s="81">
        <v>100.0</v>
      </c>
      <c r="BV23" s="81">
        <v>100.0</v>
      </c>
      <c r="BW23" s="81">
        <v>100.0</v>
      </c>
      <c r="BX23" s="79">
        <v>100.0</v>
      </c>
      <c r="BY23" s="79">
        <v>50.0</v>
      </c>
      <c r="BZ23" s="79">
        <v>100.0</v>
      </c>
      <c r="CA23" s="79">
        <v>0.0</v>
      </c>
      <c r="CB23" s="79">
        <v>0.0</v>
      </c>
      <c r="CC23" s="79"/>
      <c r="CD23" s="78">
        <f t="shared" si="18"/>
        <v>68.75</v>
      </c>
    </row>
    <row r="24" ht="15.75" customHeight="1">
      <c r="A24" s="34" t="str">
        <f t="shared" si="2"/>
        <v>202004596-8</v>
      </c>
      <c r="B24" s="23">
        <f t="shared" si="3"/>
        <v>93</v>
      </c>
      <c r="C24" s="34"/>
      <c r="D24" s="84">
        <v>20.0</v>
      </c>
      <c r="E24" s="73" t="s">
        <v>184</v>
      </c>
      <c r="F24" s="73" t="s">
        <v>108</v>
      </c>
      <c r="G24" s="73" t="s">
        <v>185</v>
      </c>
      <c r="H24" s="73" t="s">
        <v>71</v>
      </c>
      <c r="I24" s="73" t="s">
        <v>186</v>
      </c>
      <c r="J24" s="73" t="s">
        <v>187</v>
      </c>
      <c r="K24" s="73" t="s">
        <v>188</v>
      </c>
      <c r="L24" s="73" t="s">
        <v>65</v>
      </c>
      <c r="M24" s="73" t="s">
        <v>66</v>
      </c>
      <c r="N24" s="73" t="s">
        <v>189</v>
      </c>
      <c r="O24" s="74">
        <f t="shared" si="4"/>
        <v>100</v>
      </c>
      <c r="P24" s="74">
        <f t="shared" si="5"/>
        <v>100</v>
      </c>
      <c r="Q24" s="74">
        <f t="shared" si="21"/>
        <v>100</v>
      </c>
      <c r="R24" s="74">
        <f t="shared" si="6"/>
        <v>91</v>
      </c>
      <c r="S24" s="74">
        <f t="shared" si="7"/>
        <v>97.5</v>
      </c>
      <c r="T24" s="74">
        <f t="shared" si="8"/>
        <v>86</v>
      </c>
      <c r="U24" s="74">
        <f t="shared" si="9"/>
        <v>62.5</v>
      </c>
      <c r="V24" s="75">
        <f t="shared" si="10"/>
        <v>0</v>
      </c>
      <c r="W24" s="76">
        <f t="shared" si="11"/>
        <v>93</v>
      </c>
      <c r="X24" s="74">
        <v>20.0</v>
      </c>
      <c r="Y24" s="77">
        <v>30.0</v>
      </c>
      <c r="Z24" s="77">
        <v>50.0</v>
      </c>
      <c r="AA24" s="77">
        <v>100.0</v>
      </c>
      <c r="AB24" s="78">
        <f t="shared" si="12"/>
        <v>100</v>
      </c>
      <c r="AC24" s="77">
        <v>30.0</v>
      </c>
      <c r="AD24" s="77">
        <v>70.0</v>
      </c>
      <c r="AE24" s="74">
        <v>100.0</v>
      </c>
      <c r="AF24" s="78">
        <f t="shared" si="13"/>
        <v>100</v>
      </c>
      <c r="AG24" s="77"/>
      <c r="AH24" s="77"/>
      <c r="AI24" s="74"/>
      <c r="AJ24" s="78">
        <f t="shared" si="14"/>
        <v>0</v>
      </c>
      <c r="AK24" s="79">
        <v>100.0</v>
      </c>
      <c r="AL24" s="80">
        <v>100.0</v>
      </c>
      <c r="AM24" s="79">
        <v>30.0</v>
      </c>
      <c r="AN24" s="79">
        <v>100.0</v>
      </c>
      <c r="AO24" s="79">
        <v>100.0</v>
      </c>
      <c r="AP24" s="79">
        <v>80.0</v>
      </c>
      <c r="AQ24" s="79">
        <v>100.0</v>
      </c>
      <c r="AR24" s="79">
        <v>100.0</v>
      </c>
      <c r="AS24" s="79">
        <v>100.0</v>
      </c>
      <c r="AT24" s="79">
        <v>100.0</v>
      </c>
      <c r="AU24" s="79"/>
      <c r="AV24" s="78">
        <f t="shared" si="15"/>
        <v>91</v>
      </c>
      <c r="AW24" s="79">
        <v>82.0</v>
      </c>
      <c r="AX24" s="79">
        <v>100.0</v>
      </c>
      <c r="AY24" s="79">
        <v>100.0</v>
      </c>
      <c r="AZ24" s="79">
        <v>100.0</v>
      </c>
      <c r="BA24" s="79">
        <v>100.0</v>
      </c>
      <c r="BB24" s="79">
        <v>97.0</v>
      </c>
      <c r="BC24" s="79">
        <v>96.0</v>
      </c>
      <c r="BD24" s="79">
        <v>100.0</v>
      </c>
      <c r="BE24" s="79">
        <v>100.0</v>
      </c>
      <c r="BF24" s="79">
        <v>100.0</v>
      </c>
      <c r="BG24" s="79"/>
      <c r="BH24" s="79"/>
      <c r="BI24" s="78">
        <f t="shared" si="16"/>
        <v>97.5</v>
      </c>
      <c r="BJ24" s="79">
        <v>100.0</v>
      </c>
      <c r="BK24" s="79">
        <v>90.0</v>
      </c>
      <c r="BL24" s="79">
        <v>90.0</v>
      </c>
      <c r="BM24" s="79">
        <v>0.0</v>
      </c>
      <c r="BN24" s="79">
        <v>100.0</v>
      </c>
      <c r="BO24" s="79">
        <v>100.0</v>
      </c>
      <c r="BP24" s="79">
        <v>80.0</v>
      </c>
      <c r="BQ24" s="79">
        <v>100.0</v>
      </c>
      <c r="BR24" s="79">
        <v>100.0</v>
      </c>
      <c r="BS24" s="79">
        <v>100.0</v>
      </c>
      <c r="BT24" s="78">
        <f t="shared" si="17"/>
        <v>86</v>
      </c>
      <c r="BU24" s="81">
        <v>0.0</v>
      </c>
      <c r="BV24" s="81">
        <v>100.0</v>
      </c>
      <c r="BW24" s="81">
        <v>100.0</v>
      </c>
      <c r="BX24" s="79">
        <v>100.0</v>
      </c>
      <c r="BY24" s="79">
        <v>0.0</v>
      </c>
      <c r="BZ24" s="79">
        <v>100.0</v>
      </c>
      <c r="CA24" s="79">
        <v>0.0</v>
      </c>
      <c r="CB24" s="79">
        <v>100.0</v>
      </c>
      <c r="CC24" s="79"/>
      <c r="CD24" s="78">
        <f t="shared" si="18"/>
        <v>62.5</v>
      </c>
    </row>
    <row r="25" ht="15.75" customHeight="1">
      <c r="A25" s="34" t="str">
        <f t="shared" si="2"/>
        <v>201941526-3</v>
      </c>
      <c r="B25" s="23">
        <f t="shared" si="3"/>
        <v>93</v>
      </c>
      <c r="C25" s="34"/>
      <c r="D25" s="84">
        <v>21.0</v>
      </c>
      <c r="E25" s="73" t="s">
        <v>190</v>
      </c>
      <c r="F25" s="73" t="s">
        <v>79</v>
      </c>
      <c r="G25" s="73" t="s">
        <v>191</v>
      </c>
      <c r="H25" s="73" t="s">
        <v>92</v>
      </c>
      <c r="I25" s="73" t="s">
        <v>192</v>
      </c>
      <c r="J25" s="73" t="s">
        <v>193</v>
      </c>
      <c r="K25" s="73" t="s">
        <v>194</v>
      </c>
      <c r="L25" s="73" t="s">
        <v>61</v>
      </c>
      <c r="M25" s="73" t="s">
        <v>195</v>
      </c>
      <c r="N25" s="73" t="s">
        <v>196</v>
      </c>
      <c r="O25" s="74">
        <f t="shared" si="4"/>
        <v>90</v>
      </c>
      <c r="P25" s="74">
        <f t="shared" si="5"/>
        <v>100</v>
      </c>
      <c r="Q25" s="74">
        <f t="shared" si="21"/>
        <v>95</v>
      </c>
      <c r="R25" s="74">
        <f t="shared" si="6"/>
        <v>90</v>
      </c>
      <c r="S25" s="74">
        <f t="shared" si="7"/>
        <v>98.66666667</v>
      </c>
      <c r="T25" s="74">
        <f t="shared" si="8"/>
        <v>88.5</v>
      </c>
      <c r="U25" s="74">
        <f t="shared" si="9"/>
        <v>88.75</v>
      </c>
      <c r="V25" s="75">
        <f t="shared" si="10"/>
        <v>0</v>
      </c>
      <c r="W25" s="76">
        <f t="shared" si="11"/>
        <v>93</v>
      </c>
      <c r="X25" s="74">
        <v>20.0</v>
      </c>
      <c r="Y25" s="77">
        <v>30.0</v>
      </c>
      <c r="Z25" s="77">
        <v>40.0</v>
      </c>
      <c r="AA25" s="77">
        <v>100.0</v>
      </c>
      <c r="AB25" s="78">
        <f t="shared" si="12"/>
        <v>90</v>
      </c>
      <c r="AC25" s="77">
        <v>30.0</v>
      </c>
      <c r="AD25" s="77">
        <v>70.0</v>
      </c>
      <c r="AE25" s="74">
        <v>100.0</v>
      </c>
      <c r="AF25" s="78">
        <f t="shared" si="13"/>
        <v>100</v>
      </c>
      <c r="AG25" s="77"/>
      <c r="AH25" s="77"/>
      <c r="AI25" s="74"/>
      <c r="AJ25" s="78">
        <f t="shared" si="14"/>
        <v>0</v>
      </c>
      <c r="AK25" s="79">
        <v>0.0</v>
      </c>
      <c r="AL25" s="80">
        <v>100.0</v>
      </c>
      <c r="AM25" s="79">
        <v>100.0</v>
      </c>
      <c r="AN25" s="79">
        <v>100.0</v>
      </c>
      <c r="AO25" s="79">
        <v>100.0</v>
      </c>
      <c r="AP25" s="79">
        <v>60.0</v>
      </c>
      <c r="AQ25" s="79">
        <v>100.0</v>
      </c>
      <c r="AR25" s="79">
        <v>50.0</v>
      </c>
      <c r="AS25" s="79">
        <v>100.0</v>
      </c>
      <c r="AT25" s="79">
        <v>100.0</v>
      </c>
      <c r="AU25" s="79"/>
      <c r="AV25" s="78">
        <f>IFERROR(AVERAGE(AL25:AU25),0)</f>
        <v>90</v>
      </c>
      <c r="AW25" s="79">
        <v>0.0</v>
      </c>
      <c r="AX25" s="79">
        <v>98.0</v>
      </c>
      <c r="AY25" s="79">
        <v>100.0</v>
      </c>
      <c r="AZ25" s="79">
        <v>100.0</v>
      </c>
      <c r="BA25" s="79">
        <v>100.0</v>
      </c>
      <c r="BB25" s="79">
        <v>100.0</v>
      </c>
      <c r="BC25" s="79">
        <v>100.0</v>
      </c>
      <c r="BD25" s="79">
        <v>100.0</v>
      </c>
      <c r="BE25" s="79">
        <v>91.0</v>
      </c>
      <c r="BF25" s="79">
        <v>99.0</v>
      </c>
      <c r="BG25" s="79"/>
      <c r="BH25" s="79"/>
      <c r="BI25" s="78">
        <f>IFERROR(AVERAGE(AX25:BH25),0)</f>
        <v>98.66666667</v>
      </c>
      <c r="BJ25" s="79">
        <v>100.0</v>
      </c>
      <c r="BK25" s="79">
        <v>100.0</v>
      </c>
      <c r="BL25" s="79">
        <v>100.0</v>
      </c>
      <c r="BM25" s="79">
        <v>95.0</v>
      </c>
      <c r="BN25" s="79">
        <v>0.0</v>
      </c>
      <c r="BO25" s="79">
        <v>100.0</v>
      </c>
      <c r="BP25" s="79">
        <v>90.0</v>
      </c>
      <c r="BQ25" s="79">
        <v>100.0</v>
      </c>
      <c r="BR25" s="79">
        <v>100.0</v>
      </c>
      <c r="BS25" s="79">
        <v>100.0</v>
      </c>
      <c r="BT25" s="78">
        <f t="shared" si="17"/>
        <v>88.5</v>
      </c>
      <c r="BU25" s="81">
        <v>100.0</v>
      </c>
      <c r="BV25" s="81">
        <v>100.0</v>
      </c>
      <c r="BW25" s="81">
        <v>100.0</v>
      </c>
      <c r="BX25" s="79">
        <v>100.0</v>
      </c>
      <c r="BY25" s="79">
        <v>100.0</v>
      </c>
      <c r="BZ25" s="79">
        <v>100.0</v>
      </c>
      <c r="CA25" s="79">
        <v>10.0</v>
      </c>
      <c r="CB25" s="79">
        <v>100.0</v>
      </c>
      <c r="CC25" s="79"/>
      <c r="CD25" s="78">
        <f t="shared" si="18"/>
        <v>88.75</v>
      </c>
    </row>
    <row r="26" ht="15.75" customHeight="1">
      <c r="A26" s="34" t="str">
        <f t="shared" si="2"/>
        <v>202004639-5</v>
      </c>
      <c r="B26" s="23">
        <f t="shared" si="3"/>
        <v>72</v>
      </c>
      <c r="C26" s="34"/>
      <c r="D26" s="84">
        <v>22.0</v>
      </c>
      <c r="E26" s="73" t="s">
        <v>197</v>
      </c>
      <c r="F26" s="73" t="s">
        <v>71</v>
      </c>
      <c r="G26" s="73" t="s">
        <v>198</v>
      </c>
      <c r="H26" s="73" t="s">
        <v>61</v>
      </c>
      <c r="I26" s="73" t="s">
        <v>199</v>
      </c>
      <c r="J26" s="73" t="s">
        <v>200</v>
      </c>
      <c r="K26" s="73" t="s">
        <v>201</v>
      </c>
      <c r="L26" s="73" t="s">
        <v>65</v>
      </c>
      <c r="M26" s="73" t="s">
        <v>66</v>
      </c>
      <c r="N26" s="73" t="s">
        <v>202</v>
      </c>
      <c r="O26" s="74">
        <f t="shared" si="4"/>
        <v>80</v>
      </c>
      <c r="P26" s="74">
        <f t="shared" si="5"/>
        <v>25</v>
      </c>
      <c r="Q26" s="74">
        <f t="shared" si="21"/>
        <v>73</v>
      </c>
      <c r="R26" s="74">
        <f t="shared" si="6"/>
        <v>92.3</v>
      </c>
      <c r="S26" s="74">
        <f t="shared" si="7"/>
        <v>30</v>
      </c>
      <c r="T26" s="74">
        <f t="shared" si="8"/>
        <v>78.5</v>
      </c>
      <c r="U26" s="74">
        <f t="shared" si="9"/>
        <v>0</v>
      </c>
      <c r="V26" s="75">
        <f t="shared" si="10"/>
        <v>65</v>
      </c>
      <c r="W26" s="76">
        <f t="shared" si="11"/>
        <v>72</v>
      </c>
      <c r="X26" s="74">
        <v>20.0</v>
      </c>
      <c r="Y26" s="77">
        <v>25.0</v>
      </c>
      <c r="Z26" s="77">
        <v>35.0</v>
      </c>
      <c r="AA26" s="77">
        <v>100.0</v>
      </c>
      <c r="AB26" s="78">
        <f t="shared" si="12"/>
        <v>80</v>
      </c>
      <c r="AC26" s="77">
        <v>25.0</v>
      </c>
      <c r="AD26" s="77">
        <v>0.0</v>
      </c>
      <c r="AE26" s="74">
        <v>0.0</v>
      </c>
      <c r="AF26" s="78">
        <f t="shared" si="13"/>
        <v>25</v>
      </c>
      <c r="AG26" s="77">
        <v>10.0</v>
      </c>
      <c r="AH26" s="77">
        <v>55.0</v>
      </c>
      <c r="AI26" s="74">
        <v>100.0</v>
      </c>
      <c r="AJ26" s="78">
        <f t="shared" si="14"/>
        <v>65</v>
      </c>
      <c r="AK26" s="79">
        <v>100.0</v>
      </c>
      <c r="AL26" s="80">
        <v>100.0</v>
      </c>
      <c r="AM26" s="79">
        <v>100.0</v>
      </c>
      <c r="AN26" s="79">
        <v>100.0</v>
      </c>
      <c r="AO26" s="79">
        <v>100.0</v>
      </c>
      <c r="AP26" s="79">
        <v>100.0</v>
      </c>
      <c r="AQ26" s="79">
        <v>40.0</v>
      </c>
      <c r="AR26" s="79">
        <v>83.0</v>
      </c>
      <c r="AS26" s="79">
        <v>100.0</v>
      </c>
      <c r="AT26" s="79">
        <v>100.0</v>
      </c>
      <c r="AU26" s="79"/>
      <c r="AV26" s="78">
        <f t="shared" ref="AV26:AV39" si="22">IFERROR(AVERAGE(AK26:AU26),0)</f>
        <v>92.3</v>
      </c>
      <c r="AW26" s="79">
        <v>100.0</v>
      </c>
      <c r="AX26" s="79">
        <v>100.0</v>
      </c>
      <c r="AY26" s="79">
        <v>0.0</v>
      </c>
      <c r="AZ26" s="79">
        <v>0.0</v>
      </c>
      <c r="BA26" s="79">
        <v>100.0</v>
      </c>
      <c r="BB26" s="79">
        <v>0.0</v>
      </c>
      <c r="BC26" s="79">
        <v>0.0</v>
      </c>
      <c r="BD26" s="79">
        <v>0.0</v>
      </c>
      <c r="BE26" s="79">
        <v>0.0</v>
      </c>
      <c r="BF26" s="79">
        <v>0.0</v>
      </c>
      <c r="BG26" s="79"/>
      <c r="BH26" s="79"/>
      <c r="BI26" s="78">
        <f t="shared" ref="BI26:BI39" si="23">IFERROR(AVERAGE(AW26:BH26),0)</f>
        <v>30</v>
      </c>
      <c r="BJ26" s="79">
        <v>100.0</v>
      </c>
      <c r="BK26" s="79">
        <v>75.0</v>
      </c>
      <c r="BL26" s="79">
        <v>100.0</v>
      </c>
      <c r="BM26" s="79">
        <v>90.0</v>
      </c>
      <c r="BN26" s="79">
        <v>20.0</v>
      </c>
      <c r="BO26" s="79">
        <v>30.0</v>
      </c>
      <c r="BP26" s="79">
        <v>90.0</v>
      </c>
      <c r="BQ26" s="79">
        <v>80.0</v>
      </c>
      <c r="BR26" s="79">
        <v>100.0</v>
      </c>
      <c r="BS26" s="79">
        <v>100.0</v>
      </c>
      <c r="BT26" s="78">
        <f t="shared" si="17"/>
        <v>78.5</v>
      </c>
      <c r="BU26" s="81">
        <v>0.0</v>
      </c>
      <c r="BV26" s="81">
        <v>0.0</v>
      </c>
      <c r="BW26" s="81">
        <v>0.0</v>
      </c>
      <c r="BX26" s="79">
        <v>0.0</v>
      </c>
      <c r="BY26" s="79">
        <v>0.0</v>
      </c>
      <c r="BZ26" s="79">
        <v>0.0</v>
      </c>
      <c r="CA26" s="79">
        <v>0.0</v>
      </c>
      <c r="CB26" s="85">
        <v>0.0</v>
      </c>
      <c r="CC26" s="79"/>
      <c r="CD26" s="78">
        <f t="shared" si="18"/>
        <v>0</v>
      </c>
    </row>
    <row r="27" ht="15.75" customHeight="1">
      <c r="A27" s="34" t="str">
        <f t="shared" si="2"/>
        <v>202004530-5</v>
      </c>
      <c r="B27" s="23">
        <f t="shared" si="3"/>
        <v>96</v>
      </c>
      <c r="C27" s="34"/>
      <c r="D27" s="84">
        <v>23.0</v>
      </c>
      <c r="E27" s="73" t="s">
        <v>203</v>
      </c>
      <c r="F27" s="73" t="s">
        <v>71</v>
      </c>
      <c r="G27" s="73" t="s">
        <v>204</v>
      </c>
      <c r="H27" s="73" t="s">
        <v>205</v>
      </c>
      <c r="I27" s="73" t="s">
        <v>206</v>
      </c>
      <c r="J27" s="73" t="s">
        <v>207</v>
      </c>
      <c r="K27" s="73" t="s">
        <v>208</v>
      </c>
      <c r="L27" s="73" t="s">
        <v>65</v>
      </c>
      <c r="M27" s="73" t="s">
        <v>66</v>
      </c>
      <c r="N27" s="73" t="s">
        <v>209</v>
      </c>
      <c r="O27" s="74">
        <f t="shared" si="4"/>
        <v>100</v>
      </c>
      <c r="P27" s="74">
        <f t="shared" si="5"/>
        <v>90</v>
      </c>
      <c r="Q27" s="74">
        <f t="shared" si="21"/>
        <v>95</v>
      </c>
      <c r="R27" s="74">
        <f t="shared" si="6"/>
        <v>96</v>
      </c>
      <c r="S27" s="74">
        <f t="shared" si="7"/>
        <v>100</v>
      </c>
      <c r="T27" s="74">
        <f t="shared" si="8"/>
        <v>98</v>
      </c>
      <c r="U27" s="74">
        <f t="shared" si="9"/>
        <v>100</v>
      </c>
      <c r="V27" s="75">
        <f t="shared" si="10"/>
        <v>0</v>
      </c>
      <c r="W27" s="76">
        <f t="shared" si="11"/>
        <v>96</v>
      </c>
      <c r="X27" s="74">
        <v>20.0</v>
      </c>
      <c r="Y27" s="77">
        <v>30.0</v>
      </c>
      <c r="Z27" s="77">
        <v>50.0</v>
      </c>
      <c r="AA27" s="77">
        <v>100.0</v>
      </c>
      <c r="AB27" s="78">
        <f t="shared" si="12"/>
        <v>100</v>
      </c>
      <c r="AC27" s="77">
        <v>30.0</v>
      </c>
      <c r="AD27" s="77">
        <v>60.0</v>
      </c>
      <c r="AE27" s="74">
        <v>100.0</v>
      </c>
      <c r="AF27" s="78">
        <f t="shared" si="13"/>
        <v>90</v>
      </c>
      <c r="AG27" s="77"/>
      <c r="AH27" s="77"/>
      <c r="AI27" s="74"/>
      <c r="AJ27" s="78">
        <f t="shared" si="14"/>
        <v>0</v>
      </c>
      <c r="AK27" s="79">
        <v>100.0</v>
      </c>
      <c r="AL27" s="80">
        <v>100.0</v>
      </c>
      <c r="AM27" s="79">
        <v>100.0</v>
      </c>
      <c r="AN27" s="79">
        <v>100.0</v>
      </c>
      <c r="AO27" s="79">
        <v>100.0</v>
      </c>
      <c r="AP27" s="79">
        <v>80.0</v>
      </c>
      <c r="AQ27" s="79">
        <v>100.0</v>
      </c>
      <c r="AR27" s="79">
        <v>100.0</v>
      </c>
      <c r="AS27" s="79">
        <v>80.0</v>
      </c>
      <c r="AT27" s="79">
        <v>100.0</v>
      </c>
      <c r="AU27" s="79"/>
      <c r="AV27" s="78">
        <f t="shared" si="22"/>
        <v>96</v>
      </c>
      <c r="AW27" s="79">
        <v>100.0</v>
      </c>
      <c r="AX27" s="79">
        <v>100.0</v>
      </c>
      <c r="AY27" s="79">
        <v>100.0</v>
      </c>
      <c r="AZ27" s="79">
        <v>100.0</v>
      </c>
      <c r="BA27" s="79">
        <v>100.0</v>
      </c>
      <c r="BB27" s="79">
        <v>100.0</v>
      </c>
      <c r="BC27" s="79">
        <v>100.0</v>
      </c>
      <c r="BD27" s="79">
        <v>100.0</v>
      </c>
      <c r="BE27" s="79">
        <v>100.0</v>
      </c>
      <c r="BF27" s="79">
        <v>100.0</v>
      </c>
      <c r="BG27" s="79"/>
      <c r="BH27" s="79"/>
      <c r="BI27" s="78">
        <f t="shared" si="23"/>
        <v>100</v>
      </c>
      <c r="BJ27" s="79">
        <v>100.0</v>
      </c>
      <c r="BK27" s="79">
        <v>90.0</v>
      </c>
      <c r="BL27" s="79">
        <v>100.0</v>
      </c>
      <c r="BM27" s="79">
        <v>100.0</v>
      </c>
      <c r="BN27" s="79">
        <v>100.0</v>
      </c>
      <c r="BO27" s="79">
        <v>95.0</v>
      </c>
      <c r="BP27" s="79">
        <v>95.0</v>
      </c>
      <c r="BQ27" s="79">
        <v>100.0</v>
      </c>
      <c r="BR27" s="79">
        <v>100.0</v>
      </c>
      <c r="BS27" s="79">
        <v>100.0</v>
      </c>
      <c r="BT27" s="78">
        <f t="shared" si="17"/>
        <v>98</v>
      </c>
      <c r="BU27" s="81">
        <v>100.0</v>
      </c>
      <c r="BV27" s="81">
        <v>100.0</v>
      </c>
      <c r="BW27" s="81">
        <v>100.0</v>
      </c>
      <c r="BX27" s="79">
        <v>100.0</v>
      </c>
      <c r="BY27" s="79">
        <v>100.0</v>
      </c>
      <c r="BZ27" s="79">
        <v>100.0</v>
      </c>
      <c r="CA27" s="79">
        <v>100.0</v>
      </c>
      <c r="CB27" s="79">
        <v>100.0</v>
      </c>
      <c r="CC27" s="79"/>
      <c r="CD27" s="78">
        <f t="shared" si="18"/>
        <v>100</v>
      </c>
    </row>
    <row r="28" ht="15.75" customHeight="1">
      <c r="A28" s="34" t="str">
        <f t="shared" si="2"/>
        <v>202004509-7</v>
      </c>
      <c r="B28" s="23">
        <f t="shared" si="3"/>
        <v>89</v>
      </c>
      <c r="C28" s="34"/>
      <c r="D28" s="84">
        <v>24.0</v>
      </c>
      <c r="E28" s="73" t="s">
        <v>210</v>
      </c>
      <c r="F28" s="73" t="s">
        <v>92</v>
      </c>
      <c r="G28" s="73" t="s">
        <v>211</v>
      </c>
      <c r="H28" s="73" t="s">
        <v>92</v>
      </c>
      <c r="I28" s="73" t="s">
        <v>212</v>
      </c>
      <c r="J28" s="73" t="s">
        <v>213</v>
      </c>
      <c r="K28" s="73" t="s">
        <v>214</v>
      </c>
      <c r="L28" s="73" t="s">
        <v>65</v>
      </c>
      <c r="M28" s="73" t="s">
        <v>66</v>
      </c>
      <c r="N28" s="73" t="s">
        <v>215</v>
      </c>
      <c r="O28" s="74">
        <f t="shared" si="4"/>
        <v>95</v>
      </c>
      <c r="P28" s="74">
        <f t="shared" si="5"/>
        <v>100</v>
      </c>
      <c r="Q28" s="74">
        <f t="shared" si="21"/>
        <v>98</v>
      </c>
      <c r="R28" s="74">
        <f t="shared" si="6"/>
        <v>92</v>
      </c>
      <c r="S28" s="74">
        <f t="shared" si="7"/>
        <v>57.5</v>
      </c>
      <c r="T28" s="74">
        <f t="shared" si="8"/>
        <v>83.5</v>
      </c>
      <c r="U28" s="74">
        <f t="shared" si="9"/>
        <v>32.5</v>
      </c>
      <c r="V28" s="75">
        <f t="shared" si="10"/>
        <v>0</v>
      </c>
      <c r="W28" s="76">
        <f t="shared" si="11"/>
        <v>89</v>
      </c>
      <c r="X28" s="74">
        <v>20.0</v>
      </c>
      <c r="Y28" s="77">
        <v>30.0</v>
      </c>
      <c r="Z28" s="77">
        <v>45.0</v>
      </c>
      <c r="AA28" s="77">
        <v>100.0</v>
      </c>
      <c r="AB28" s="78">
        <f t="shared" si="12"/>
        <v>95</v>
      </c>
      <c r="AC28" s="77">
        <v>30.0</v>
      </c>
      <c r="AD28" s="77">
        <v>70.0</v>
      </c>
      <c r="AE28" s="74">
        <v>100.0</v>
      </c>
      <c r="AF28" s="78">
        <f t="shared" si="13"/>
        <v>100</v>
      </c>
      <c r="AG28" s="77"/>
      <c r="AH28" s="77"/>
      <c r="AI28" s="74"/>
      <c r="AJ28" s="78">
        <f t="shared" si="14"/>
        <v>0</v>
      </c>
      <c r="AK28" s="79">
        <v>100.0</v>
      </c>
      <c r="AL28" s="80">
        <v>100.0</v>
      </c>
      <c r="AM28" s="79">
        <v>100.0</v>
      </c>
      <c r="AN28" s="79">
        <v>100.0</v>
      </c>
      <c r="AO28" s="79">
        <v>100.0</v>
      </c>
      <c r="AP28" s="79">
        <v>60.0</v>
      </c>
      <c r="AQ28" s="79">
        <v>100.0</v>
      </c>
      <c r="AR28" s="79">
        <v>100.0</v>
      </c>
      <c r="AS28" s="79">
        <v>60.0</v>
      </c>
      <c r="AT28" s="79">
        <v>100.0</v>
      </c>
      <c r="AU28" s="79"/>
      <c r="AV28" s="78">
        <f t="shared" si="22"/>
        <v>92</v>
      </c>
      <c r="AW28" s="79">
        <v>100.0</v>
      </c>
      <c r="AX28" s="79">
        <v>0.0</v>
      </c>
      <c r="AY28" s="79">
        <v>100.0</v>
      </c>
      <c r="AZ28" s="79">
        <v>84.0</v>
      </c>
      <c r="BA28" s="79">
        <v>0.0</v>
      </c>
      <c r="BB28" s="79">
        <v>0.0</v>
      </c>
      <c r="BC28" s="79">
        <v>91.0</v>
      </c>
      <c r="BD28" s="79">
        <v>100.0</v>
      </c>
      <c r="BE28" s="79">
        <v>100.0</v>
      </c>
      <c r="BF28" s="79">
        <v>0.0</v>
      </c>
      <c r="BG28" s="79"/>
      <c r="BH28" s="79"/>
      <c r="BI28" s="78">
        <f t="shared" si="23"/>
        <v>57.5</v>
      </c>
      <c r="BJ28" s="79">
        <v>100.0</v>
      </c>
      <c r="BK28" s="79">
        <v>95.0</v>
      </c>
      <c r="BL28" s="79">
        <v>95.0</v>
      </c>
      <c r="BM28" s="79">
        <v>95.0</v>
      </c>
      <c r="BN28" s="79">
        <v>90.0</v>
      </c>
      <c r="BO28" s="79">
        <v>70.0</v>
      </c>
      <c r="BP28" s="79">
        <v>90.0</v>
      </c>
      <c r="BQ28" s="79">
        <v>100.0</v>
      </c>
      <c r="BR28" s="79">
        <v>100.0</v>
      </c>
      <c r="BS28" s="79">
        <v>0.0</v>
      </c>
      <c r="BT28" s="78">
        <f t="shared" si="17"/>
        <v>83.5</v>
      </c>
      <c r="BU28" s="81">
        <v>0.0</v>
      </c>
      <c r="BV28" s="81">
        <v>0.0</v>
      </c>
      <c r="BW28" s="81">
        <v>0.0</v>
      </c>
      <c r="BX28" s="79">
        <v>100.0</v>
      </c>
      <c r="BY28" s="79">
        <v>0.0</v>
      </c>
      <c r="BZ28" s="79">
        <v>0.0</v>
      </c>
      <c r="CA28" s="79">
        <v>100.0</v>
      </c>
      <c r="CB28" s="79">
        <v>60.0</v>
      </c>
      <c r="CC28" s="79"/>
      <c r="CD28" s="78">
        <f t="shared" si="18"/>
        <v>32.5</v>
      </c>
    </row>
    <row r="29" ht="15.75" customHeight="1">
      <c r="A29" s="34" t="str">
        <f t="shared" si="2"/>
        <v>202004594-1</v>
      </c>
      <c r="B29" s="23">
        <f t="shared" si="3"/>
        <v>97</v>
      </c>
      <c r="C29" s="34"/>
      <c r="D29" s="84">
        <v>25.0</v>
      </c>
      <c r="E29" s="73" t="s">
        <v>216</v>
      </c>
      <c r="F29" s="73" t="s">
        <v>65</v>
      </c>
      <c r="G29" s="73" t="s">
        <v>217</v>
      </c>
      <c r="H29" s="73" t="s">
        <v>59</v>
      </c>
      <c r="I29" s="73" t="s">
        <v>218</v>
      </c>
      <c r="J29" s="73" t="s">
        <v>219</v>
      </c>
      <c r="K29" s="73" t="s">
        <v>220</v>
      </c>
      <c r="L29" s="73" t="s">
        <v>65</v>
      </c>
      <c r="M29" s="73" t="s">
        <v>66</v>
      </c>
      <c r="N29" s="73" t="s">
        <v>221</v>
      </c>
      <c r="O29" s="74">
        <f t="shared" si="4"/>
        <v>100</v>
      </c>
      <c r="P29" s="74">
        <f t="shared" si="5"/>
        <v>100</v>
      </c>
      <c r="Q29" s="74">
        <f t="shared" si="21"/>
        <v>100</v>
      </c>
      <c r="R29" s="74">
        <f t="shared" si="6"/>
        <v>86.7</v>
      </c>
      <c r="S29" s="74">
        <f t="shared" si="7"/>
        <v>100</v>
      </c>
      <c r="T29" s="74">
        <f t="shared" si="8"/>
        <v>100</v>
      </c>
      <c r="U29" s="74">
        <f t="shared" si="9"/>
        <v>100</v>
      </c>
      <c r="V29" s="75">
        <f t="shared" si="10"/>
        <v>0</v>
      </c>
      <c r="W29" s="76">
        <f t="shared" si="11"/>
        <v>97</v>
      </c>
      <c r="X29" s="74">
        <v>20.0</v>
      </c>
      <c r="Y29" s="77">
        <v>30.0</v>
      </c>
      <c r="Z29" s="77">
        <v>50.0</v>
      </c>
      <c r="AA29" s="77">
        <v>100.0</v>
      </c>
      <c r="AB29" s="78">
        <f t="shared" si="12"/>
        <v>100</v>
      </c>
      <c r="AC29" s="77">
        <v>30.0</v>
      </c>
      <c r="AD29" s="77">
        <v>70.0</v>
      </c>
      <c r="AE29" s="74">
        <v>100.0</v>
      </c>
      <c r="AF29" s="78">
        <f t="shared" si="13"/>
        <v>100</v>
      </c>
      <c r="AG29" s="77"/>
      <c r="AH29" s="77"/>
      <c r="AI29" s="74"/>
      <c r="AJ29" s="78">
        <f t="shared" si="14"/>
        <v>0</v>
      </c>
      <c r="AK29" s="79">
        <v>100.0</v>
      </c>
      <c r="AL29" s="80">
        <v>100.0</v>
      </c>
      <c r="AM29" s="79">
        <v>100.0</v>
      </c>
      <c r="AN29" s="79">
        <v>100.0</v>
      </c>
      <c r="AO29" s="79">
        <v>100.0</v>
      </c>
      <c r="AP29" s="79">
        <v>100.0</v>
      </c>
      <c r="AQ29" s="79">
        <v>100.0</v>
      </c>
      <c r="AR29" s="79">
        <v>67.0</v>
      </c>
      <c r="AS29" s="79">
        <v>0.0</v>
      </c>
      <c r="AT29" s="79">
        <v>100.0</v>
      </c>
      <c r="AU29" s="79"/>
      <c r="AV29" s="78">
        <f t="shared" si="22"/>
        <v>86.7</v>
      </c>
      <c r="AW29" s="79">
        <v>100.0</v>
      </c>
      <c r="AX29" s="79">
        <v>100.0</v>
      </c>
      <c r="AY29" s="79">
        <v>100.0</v>
      </c>
      <c r="AZ29" s="79">
        <v>100.0</v>
      </c>
      <c r="BA29" s="79">
        <v>100.0</v>
      </c>
      <c r="BB29" s="79">
        <v>100.0</v>
      </c>
      <c r="BC29" s="79">
        <v>100.0</v>
      </c>
      <c r="BD29" s="79">
        <v>100.0</v>
      </c>
      <c r="BE29" s="79">
        <v>100.0</v>
      </c>
      <c r="BF29" s="79">
        <v>100.0</v>
      </c>
      <c r="BG29" s="79"/>
      <c r="BH29" s="79"/>
      <c r="BI29" s="78">
        <f t="shared" si="23"/>
        <v>100</v>
      </c>
      <c r="BJ29" s="79">
        <v>100.0</v>
      </c>
      <c r="BK29" s="79">
        <v>100.0</v>
      </c>
      <c r="BL29" s="79">
        <v>100.0</v>
      </c>
      <c r="BM29" s="79">
        <v>100.0</v>
      </c>
      <c r="BN29" s="79">
        <v>100.0</v>
      </c>
      <c r="BO29" s="79">
        <v>100.0</v>
      </c>
      <c r="BP29" s="79">
        <v>100.0</v>
      </c>
      <c r="BQ29" s="79">
        <v>100.0</v>
      </c>
      <c r="BR29" s="79">
        <v>100.0</v>
      </c>
      <c r="BS29" s="79">
        <v>100.0</v>
      </c>
      <c r="BT29" s="78">
        <f t="shared" si="17"/>
        <v>100</v>
      </c>
      <c r="BU29" s="81">
        <v>100.0</v>
      </c>
      <c r="BV29" s="81">
        <v>100.0</v>
      </c>
      <c r="BW29" s="81">
        <v>100.0</v>
      </c>
      <c r="BX29" s="79">
        <v>100.0</v>
      </c>
      <c r="BY29" s="79">
        <v>100.0</v>
      </c>
      <c r="BZ29" s="79">
        <v>100.0</v>
      </c>
      <c r="CA29" s="79">
        <v>100.0</v>
      </c>
      <c r="CB29" s="79">
        <v>100.0</v>
      </c>
      <c r="CC29" s="79"/>
      <c r="CD29" s="78">
        <f t="shared" si="18"/>
        <v>100</v>
      </c>
    </row>
    <row r="30" ht="15.75" customHeight="1">
      <c r="A30" s="34" t="str">
        <f t="shared" si="2"/>
        <v>201923534-6</v>
      </c>
      <c r="B30" s="23">
        <f t="shared" si="3"/>
        <v>98</v>
      </c>
      <c r="C30" s="34"/>
      <c r="D30" s="84">
        <v>26.0</v>
      </c>
      <c r="E30" s="73" t="s">
        <v>222</v>
      </c>
      <c r="F30" s="73" t="s">
        <v>85</v>
      </c>
      <c r="G30" s="73" t="s">
        <v>223</v>
      </c>
      <c r="H30" s="73" t="s">
        <v>61</v>
      </c>
      <c r="I30" s="73" t="s">
        <v>224</v>
      </c>
      <c r="J30" s="73" t="s">
        <v>225</v>
      </c>
      <c r="K30" s="73" t="s">
        <v>74</v>
      </c>
      <c r="L30" s="73" t="s">
        <v>65</v>
      </c>
      <c r="M30" s="73" t="s">
        <v>195</v>
      </c>
      <c r="N30" s="73" t="s">
        <v>226</v>
      </c>
      <c r="O30" s="74">
        <f t="shared" si="4"/>
        <v>100</v>
      </c>
      <c r="P30" s="74">
        <f t="shared" si="5"/>
        <v>100</v>
      </c>
      <c r="Q30" s="74">
        <f t="shared" si="21"/>
        <v>100</v>
      </c>
      <c r="R30" s="74">
        <f t="shared" si="6"/>
        <v>96</v>
      </c>
      <c r="S30" s="74">
        <f t="shared" si="7"/>
        <v>85.8</v>
      </c>
      <c r="T30" s="74">
        <f t="shared" si="8"/>
        <v>100</v>
      </c>
      <c r="U30" s="74">
        <f t="shared" si="9"/>
        <v>86.25</v>
      </c>
      <c r="V30" s="75">
        <f t="shared" si="10"/>
        <v>0</v>
      </c>
      <c r="W30" s="76">
        <f t="shared" si="11"/>
        <v>98</v>
      </c>
      <c r="X30" s="74">
        <v>20.0</v>
      </c>
      <c r="Y30" s="77">
        <v>30.0</v>
      </c>
      <c r="Z30" s="77">
        <v>50.0</v>
      </c>
      <c r="AA30" s="77">
        <v>100.0</v>
      </c>
      <c r="AB30" s="78">
        <f t="shared" si="12"/>
        <v>100</v>
      </c>
      <c r="AC30" s="77">
        <v>30.0</v>
      </c>
      <c r="AD30" s="77">
        <v>70.0</v>
      </c>
      <c r="AE30" s="74">
        <v>100.0</v>
      </c>
      <c r="AF30" s="78">
        <f t="shared" si="13"/>
        <v>100</v>
      </c>
      <c r="AG30" s="77"/>
      <c r="AH30" s="77"/>
      <c r="AI30" s="74"/>
      <c r="AJ30" s="78">
        <f t="shared" si="14"/>
        <v>0</v>
      </c>
      <c r="AK30" s="79">
        <v>100.0</v>
      </c>
      <c r="AL30" s="80">
        <v>100.0</v>
      </c>
      <c r="AM30" s="79">
        <v>100.0</v>
      </c>
      <c r="AN30" s="79">
        <v>100.0</v>
      </c>
      <c r="AO30" s="79">
        <v>100.0</v>
      </c>
      <c r="AP30" s="79">
        <v>60.0</v>
      </c>
      <c r="AQ30" s="79">
        <v>100.0</v>
      </c>
      <c r="AR30" s="79">
        <v>100.0</v>
      </c>
      <c r="AS30" s="79">
        <v>100.0</v>
      </c>
      <c r="AT30" s="79">
        <v>100.0</v>
      </c>
      <c r="AU30" s="79"/>
      <c r="AV30" s="78">
        <f t="shared" si="22"/>
        <v>96</v>
      </c>
      <c r="AW30" s="79">
        <v>91.0</v>
      </c>
      <c r="AX30" s="79">
        <v>100.0</v>
      </c>
      <c r="AY30" s="79">
        <v>100.0</v>
      </c>
      <c r="AZ30" s="79">
        <v>100.0</v>
      </c>
      <c r="BA30" s="79">
        <v>100.0</v>
      </c>
      <c r="BB30" s="79">
        <v>100.0</v>
      </c>
      <c r="BC30" s="79">
        <v>67.0</v>
      </c>
      <c r="BD30" s="79">
        <v>100.0</v>
      </c>
      <c r="BE30" s="79">
        <v>0.0</v>
      </c>
      <c r="BF30" s="79">
        <v>100.0</v>
      </c>
      <c r="BG30" s="79"/>
      <c r="BH30" s="79"/>
      <c r="BI30" s="78">
        <f t="shared" si="23"/>
        <v>85.8</v>
      </c>
      <c r="BJ30" s="79">
        <v>100.0</v>
      </c>
      <c r="BK30" s="79">
        <v>100.0</v>
      </c>
      <c r="BL30" s="79">
        <v>100.0</v>
      </c>
      <c r="BM30" s="79">
        <v>100.0</v>
      </c>
      <c r="BN30" s="79">
        <v>100.0</v>
      </c>
      <c r="BO30" s="79">
        <v>100.0</v>
      </c>
      <c r="BP30" s="79">
        <v>100.0</v>
      </c>
      <c r="BQ30" s="79">
        <v>100.0</v>
      </c>
      <c r="BR30" s="79">
        <v>100.0</v>
      </c>
      <c r="BS30" s="79">
        <v>100.0</v>
      </c>
      <c r="BT30" s="78">
        <f t="shared" si="17"/>
        <v>100</v>
      </c>
      <c r="BU30" s="81">
        <v>100.0</v>
      </c>
      <c r="BV30" s="81">
        <v>100.0</v>
      </c>
      <c r="BW30" s="81">
        <v>100.0</v>
      </c>
      <c r="BX30" s="79">
        <v>100.0</v>
      </c>
      <c r="BY30" s="79">
        <v>100.0</v>
      </c>
      <c r="BZ30" s="79">
        <v>100.0</v>
      </c>
      <c r="CA30" s="79">
        <v>50.0</v>
      </c>
      <c r="CB30" s="79">
        <v>40.0</v>
      </c>
      <c r="CC30" s="79"/>
      <c r="CD30" s="78">
        <f t="shared" si="18"/>
        <v>86.25</v>
      </c>
    </row>
    <row r="31" ht="15.75" customHeight="1">
      <c r="A31" s="34" t="str">
        <f t="shared" si="2"/>
        <v>202004575-5</v>
      </c>
      <c r="B31" s="23">
        <f t="shared" si="3"/>
        <v>69</v>
      </c>
      <c r="C31" s="34"/>
      <c r="D31" s="84">
        <v>27.0</v>
      </c>
      <c r="E31" s="73" t="s">
        <v>227</v>
      </c>
      <c r="F31" s="73" t="s">
        <v>71</v>
      </c>
      <c r="G31" s="73" t="s">
        <v>228</v>
      </c>
      <c r="H31" s="73" t="s">
        <v>100</v>
      </c>
      <c r="I31" s="73" t="s">
        <v>229</v>
      </c>
      <c r="J31" s="73" t="s">
        <v>230</v>
      </c>
      <c r="K31" s="73" t="s">
        <v>231</v>
      </c>
      <c r="L31" s="73" t="s">
        <v>65</v>
      </c>
      <c r="M31" s="73" t="s">
        <v>66</v>
      </c>
      <c r="N31" s="73" t="s">
        <v>232</v>
      </c>
      <c r="O31" s="74">
        <f t="shared" si="4"/>
        <v>80</v>
      </c>
      <c r="P31" s="74">
        <f t="shared" si="5"/>
        <v>50</v>
      </c>
      <c r="Q31" s="74">
        <f t="shared" si="21"/>
        <v>65</v>
      </c>
      <c r="R31" s="74">
        <f t="shared" si="6"/>
        <v>86</v>
      </c>
      <c r="S31" s="74">
        <f t="shared" si="7"/>
        <v>72.3</v>
      </c>
      <c r="T31" s="74">
        <f t="shared" si="8"/>
        <v>64.5</v>
      </c>
      <c r="U31" s="74">
        <f t="shared" si="9"/>
        <v>51.25</v>
      </c>
      <c r="V31" s="75">
        <f t="shared" si="10"/>
        <v>0</v>
      </c>
      <c r="W31" s="76">
        <f t="shared" si="11"/>
        <v>69</v>
      </c>
      <c r="X31" s="74">
        <v>20.0</v>
      </c>
      <c r="Y31" s="77">
        <v>25.0</v>
      </c>
      <c r="Z31" s="77">
        <v>35.0</v>
      </c>
      <c r="AA31" s="77">
        <v>100.0</v>
      </c>
      <c r="AB31" s="78">
        <f t="shared" si="12"/>
        <v>80</v>
      </c>
      <c r="AC31" s="77">
        <v>15.0</v>
      </c>
      <c r="AD31" s="77">
        <v>35.0</v>
      </c>
      <c r="AE31" s="74">
        <v>100.0</v>
      </c>
      <c r="AF31" s="78">
        <f t="shared" si="13"/>
        <v>50</v>
      </c>
      <c r="AG31" s="77"/>
      <c r="AH31" s="77"/>
      <c r="AI31" s="74"/>
      <c r="AJ31" s="78">
        <f t="shared" si="14"/>
        <v>0</v>
      </c>
      <c r="AK31" s="79">
        <v>100.0</v>
      </c>
      <c r="AL31" s="80">
        <v>100.0</v>
      </c>
      <c r="AM31" s="79">
        <v>100.0</v>
      </c>
      <c r="AN31" s="79">
        <v>50.0</v>
      </c>
      <c r="AO31" s="79">
        <v>100.0</v>
      </c>
      <c r="AP31" s="79">
        <v>100.0</v>
      </c>
      <c r="AQ31" s="79">
        <v>100.0</v>
      </c>
      <c r="AR31" s="79">
        <v>50.0</v>
      </c>
      <c r="AS31" s="79">
        <v>60.0</v>
      </c>
      <c r="AT31" s="79">
        <v>100.0</v>
      </c>
      <c r="AU31" s="79"/>
      <c r="AV31" s="78">
        <f t="shared" si="22"/>
        <v>86</v>
      </c>
      <c r="AW31" s="79">
        <v>90.0</v>
      </c>
      <c r="AX31" s="79">
        <v>82.0</v>
      </c>
      <c r="AY31" s="79">
        <v>52.0</v>
      </c>
      <c r="AZ31" s="79">
        <v>23.0</v>
      </c>
      <c r="BA31" s="79">
        <v>97.0</v>
      </c>
      <c r="BB31" s="79">
        <v>94.0</v>
      </c>
      <c r="BC31" s="79">
        <v>0.0</v>
      </c>
      <c r="BD31" s="79">
        <v>100.0</v>
      </c>
      <c r="BE31" s="79">
        <v>88.0</v>
      </c>
      <c r="BF31" s="79">
        <v>97.0</v>
      </c>
      <c r="BG31" s="79"/>
      <c r="BH31" s="79"/>
      <c r="BI31" s="78">
        <f t="shared" si="23"/>
        <v>72.3</v>
      </c>
      <c r="BJ31" s="79">
        <v>100.0</v>
      </c>
      <c r="BK31" s="79">
        <v>100.0</v>
      </c>
      <c r="BL31" s="79">
        <v>85.0</v>
      </c>
      <c r="BM31" s="79">
        <v>0.0</v>
      </c>
      <c r="BN31" s="79">
        <v>75.0</v>
      </c>
      <c r="BO31" s="79">
        <v>15.0</v>
      </c>
      <c r="BP31" s="79">
        <v>80.0</v>
      </c>
      <c r="BQ31" s="79">
        <v>40.0</v>
      </c>
      <c r="BR31" s="79">
        <v>95.0</v>
      </c>
      <c r="BS31" s="79">
        <v>55.0</v>
      </c>
      <c r="BT31" s="78">
        <f t="shared" si="17"/>
        <v>64.5</v>
      </c>
      <c r="BU31" s="81">
        <v>0.0</v>
      </c>
      <c r="BV31" s="81">
        <v>100.0</v>
      </c>
      <c r="BW31" s="81">
        <v>100.0</v>
      </c>
      <c r="BX31" s="79">
        <v>100.0</v>
      </c>
      <c r="BY31" s="79">
        <v>100.0</v>
      </c>
      <c r="BZ31" s="79">
        <v>10.0</v>
      </c>
      <c r="CA31" s="79">
        <v>0.0</v>
      </c>
      <c r="CB31" s="79">
        <v>0.0</v>
      </c>
      <c r="CC31" s="79"/>
      <c r="CD31" s="78">
        <f t="shared" si="18"/>
        <v>51.25</v>
      </c>
    </row>
    <row r="32" ht="15.75" customHeight="1">
      <c r="A32" s="34" t="str">
        <f t="shared" si="2"/>
        <v>202004552-6</v>
      </c>
      <c r="B32" s="23">
        <f t="shared" si="3"/>
        <v>89</v>
      </c>
      <c r="C32" s="34"/>
      <c r="D32" s="84">
        <v>28.0</v>
      </c>
      <c r="E32" s="73" t="s">
        <v>233</v>
      </c>
      <c r="F32" s="73" t="s">
        <v>85</v>
      </c>
      <c r="G32" s="73" t="s">
        <v>234</v>
      </c>
      <c r="H32" s="73" t="s">
        <v>71</v>
      </c>
      <c r="I32" s="73" t="s">
        <v>235</v>
      </c>
      <c r="J32" s="73" t="s">
        <v>236</v>
      </c>
      <c r="K32" s="73" t="s">
        <v>237</v>
      </c>
      <c r="L32" s="73" t="s">
        <v>65</v>
      </c>
      <c r="M32" s="73" t="s">
        <v>66</v>
      </c>
      <c r="N32" s="73" t="s">
        <v>238</v>
      </c>
      <c r="O32" s="74">
        <f t="shared" si="4"/>
        <v>85</v>
      </c>
      <c r="P32" s="74">
        <f t="shared" si="5"/>
        <v>80</v>
      </c>
      <c r="Q32" s="74">
        <f t="shared" si="21"/>
        <v>83</v>
      </c>
      <c r="R32" s="74">
        <f t="shared" si="6"/>
        <v>96</v>
      </c>
      <c r="S32" s="74">
        <f t="shared" si="7"/>
        <v>90</v>
      </c>
      <c r="T32" s="74">
        <f t="shared" si="8"/>
        <v>96</v>
      </c>
      <c r="U32" s="74">
        <f t="shared" si="9"/>
        <v>90.625</v>
      </c>
      <c r="V32" s="75">
        <f t="shared" si="10"/>
        <v>0</v>
      </c>
      <c r="W32" s="76">
        <f t="shared" si="11"/>
        <v>89</v>
      </c>
      <c r="X32" s="74">
        <v>20.0</v>
      </c>
      <c r="Y32" s="77">
        <v>30.0</v>
      </c>
      <c r="Z32" s="77">
        <v>35.0</v>
      </c>
      <c r="AA32" s="77">
        <v>100.0</v>
      </c>
      <c r="AB32" s="78">
        <f t="shared" si="12"/>
        <v>85</v>
      </c>
      <c r="AC32" s="77">
        <v>10.0</v>
      </c>
      <c r="AD32" s="77">
        <v>70.0</v>
      </c>
      <c r="AE32" s="74">
        <v>100.0</v>
      </c>
      <c r="AF32" s="78">
        <f t="shared" si="13"/>
        <v>80</v>
      </c>
      <c r="AG32" s="77"/>
      <c r="AH32" s="77"/>
      <c r="AI32" s="74"/>
      <c r="AJ32" s="78">
        <f t="shared" si="14"/>
        <v>0</v>
      </c>
      <c r="AK32" s="79">
        <v>100.0</v>
      </c>
      <c r="AL32" s="80">
        <v>100.0</v>
      </c>
      <c r="AM32" s="79">
        <v>100.0</v>
      </c>
      <c r="AN32" s="79">
        <v>100.0</v>
      </c>
      <c r="AO32" s="79">
        <v>100.0</v>
      </c>
      <c r="AP32" s="79">
        <v>60.0</v>
      </c>
      <c r="AQ32" s="79">
        <v>100.0</v>
      </c>
      <c r="AR32" s="79">
        <v>100.0</v>
      </c>
      <c r="AS32" s="79">
        <v>100.0</v>
      </c>
      <c r="AT32" s="79">
        <v>100.0</v>
      </c>
      <c r="AU32" s="79"/>
      <c r="AV32" s="78">
        <f t="shared" si="22"/>
        <v>96</v>
      </c>
      <c r="AW32" s="79">
        <v>100.0</v>
      </c>
      <c r="AX32" s="79">
        <v>100.0</v>
      </c>
      <c r="AY32" s="79">
        <v>100.0</v>
      </c>
      <c r="AZ32" s="79">
        <v>100.0</v>
      </c>
      <c r="BA32" s="79">
        <v>100.0</v>
      </c>
      <c r="BB32" s="79">
        <v>100.0</v>
      </c>
      <c r="BC32" s="79">
        <v>100.0</v>
      </c>
      <c r="BD32" s="79">
        <v>100.0</v>
      </c>
      <c r="BE32" s="79">
        <v>0.0</v>
      </c>
      <c r="BF32" s="79">
        <v>100.0</v>
      </c>
      <c r="BG32" s="79"/>
      <c r="BH32" s="79"/>
      <c r="BI32" s="78">
        <f t="shared" si="23"/>
        <v>90</v>
      </c>
      <c r="BJ32" s="79">
        <v>100.0</v>
      </c>
      <c r="BK32" s="79">
        <v>90.0</v>
      </c>
      <c r="BL32" s="79">
        <v>85.0</v>
      </c>
      <c r="BM32" s="79">
        <v>90.0</v>
      </c>
      <c r="BN32" s="79">
        <v>95.0</v>
      </c>
      <c r="BO32" s="79">
        <v>100.0</v>
      </c>
      <c r="BP32" s="79">
        <v>100.0</v>
      </c>
      <c r="BQ32" s="79">
        <v>100.0</v>
      </c>
      <c r="BR32" s="79">
        <v>100.0</v>
      </c>
      <c r="BS32" s="79">
        <v>100.0</v>
      </c>
      <c r="BT32" s="78">
        <f t="shared" si="17"/>
        <v>96</v>
      </c>
      <c r="BU32" s="81">
        <v>25.0</v>
      </c>
      <c r="BV32" s="81">
        <v>100.0</v>
      </c>
      <c r="BW32" s="81">
        <v>100.0</v>
      </c>
      <c r="BX32" s="79">
        <v>100.0</v>
      </c>
      <c r="BY32" s="79">
        <v>100.0</v>
      </c>
      <c r="BZ32" s="79">
        <v>100.0</v>
      </c>
      <c r="CA32" s="79">
        <v>100.0</v>
      </c>
      <c r="CB32" s="79">
        <v>100.0</v>
      </c>
      <c r="CC32" s="79"/>
      <c r="CD32" s="78">
        <f t="shared" si="18"/>
        <v>90.625</v>
      </c>
    </row>
    <row r="33" ht="15.75" customHeight="1">
      <c r="A33" s="34" t="str">
        <f t="shared" si="2"/>
        <v>202004525-9</v>
      </c>
      <c r="B33" s="23">
        <f t="shared" si="3"/>
        <v>40</v>
      </c>
      <c r="C33" s="34"/>
      <c r="D33" s="84">
        <v>29.0</v>
      </c>
      <c r="E33" s="73" t="s">
        <v>239</v>
      </c>
      <c r="F33" s="73" t="s">
        <v>100</v>
      </c>
      <c r="G33" s="73" t="s">
        <v>240</v>
      </c>
      <c r="H33" s="73" t="s">
        <v>100</v>
      </c>
      <c r="I33" s="73" t="s">
        <v>241</v>
      </c>
      <c r="J33" s="73" t="s">
        <v>242</v>
      </c>
      <c r="K33" s="73" t="s">
        <v>243</v>
      </c>
      <c r="L33" s="73" t="s">
        <v>65</v>
      </c>
      <c r="M33" s="73" t="s">
        <v>66</v>
      </c>
      <c r="N33" s="73" t="s">
        <v>244</v>
      </c>
      <c r="O33" s="74">
        <f t="shared" si="4"/>
        <v>80</v>
      </c>
      <c r="P33" s="74">
        <f t="shared" si="5"/>
        <v>0</v>
      </c>
      <c r="Q33" s="74">
        <f t="shared" si="21"/>
        <v>40</v>
      </c>
      <c r="R33" s="74">
        <f t="shared" si="6"/>
        <v>83.8</v>
      </c>
      <c r="S33" s="74">
        <f t="shared" si="7"/>
        <v>79.1</v>
      </c>
      <c r="T33" s="74">
        <f t="shared" si="8"/>
        <v>58.5</v>
      </c>
      <c r="U33" s="74">
        <f t="shared" si="9"/>
        <v>75</v>
      </c>
      <c r="V33" s="75">
        <f t="shared" si="10"/>
        <v>0</v>
      </c>
      <c r="W33" s="76">
        <f t="shared" si="11"/>
        <v>40</v>
      </c>
      <c r="X33" s="74">
        <v>15.0</v>
      </c>
      <c r="Y33" s="77">
        <v>25.0</v>
      </c>
      <c r="Z33" s="77">
        <v>40.0</v>
      </c>
      <c r="AA33" s="77">
        <v>100.0</v>
      </c>
      <c r="AB33" s="78">
        <f t="shared" si="12"/>
        <v>80</v>
      </c>
      <c r="AC33" s="77">
        <v>0.0</v>
      </c>
      <c r="AD33" s="77">
        <v>0.0</v>
      </c>
      <c r="AE33" s="74">
        <v>0.0</v>
      </c>
      <c r="AF33" s="78">
        <f t="shared" si="13"/>
        <v>0</v>
      </c>
      <c r="AG33" s="77"/>
      <c r="AH33" s="77"/>
      <c r="AI33" s="74"/>
      <c r="AJ33" s="78">
        <f t="shared" si="14"/>
        <v>0</v>
      </c>
      <c r="AK33" s="79">
        <v>100.0</v>
      </c>
      <c r="AL33" s="80">
        <v>100.0</v>
      </c>
      <c r="AM33" s="79">
        <v>100.0</v>
      </c>
      <c r="AN33" s="79">
        <v>100.0</v>
      </c>
      <c r="AO33" s="79">
        <v>75.0</v>
      </c>
      <c r="AP33" s="79">
        <v>80.0</v>
      </c>
      <c r="AQ33" s="79">
        <v>100.0</v>
      </c>
      <c r="AR33" s="79">
        <v>83.0</v>
      </c>
      <c r="AS33" s="79">
        <v>0.0</v>
      </c>
      <c r="AT33" s="79">
        <v>100.0</v>
      </c>
      <c r="AU33" s="79"/>
      <c r="AV33" s="78">
        <f t="shared" si="22"/>
        <v>83.8</v>
      </c>
      <c r="AW33" s="79">
        <v>100.0</v>
      </c>
      <c r="AX33" s="79">
        <v>91.0</v>
      </c>
      <c r="AY33" s="79">
        <v>100.0</v>
      </c>
      <c r="AZ33" s="79">
        <v>0.0</v>
      </c>
      <c r="BA33" s="79">
        <v>100.0</v>
      </c>
      <c r="BB33" s="79">
        <v>100.0</v>
      </c>
      <c r="BC33" s="79">
        <v>100.0</v>
      </c>
      <c r="BD33" s="79">
        <v>0.0</v>
      </c>
      <c r="BE33" s="79">
        <v>100.0</v>
      </c>
      <c r="BF33" s="79">
        <v>100.0</v>
      </c>
      <c r="BG33" s="79"/>
      <c r="BH33" s="79"/>
      <c r="BI33" s="78">
        <f t="shared" si="23"/>
        <v>79.1</v>
      </c>
      <c r="BJ33" s="79">
        <v>100.0</v>
      </c>
      <c r="BK33" s="79">
        <v>80.0</v>
      </c>
      <c r="BL33" s="79">
        <v>75.0</v>
      </c>
      <c r="BM33" s="79">
        <v>65.0</v>
      </c>
      <c r="BN33" s="79">
        <v>85.0</v>
      </c>
      <c r="BO33" s="79">
        <v>15.0</v>
      </c>
      <c r="BP33" s="79">
        <v>40.0</v>
      </c>
      <c r="BQ33" s="79">
        <v>0.0</v>
      </c>
      <c r="BR33" s="79">
        <v>55.0</v>
      </c>
      <c r="BS33" s="79">
        <v>70.0</v>
      </c>
      <c r="BT33" s="78">
        <f t="shared" si="17"/>
        <v>58.5</v>
      </c>
      <c r="BU33" s="81">
        <v>100.0</v>
      </c>
      <c r="BV33" s="81">
        <v>100.0</v>
      </c>
      <c r="BW33" s="81">
        <v>100.0</v>
      </c>
      <c r="BX33" s="79">
        <v>100.0</v>
      </c>
      <c r="BY33" s="79">
        <v>0.0</v>
      </c>
      <c r="BZ33" s="79">
        <v>0.0</v>
      </c>
      <c r="CA33" s="79">
        <v>100.0</v>
      </c>
      <c r="CB33" s="79">
        <v>100.0</v>
      </c>
      <c r="CC33" s="79"/>
      <c r="CD33" s="78">
        <f t="shared" si="18"/>
        <v>75</v>
      </c>
    </row>
    <row r="34" ht="15.75" customHeight="1">
      <c r="A34" s="34" t="str">
        <f t="shared" si="2"/>
        <v>202004567-4</v>
      </c>
      <c r="B34" s="23">
        <f t="shared" si="3"/>
        <v>63</v>
      </c>
      <c r="C34" s="34"/>
      <c r="D34" s="84">
        <v>30.0</v>
      </c>
      <c r="E34" s="73" t="s">
        <v>245</v>
      </c>
      <c r="F34" s="73" t="s">
        <v>59</v>
      </c>
      <c r="G34" s="73" t="s">
        <v>246</v>
      </c>
      <c r="H34" s="73" t="s">
        <v>100</v>
      </c>
      <c r="I34" s="73" t="s">
        <v>247</v>
      </c>
      <c r="J34" s="73" t="s">
        <v>248</v>
      </c>
      <c r="K34" s="73" t="s">
        <v>249</v>
      </c>
      <c r="L34" s="73" t="s">
        <v>65</v>
      </c>
      <c r="M34" s="73" t="s">
        <v>66</v>
      </c>
      <c r="N34" s="73" t="s">
        <v>250</v>
      </c>
      <c r="O34" s="74">
        <f t="shared" si="4"/>
        <v>95</v>
      </c>
      <c r="P34" s="74">
        <f t="shared" si="5"/>
        <v>30</v>
      </c>
      <c r="Q34" s="74">
        <f t="shared" si="21"/>
        <v>63</v>
      </c>
      <c r="R34" s="74">
        <f t="shared" si="6"/>
        <v>66.8</v>
      </c>
      <c r="S34" s="74">
        <f t="shared" si="7"/>
        <v>47.1</v>
      </c>
      <c r="T34" s="74">
        <f t="shared" si="8"/>
        <v>65</v>
      </c>
      <c r="U34" s="74">
        <f t="shared" si="9"/>
        <v>57.14285714</v>
      </c>
      <c r="V34" s="75">
        <f t="shared" si="10"/>
        <v>0</v>
      </c>
      <c r="W34" s="76">
        <f t="shared" si="11"/>
        <v>63</v>
      </c>
      <c r="X34" s="74">
        <v>20.0</v>
      </c>
      <c r="Y34" s="77">
        <v>25.0</v>
      </c>
      <c r="Z34" s="77">
        <v>50.0</v>
      </c>
      <c r="AA34" s="77">
        <v>100.0</v>
      </c>
      <c r="AB34" s="78">
        <f t="shared" si="12"/>
        <v>95</v>
      </c>
      <c r="AC34" s="77">
        <v>15.0</v>
      </c>
      <c r="AD34" s="77">
        <v>15.0</v>
      </c>
      <c r="AE34" s="74">
        <v>100.0</v>
      </c>
      <c r="AF34" s="78">
        <f t="shared" si="13"/>
        <v>30</v>
      </c>
      <c r="AG34" s="77"/>
      <c r="AH34" s="77"/>
      <c r="AI34" s="74"/>
      <c r="AJ34" s="78">
        <f t="shared" si="14"/>
        <v>0</v>
      </c>
      <c r="AK34" s="79">
        <v>100.0</v>
      </c>
      <c r="AL34" s="80">
        <v>100.0</v>
      </c>
      <c r="AM34" s="79">
        <v>90.0</v>
      </c>
      <c r="AN34" s="79">
        <v>75.0</v>
      </c>
      <c r="AO34" s="79">
        <v>0.0</v>
      </c>
      <c r="AP34" s="79">
        <v>60.0</v>
      </c>
      <c r="AQ34" s="79">
        <v>100.0</v>
      </c>
      <c r="AR34" s="79">
        <v>83.0</v>
      </c>
      <c r="AS34" s="79">
        <v>60.0</v>
      </c>
      <c r="AT34" s="79">
        <v>0.0</v>
      </c>
      <c r="AU34" s="79"/>
      <c r="AV34" s="78">
        <f t="shared" si="22"/>
        <v>66.8</v>
      </c>
      <c r="AW34" s="79">
        <v>100.0</v>
      </c>
      <c r="AX34" s="79">
        <v>0.0</v>
      </c>
      <c r="AY34" s="79">
        <v>76.0</v>
      </c>
      <c r="AZ34" s="79">
        <v>0.0</v>
      </c>
      <c r="BA34" s="79">
        <v>0.0</v>
      </c>
      <c r="BB34" s="79">
        <v>0.0</v>
      </c>
      <c r="BC34" s="79">
        <v>95.0</v>
      </c>
      <c r="BD34" s="79">
        <v>100.0</v>
      </c>
      <c r="BE34" s="79">
        <v>100.0</v>
      </c>
      <c r="BF34" s="79">
        <v>0.0</v>
      </c>
      <c r="BG34" s="79"/>
      <c r="BH34" s="79"/>
      <c r="BI34" s="78">
        <f t="shared" si="23"/>
        <v>47.1</v>
      </c>
      <c r="BJ34" s="79">
        <v>80.0</v>
      </c>
      <c r="BK34" s="79">
        <v>0.0</v>
      </c>
      <c r="BL34" s="79">
        <v>100.0</v>
      </c>
      <c r="BM34" s="79">
        <v>0.0</v>
      </c>
      <c r="BN34" s="79">
        <v>100.0</v>
      </c>
      <c r="BO34" s="79">
        <v>0.0</v>
      </c>
      <c r="BP34" s="79">
        <v>85.0</v>
      </c>
      <c r="BQ34" s="79">
        <v>85.0</v>
      </c>
      <c r="BR34" s="79">
        <v>100.0</v>
      </c>
      <c r="BS34" s="79">
        <v>100.0</v>
      </c>
      <c r="BT34" s="78">
        <f t="shared" si="17"/>
        <v>65</v>
      </c>
      <c r="BU34" s="81"/>
      <c r="BV34" s="81">
        <v>0.0</v>
      </c>
      <c r="BW34" s="81">
        <v>100.0</v>
      </c>
      <c r="BX34" s="79">
        <v>100.0</v>
      </c>
      <c r="BY34" s="79">
        <v>100.0</v>
      </c>
      <c r="BZ34" s="79">
        <v>0.0</v>
      </c>
      <c r="CA34" s="79">
        <v>0.0</v>
      </c>
      <c r="CB34" s="79">
        <v>100.0</v>
      </c>
      <c r="CC34" s="79"/>
      <c r="CD34" s="78">
        <f t="shared" si="18"/>
        <v>57.14285714</v>
      </c>
    </row>
    <row r="35" ht="15.75" customHeight="1">
      <c r="A35" s="34" t="str">
        <f t="shared" si="2"/>
        <v>202004508-9</v>
      </c>
      <c r="B35" s="23">
        <f t="shared" si="3"/>
        <v>60</v>
      </c>
      <c r="C35" s="34"/>
      <c r="D35" s="84">
        <v>31.0</v>
      </c>
      <c r="E35" s="73" t="s">
        <v>251</v>
      </c>
      <c r="F35" s="73" t="s">
        <v>100</v>
      </c>
      <c r="G35" s="73" t="s">
        <v>252</v>
      </c>
      <c r="H35" s="73" t="s">
        <v>61</v>
      </c>
      <c r="I35" s="73" t="s">
        <v>253</v>
      </c>
      <c r="J35" s="73" t="s">
        <v>254</v>
      </c>
      <c r="K35" s="73" t="s">
        <v>255</v>
      </c>
      <c r="L35" s="73" t="s">
        <v>65</v>
      </c>
      <c r="M35" s="73" t="s">
        <v>66</v>
      </c>
      <c r="N35" s="73" t="s">
        <v>256</v>
      </c>
      <c r="O35" s="74">
        <f t="shared" si="4"/>
        <v>50</v>
      </c>
      <c r="P35" s="74">
        <f t="shared" si="5"/>
        <v>72</v>
      </c>
      <c r="Q35" s="74">
        <f t="shared" si="21"/>
        <v>86</v>
      </c>
      <c r="R35" s="74">
        <f t="shared" si="6"/>
        <v>37.5</v>
      </c>
      <c r="S35" s="74">
        <f t="shared" si="7"/>
        <v>26.6</v>
      </c>
      <c r="T35" s="74">
        <f t="shared" si="8"/>
        <v>40</v>
      </c>
      <c r="U35" s="74">
        <f t="shared" si="9"/>
        <v>0</v>
      </c>
      <c r="V35" s="75">
        <f t="shared" si="10"/>
        <v>100</v>
      </c>
      <c r="W35" s="76">
        <f t="shared" si="11"/>
        <v>60</v>
      </c>
      <c r="X35" s="74">
        <v>20.0</v>
      </c>
      <c r="Y35" s="77">
        <v>30.0</v>
      </c>
      <c r="Z35" s="77">
        <v>0.0</v>
      </c>
      <c r="AA35" s="77">
        <v>0.0</v>
      </c>
      <c r="AB35" s="78">
        <f t="shared" si="12"/>
        <v>50</v>
      </c>
      <c r="AC35" s="77">
        <v>30.0</v>
      </c>
      <c r="AD35" s="77">
        <v>60.0</v>
      </c>
      <c r="AE35" s="74">
        <v>70.0</v>
      </c>
      <c r="AF35" s="78">
        <f t="shared" si="13"/>
        <v>72</v>
      </c>
      <c r="AG35" s="77">
        <v>30.0</v>
      </c>
      <c r="AH35" s="77">
        <v>70.0</v>
      </c>
      <c r="AI35" s="74">
        <v>100.0</v>
      </c>
      <c r="AJ35" s="78">
        <f t="shared" si="14"/>
        <v>100</v>
      </c>
      <c r="AK35" s="79">
        <v>100.0</v>
      </c>
      <c r="AL35" s="80">
        <v>0.0</v>
      </c>
      <c r="AM35" s="79">
        <v>100.0</v>
      </c>
      <c r="AN35" s="79">
        <v>0.0</v>
      </c>
      <c r="AO35" s="79">
        <v>75.0</v>
      </c>
      <c r="AP35" s="79">
        <v>100.0</v>
      </c>
      <c r="AQ35" s="79">
        <v>0.0</v>
      </c>
      <c r="AR35" s="79">
        <v>0.0</v>
      </c>
      <c r="AS35" s="79">
        <v>0.0</v>
      </c>
      <c r="AT35" s="79">
        <v>0.0</v>
      </c>
      <c r="AU35" s="79"/>
      <c r="AV35" s="78">
        <f t="shared" si="22"/>
        <v>37.5</v>
      </c>
      <c r="AW35" s="79">
        <v>81.0</v>
      </c>
      <c r="AX35" s="79">
        <v>95.0</v>
      </c>
      <c r="AY35" s="79">
        <v>90.0</v>
      </c>
      <c r="AZ35" s="79">
        <v>0.0</v>
      </c>
      <c r="BA35" s="79">
        <v>0.0</v>
      </c>
      <c r="BB35" s="79">
        <v>0.0</v>
      </c>
      <c r="BC35" s="79">
        <v>0.0</v>
      </c>
      <c r="BD35" s="79">
        <v>0.0</v>
      </c>
      <c r="BE35" s="79">
        <v>0.0</v>
      </c>
      <c r="BF35" s="79">
        <v>0.0</v>
      </c>
      <c r="BG35" s="79"/>
      <c r="BH35" s="79"/>
      <c r="BI35" s="78">
        <f t="shared" si="23"/>
        <v>26.6</v>
      </c>
      <c r="BJ35" s="79">
        <v>100.0</v>
      </c>
      <c r="BK35" s="79">
        <v>100.0</v>
      </c>
      <c r="BL35" s="79">
        <v>100.0</v>
      </c>
      <c r="BM35" s="79">
        <v>0.0</v>
      </c>
      <c r="BN35" s="79">
        <v>100.0</v>
      </c>
      <c r="BO35" s="79">
        <v>0.0</v>
      </c>
      <c r="BP35" s="79">
        <v>0.0</v>
      </c>
      <c r="BQ35" s="79">
        <v>0.0</v>
      </c>
      <c r="BR35" s="79">
        <v>0.0</v>
      </c>
      <c r="BS35" s="79">
        <v>0.0</v>
      </c>
      <c r="BT35" s="78">
        <f t="shared" si="17"/>
        <v>40</v>
      </c>
      <c r="BU35" s="81">
        <v>0.0</v>
      </c>
      <c r="BV35" s="81">
        <v>0.0</v>
      </c>
      <c r="BW35" s="81">
        <v>0.0</v>
      </c>
      <c r="BX35" s="79">
        <v>0.0</v>
      </c>
      <c r="BY35" s="79">
        <v>0.0</v>
      </c>
      <c r="BZ35" s="79">
        <v>0.0</v>
      </c>
      <c r="CA35" s="79">
        <v>0.0</v>
      </c>
      <c r="CB35" s="79">
        <v>0.0</v>
      </c>
      <c r="CC35" s="79"/>
      <c r="CD35" s="78">
        <f t="shared" si="18"/>
        <v>0</v>
      </c>
    </row>
    <row r="36" ht="15.75" customHeight="1">
      <c r="A36" s="34" t="str">
        <f t="shared" si="2"/>
        <v>202004588-7</v>
      </c>
      <c r="B36" s="23">
        <f t="shared" si="3"/>
        <v>91</v>
      </c>
      <c r="C36" s="34"/>
      <c r="D36" s="84">
        <v>32.0</v>
      </c>
      <c r="E36" s="73" t="s">
        <v>257</v>
      </c>
      <c r="F36" s="73" t="s">
        <v>92</v>
      </c>
      <c r="G36" s="73" t="s">
        <v>258</v>
      </c>
      <c r="H36" s="73" t="s">
        <v>79</v>
      </c>
      <c r="I36" s="73" t="s">
        <v>259</v>
      </c>
      <c r="J36" s="73" t="s">
        <v>260</v>
      </c>
      <c r="K36" s="73" t="s">
        <v>261</v>
      </c>
      <c r="L36" s="73" t="s">
        <v>65</v>
      </c>
      <c r="M36" s="73" t="s">
        <v>66</v>
      </c>
      <c r="N36" s="73" t="s">
        <v>262</v>
      </c>
      <c r="O36" s="74">
        <f t="shared" si="4"/>
        <v>90</v>
      </c>
      <c r="P36" s="74">
        <f t="shared" si="5"/>
        <v>100</v>
      </c>
      <c r="Q36" s="74">
        <f t="shared" si="21"/>
        <v>95</v>
      </c>
      <c r="R36" s="74">
        <f t="shared" si="6"/>
        <v>70</v>
      </c>
      <c r="S36" s="74">
        <f t="shared" si="7"/>
        <v>84.4</v>
      </c>
      <c r="T36" s="74">
        <f t="shared" si="8"/>
        <v>100</v>
      </c>
      <c r="U36" s="74">
        <f t="shared" si="9"/>
        <v>100</v>
      </c>
      <c r="V36" s="75">
        <f t="shared" si="10"/>
        <v>0</v>
      </c>
      <c r="W36" s="76">
        <f t="shared" si="11"/>
        <v>91</v>
      </c>
      <c r="X36" s="74">
        <v>20.0</v>
      </c>
      <c r="Y36" s="77">
        <v>30.0</v>
      </c>
      <c r="Z36" s="77">
        <v>40.0</v>
      </c>
      <c r="AA36" s="77">
        <v>100.0</v>
      </c>
      <c r="AB36" s="78">
        <f t="shared" si="12"/>
        <v>90</v>
      </c>
      <c r="AC36" s="77">
        <v>30.0</v>
      </c>
      <c r="AD36" s="77">
        <v>70.0</v>
      </c>
      <c r="AE36" s="74">
        <v>100.0</v>
      </c>
      <c r="AF36" s="78">
        <f t="shared" si="13"/>
        <v>100</v>
      </c>
      <c r="AG36" s="77"/>
      <c r="AH36" s="77"/>
      <c r="AI36" s="74"/>
      <c r="AJ36" s="78">
        <f t="shared" si="14"/>
        <v>0</v>
      </c>
      <c r="AK36" s="79">
        <v>100.0</v>
      </c>
      <c r="AL36" s="80">
        <v>100.0</v>
      </c>
      <c r="AM36" s="79">
        <v>100.0</v>
      </c>
      <c r="AN36" s="79">
        <v>100.0</v>
      </c>
      <c r="AO36" s="79">
        <v>100.0</v>
      </c>
      <c r="AP36" s="79">
        <v>0.0</v>
      </c>
      <c r="AQ36" s="79">
        <v>100.0</v>
      </c>
      <c r="AR36" s="79">
        <v>100.0</v>
      </c>
      <c r="AS36" s="79">
        <v>0.0</v>
      </c>
      <c r="AT36" s="79">
        <v>0.0</v>
      </c>
      <c r="AU36" s="79"/>
      <c r="AV36" s="78">
        <f t="shared" si="22"/>
        <v>70</v>
      </c>
      <c r="AW36" s="79">
        <v>0.0</v>
      </c>
      <c r="AX36" s="79">
        <v>61.0</v>
      </c>
      <c r="AY36" s="79">
        <v>83.0</v>
      </c>
      <c r="AZ36" s="79">
        <v>100.0</v>
      </c>
      <c r="BA36" s="79">
        <v>100.0</v>
      </c>
      <c r="BB36" s="79">
        <v>100.0</v>
      </c>
      <c r="BC36" s="79">
        <v>100.0</v>
      </c>
      <c r="BD36" s="79">
        <v>100.0</v>
      </c>
      <c r="BE36" s="79">
        <v>100.0</v>
      </c>
      <c r="BF36" s="79">
        <v>100.0</v>
      </c>
      <c r="BG36" s="79"/>
      <c r="BH36" s="79"/>
      <c r="BI36" s="78">
        <f t="shared" si="23"/>
        <v>84.4</v>
      </c>
      <c r="BJ36" s="79">
        <v>100.0</v>
      </c>
      <c r="BK36" s="79">
        <v>100.0</v>
      </c>
      <c r="BL36" s="79">
        <v>100.0</v>
      </c>
      <c r="BM36" s="79">
        <v>100.0</v>
      </c>
      <c r="BN36" s="79">
        <v>100.0</v>
      </c>
      <c r="BO36" s="79">
        <v>100.0</v>
      </c>
      <c r="BP36" s="79">
        <v>100.0</v>
      </c>
      <c r="BQ36" s="79">
        <v>100.0</v>
      </c>
      <c r="BR36" s="79">
        <v>100.0</v>
      </c>
      <c r="BS36" s="79">
        <v>100.0</v>
      </c>
      <c r="BT36" s="78">
        <f t="shared" si="17"/>
        <v>100</v>
      </c>
      <c r="BU36" s="81">
        <v>100.0</v>
      </c>
      <c r="BV36" s="81">
        <v>100.0</v>
      </c>
      <c r="BW36" s="81">
        <v>100.0</v>
      </c>
      <c r="BX36" s="79">
        <v>100.0</v>
      </c>
      <c r="BY36" s="79">
        <v>100.0</v>
      </c>
      <c r="BZ36" s="79">
        <v>100.0</v>
      </c>
      <c r="CA36" s="79">
        <v>100.0</v>
      </c>
      <c r="CB36" s="79">
        <v>100.0</v>
      </c>
      <c r="CC36" s="79"/>
      <c r="CD36" s="78">
        <f t="shared" si="18"/>
        <v>100</v>
      </c>
    </row>
    <row r="37" ht="15.75" customHeight="1">
      <c r="A37" s="34" t="str">
        <f t="shared" si="2"/>
        <v>202004645-k</v>
      </c>
      <c r="B37" s="23">
        <f t="shared" si="3"/>
        <v>83</v>
      </c>
      <c r="C37" s="34"/>
      <c r="D37" s="84">
        <v>33.0</v>
      </c>
      <c r="E37" s="73" t="s">
        <v>263</v>
      </c>
      <c r="F37" s="73" t="s">
        <v>77</v>
      </c>
      <c r="G37" s="73" t="s">
        <v>264</v>
      </c>
      <c r="H37" s="73" t="s">
        <v>65</v>
      </c>
      <c r="I37" s="73" t="s">
        <v>265</v>
      </c>
      <c r="J37" s="73" t="s">
        <v>266</v>
      </c>
      <c r="K37" s="73" t="s">
        <v>267</v>
      </c>
      <c r="L37" s="73" t="s">
        <v>65</v>
      </c>
      <c r="M37" s="73" t="s">
        <v>66</v>
      </c>
      <c r="N37" s="73" t="s">
        <v>268</v>
      </c>
      <c r="O37" s="74">
        <f t="shared" si="4"/>
        <v>90</v>
      </c>
      <c r="P37" s="74">
        <f t="shared" si="5"/>
        <v>50</v>
      </c>
      <c r="Q37" s="74">
        <f t="shared" si="21"/>
        <v>70</v>
      </c>
      <c r="R37" s="74">
        <f t="shared" si="6"/>
        <v>92.7</v>
      </c>
      <c r="S37" s="74">
        <f t="shared" si="7"/>
        <v>98.091</v>
      </c>
      <c r="T37" s="74">
        <f t="shared" si="8"/>
        <v>97.5</v>
      </c>
      <c r="U37" s="74">
        <f t="shared" si="9"/>
        <v>100</v>
      </c>
      <c r="V37" s="75">
        <f t="shared" si="10"/>
        <v>0</v>
      </c>
      <c r="W37" s="76">
        <f t="shared" si="11"/>
        <v>83</v>
      </c>
      <c r="X37" s="74">
        <v>20.0</v>
      </c>
      <c r="Y37" s="77">
        <v>25.0</v>
      </c>
      <c r="Z37" s="77">
        <v>45.0</v>
      </c>
      <c r="AA37" s="77">
        <v>100.0</v>
      </c>
      <c r="AB37" s="78">
        <f t="shared" si="12"/>
        <v>90</v>
      </c>
      <c r="AC37" s="77">
        <v>10.0</v>
      </c>
      <c r="AD37" s="77">
        <v>40.0</v>
      </c>
      <c r="AE37" s="74">
        <v>100.0</v>
      </c>
      <c r="AF37" s="78">
        <f t="shared" si="13"/>
        <v>50</v>
      </c>
      <c r="AG37" s="77"/>
      <c r="AH37" s="77"/>
      <c r="AI37" s="74"/>
      <c r="AJ37" s="78">
        <f t="shared" si="14"/>
        <v>0</v>
      </c>
      <c r="AK37" s="79">
        <v>100.0</v>
      </c>
      <c r="AL37" s="80">
        <v>100.0</v>
      </c>
      <c r="AM37" s="79">
        <v>100.0</v>
      </c>
      <c r="AN37" s="79">
        <v>100.0</v>
      </c>
      <c r="AO37" s="79">
        <v>100.0</v>
      </c>
      <c r="AP37" s="79">
        <v>100.0</v>
      </c>
      <c r="AQ37" s="79">
        <v>100.0</v>
      </c>
      <c r="AR37" s="79">
        <v>67.0</v>
      </c>
      <c r="AS37" s="79">
        <v>60.0</v>
      </c>
      <c r="AT37" s="79">
        <v>100.0</v>
      </c>
      <c r="AU37" s="79"/>
      <c r="AV37" s="78">
        <f t="shared" si="22"/>
        <v>92.7</v>
      </c>
      <c r="AW37" s="79">
        <v>94.0</v>
      </c>
      <c r="AX37" s="79">
        <v>98.0</v>
      </c>
      <c r="AY37" s="79">
        <v>100.0</v>
      </c>
      <c r="AZ37" s="79">
        <v>100.0</v>
      </c>
      <c r="BA37" s="79">
        <v>100.0</v>
      </c>
      <c r="BB37" s="79">
        <v>100.0</v>
      </c>
      <c r="BC37" s="79">
        <v>98.0</v>
      </c>
      <c r="BD37" s="79">
        <v>90.91</v>
      </c>
      <c r="BE37" s="79">
        <v>100.0</v>
      </c>
      <c r="BF37" s="79">
        <v>100.0</v>
      </c>
      <c r="BG37" s="79"/>
      <c r="BH37" s="79"/>
      <c r="BI37" s="78">
        <f t="shared" si="23"/>
        <v>98.091</v>
      </c>
      <c r="BJ37" s="79">
        <v>100.0</v>
      </c>
      <c r="BK37" s="79">
        <v>95.0</v>
      </c>
      <c r="BL37" s="79">
        <v>95.0</v>
      </c>
      <c r="BM37" s="79">
        <v>100.0</v>
      </c>
      <c r="BN37" s="79">
        <v>90.0</v>
      </c>
      <c r="BO37" s="79">
        <v>100.0</v>
      </c>
      <c r="BP37" s="79">
        <v>100.0</v>
      </c>
      <c r="BQ37" s="79">
        <v>100.0</v>
      </c>
      <c r="BR37" s="79">
        <v>100.0</v>
      </c>
      <c r="BS37" s="79">
        <v>95.0</v>
      </c>
      <c r="BT37" s="78">
        <f t="shared" si="17"/>
        <v>97.5</v>
      </c>
      <c r="BU37" s="81">
        <v>100.0</v>
      </c>
      <c r="BV37" s="81">
        <v>100.0</v>
      </c>
      <c r="BW37" s="81">
        <v>100.0</v>
      </c>
      <c r="BX37" s="79">
        <v>100.0</v>
      </c>
      <c r="BY37" s="79">
        <v>100.0</v>
      </c>
      <c r="BZ37" s="79">
        <v>100.0</v>
      </c>
      <c r="CA37" s="79">
        <v>100.0</v>
      </c>
      <c r="CB37" s="79">
        <v>100.0</v>
      </c>
      <c r="CC37" s="79"/>
      <c r="CD37" s="78">
        <f t="shared" si="18"/>
        <v>100</v>
      </c>
    </row>
    <row r="38" ht="15.75" customHeight="1">
      <c r="A38" s="34" t="str">
        <f t="shared" si="2"/>
        <v>202004516-k</v>
      </c>
      <c r="B38" s="23">
        <f t="shared" si="3"/>
        <v>64</v>
      </c>
      <c r="C38" s="34"/>
      <c r="D38" s="84">
        <v>34.0</v>
      </c>
      <c r="E38" s="73" t="s">
        <v>269</v>
      </c>
      <c r="F38" s="73" t="s">
        <v>77</v>
      </c>
      <c r="G38" s="73" t="s">
        <v>270</v>
      </c>
      <c r="H38" s="73" t="s">
        <v>108</v>
      </c>
      <c r="I38" s="73" t="s">
        <v>271</v>
      </c>
      <c r="J38" s="73" t="s">
        <v>272</v>
      </c>
      <c r="K38" s="73" t="s">
        <v>273</v>
      </c>
      <c r="L38" s="73" t="s">
        <v>65</v>
      </c>
      <c r="M38" s="73" t="s">
        <v>66</v>
      </c>
      <c r="N38" s="73" t="s">
        <v>274</v>
      </c>
      <c r="O38" s="74">
        <f t="shared" si="4"/>
        <v>65</v>
      </c>
      <c r="P38" s="74">
        <f t="shared" si="5"/>
        <v>45</v>
      </c>
      <c r="Q38" s="74">
        <f t="shared" si="21"/>
        <v>55</v>
      </c>
      <c r="R38" s="74">
        <f t="shared" si="6"/>
        <v>77.4</v>
      </c>
      <c r="S38" s="74">
        <f t="shared" si="7"/>
        <v>88.891</v>
      </c>
      <c r="T38" s="74">
        <f t="shared" si="8"/>
        <v>66.5</v>
      </c>
      <c r="U38" s="74">
        <f t="shared" si="9"/>
        <v>71.875</v>
      </c>
      <c r="V38" s="75">
        <f t="shared" si="10"/>
        <v>0</v>
      </c>
      <c r="W38" s="76">
        <f t="shared" si="11"/>
        <v>64</v>
      </c>
      <c r="X38" s="74">
        <v>15.0</v>
      </c>
      <c r="Y38" s="77">
        <v>25.0</v>
      </c>
      <c r="Z38" s="77">
        <v>25.0</v>
      </c>
      <c r="AA38" s="77">
        <v>100.0</v>
      </c>
      <c r="AB38" s="78">
        <f t="shared" si="12"/>
        <v>65</v>
      </c>
      <c r="AC38" s="77">
        <v>5.0</v>
      </c>
      <c r="AD38" s="77">
        <v>40.0</v>
      </c>
      <c r="AE38" s="74">
        <v>100.0</v>
      </c>
      <c r="AF38" s="78">
        <f t="shared" si="13"/>
        <v>45</v>
      </c>
      <c r="AG38" s="77"/>
      <c r="AH38" s="77"/>
      <c r="AI38" s="74"/>
      <c r="AJ38" s="78">
        <f t="shared" si="14"/>
        <v>0</v>
      </c>
      <c r="AK38" s="79">
        <v>100.0</v>
      </c>
      <c r="AL38" s="80">
        <v>100.0</v>
      </c>
      <c r="AM38" s="79">
        <v>100.0</v>
      </c>
      <c r="AN38" s="79">
        <v>100.0</v>
      </c>
      <c r="AO38" s="79">
        <v>100.0</v>
      </c>
      <c r="AP38" s="79">
        <v>100.0</v>
      </c>
      <c r="AQ38" s="79">
        <v>80.0</v>
      </c>
      <c r="AR38" s="79">
        <v>17.0</v>
      </c>
      <c r="AS38" s="79">
        <v>60.0</v>
      </c>
      <c r="AT38" s="79">
        <v>17.0</v>
      </c>
      <c r="AU38" s="79"/>
      <c r="AV38" s="78">
        <f t="shared" si="22"/>
        <v>77.4</v>
      </c>
      <c r="AW38" s="79">
        <v>100.0</v>
      </c>
      <c r="AX38" s="79">
        <v>100.0</v>
      </c>
      <c r="AY38" s="79">
        <v>100.0</v>
      </c>
      <c r="AZ38" s="79">
        <v>100.0</v>
      </c>
      <c r="BA38" s="79">
        <v>100.0</v>
      </c>
      <c r="BB38" s="79">
        <v>100.0</v>
      </c>
      <c r="BC38" s="79">
        <v>98.0</v>
      </c>
      <c r="BD38" s="79">
        <v>90.91</v>
      </c>
      <c r="BE38" s="79">
        <v>100.0</v>
      </c>
      <c r="BF38" s="79">
        <v>0.0</v>
      </c>
      <c r="BG38" s="79"/>
      <c r="BH38" s="79"/>
      <c r="BI38" s="78">
        <f t="shared" si="23"/>
        <v>88.891</v>
      </c>
      <c r="BJ38" s="79">
        <v>100.0</v>
      </c>
      <c r="BK38" s="79">
        <v>100.0</v>
      </c>
      <c r="BL38" s="79">
        <v>100.0</v>
      </c>
      <c r="BM38" s="79">
        <v>95.0</v>
      </c>
      <c r="BN38" s="79">
        <v>85.0</v>
      </c>
      <c r="BO38" s="79">
        <v>100.0</v>
      </c>
      <c r="BP38" s="79">
        <v>85.0</v>
      </c>
      <c r="BQ38" s="79">
        <v>0.0</v>
      </c>
      <c r="BR38" s="79">
        <v>0.0</v>
      </c>
      <c r="BS38" s="79">
        <v>0.0</v>
      </c>
      <c r="BT38" s="78">
        <f t="shared" si="17"/>
        <v>66.5</v>
      </c>
      <c r="BU38" s="81">
        <v>75.0</v>
      </c>
      <c r="BV38" s="81">
        <v>100.0</v>
      </c>
      <c r="BW38" s="81">
        <v>100.0</v>
      </c>
      <c r="BX38" s="79">
        <v>100.0</v>
      </c>
      <c r="BY38" s="79">
        <v>0.0</v>
      </c>
      <c r="BZ38" s="79">
        <v>0.0</v>
      </c>
      <c r="CA38" s="79">
        <v>100.0</v>
      </c>
      <c r="CB38" s="79">
        <v>100.0</v>
      </c>
      <c r="CC38" s="79"/>
      <c r="CD38" s="78">
        <f t="shared" si="18"/>
        <v>71.875</v>
      </c>
    </row>
    <row r="39" ht="15.75" customHeight="1">
      <c r="A39" s="34" t="str">
        <f t="shared" si="2"/>
        <v>202004583-6</v>
      </c>
      <c r="B39" s="23">
        <f t="shared" si="3"/>
        <v>96</v>
      </c>
      <c r="C39" s="34"/>
      <c r="D39" s="84">
        <v>35.0</v>
      </c>
      <c r="E39" s="94" t="s">
        <v>275</v>
      </c>
      <c r="F39" s="94" t="s">
        <v>85</v>
      </c>
      <c r="G39" s="94" t="s">
        <v>276</v>
      </c>
      <c r="H39" s="94" t="s">
        <v>65</v>
      </c>
      <c r="I39" s="94" t="s">
        <v>277</v>
      </c>
      <c r="J39" s="94" t="s">
        <v>278</v>
      </c>
      <c r="K39" s="94" t="s">
        <v>279</v>
      </c>
      <c r="L39" s="94" t="s">
        <v>65</v>
      </c>
      <c r="M39" s="94" t="s">
        <v>66</v>
      </c>
      <c r="N39" s="94" t="s">
        <v>280</v>
      </c>
      <c r="O39" s="74">
        <f t="shared" si="4"/>
        <v>90</v>
      </c>
      <c r="P39" s="74">
        <f t="shared" si="5"/>
        <v>100</v>
      </c>
      <c r="Q39" s="74">
        <f t="shared" si="21"/>
        <v>95</v>
      </c>
      <c r="R39" s="74">
        <f t="shared" si="6"/>
        <v>96.3</v>
      </c>
      <c r="S39" s="74">
        <f t="shared" si="7"/>
        <v>100</v>
      </c>
      <c r="T39" s="74">
        <f t="shared" si="8"/>
        <v>97</v>
      </c>
      <c r="U39" s="74">
        <f t="shared" si="9"/>
        <v>96.875</v>
      </c>
      <c r="V39" s="75">
        <f t="shared" si="10"/>
        <v>0</v>
      </c>
      <c r="W39" s="76">
        <f t="shared" si="11"/>
        <v>96</v>
      </c>
      <c r="X39" s="74">
        <v>20.0</v>
      </c>
      <c r="Y39" s="77">
        <v>30.0</v>
      </c>
      <c r="Z39" s="77">
        <v>40.0</v>
      </c>
      <c r="AA39" s="77">
        <v>100.0</v>
      </c>
      <c r="AB39" s="78">
        <f t="shared" si="12"/>
        <v>90</v>
      </c>
      <c r="AC39" s="77">
        <v>30.0</v>
      </c>
      <c r="AD39" s="77">
        <v>70.0</v>
      </c>
      <c r="AE39" s="74">
        <v>100.0</v>
      </c>
      <c r="AF39" s="78">
        <f t="shared" si="13"/>
        <v>100</v>
      </c>
      <c r="AG39" s="77"/>
      <c r="AH39" s="77"/>
      <c r="AI39" s="74"/>
      <c r="AJ39" s="78">
        <f t="shared" si="14"/>
        <v>0</v>
      </c>
      <c r="AK39" s="79">
        <v>100.0</v>
      </c>
      <c r="AL39" s="80">
        <v>100.0</v>
      </c>
      <c r="AM39" s="79">
        <v>100.0</v>
      </c>
      <c r="AN39" s="79">
        <v>100.0</v>
      </c>
      <c r="AO39" s="79">
        <v>100.0</v>
      </c>
      <c r="AP39" s="79">
        <v>80.0</v>
      </c>
      <c r="AQ39" s="79">
        <v>100.0</v>
      </c>
      <c r="AR39" s="79">
        <v>83.0</v>
      </c>
      <c r="AS39" s="79">
        <v>100.0</v>
      </c>
      <c r="AT39" s="79">
        <v>100.0</v>
      </c>
      <c r="AU39" s="79"/>
      <c r="AV39" s="78">
        <f t="shared" si="22"/>
        <v>96.3</v>
      </c>
      <c r="AW39" s="79">
        <v>100.0</v>
      </c>
      <c r="AX39" s="79">
        <v>100.0</v>
      </c>
      <c r="AY39" s="79">
        <v>100.0</v>
      </c>
      <c r="AZ39" s="79">
        <v>100.0</v>
      </c>
      <c r="BA39" s="79">
        <v>100.0</v>
      </c>
      <c r="BB39" s="79">
        <v>100.0</v>
      </c>
      <c r="BC39" s="79">
        <v>100.0</v>
      </c>
      <c r="BD39" s="79">
        <v>100.0</v>
      </c>
      <c r="BE39" s="79">
        <v>100.0</v>
      </c>
      <c r="BF39" s="79">
        <v>100.0</v>
      </c>
      <c r="BG39" s="79"/>
      <c r="BH39" s="79"/>
      <c r="BI39" s="78">
        <f t="shared" si="23"/>
        <v>100</v>
      </c>
      <c r="BJ39" s="79">
        <v>100.0</v>
      </c>
      <c r="BK39" s="79">
        <v>100.0</v>
      </c>
      <c r="BL39" s="79">
        <v>100.0</v>
      </c>
      <c r="BM39" s="79">
        <v>95.0</v>
      </c>
      <c r="BN39" s="79">
        <v>95.0</v>
      </c>
      <c r="BO39" s="79">
        <v>100.0</v>
      </c>
      <c r="BP39" s="79">
        <v>95.0</v>
      </c>
      <c r="BQ39" s="79">
        <v>100.0</v>
      </c>
      <c r="BR39" s="79">
        <v>100.0</v>
      </c>
      <c r="BS39" s="79">
        <v>85.0</v>
      </c>
      <c r="BT39" s="78">
        <f t="shared" si="17"/>
        <v>97</v>
      </c>
      <c r="BU39" s="81">
        <v>75.0</v>
      </c>
      <c r="BV39" s="81">
        <v>100.0</v>
      </c>
      <c r="BW39" s="81">
        <v>100.0</v>
      </c>
      <c r="BX39" s="79">
        <v>100.0</v>
      </c>
      <c r="BY39" s="79">
        <v>100.0</v>
      </c>
      <c r="BZ39" s="79">
        <v>100.0</v>
      </c>
      <c r="CA39" s="79">
        <v>100.0</v>
      </c>
      <c r="CB39" s="79">
        <v>100.0</v>
      </c>
      <c r="CC39" s="79"/>
      <c r="CD39" s="78">
        <f t="shared" si="18"/>
        <v>96.875</v>
      </c>
    </row>
    <row r="40" ht="15.75" customHeight="1">
      <c r="A40" s="34" t="str">
        <f t="shared" si="2"/>
        <v>-</v>
      </c>
      <c r="B40" s="23" t="str">
        <f t="shared" si="3"/>
        <v/>
      </c>
      <c r="C40" s="34"/>
      <c r="D40" s="95">
        <v>36.0</v>
      </c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4"/>
      <c r="P40" s="74"/>
      <c r="Q40" s="74"/>
      <c r="R40" s="74"/>
      <c r="S40" s="74"/>
      <c r="T40" s="74"/>
      <c r="U40" s="74"/>
      <c r="V40" s="75"/>
      <c r="W40" s="76"/>
      <c r="X40" s="74"/>
      <c r="Y40" s="77"/>
      <c r="Z40" s="77"/>
      <c r="AA40" s="77"/>
      <c r="AB40" s="78"/>
      <c r="AC40" s="77"/>
      <c r="AD40" s="77"/>
      <c r="AE40" s="96"/>
      <c r="AF40" s="78"/>
      <c r="AG40" s="77"/>
      <c r="AH40" s="77"/>
      <c r="AI40" s="96"/>
      <c r="AJ40" s="78"/>
      <c r="AK40" s="79"/>
      <c r="AL40" s="80"/>
      <c r="AM40" s="79"/>
      <c r="AN40" s="79"/>
      <c r="AO40" s="79"/>
      <c r="AP40" s="79"/>
      <c r="AQ40" s="79"/>
      <c r="AR40" s="79"/>
      <c r="AS40" s="79"/>
      <c r="AT40" s="79"/>
      <c r="AU40" s="79"/>
      <c r="AV40" s="78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8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8"/>
      <c r="BU40" s="81"/>
      <c r="BV40" s="81"/>
      <c r="BW40" s="81"/>
      <c r="BX40" s="79"/>
      <c r="BY40" s="79"/>
      <c r="BZ40" s="79"/>
      <c r="CA40" s="79"/>
      <c r="CC40" s="79"/>
      <c r="CD40" s="78"/>
    </row>
    <row r="41" ht="15.75" customHeight="1">
      <c r="A41" s="34" t="str">
        <f t="shared" si="2"/>
        <v>-</v>
      </c>
      <c r="B41" s="23" t="str">
        <f t="shared" si="3"/>
        <v/>
      </c>
      <c r="C41" s="34"/>
      <c r="D41" s="95">
        <v>37.0</v>
      </c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4"/>
      <c r="P41" s="74"/>
      <c r="Q41" s="74"/>
      <c r="R41" s="74"/>
      <c r="S41" s="74"/>
      <c r="T41" s="74"/>
      <c r="U41" s="74"/>
      <c r="V41" s="75"/>
      <c r="W41" s="76"/>
      <c r="X41" s="74"/>
      <c r="Y41" s="77"/>
      <c r="Z41" s="77"/>
      <c r="AA41" s="77"/>
      <c r="AB41" s="78"/>
      <c r="AC41" s="77"/>
      <c r="AD41" s="77"/>
      <c r="AE41" s="96"/>
      <c r="AF41" s="78"/>
      <c r="AG41" s="77"/>
      <c r="AH41" s="77"/>
      <c r="AI41" s="96"/>
      <c r="AJ41" s="78"/>
      <c r="AK41" s="79"/>
      <c r="AL41" s="80"/>
      <c r="AM41" s="79"/>
      <c r="AN41" s="79"/>
      <c r="AO41" s="79"/>
      <c r="AP41" s="79"/>
      <c r="AQ41" s="79"/>
      <c r="AR41" s="79"/>
      <c r="AS41" s="79"/>
      <c r="AT41" s="79"/>
      <c r="AU41" s="79"/>
      <c r="AV41" s="78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8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8"/>
      <c r="BU41" s="81"/>
      <c r="BV41" s="81"/>
      <c r="BW41" s="81"/>
      <c r="BX41" s="79"/>
      <c r="BY41" s="79"/>
      <c r="BZ41" s="79"/>
      <c r="CA41" s="79"/>
      <c r="CB41" s="79"/>
      <c r="CC41" s="79"/>
      <c r="CD41" s="78"/>
    </row>
    <row r="42" ht="15.75" customHeight="1">
      <c r="A42" s="34" t="str">
        <f t="shared" si="2"/>
        <v>-</v>
      </c>
      <c r="B42" s="23" t="str">
        <f t="shared" si="3"/>
        <v/>
      </c>
      <c r="C42" s="34"/>
      <c r="D42" s="95">
        <v>38.0</v>
      </c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4"/>
      <c r="P42" s="74"/>
      <c r="Q42" s="74"/>
      <c r="R42" s="74"/>
      <c r="S42" s="74"/>
      <c r="T42" s="74"/>
      <c r="U42" s="74"/>
      <c r="V42" s="75"/>
      <c r="W42" s="76"/>
      <c r="X42" s="74"/>
      <c r="Y42" s="77"/>
      <c r="Z42" s="77"/>
      <c r="AA42" s="77"/>
      <c r="AB42" s="78"/>
      <c r="AC42" s="77"/>
      <c r="AD42" s="77"/>
      <c r="AE42" s="96"/>
      <c r="AF42" s="78"/>
      <c r="AG42" s="77"/>
      <c r="AH42" s="77"/>
      <c r="AI42" s="96"/>
      <c r="AJ42" s="78"/>
      <c r="AK42" s="79"/>
      <c r="AL42" s="80"/>
      <c r="AM42" s="79"/>
      <c r="AN42" s="79"/>
      <c r="AO42" s="79"/>
      <c r="AP42" s="79"/>
      <c r="AQ42" s="79"/>
      <c r="AR42" s="79"/>
      <c r="AS42" s="79"/>
      <c r="AT42" s="79"/>
      <c r="AU42" s="79"/>
      <c r="AV42" s="78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8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8"/>
      <c r="BU42" s="81"/>
      <c r="BV42" s="81"/>
      <c r="BW42" s="81"/>
      <c r="BX42" s="79"/>
      <c r="BY42" s="79"/>
      <c r="BZ42" s="79"/>
      <c r="CA42" s="79"/>
      <c r="CB42" s="79"/>
      <c r="CC42" s="79"/>
      <c r="CD42" s="78"/>
    </row>
    <row r="43" ht="15.75" customHeight="1">
      <c r="A43" s="34" t="str">
        <f t="shared" si="2"/>
        <v>-</v>
      </c>
      <c r="B43" s="23" t="str">
        <f t="shared" si="3"/>
        <v/>
      </c>
      <c r="C43" s="34"/>
      <c r="D43" s="95">
        <v>39.0</v>
      </c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4"/>
      <c r="P43" s="74"/>
      <c r="Q43" s="74"/>
      <c r="R43" s="74"/>
      <c r="S43" s="74"/>
      <c r="T43" s="74"/>
      <c r="U43" s="74"/>
      <c r="V43" s="75"/>
      <c r="W43" s="76"/>
      <c r="X43" s="74"/>
      <c r="Y43" s="77"/>
      <c r="Z43" s="77"/>
      <c r="AA43" s="77"/>
      <c r="AB43" s="78"/>
      <c r="AC43" s="77"/>
      <c r="AD43" s="77"/>
      <c r="AE43" s="96"/>
      <c r="AF43" s="78"/>
      <c r="AG43" s="77"/>
      <c r="AH43" s="77"/>
      <c r="AI43" s="96"/>
      <c r="AJ43" s="78"/>
      <c r="AK43" s="79"/>
      <c r="AL43" s="80"/>
      <c r="AM43" s="79"/>
      <c r="AN43" s="79"/>
      <c r="AO43" s="79"/>
      <c r="AP43" s="79"/>
      <c r="AQ43" s="79"/>
      <c r="AR43" s="79"/>
      <c r="AS43" s="79"/>
      <c r="AT43" s="79"/>
      <c r="AU43" s="79"/>
      <c r="AV43" s="78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8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8"/>
      <c r="BU43" s="81"/>
      <c r="BV43" s="81"/>
      <c r="BW43" s="81"/>
      <c r="BX43" s="79"/>
      <c r="BY43" s="79"/>
      <c r="BZ43" s="79"/>
      <c r="CA43" s="79"/>
      <c r="CB43" s="79"/>
      <c r="CC43" s="79"/>
      <c r="CD43" s="78"/>
    </row>
    <row r="44" ht="15.75" customHeight="1">
      <c r="A44" s="34" t="str">
        <f t="shared" si="2"/>
        <v>-</v>
      </c>
      <c r="B44" s="23" t="str">
        <f t="shared" si="3"/>
        <v/>
      </c>
      <c r="C44" s="34"/>
      <c r="D44" s="97">
        <v>40.0</v>
      </c>
      <c r="E44" s="72"/>
      <c r="F44" s="72"/>
      <c r="G44" s="72"/>
      <c r="H44" s="72"/>
      <c r="I44" s="72"/>
      <c r="J44" s="72"/>
      <c r="K44" s="72"/>
      <c r="L44" s="98"/>
      <c r="M44" s="98"/>
      <c r="N44" s="98"/>
      <c r="O44" s="74"/>
      <c r="P44" s="74"/>
      <c r="Q44" s="74"/>
      <c r="R44" s="74"/>
      <c r="S44" s="74"/>
      <c r="T44" s="74"/>
      <c r="U44" s="74"/>
      <c r="V44" s="75"/>
      <c r="W44" s="76"/>
      <c r="X44" s="74"/>
      <c r="Y44" s="77"/>
      <c r="Z44" s="77"/>
      <c r="AA44" s="77"/>
      <c r="AB44" s="78"/>
      <c r="AC44" s="77"/>
      <c r="AD44" s="77"/>
      <c r="AE44" s="96"/>
      <c r="AF44" s="78"/>
      <c r="AG44" s="77"/>
      <c r="AH44" s="77"/>
      <c r="AI44" s="77"/>
      <c r="AJ44" s="78"/>
      <c r="AK44" s="79"/>
      <c r="AL44" s="80"/>
      <c r="AM44" s="79"/>
      <c r="AN44" s="79"/>
      <c r="AO44" s="79"/>
      <c r="AP44" s="79"/>
      <c r="AQ44" s="79"/>
      <c r="AR44" s="79"/>
      <c r="AS44" s="79"/>
      <c r="AT44" s="79"/>
      <c r="AU44" s="79"/>
      <c r="AV44" s="78"/>
      <c r="AW44" s="79"/>
      <c r="AX44" s="70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8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8"/>
      <c r="BU44" s="79"/>
      <c r="BV44" s="79"/>
      <c r="BW44" s="79"/>
      <c r="BX44" s="79"/>
      <c r="BY44" s="79"/>
      <c r="BZ44" s="79"/>
      <c r="CA44" s="79"/>
      <c r="CB44" s="79"/>
      <c r="CC44" s="79"/>
      <c r="CD44" s="78"/>
    </row>
    <row r="45" ht="15.75" customHeight="1">
      <c r="A45" s="34" t="str">
        <f t="shared" si="2"/>
        <v>-</v>
      </c>
      <c r="B45" s="23" t="str">
        <f t="shared" si="3"/>
        <v/>
      </c>
      <c r="C45" s="34"/>
      <c r="D45" s="97">
        <v>41.0</v>
      </c>
      <c r="E45" s="72"/>
      <c r="F45" s="72"/>
      <c r="G45" s="72"/>
      <c r="H45" s="72"/>
      <c r="I45" s="72"/>
      <c r="J45" s="72"/>
      <c r="K45" s="72"/>
      <c r="L45" s="98"/>
      <c r="M45" s="98"/>
      <c r="N45" s="98"/>
      <c r="O45" s="74"/>
      <c r="P45" s="74"/>
      <c r="Q45" s="74"/>
      <c r="R45" s="74"/>
      <c r="S45" s="74"/>
      <c r="T45" s="74"/>
      <c r="U45" s="74"/>
      <c r="V45" s="75"/>
      <c r="W45" s="76"/>
      <c r="X45" s="74"/>
      <c r="Y45" s="77"/>
      <c r="Z45" s="77"/>
      <c r="AA45" s="77"/>
      <c r="AB45" s="78"/>
      <c r="AC45" s="77"/>
      <c r="AD45" s="77"/>
      <c r="AE45" s="96"/>
      <c r="AF45" s="78"/>
      <c r="AG45" s="77"/>
      <c r="AH45" s="77"/>
      <c r="AI45" s="77"/>
      <c r="AJ45" s="78"/>
      <c r="AK45" s="79"/>
      <c r="AL45" s="80"/>
      <c r="AM45" s="79"/>
      <c r="AN45" s="79"/>
      <c r="AO45" s="79"/>
      <c r="AP45" s="79"/>
      <c r="AQ45" s="79"/>
      <c r="AR45" s="79"/>
      <c r="AS45" s="79"/>
      <c r="AT45" s="79"/>
      <c r="AU45" s="79"/>
      <c r="AV45" s="78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8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8"/>
      <c r="BU45" s="79"/>
      <c r="BV45" s="79"/>
      <c r="BW45" s="79"/>
      <c r="BX45" s="79"/>
      <c r="BY45" s="79"/>
      <c r="BZ45" s="79"/>
      <c r="CA45" s="79"/>
      <c r="CB45" s="79"/>
      <c r="CC45" s="79"/>
      <c r="CD45" s="78"/>
    </row>
    <row r="46" ht="15.75" customHeight="1">
      <c r="A46" s="34" t="str">
        <f t="shared" si="2"/>
        <v>-</v>
      </c>
      <c r="B46" s="23" t="str">
        <f t="shared" si="3"/>
        <v/>
      </c>
      <c r="C46" s="34"/>
      <c r="D46" s="97">
        <f t="shared" ref="D46:D47" si="24">D45+1</f>
        <v>42</v>
      </c>
      <c r="E46" s="72"/>
      <c r="F46" s="72"/>
      <c r="G46" s="72"/>
      <c r="H46" s="72"/>
      <c r="I46" s="72"/>
      <c r="J46" s="72"/>
      <c r="K46" s="72"/>
      <c r="L46" s="98"/>
      <c r="M46" s="98"/>
      <c r="N46" s="98"/>
      <c r="O46" s="74"/>
      <c r="P46" s="74"/>
      <c r="Q46" s="74"/>
      <c r="R46" s="74"/>
      <c r="S46" s="74"/>
      <c r="T46" s="74"/>
      <c r="U46" s="74"/>
      <c r="V46" s="75"/>
      <c r="W46" s="76"/>
      <c r="X46" s="74"/>
      <c r="Y46" s="77"/>
      <c r="Z46" s="77"/>
      <c r="AA46" s="77"/>
      <c r="AB46" s="78"/>
      <c r="AC46" s="77"/>
      <c r="AD46" s="77"/>
      <c r="AE46" s="96"/>
      <c r="AF46" s="78"/>
      <c r="AG46" s="77"/>
      <c r="AH46" s="77"/>
      <c r="AI46" s="77"/>
      <c r="AJ46" s="78"/>
      <c r="AK46" s="79"/>
      <c r="AL46" s="80"/>
      <c r="AM46" s="79"/>
      <c r="AN46" s="79"/>
      <c r="AO46" s="79"/>
      <c r="AP46" s="79"/>
      <c r="AQ46" s="79"/>
      <c r="AR46" s="79"/>
      <c r="AS46" s="79"/>
      <c r="AT46" s="79"/>
      <c r="AU46" s="79"/>
      <c r="AV46" s="78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8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8"/>
      <c r="BU46" s="79"/>
      <c r="BV46" s="79"/>
      <c r="BW46" s="79"/>
      <c r="BX46" s="79"/>
      <c r="BY46" s="79"/>
      <c r="BZ46" s="79"/>
      <c r="CA46" s="79"/>
      <c r="CB46" s="79"/>
      <c r="CC46" s="79"/>
      <c r="CD46" s="78"/>
    </row>
    <row r="47" ht="15.75" customHeight="1">
      <c r="A47" s="34" t="str">
        <f t="shared" si="2"/>
        <v>-</v>
      </c>
      <c r="B47" s="23" t="str">
        <f t="shared" si="3"/>
        <v/>
      </c>
      <c r="C47" s="34"/>
      <c r="D47" s="97">
        <f t="shared" si="24"/>
        <v>43</v>
      </c>
      <c r="E47" s="72"/>
      <c r="F47" s="72"/>
      <c r="G47" s="72"/>
      <c r="H47" s="72"/>
      <c r="I47" s="72"/>
      <c r="J47" s="72"/>
      <c r="K47" s="72"/>
      <c r="L47" s="98"/>
      <c r="M47" s="98"/>
      <c r="N47" s="98"/>
      <c r="O47" s="74"/>
      <c r="P47" s="74"/>
      <c r="Q47" s="74"/>
      <c r="R47" s="74"/>
      <c r="S47" s="74"/>
      <c r="T47" s="74"/>
      <c r="U47" s="74"/>
      <c r="V47" s="75"/>
      <c r="W47" s="76"/>
      <c r="X47" s="74"/>
      <c r="Y47" s="77"/>
      <c r="Z47" s="77"/>
      <c r="AA47" s="77"/>
      <c r="AB47" s="78"/>
      <c r="AC47" s="77"/>
      <c r="AD47" s="77"/>
      <c r="AE47" s="96"/>
      <c r="AF47" s="78"/>
      <c r="AG47" s="77"/>
      <c r="AH47" s="77"/>
      <c r="AI47" s="77"/>
      <c r="AJ47" s="78"/>
      <c r="AK47" s="79"/>
      <c r="AL47" s="80"/>
      <c r="AM47" s="79"/>
      <c r="AN47" s="79"/>
      <c r="AO47" s="79"/>
      <c r="AP47" s="79"/>
      <c r="AQ47" s="79"/>
      <c r="AR47" s="79"/>
      <c r="AS47" s="79"/>
      <c r="AT47" s="79"/>
      <c r="AU47" s="79"/>
      <c r="AV47" s="78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8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8"/>
      <c r="BU47" s="79"/>
      <c r="BV47" s="79"/>
      <c r="BW47" s="79"/>
      <c r="BX47" s="79"/>
      <c r="BY47" s="79"/>
      <c r="BZ47" s="79"/>
      <c r="CA47" s="79"/>
      <c r="CB47" s="79"/>
      <c r="CC47" s="79"/>
      <c r="CD47" s="78"/>
    </row>
    <row r="48" ht="15.75" customHeight="1">
      <c r="A48" s="34"/>
      <c r="B48" s="34"/>
      <c r="C48" s="34"/>
      <c r="D48" s="34"/>
      <c r="E48" s="18"/>
      <c r="F48" s="18"/>
      <c r="G48" s="18"/>
      <c r="H48" s="18"/>
      <c r="I48" s="18"/>
      <c r="J48" s="18"/>
      <c r="K48" s="2" t="s">
        <v>1</v>
      </c>
      <c r="L48" s="34"/>
      <c r="M48" s="34"/>
      <c r="N48" s="34"/>
      <c r="O48" s="99">
        <f t="shared" ref="O48:R48" si="25">IF(COUNT(O5:O47)&gt;0,ROUND(SUM(O5:O47)/COUNTIF(O5:O47,"&lt;&gt;"),0),0)</f>
        <v>64</v>
      </c>
      <c r="P48" s="99">
        <f t="shared" si="25"/>
        <v>60</v>
      </c>
      <c r="Q48" s="99">
        <f t="shared" si="25"/>
        <v>64</v>
      </c>
      <c r="R48" s="99">
        <f t="shared" si="25"/>
        <v>77</v>
      </c>
      <c r="S48" s="99"/>
      <c r="T48" s="99">
        <f>IF(COUNT(T5:T47)&gt;0,ROUND(SUM(T5:T47)/COUNTIF(T5:T47,"&lt;&gt;"),0),0)</f>
        <v>76</v>
      </c>
      <c r="U48" s="99"/>
      <c r="V48" s="99">
        <f t="shared" ref="V48:Z48" si="26">IF(COUNT(V5:V47)&gt;0,ROUND(SUM(V5:V47)/COUNTIF(V5:V47,"&lt;&gt;"),0),0)</f>
        <v>14</v>
      </c>
      <c r="W48" s="99">
        <f t="shared" si="26"/>
        <v>65</v>
      </c>
      <c r="X48" s="99">
        <f t="shared" si="26"/>
        <v>15</v>
      </c>
      <c r="Y48" s="99">
        <f t="shared" si="26"/>
        <v>22</v>
      </c>
      <c r="Z48" s="99">
        <f t="shared" si="26"/>
        <v>27</v>
      </c>
      <c r="AA48" s="99"/>
      <c r="AB48" s="99">
        <f t="shared" ref="AB48:AN48" si="27">IF(COUNT(AB5:AB47)&gt;0,ROUND(SUM(AB5:AB47)/COUNTIF(AB5:AB47,"&lt;&gt;"),0),0)</f>
        <v>64</v>
      </c>
      <c r="AC48" s="99">
        <f t="shared" si="27"/>
        <v>20</v>
      </c>
      <c r="AD48" s="99">
        <f t="shared" si="27"/>
        <v>42</v>
      </c>
      <c r="AE48" s="100">
        <f t="shared" si="27"/>
        <v>73</v>
      </c>
      <c r="AF48" s="99">
        <f t="shared" si="27"/>
        <v>60</v>
      </c>
      <c r="AG48" s="99">
        <f t="shared" si="27"/>
        <v>20</v>
      </c>
      <c r="AH48" s="99">
        <f t="shared" si="27"/>
        <v>50</v>
      </c>
      <c r="AI48" s="99">
        <f t="shared" si="27"/>
        <v>86</v>
      </c>
      <c r="AJ48" s="99">
        <f t="shared" si="27"/>
        <v>14</v>
      </c>
      <c r="AK48" s="99">
        <f t="shared" si="27"/>
        <v>89</v>
      </c>
      <c r="AL48" s="99">
        <f t="shared" si="27"/>
        <v>86</v>
      </c>
      <c r="AM48" s="99">
        <f t="shared" si="27"/>
        <v>85</v>
      </c>
      <c r="AN48" s="99">
        <f t="shared" si="27"/>
        <v>82</v>
      </c>
      <c r="AO48" s="99"/>
      <c r="AP48" s="99"/>
      <c r="AQ48" s="99"/>
      <c r="AR48" s="99"/>
      <c r="AS48" s="99"/>
      <c r="AT48" s="99"/>
      <c r="AU48" s="99"/>
      <c r="AV48" s="99">
        <f t="shared" ref="AV48:AX48" si="28">IF(COUNT(AV5:AV47)&gt;0,ROUND(SUM(AV5:AV47)/COUNTIF(AV5:AV47,"&lt;&gt;"),0),0)</f>
        <v>77</v>
      </c>
      <c r="AW48" s="99">
        <f t="shared" si="28"/>
        <v>84</v>
      </c>
      <c r="AX48" s="99">
        <f t="shared" si="28"/>
        <v>83</v>
      </c>
      <c r="AY48" s="99"/>
      <c r="AZ48" s="99"/>
      <c r="BA48" s="99"/>
      <c r="BB48" s="99"/>
      <c r="BC48" s="99">
        <f>IF(COUNT(BC5:BC47)&gt;0,ROUND(SUM(BC5:BC47)/COUNTIF(BC5:BC47,"&lt;&gt;"),0),0)</f>
        <v>75</v>
      </c>
      <c r="BD48" s="99"/>
      <c r="BE48" s="99"/>
      <c r="BF48" s="99">
        <f>IF(COUNT(BF5:BF47)&gt;0,ROUND(SUM(BF5:BF47)/COUNTIF(BF5:BF47,"&lt;&gt;"),0),0)</f>
        <v>71</v>
      </c>
      <c r="BG48" s="99"/>
      <c r="BH48" s="99"/>
      <c r="BI48" s="99">
        <f t="shared" ref="BI48:BK48" si="29">IF(COUNT(BI5:BI47)&gt;0,ROUND(SUM(BI5:BI47)/COUNTIF(BI5:BI47,"&lt;&gt;"),0),0)</f>
        <v>75</v>
      </c>
      <c r="BJ48" s="99">
        <f t="shared" si="29"/>
        <v>89</v>
      </c>
      <c r="BK48" s="99">
        <f t="shared" si="29"/>
        <v>87</v>
      </c>
      <c r="BL48" s="99"/>
      <c r="BM48" s="99"/>
      <c r="BN48" s="99"/>
      <c r="BO48" s="99"/>
      <c r="BP48" s="99">
        <f>IF(COUNT(BP5:BP47)&gt;0,ROUND(SUM(BP5:BP47)/COUNTIF(BP5:BP47,"&lt;&gt;"),0),0)</f>
        <v>73</v>
      </c>
      <c r="BQ48" s="99"/>
      <c r="BR48" s="99"/>
      <c r="BS48" s="99">
        <f t="shared" ref="BS48:BW48" si="30">IF(COUNT(BS5:BS47)&gt;0,ROUND(SUM(BS5:BS47)/COUNTIF(BS5:BS47,"&lt;&gt;"),0),0)</f>
        <v>71</v>
      </c>
      <c r="BT48" s="99">
        <f t="shared" si="30"/>
        <v>76</v>
      </c>
      <c r="BU48" s="99">
        <f t="shared" si="30"/>
        <v>59</v>
      </c>
      <c r="BV48" s="99">
        <f t="shared" si="30"/>
        <v>63</v>
      </c>
      <c r="BW48" s="99">
        <f t="shared" si="30"/>
        <v>71</v>
      </c>
      <c r="BX48" s="99"/>
      <c r="BY48" s="99"/>
      <c r="BZ48" s="99"/>
      <c r="CA48" s="99"/>
      <c r="CB48" s="99"/>
      <c r="CC48" s="99"/>
      <c r="CD48" s="99">
        <f>IF(COUNT(CD5:CD47)&gt;0,ROUND(SUM(CD5:CD47)/COUNTIF(CD5:CD47,"&lt;&gt;"),0),0)</f>
        <v>63</v>
      </c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2" t="s">
        <v>2</v>
      </c>
      <c r="L49" s="34"/>
      <c r="M49" s="34"/>
      <c r="N49" s="34"/>
      <c r="O49" s="99">
        <f t="shared" ref="O49:R49" si="31">MAX(O5:O47)</f>
        <v>100</v>
      </c>
      <c r="P49" s="99">
        <f t="shared" si="31"/>
        <v>100</v>
      </c>
      <c r="Q49" s="99">
        <f t="shared" si="31"/>
        <v>100</v>
      </c>
      <c r="R49" s="99">
        <f t="shared" si="31"/>
        <v>100</v>
      </c>
      <c r="S49" s="99"/>
      <c r="T49" s="99">
        <f>MAX(T5:T47)</f>
        <v>100</v>
      </c>
      <c r="U49" s="99"/>
      <c r="V49" s="99">
        <f t="shared" ref="V49:Z49" si="32">MAX(V5:V47)</f>
        <v>100</v>
      </c>
      <c r="W49" s="99">
        <f t="shared" si="32"/>
        <v>100</v>
      </c>
      <c r="X49" s="99">
        <f t="shared" si="32"/>
        <v>20</v>
      </c>
      <c r="Y49" s="99">
        <f t="shared" si="32"/>
        <v>30</v>
      </c>
      <c r="Z49" s="99">
        <f t="shared" si="32"/>
        <v>50</v>
      </c>
      <c r="AA49" s="99"/>
      <c r="AB49" s="99">
        <f t="shared" ref="AB49:AN49" si="33">MAX(AB5:AB47)</f>
        <v>100</v>
      </c>
      <c r="AC49" s="99">
        <f t="shared" si="33"/>
        <v>30</v>
      </c>
      <c r="AD49" s="99">
        <f t="shared" si="33"/>
        <v>70</v>
      </c>
      <c r="AE49" s="100">
        <f t="shared" si="33"/>
        <v>100</v>
      </c>
      <c r="AF49" s="99">
        <f t="shared" si="33"/>
        <v>100</v>
      </c>
      <c r="AG49" s="99">
        <f t="shared" si="33"/>
        <v>30</v>
      </c>
      <c r="AH49" s="99">
        <f t="shared" si="33"/>
        <v>70</v>
      </c>
      <c r="AI49" s="99">
        <f t="shared" si="33"/>
        <v>100</v>
      </c>
      <c r="AJ49" s="99">
        <f t="shared" si="33"/>
        <v>100</v>
      </c>
      <c r="AK49" s="99">
        <f t="shared" si="33"/>
        <v>100</v>
      </c>
      <c r="AL49" s="99">
        <f t="shared" si="33"/>
        <v>100</v>
      </c>
      <c r="AM49" s="99">
        <f t="shared" si="33"/>
        <v>100</v>
      </c>
      <c r="AN49" s="99">
        <f t="shared" si="33"/>
        <v>100</v>
      </c>
      <c r="AO49" s="99"/>
      <c r="AP49" s="99"/>
      <c r="AQ49" s="99"/>
      <c r="AR49" s="99"/>
      <c r="AS49" s="99"/>
      <c r="AT49" s="99"/>
      <c r="AU49" s="99"/>
      <c r="AV49" s="99">
        <f t="shared" ref="AV49:AX49" si="34">MAX(AV5:AV47)</f>
        <v>100</v>
      </c>
      <c r="AW49" s="99">
        <f t="shared" si="34"/>
        <v>100</v>
      </c>
      <c r="AX49" s="99">
        <f t="shared" si="34"/>
        <v>100</v>
      </c>
      <c r="AY49" s="99"/>
      <c r="AZ49" s="99"/>
      <c r="BA49" s="99"/>
      <c r="BB49" s="99"/>
      <c r="BC49" s="99">
        <f>MAX(BC5:BC47)</f>
        <v>100</v>
      </c>
      <c r="BD49" s="99"/>
      <c r="BE49" s="99"/>
      <c r="BF49" s="99">
        <f>MAX(BF5:BF47)</f>
        <v>100</v>
      </c>
      <c r="BG49" s="99"/>
      <c r="BH49" s="99"/>
      <c r="BI49" s="101">
        <f t="shared" ref="BI49:BK49" si="35">MAX(BI5:BI47)</f>
        <v>100</v>
      </c>
      <c r="BJ49" s="99">
        <f t="shared" si="35"/>
        <v>100</v>
      </c>
      <c r="BK49" s="99">
        <f t="shared" si="35"/>
        <v>100</v>
      </c>
      <c r="BL49" s="99"/>
      <c r="BM49" s="99"/>
      <c r="BN49" s="99"/>
      <c r="BO49" s="99"/>
      <c r="BP49" s="99">
        <f>MAX(BP5:BP47)</f>
        <v>100</v>
      </c>
      <c r="BQ49" s="99"/>
      <c r="BR49" s="99"/>
      <c r="BS49" s="99">
        <f t="shared" ref="BS49:BW49" si="36">MAX(BS5:BS47)</f>
        <v>100</v>
      </c>
      <c r="BT49" s="101">
        <f t="shared" si="36"/>
        <v>100</v>
      </c>
      <c r="BU49" s="99">
        <f t="shared" si="36"/>
        <v>100</v>
      </c>
      <c r="BV49" s="99">
        <f t="shared" si="36"/>
        <v>100</v>
      </c>
      <c r="BW49" s="99">
        <f t="shared" si="36"/>
        <v>100</v>
      </c>
      <c r="BX49" s="99"/>
      <c r="BY49" s="99"/>
      <c r="BZ49" s="99"/>
      <c r="CA49" s="99"/>
      <c r="CB49" s="99"/>
      <c r="CC49" s="99"/>
      <c r="CD49" s="101">
        <f>MAX(CD5:CD47)</f>
        <v>100</v>
      </c>
    </row>
    <row r="50" ht="15.75" customHeight="1">
      <c r="A50" s="34"/>
      <c r="B50" s="34"/>
      <c r="C50" s="34"/>
      <c r="D50" s="34">
        <v>1.0</v>
      </c>
      <c r="E50" s="34"/>
      <c r="F50" s="34"/>
      <c r="G50" s="34"/>
      <c r="H50" s="34"/>
      <c r="I50" s="34"/>
      <c r="J50" s="34"/>
      <c r="K50" s="2" t="s">
        <v>3</v>
      </c>
      <c r="L50" s="34"/>
      <c r="M50" s="34"/>
      <c r="N50" s="34"/>
      <c r="O50" s="99">
        <f t="shared" ref="O50:R50" si="37">MIN(O5:O47)</f>
        <v>0</v>
      </c>
      <c r="P50" s="99">
        <f t="shared" si="37"/>
        <v>0</v>
      </c>
      <c r="Q50" s="99">
        <f t="shared" si="37"/>
        <v>0</v>
      </c>
      <c r="R50" s="99">
        <f t="shared" si="37"/>
        <v>0</v>
      </c>
      <c r="S50" s="99"/>
      <c r="T50" s="99">
        <f>MIN(T5:T47)</f>
        <v>0</v>
      </c>
      <c r="U50" s="99"/>
      <c r="V50" s="99">
        <f t="shared" ref="V50:Z50" si="38">MIN(V5:V47)</f>
        <v>0</v>
      </c>
      <c r="W50" s="99">
        <f t="shared" si="38"/>
        <v>0</v>
      </c>
      <c r="X50" s="99">
        <f t="shared" si="38"/>
        <v>0</v>
      </c>
      <c r="Y50" s="99">
        <f t="shared" si="38"/>
        <v>0</v>
      </c>
      <c r="Z50" s="99">
        <f t="shared" si="38"/>
        <v>0</v>
      </c>
      <c r="AA50" s="99"/>
      <c r="AB50" s="99">
        <f t="shared" ref="AB50:AN50" si="39">MIN(AB5:AB47)</f>
        <v>0</v>
      </c>
      <c r="AC50" s="99">
        <f t="shared" si="39"/>
        <v>0</v>
      </c>
      <c r="AD50" s="99">
        <f t="shared" si="39"/>
        <v>0</v>
      </c>
      <c r="AE50" s="100">
        <f t="shared" si="39"/>
        <v>0</v>
      </c>
      <c r="AF50" s="99">
        <f t="shared" si="39"/>
        <v>0</v>
      </c>
      <c r="AG50" s="99">
        <f t="shared" si="39"/>
        <v>0</v>
      </c>
      <c r="AH50" s="99">
        <f t="shared" si="39"/>
        <v>0</v>
      </c>
      <c r="AI50" s="99">
        <f t="shared" si="39"/>
        <v>0</v>
      </c>
      <c r="AJ50" s="99">
        <f t="shared" si="39"/>
        <v>0</v>
      </c>
      <c r="AK50" s="99">
        <f t="shared" si="39"/>
        <v>0</v>
      </c>
      <c r="AL50" s="99">
        <f t="shared" si="39"/>
        <v>0</v>
      </c>
      <c r="AM50" s="99">
        <f t="shared" si="39"/>
        <v>0</v>
      </c>
      <c r="AN50" s="99">
        <f t="shared" si="39"/>
        <v>0</v>
      </c>
      <c r="AO50" s="99"/>
      <c r="AP50" s="99"/>
      <c r="AQ50" s="99"/>
      <c r="AR50" s="99"/>
      <c r="AS50" s="99"/>
      <c r="AT50" s="99"/>
      <c r="AU50" s="99"/>
      <c r="AV50" s="99">
        <f t="shared" ref="AV50:AX50" si="40">MIN(AV5:AV47)</f>
        <v>0</v>
      </c>
      <c r="AW50" s="99">
        <f t="shared" si="40"/>
        <v>0</v>
      </c>
      <c r="AX50" s="99">
        <f t="shared" si="40"/>
        <v>0</v>
      </c>
      <c r="AY50" s="99"/>
      <c r="AZ50" s="99"/>
      <c r="BA50" s="99"/>
      <c r="BB50" s="99"/>
      <c r="BC50" s="99">
        <f>MIN(BC5:BC47)</f>
        <v>0</v>
      </c>
      <c r="BD50" s="99"/>
      <c r="BE50" s="99"/>
      <c r="BF50" s="99">
        <f>MIN(BF5:BF47)</f>
        <v>0</v>
      </c>
      <c r="BG50" s="99"/>
      <c r="BH50" s="99"/>
      <c r="BI50" s="101">
        <f t="shared" ref="BI50:BK50" si="41">MIN(BI5:BI47)</f>
        <v>0</v>
      </c>
      <c r="BJ50" s="99">
        <f t="shared" si="41"/>
        <v>0</v>
      </c>
      <c r="BK50" s="99">
        <f t="shared" si="41"/>
        <v>0</v>
      </c>
      <c r="BL50" s="99"/>
      <c r="BM50" s="99"/>
      <c r="BN50" s="99"/>
      <c r="BO50" s="99"/>
      <c r="BP50" s="99">
        <f>MIN(BP5:BP47)</f>
        <v>0</v>
      </c>
      <c r="BQ50" s="99"/>
      <c r="BR50" s="99"/>
      <c r="BS50" s="99">
        <f t="shared" ref="BS50:BW50" si="42">MIN(BS5:BS47)</f>
        <v>0</v>
      </c>
      <c r="BT50" s="101">
        <f t="shared" si="42"/>
        <v>0</v>
      </c>
      <c r="BU50" s="99">
        <f t="shared" si="42"/>
        <v>0</v>
      </c>
      <c r="BV50" s="99">
        <f t="shared" si="42"/>
        <v>0</v>
      </c>
      <c r="BW50" s="99">
        <f t="shared" si="42"/>
        <v>0</v>
      </c>
      <c r="BX50" s="99"/>
      <c r="BY50" s="99"/>
      <c r="BZ50" s="99"/>
      <c r="CA50" s="99"/>
      <c r="CB50" s="99"/>
      <c r="CC50" s="99"/>
      <c r="CD50" s="101">
        <f>MIN(CD5:CD47)</f>
        <v>0</v>
      </c>
    </row>
    <row r="51" ht="15.75" customHeight="1">
      <c r="A51" s="34"/>
      <c r="B51" s="34"/>
      <c r="C51" s="34"/>
      <c r="D51" s="34">
        <v>0.7</v>
      </c>
      <c r="E51" s="34"/>
      <c r="F51" s="34"/>
      <c r="G51" s="34"/>
      <c r="H51" s="34"/>
      <c r="I51" s="34"/>
      <c r="J51" s="34"/>
      <c r="K51" s="2" t="s">
        <v>4</v>
      </c>
      <c r="L51" s="34"/>
      <c r="M51" s="34"/>
      <c r="N51" s="34"/>
      <c r="O51" s="102">
        <f t="shared" ref="O51:R51" si="43">COUNTIF(O5:O47,"&gt;=55")</f>
        <v>23</v>
      </c>
      <c r="P51" s="102">
        <f t="shared" si="43"/>
        <v>21</v>
      </c>
      <c r="Q51" s="102">
        <f t="shared" si="43"/>
        <v>26</v>
      </c>
      <c r="R51" s="102">
        <f t="shared" si="43"/>
        <v>30</v>
      </c>
      <c r="S51" s="102"/>
      <c r="T51" s="102">
        <f>COUNTIF(T5:T47,"&gt;=55")</f>
        <v>30</v>
      </c>
      <c r="U51" s="102"/>
      <c r="V51" s="102">
        <f t="shared" ref="V51:Z51" si="44">COUNTIF(V5:V47,"&gt;=55")</f>
        <v>5</v>
      </c>
      <c r="W51" s="102">
        <f t="shared" si="44"/>
        <v>26</v>
      </c>
      <c r="X51" s="102">
        <f t="shared" si="44"/>
        <v>0</v>
      </c>
      <c r="Y51" s="102">
        <f t="shared" si="44"/>
        <v>0</v>
      </c>
      <c r="Z51" s="102">
        <f t="shared" si="44"/>
        <v>0</v>
      </c>
      <c r="AA51" s="102"/>
      <c r="AB51" s="102">
        <f t="shared" ref="AB51:AN51" si="45">COUNTIF(AB5:AB47,"&gt;=55")</f>
        <v>23</v>
      </c>
      <c r="AC51" s="102">
        <f t="shared" si="45"/>
        <v>0</v>
      </c>
      <c r="AD51" s="102">
        <f t="shared" si="45"/>
        <v>17</v>
      </c>
      <c r="AE51" s="100">
        <f t="shared" si="45"/>
        <v>25</v>
      </c>
      <c r="AF51" s="102">
        <f t="shared" si="45"/>
        <v>21</v>
      </c>
      <c r="AG51" s="102">
        <f t="shared" si="45"/>
        <v>0</v>
      </c>
      <c r="AH51" s="102">
        <f t="shared" si="45"/>
        <v>5</v>
      </c>
      <c r="AI51" s="102">
        <f t="shared" si="45"/>
        <v>6</v>
      </c>
      <c r="AJ51" s="102">
        <f t="shared" si="45"/>
        <v>5</v>
      </c>
      <c r="AK51" s="102">
        <f t="shared" si="45"/>
        <v>31</v>
      </c>
      <c r="AL51" s="102">
        <f t="shared" si="45"/>
        <v>29</v>
      </c>
      <c r="AM51" s="102">
        <f t="shared" si="45"/>
        <v>29</v>
      </c>
      <c r="AN51" s="102">
        <f t="shared" si="45"/>
        <v>29</v>
      </c>
      <c r="AO51" s="102"/>
      <c r="AP51" s="102"/>
      <c r="AQ51" s="102"/>
      <c r="AR51" s="102"/>
      <c r="AS51" s="102"/>
      <c r="AT51" s="102"/>
      <c r="AU51" s="102"/>
      <c r="AV51" s="99">
        <f t="shared" ref="AV51:AX51" si="46">COUNTIF(AV5:AV47,"&gt;=55")</f>
        <v>30</v>
      </c>
      <c r="AW51" s="102">
        <f t="shared" si="46"/>
        <v>30</v>
      </c>
      <c r="AX51" s="102">
        <f t="shared" si="46"/>
        <v>30</v>
      </c>
      <c r="AY51" s="102"/>
      <c r="AZ51" s="102"/>
      <c r="BA51" s="102"/>
      <c r="BB51" s="102"/>
      <c r="BC51" s="102">
        <f>COUNTIF(BC5:BC47,"&gt;=55")</f>
        <v>27</v>
      </c>
      <c r="BD51" s="102"/>
      <c r="BE51" s="102"/>
      <c r="BF51" s="102">
        <f>COUNTIF(BF5:BF47,"&gt;=55")</f>
        <v>25</v>
      </c>
      <c r="BG51" s="102"/>
      <c r="BH51" s="102"/>
      <c r="BI51" s="101">
        <f t="shared" ref="BI51:BK51" si="47">COUNTIF(BI5:BI47,"&gt;=55")</f>
        <v>28</v>
      </c>
      <c r="BJ51" s="102">
        <f t="shared" si="47"/>
        <v>31</v>
      </c>
      <c r="BK51" s="102">
        <f t="shared" si="47"/>
        <v>32</v>
      </c>
      <c r="BL51" s="102"/>
      <c r="BM51" s="102"/>
      <c r="BN51" s="102"/>
      <c r="BO51" s="102"/>
      <c r="BP51" s="102">
        <f>COUNTIF(BP5:BP47,"&gt;=55")</f>
        <v>28</v>
      </c>
      <c r="BQ51" s="102"/>
      <c r="BR51" s="102"/>
      <c r="BS51" s="102">
        <f t="shared" ref="BS51:BW51" si="48">COUNTIF(BS5:BS47,"&gt;=55")</f>
        <v>27</v>
      </c>
      <c r="BT51" s="101">
        <f t="shared" si="48"/>
        <v>30</v>
      </c>
      <c r="BU51" s="102">
        <f t="shared" si="48"/>
        <v>20</v>
      </c>
      <c r="BV51" s="102">
        <f t="shared" si="48"/>
        <v>23</v>
      </c>
      <c r="BW51" s="102">
        <f t="shared" si="48"/>
        <v>25</v>
      </c>
      <c r="BX51" s="102"/>
      <c r="BY51" s="102"/>
      <c r="BZ51" s="102"/>
      <c r="CA51" s="102"/>
      <c r="CB51" s="102"/>
      <c r="CC51" s="102"/>
      <c r="CD51" s="101">
        <f>COUNTIF(CD5:CD47,"&gt;=55")</f>
        <v>24</v>
      </c>
    </row>
    <row r="52" ht="15.75" customHeight="1">
      <c r="A52" s="34"/>
      <c r="B52" s="34"/>
      <c r="C52" s="34"/>
      <c r="D52" s="34">
        <v>0.3</v>
      </c>
      <c r="E52" s="34"/>
      <c r="F52" s="34"/>
      <c r="G52" s="34"/>
      <c r="H52" s="34"/>
      <c r="I52" s="34"/>
      <c r="J52" s="34"/>
      <c r="K52" s="2" t="s">
        <v>5</v>
      </c>
      <c r="L52" s="34"/>
      <c r="M52" s="34"/>
      <c r="N52" s="34"/>
      <c r="O52" s="102">
        <f t="shared" ref="O52:R52" si="49">+$K$53-O51</f>
        <v>12</v>
      </c>
      <c r="P52" s="102">
        <f t="shared" si="49"/>
        <v>14</v>
      </c>
      <c r="Q52" s="102">
        <f t="shared" si="49"/>
        <v>9</v>
      </c>
      <c r="R52" s="102">
        <f t="shared" si="49"/>
        <v>5</v>
      </c>
      <c r="S52" s="102"/>
      <c r="T52" s="102">
        <f>+$K$53-T51</f>
        <v>5</v>
      </c>
      <c r="U52" s="102"/>
      <c r="V52" s="102">
        <f t="shared" ref="V52:Z52" si="50">+$K$53-V51</f>
        <v>30</v>
      </c>
      <c r="W52" s="102">
        <f t="shared" si="50"/>
        <v>9</v>
      </c>
      <c r="X52" s="102">
        <f t="shared" si="50"/>
        <v>35</v>
      </c>
      <c r="Y52" s="102">
        <f t="shared" si="50"/>
        <v>35</v>
      </c>
      <c r="Z52" s="102">
        <f t="shared" si="50"/>
        <v>35</v>
      </c>
      <c r="AA52" s="102"/>
      <c r="AB52" s="102">
        <f t="shared" ref="AB52:AN52" si="51">+$K$53-AB51</f>
        <v>12</v>
      </c>
      <c r="AC52" s="102">
        <f t="shared" si="51"/>
        <v>35</v>
      </c>
      <c r="AD52" s="102">
        <f t="shared" si="51"/>
        <v>18</v>
      </c>
      <c r="AE52" s="100">
        <f t="shared" si="51"/>
        <v>10</v>
      </c>
      <c r="AF52" s="102">
        <f t="shared" si="51"/>
        <v>14</v>
      </c>
      <c r="AG52" s="102">
        <f t="shared" si="51"/>
        <v>35</v>
      </c>
      <c r="AH52" s="102">
        <f t="shared" si="51"/>
        <v>30</v>
      </c>
      <c r="AI52" s="102">
        <f t="shared" si="51"/>
        <v>29</v>
      </c>
      <c r="AJ52" s="102">
        <f t="shared" si="51"/>
        <v>30</v>
      </c>
      <c r="AK52" s="102">
        <f t="shared" si="51"/>
        <v>4</v>
      </c>
      <c r="AL52" s="102">
        <f t="shared" si="51"/>
        <v>6</v>
      </c>
      <c r="AM52" s="102">
        <f t="shared" si="51"/>
        <v>6</v>
      </c>
      <c r="AN52" s="102">
        <f t="shared" si="51"/>
        <v>6</v>
      </c>
      <c r="AO52" s="102"/>
      <c r="AP52" s="102"/>
      <c r="AQ52" s="102"/>
      <c r="AR52" s="102"/>
      <c r="AS52" s="102"/>
      <c r="AT52" s="102"/>
      <c r="AU52" s="102"/>
      <c r="AV52" s="99">
        <f t="shared" ref="AV52:AX52" si="52">+$K$53-AV51</f>
        <v>5</v>
      </c>
      <c r="AW52" s="102">
        <f t="shared" si="52"/>
        <v>5</v>
      </c>
      <c r="AX52" s="102">
        <f t="shared" si="52"/>
        <v>5</v>
      </c>
      <c r="AY52" s="102"/>
      <c r="AZ52" s="102"/>
      <c r="BA52" s="102"/>
      <c r="BB52" s="102"/>
      <c r="BC52" s="102">
        <f>+$K$53-BC51</f>
        <v>8</v>
      </c>
      <c r="BD52" s="102"/>
      <c r="BE52" s="102"/>
      <c r="BF52" s="102">
        <f>+$K$53-BF51</f>
        <v>10</v>
      </c>
      <c r="BG52" s="102"/>
      <c r="BH52" s="102"/>
      <c r="BI52" s="101">
        <f t="shared" ref="BI52:BK52" si="53">+$K$53-BI51</f>
        <v>7</v>
      </c>
      <c r="BJ52" s="102">
        <f t="shared" si="53"/>
        <v>4</v>
      </c>
      <c r="BK52" s="102">
        <f t="shared" si="53"/>
        <v>3</v>
      </c>
      <c r="BL52" s="102"/>
      <c r="BM52" s="102"/>
      <c r="BN52" s="102"/>
      <c r="BO52" s="102"/>
      <c r="BP52" s="102">
        <f>+$K$53-BP51</f>
        <v>7</v>
      </c>
      <c r="BQ52" s="102"/>
      <c r="BR52" s="102"/>
      <c r="BS52" s="102">
        <f t="shared" ref="BS52:BW52" si="54">+$K$53-BS51</f>
        <v>8</v>
      </c>
      <c r="BT52" s="101">
        <f t="shared" si="54"/>
        <v>5</v>
      </c>
      <c r="BU52" s="102">
        <f t="shared" si="54"/>
        <v>15</v>
      </c>
      <c r="BV52" s="102">
        <f t="shared" si="54"/>
        <v>12</v>
      </c>
      <c r="BW52" s="102">
        <f t="shared" si="54"/>
        <v>10</v>
      </c>
      <c r="BX52" s="102"/>
      <c r="BY52" s="102"/>
      <c r="BZ52" s="102"/>
      <c r="CA52" s="102"/>
      <c r="CB52" s="102"/>
      <c r="CC52" s="102"/>
      <c r="CD52" s="101">
        <f>+$K$53-CD51</f>
        <v>11</v>
      </c>
    </row>
    <row r="53" ht="15.75" customHeight="1">
      <c r="D53" s="34">
        <v>0.0</v>
      </c>
      <c r="J53" s="34" t="s">
        <v>6</v>
      </c>
      <c r="K53" s="34">
        <f>COUNTA(K5:K47)</f>
        <v>35</v>
      </c>
      <c r="AA53" s="18"/>
      <c r="AE53" s="103"/>
    </row>
    <row r="54" ht="15.75" customHeight="1">
      <c r="AA54" s="18"/>
      <c r="AE54" s="103"/>
    </row>
    <row r="55" ht="15.75" customHeight="1">
      <c r="AA55" s="18"/>
      <c r="AE55" s="103"/>
    </row>
    <row r="56" ht="15.75" customHeight="1">
      <c r="AA56" s="18"/>
      <c r="AE56" s="103"/>
    </row>
    <row r="57" ht="15.75" customHeight="1">
      <c r="AA57" s="18"/>
      <c r="AE57" s="103"/>
    </row>
    <row r="58" ht="15.75" customHeight="1">
      <c r="AA58" s="18"/>
      <c r="AE58" s="103"/>
    </row>
    <row r="59" ht="15.75" customHeight="1">
      <c r="AA59" s="18"/>
      <c r="AE59" s="103"/>
    </row>
    <row r="60" ht="15.75" customHeight="1">
      <c r="AA60" s="18"/>
      <c r="AE60" s="103"/>
    </row>
    <row r="61" ht="15.75" customHeight="1">
      <c r="AA61" s="18"/>
      <c r="AE61" s="103"/>
    </row>
    <row r="62" ht="15.75" customHeight="1">
      <c r="AA62" s="18"/>
      <c r="AE62" s="103"/>
    </row>
    <row r="63" ht="15.75" customHeight="1">
      <c r="AA63" s="18"/>
      <c r="AE63" s="103"/>
    </row>
    <row r="64" ht="15.75" customHeight="1">
      <c r="AA64" s="18"/>
      <c r="AE64" s="103"/>
    </row>
    <row r="65" ht="15.75" customHeight="1">
      <c r="AA65" s="18"/>
      <c r="AE65" s="103"/>
    </row>
    <row r="66" ht="15.75" customHeight="1">
      <c r="AA66" s="18"/>
      <c r="AE66" s="103"/>
    </row>
    <row r="67" ht="15.75" customHeight="1">
      <c r="AA67" s="18"/>
      <c r="AE67" s="103"/>
    </row>
    <row r="68" ht="15.75" customHeight="1">
      <c r="AA68" s="18"/>
      <c r="AE68" s="103"/>
    </row>
    <row r="69" ht="15.75" customHeight="1">
      <c r="AA69" s="18"/>
      <c r="AE69" s="103"/>
    </row>
    <row r="70" ht="15.75" customHeight="1">
      <c r="AA70" s="18"/>
      <c r="AE70" s="103"/>
    </row>
    <row r="71" ht="15.75" customHeight="1">
      <c r="AA71" s="18"/>
      <c r="AE71" s="103"/>
    </row>
    <row r="72" ht="15.75" customHeight="1">
      <c r="AA72" s="18"/>
      <c r="AE72" s="103"/>
    </row>
    <row r="73" ht="15.75" customHeight="1">
      <c r="AA73" s="18"/>
      <c r="AE73" s="103"/>
    </row>
    <row r="74" ht="15.75" customHeight="1">
      <c r="AA74" s="18"/>
      <c r="AE74" s="103"/>
    </row>
    <row r="75" ht="15.75" customHeight="1">
      <c r="AA75" s="18"/>
      <c r="AE75" s="103"/>
    </row>
    <row r="76" ht="15.75" customHeight="1">
      <c r="AA76" s="18"/>
      <c r="AE76" s="103"/>
    </row>
    <row r="77" ht="15.75" customHeight="1">
      <c r="AA77" s="18"/>
      <c r="AE77" s="103"/>
    </row>
    <row r="78" ht="15.75" customHeight="1">
      <c r="AA78" s="18"/>
      <c r="AE78" s="103"/>
    </row>
    <row r="79" ht="15.75" customHeight="1">
      <c r="AA79" s="18"/>
      <c r="AE79" s="103"/>
    </row>
    <row r="80" ht="15.75" customHeight="1">
      <c r="AA80" s="18"/>
      <c r="AE80" s="103"/>
    </row>
    <row r="81" ht="15.75" customHeight="1">
      <c r="AA81" s="18"/>
      <c r="AE81" s="103"/>
    </row>
    <row r="82" ht="15.75" customHeight="1">
      <c r="AA82" s="18"/>
      <c r="AE82" s="103"/>
    </row>
    <row r="83" ht="15.75" customHeight="1">
      <c r="AA83" s="18"/>
      <c r="AE83" s="103"/>
    </row>
    <row r="84" ht="15.75" customHeight="1">
      <c r="AA84" s="18"/>
      <c r="AE84" s="103"/>
    </row>
    <row r="85" ht="15.75" customHeight="1">
      <c r="AA85" s="18"/>
      <c r="AE85" s="103"/>
    </row>
    <row r="86" ht="15.75" customHeight="1">
      <c r="AA86" s="18"/>
      <c r="AE86" s="103"/>
    </row>
    <row r="87" ht="15.75" customHeight="1">
      <c r="AA87" s="18"/>
      <c r="AE87" s="103"/>
    </row>
    <row r="88" ht="15.75" customHeight="1">
      <c r="AA88" s="18"/>
      <c r="AE88" s="103"/>
    </row>
    <row r="89" ht="15.75" customHeight="1">
      <c r="AA89" s="18"/>
      <c r="AE89" s="103"/>
    </row>
    <row r="90" ht="15.75" customHeight="1">
      <c r="AA90" s="18"/>
      <c r="AE90" s="103"/>
    </row>
    <row r="91" ht="15.75" customHeight="1">
      <c r="AA91" s="18"/>
      <c r="AE91" s="103"/>
    </row>
    <row r="92" ht="15.75" customHeight="1">
      <c r="AA92" s="18"/>
      <c r="AE92" s="103"/>
    </row>
    <row r="93" ht="15.75" customHeight="1">
      <c r="AA93" s="18"/>
      <c r="AE93" s="103"/>
    </row>
    <row r="94" ht="15.75" customHeight="1">
      <c r="AA94" s="18"/>
      <c r="AE94" s="103"/>
    </row>
    <row r="95" ht="15.75" customHeight="1">
      <c r="AA95" s="18"/>
      <c r="AE95" s="103"/>
    </row>
    <row r="96" ht="15.75" customHeight="1">
      <c r="AA96" s="18"/>
      <c r="AE96" s="103"/>
    </row>
    <row r="97" ht="15.75" customHeight="1">
      <c r="AA97" s="18"/>
      <c r="AE97" s="103"/>
    </row>
    <row r="98" ht="15.75" customHeight="1">
      <c r="AA98" s="18"/>
      <c r="AE98" s="103"/>
    </row>
    <row r="99" ht="15.75" customHeight="1">
      <c r="AA99" s="18"/>
      <c r="AE99" s="103"/>
    </row>
    <row r="100" ht="15.75" customHeight="1">
      <c r="AA100" s="18"/>
      <c r="AE100" s="103"/>
    </row>
    <row r="101" ht="15.75" customHeight="1">
      <c r="AA101" s="18"/>
      <c r="AE101" s="103"/>
    </row>
    <row r="102" ht="15.75" customHeight="1">
      <c r="AA102" s="18"/>
      <c r="AE102" s="103"/>
    </row>
    <row r="103" ht="15.75" customHeight="1">
      <c r="AA103" s="18"/>
      <c r="AE103" s="103"/>
    </row>
    <row r="104" ht="15.75" customHeight="1">
      <c r="AA104" s="18"/>
      <c r="AE104" s="103"/>
    </row>
    <row r="105" ht="15.75" customHeight="1">
      <c r="AA105" s="18"/>
      <c r="AE105" s="103"/>
    </row>
    <row r="106" ht="15.75" customHeight="1">
      <c r="AA106" s="18"/>
      <c r="AE106" s="103"/>
    </row>
    <row r="107" ht="15.75" customHeight="1">
      <c r="AA107" s="18"/>
      <c r="AE107" s="103"/>
    </row>
    <row r="108" ht="15.75" customHeight="1">
      <c r="AA108" s="18"/>
      <c r="AE108" s="103"/>
    </row>
    <row r="109" ht="15.75" customHeight="1">
      <c r="AA109" s="18"/>
      <c r="AE109" s="103"/>
    </row>
    <row r="110" ht="15.75" customHeight="1">
      <c r="AA110" s="18"/>
      <c r="AE110" s="103"/>
    </row>
    <row r="111" ht="15.75" customHeight="1">
      <c r="AA111" s="18"/>
      <c r="AE111" s="103"/>
    </row>
    <row r="112" ht="15.75" customHeight="1">
      <c r="AA112" s="18"/>
      <c r="AE112" s="103"/>
    </row>
    <row r="113" ht="15.75" customHeight="1">
      <c r="AA113" s="18"/>
      <c r="AE113" s="103"/>
    </row>
    <row r="114" ht="15.75" customHeight="1">
      <c r="AA114" s="18"/>
      <c r="AE114" s="103"/>
    </row>
    <row r="115" ht="15.75" customHeight="1">
      <c r="AA115" s="18"/>
      <c r="AE115" s="103"/>
    </row>
    <row r="116" ht="15.75" customHeight="1">
      <c r="AA116" s="18"/>
      <c r="AE116" s="103"/>
    </row>
    <row r="117" ht="15.75" customHeight="1">
      <c r="AA117" s="18"/>
      <c r="AE117" s="103"/>
    </row>
    <row r="118" ht="15.75" customHeight="1">
      <c r="AA118" s="18"/>
      <c r="AE118" s="103"/>
    </row>
    <row r="119" ht="15.75" customHeight="1">
      <c r="AA119" s="18"/>
      <c r="AE119" s="103"/>
    </row>
    <row r="120" ht="15.75" customHeight="1">
      <c r="AA120" s="18"/>
      <c r="AE120" s="103"/>
    </row>
    <row r="121" ht="15.75" customHeight="1">
      <c r="AA121" s="18"/>
      <c r="AE121" s="103"/>
    </row>
    <row r="122" ht="15.75" customHeight="1">
      <c r="AA122" s="18"/>
      <c r="AE122" s="103"/>
    </row>
    <row r="123" ht="15.75" customHeight="1">
      <c r="AA123" s="18"/>
      <c r="AE123" s="103"/>
    </row>
    <row r="124" ht="15.75" customHeight="1">
      <c r="AA124" s="18"/>
      <c r="AE124" s="103"/>
    </row>
    <row r="125" ht="15.75" customHeight="1">
      <c r="AA125" s="18"/>
      <c r="AE125" s="103"/>
    </row>
    <row r="126" ht="15.75" customHeight="1">
      <c r="AA126" s="18"/>
      <c r="AE126" s="103"/>
    </row>
    <row r="127" ht="15.75" customHeight="1">
      <c r="AA127" s="18"/>
      <c r="AE127" s="103"/>
    </row>
    <row r="128" ht="15.75" customHeight="1">
      <c r="AA128" s="18"/>
      <c r="AE128" s="103"/>
    </row>
    <row r="129" ht="15.75" customHeight="1">
      <c r="AA129" s="18"/>
      <c r="AE129" s="103"/>
    </row>
    <row r="130" ht="15.75" customHeight="1">
      <c r="AA130" s="18"/>
      <c r="AE130" s="103"/>
    </row>
    <row r="131" ht="15.75" customHeight="1">
      <c r="AA131" s="18"/>
      <c r="AE131" s="103"/>
    </row>
    <row r="132" ht="15.75" customHeight="1">
      <c r="AA132" s="18"/>
      <c r="AE132" s="103"/>
    </row>
    <row r="133" ht="15.75" customHeight="1">
      <c r="AA133" s="18"/>
      <c r="AE133" s="103"/>
    </row>
    <row r="134" ht="15.75" customHeight="1">
      <c r="AA134" s="18"/>
      <c r="AE134" s="103"/>
    </row>
    <row r="135" ht="15.75" customHeight="1">
      <c r="AA135" s="18"/>
      <c r="AE135" s="103"/>
    </row>
    <row r="136" ht="15.75" customHeight="1">
      <c r="AA136" s="18"/>
      <c r="AE136" s="103"/>
    </row>
    <row r="137" ht="15.75" customHeight="1">
      <c r="AA137" s="18"/>
      <c r="AE137" s="103"/>
    </row>
    <row r="138" ht="15.75" customHeight="1">
      <c r="AA138" s="18"/>
      <c r="AE138" s="103"/>
    </row>
    <row r="139" ht="15.75" customHeight="1">
      <c r="AA139" s="18"/>
      <c r="AE139" s="103"/>
    </row>
    <row r="140" ht="15.75" customHeight="1">
      <c r="AA140" s="18"/>
      <c r="AE140" s="103"/>
    </row>
    <row r="141" ht="15.75" customHeight="1">
      <c r="AA141" s="18"/>
      <c r="AE141" s="103"/>
    </row>
    <row r="142" ht="15.75" customHeight="1">
      <c r="AA142" s="18"/>
      <c r="AE142" s="103"/>
    </row>
    <row r="143" ht="15.75" customHeight="1">
      <c r="AA143" s="18"/>
      <c r="AE143" s="103"/>
    </row>
    <row r="144" ht="15.75" customHeight="1">
      <c r="AA144" s="18"/>
      <c r="AE144" s="103"/>
    </row>
    <row r="145" ht="15.75" customHeight="1">
      <c r="AA145" s="18"/>
      <c r="AE145" s="103"/>
    </row>
    <row r="146" ht="15.75" customHeight="1">
      <c r="AA146" s="18"/>
      <c r="AE146" s="103"/>
    </row>
    <row r="147" ht="15.75" customHeight="1">
      <c r="AA147" s="18"/>
      <c r="AE147" s="103"/>
    </row>
    <row r="148" ht="15.75" customHeight="1">
      <c r="AA148" s="18"/>
      <c r="AE148" s="103"/>
    </row>
    <row r="149" ht="15.75" customHeight="1">
      <c r="AA149" s="18"/>
      <c r="AE149" s="103"/>
    </row>
    <row r="150" ht="15.75" customHeight="1">
      <c r="AA150" s="18"/>
      <c r="AE150" s="103"/>
    </row>
    <row r="151" ht="15.75" customHeight="1">
      <c r="AA151" s="18"/>
      <c r="AE151" s="103"/>
    </row>
    <row r="152" ht="15.75" customHeight="1">
      <c r="AA152" s="18"/>
      <c r="AE152" s="103"/>
    </row>
    <row r="153" ht="15.75" customHeight="1">
      <c r="AA153" s="18"/>
      <c r="AE153" s="103"/>
    </row>
    <row r="154" ht="15.75" customHeight="1">
      <c r="AA154" s="18"/>
      <c r="AE154" s="103"/>
    </row>
    <row r="155" ht="15.75" customHeight="1">
      <c r="AA155" s="18"/>
      <c r="AE155" s="103"/>
    </row>
    <row r="156" ht="15.75" customHeight="1">
      <c r="AA156" s="18"/>
      <c r="AE156" s="103"/>
    </row>
    <row r="157" ht="15.75" customHeight="1">
      <c r="AA157" s="18"/>
      <c r="AE157" s="103"/>
    </row>
    <row r="158" ht="15.75" customHeight="1">
      <c r="AA158" s="18"/>
      <c r="AE158" s="103"/>
    </row>
    <row r="159" ht="15.75" customHeight="1">
      <c r="AA159" s="18"/>
      <c r="AE159" s="103"/>
    </row>
    <row r="160" ht="15.75" customHeight="1">
      <c r="AA160" s="18"/>
      <c r="AE160" s="103"/>
    </row>
    <row r="161" ht="15.75" customHeight="1">
      <c r="AA161" s="18"/>
      <c r="AE161" s="103"/>
    </row>
    <row r="162" ht="15.75" customHeight="1">
      <c r="AA162" s="18"/>
      <c r="AE162" s="103"/>
    </row>
    <row r="163" ht="15.75" customHeight="1">
      <c r="AA163" s="18"/>
      <c r="AE163" s="103"/>
    </row>
    <row r="164" ht="15.75" customHeight="1">
      <c r="AA164" s="18"/>
      <c r="AE164" s="103"/>
    </row>
    <row r="165" ht="15.75" customHeight="1">
      <c r="AA165" s="18"/>
      <c r="AE165" s="103"/>
    </row>
    <row r="166" ht="15.75" customHeight="1">
      <c r="AA166" s="18"/>
      <c r="AE166" s="103"/>
    </row>
    <row r="167" ht="15.75" customHeight="1">
      <c r="AA167" s="18"/>
      <c r="AE167" s="103"/>
    </row>
    <row r="168" ht="15.75" customHeight="1">
      <c r="AA168" s="18"/>
      <c r="AE168" s="103"/>
    </row>
    <row r="169" ht="15.75" customHeight="1">
      <c r="AA169" s="18"/>
      <c r="AE169" s="103"/>
    </row>
    <row r="170" ht="15.75" customHeight="1">
      <c r="AA170" s="18"/>
      <c r="AE170" s="103"/>
    </row>
    <row r="171" ht="15.75" customHeight="1">
      <c r="AA171" s="18"/>
      <c r="AE171" s="103"/>
    </row>
    <row r="172" ht="15.75" customHeight="1">
      <c r="AA172" s="18"/>
      <c r="AE172" s="103"/>
    </row>
    <row r="173" ht="15.75" customHeight="1">
      <c r="AA173" s="18"/>
      <c r="AE173" s="103"/>
    </row>
    <row r="174" ht="15.75" customHeight="1">
      <c r="AA174" s="18"/>
      <c r="AE174" s="103"/>
    </row>
    <row r="175" ht="15.75" customHeight="1">
      <c r="AA175" s="18"/>
      <c r="AE175" s="103"/>
    </row>
    <row r="176" ht="15.75" customHeight="1">
      <c r="AA176" s="18"/>
      <c r="AE176" s="103"/>
    </row>
    <row r="177" ht="15.75" customHeight="1">
      <c r="AA177" s="18"/>
      <c r="AE177" s="103"/>
    </row>
    <row r="178" ht="15.75" customHeight="1">
      <c r="AA178" s="18"/>
      <c r="AE178" s="103"/>
    </row>
    <row r="179" ht="15.75" customHeight="1">
      <c r="AA179" s="18"/>
      <c r="AE179" s="103"/>
    </row>
    <row r="180" ht="15.75" customHeight="1">
      <c r="AA180" s="18"/>
      <c r="AE180" s="103"/>
    </row>
    <row r="181" ht="15.75" customHeight="1">
      <c r="AA181" s="18"/>
      <c r="AE181" s="103"/>
    </row>
    <row r="182" ht="15.75" customHeight="1">
      <c r="AA182" s="18"/>
      <c r="AE182" s="103"/>
    </row>
    <row r="183" ht="15.75" customHeight="1">
      <c r="AA183" s="18"/>
      <c r="AE183" s="103"/>
    </row>
    <row r="184" ht="15.75" customHeight="1">
      <c r="AA184" s="18"/>
      <c r="AE184" s="103"/>
    </row>
    <row r="185" ht="15.75" customHeight="1">
      <c r="AA185" s="18"/>
      <c r="AE185" s="103"/>
    </row>
    <row r="186" ht="15.75" customHeight="1">
      <c r="AA186" s="18"/>
      <c r="AE186" s="103"/>
    </row>
    <row r="187" ht="15.75" customHeight="1">
      <c r="AA187" s="18"/>
      <c r="AE187" s="103"/>
    </row>
    <row r="188" ht="15.75" customHeight="1">
      <c r="AA188" s="18"/>
      <c r="AE188" s="103"/>
    </row>
    <row r="189" ht="15.75" customHeight="1">
      <c r="AA189" s="18"/>
      <c r="AE189" s="103"/>
    </row>
    <row r="190" ht="15.75" customHeight="1">
      <c r="AA190" s="18"/>
      <c r="AE190" s="103"/>
    </row>
    <row r="191" ht="15.75" customHeight="1">
      <c r="AA191" s="18"/>
      <c r="AE191" s="103"/>
    </row>
    <row r="192" ht="15.75" customHeight="1">
      <c r="AA192" s="18"/>
      <c r="AE192" s="103"/>
    </row>
    <row r="193" ht="15.75" customHeight="1">
      <c r="AA193" s="18"/>
      <c r="AE193" s="103"/>
    </row>
    <row r="194" ht="15.75" customHeight="1">
      <c r="AA194" s="18"/>
      <c r="AE194" s="103"/>
    </row>
    <row r="195" ht="15.75" customHeight="1">
      <c r="AA195" s="18"/>
      <c r="AE195" s="103"/>
    </row>
    <row r="196" ht="15.75" customHeight="1">
      <c r="AA196" s="18"/>
      <c r="AE196" s="103"/>
    </row>
    <row r="197" ht="15.75" customHeight="1">
      <c r="AA197" s="18"/>
      <c r="AE197" s="103"/>
    </row>
    <row r="198" ht="15.75" customHeight="1">
      <c r="AA198" s="18"/>
      <c r="AE198" s="103"/>
    </row>
    <row r="199" ht="15.75" customHeight="1">
      <c r="AA199" s="18"/>
      <c r="AE199" s="103"/>
    </row>
    <row r="200" ht="15.75" customHeight="1">
      <c r="AA200" s="18"/>
      <c r="AE200" s="103"/>
    </row>
    <row r="201" ht="15.75" customHeight="1">
      <c r="AA201" s="18"/>
      <c r="AE201" s="103"/>
    </row>
    <row r="202" ht="15.75" customHeight="1">
      <c r="AA202" s="18"/>
      <c r="AE202" s="103"/>
    </row>
    <row r="203" ht="15.75" customHeight="1">
      <c r="AA203" s="18"/>
      <c r="AE203" s="103"/>
    </row>
    <row r="204" ht="15.75" customHeight="1">
      <c r="AA204" s="18"/>
      <c r="AE204" s="103"/>
    </row>
    <row r="205" ht="15.75" customHeight="1">
      <c r="AA205" s="18"/>
      <c r="AE205" s="103"/>
    </row>
    <row r="206" ht="15.75" customHeight="1">
      <c r="AA206" s="18"/>
      <c r="AE206" s="103"/>
    </row>
    <row r="207" ht="15.75" customHeight="1">
      <c r="AA207" s="18"/>
      <c r="AE207" s="103"/>
    </row>
    <row r="208" ht="15.75" customHeight="1">
      <c r="AA208" s="18"/>
      <c r="AE208" s="103"/>
    </row>
    <row r="209" ht="15.75" customHeight="1">
      <c r="AA209" s="18"/>
      <c r="AE209" s="103"/>
    </row>
    <row r="210" ht="15.75" customHeight="1">
      <c r="AA210" s="18"/>
      <c r="AE210" s="103"/>
    </row>
    <row r="211" ht="15.75" customHeight="1">
      <c r="AA211" s="18"/>
      <c r="AE211" s="103"/>
    </row>
    <row r="212" ht="15.75" customHeight="1">
      <c r="AA212" s="18"/>
      <c r="AE212" s="103"/>
    </row>
    <row r="213" ht="15.75" customHeight="1">
      <c r="AA213" s="18"/>
      <c r="AE213" s="103"/>
    </row>
    <row r="214" ht="15.75" customHeight="1">
      <c r="AA214" s="18"/>
      <c r="AE214" s="103"/>
    </row>
    <row r="215" ht="15.75" customHeight="1">
      <c r="AA215" s="18"/>
      <c r="AE215" s="103"/>
    </row>
    <row r="216" ht="15.75" customHeight="1">
      <c r="AA216" s="18"/>
      <c r="AE216" s="103"/>
    </row>
    <row r="217" ht="15.75" customHeight="1">
      <c r="AA217" s="18"/>
      <c r="AE217" s="103"/>
    </row>
    <row r="218" ht="15.75" customHeight="1">
      <c r="AA218" s="18"/>
      <c r="AE218" s="103"/>
    </row>
    <row r="219" ht="15.75" customHeight="1">
      <c r="AA219" s="18"/>
      <c r="AE219" s="103"/>
    </row>
    <row r="220" ht="15.75" customHeight="1">
      <c r="AA220" s="18"/>
      <c r="AE220" s="103"/>
    </row>
    <row r="221" ht="15.75" customHeight="1">
      <c r="AA221" s="18"/>
      <c r="AE221" s="103"/>
    </row>
    <row r="222" ht="15.75" customHeight="1">
      <c r="AA222" s="18"/>
      <c r="AE222" s="103"/>
    </row>
    <row r="223" ht="15.75" customHeight="1">
      <c r="AA223" s="18"/>
      <c r="AE223" s="103"/>
    </row>
    <row r="224" ht="15.75" customHeight="1">
      <c r="AA224" s="18"/>
      <c r="AE224" s="103"/>
    </row>
    <row r="225" ht="15.75" customHeight="1">
      <c r="AA225" s="18"/>
      <c r="AE225" s="103"/>
    </row>
    <row r="226" ht="15.75" customHeight="1">
      <c r="AA226" s="18"/>
      <c r="AE226" s="103"/>
    </row>
    <row r="227" ht="15.75" customHeight="1">
      <c r="AA227" s="18"/>
      <c r="AE227" s="103"/>
    </row>
    <row r="228" ht="15.75" customHeight="1">
      <c r="AA228" s="18"/>
      <c r="AE228" s="103"/>
    </row>
    <row r="229" ht="15.75" customHeight="1">
      <c r="AA229" s="18"/>
      <c r="AE229" s="103"/>
    </row>
    <row r="230" ht="15.75" customHeight="1">
      <c r="AA230" s="18"/>
      <c r="AE230" s="103"/>
    </row>
    <row r="231" ht="15.75" customHeight="1">
      <c r="AA231" s="18"/>
      <c r="AE231" s="103"/>
    </row>
    <row r="232" ht="15.75" customHeight="1">
      <c r="AA232" s="18"/>
      <c r="AE232" s="103"/>
    </row>
    <row r="233" ht="15.75" customHeight="1">
      <c r="AA233" s="18"/>
      <c r="AE233" s="103"/>
    </row>
    <row r="234" ht="15.75" customHeight="1">
      <c r="AA234" s="18"/>
      <c r="AE234" s="103"/>
    </row>
    <row r="235" ht="15.75" customHeight="1">
      <c r="AA235" s="18"/>
      <c r="AE235" s="103"/>
    </row>
    <row r="236" ht="15.75" customHeight="1">
      <c r="AA236" s="18"/>
      <c r="AE236" s="103"/>
    </row>
    <row r="237" ht="15.75" customHeight="1">
      <c r="AA237" s="18"/>
      <c r="AE237" s="103"/>
    </row>
    <row r="238" ht="15.75" customHeight="1">
      <c r="AA238" s="18"/>
      <c r="AE238" s="103"/>
    </row>
    <row r="239" ht="15.75" customHeight="1">
      <c r="AA239" s="18"/>
      <c r="AE239" s="103"/>
    </row>
    <row r="240" ht="15.75" customHeight="1">
      <c r="AA240" s="18"/>
      <c r="AE240" s="103"/>
    </row>
    <row r="241" ht="15.75" customHeight="1">
      <c r="AA241" s="18"/>
      <c r="AE241" s="103"/>
    </row>
    <row r="242" ht="15.75" customHeight="1">
      <c r="AA242" s="18"/>
      <c r="AE242" s="103"/>
    </row>
    <row r="243" ht="15.75" customHeight="1">
      <c r="AA243" s="18"/>
      <c r="AE243" s="103"/>
    </row>
    <row r="244" ht="15.75" customHeight="1">
      <c r="AA244" s="18"/>
      <c r="AE244" s="103"/>
    </row>
    <row r="245" ht="15.75" customHeight="1">
      <c r="AA245" s="18"/>
      <c r="AE245" s="103"/>
    </row>
    <row r="246" ht="15.75" customHeight="1">
      <c r="AA246" s="18"/>
      <c r="AE246" s="103"/>
    </row>
    <row r="247" ht="15.75" customHeight="1">
      <c r="AA247" s="18"/>
      <c r="AE247" s="103"/>
    </row>
    <row r="248" ht="15.75" customHeight="1">
      <c r="AA248" s="18"/>
      <c r="AE248" s="103"/>
    </row>
    <row r="249" ht="15.75" customHeight="1">
      <c r="AA249" s="18"/>
      <c r="AE249" s="103"/>
    </row>
    <row r="250" ht="15.75" customHeight="1">
      <c r="AA250" s="18"/>
      <c r="AE250" s="103"/>
    </row>
    <row r="251" ht="15.75" customHeight="1">
      <c r="AA251" s="18"/>
      <c r="AE251" s="103"/>
    </row>
    <row r="252" ht="15.75" customHeight="1">
      <c r="AA252" s="18"/>
      <c r="AE252" s="103"/>
    </row>
    <row r="253" ht="15.75" customHeight="1">
      <c r="AA253" s="18"/>
      <c r="AE253" s="103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AV5:AW48 AX5:AX43 AY5:BH48 BT5:CA52 CB5:CB39 CC5:CD52 O40:W48 AB40:AB48 AF40:AF48 AJ40:AJ48 BI40:BI48 CB41:CB52 AX45:AX48 X48:AA48 AC48:AE48 AG48:AI48 AK48:AU48 BJ48:BS48">
    <cfRule type="cellIs" dxfId="1" priority="1" operator="lessThan">
      <formula>54.5</formula>
    </cfRule>
  </conditionalFormatting>
  <conditionalFormatting sqref="AJ5:AP47 AQ5:AQ19 AR5:AW47 AX5:AX43 AY5:BH47 BJ5:BS47 BU5:CA47 CB5:CB39 CC5:CC47 AQ21:AQ47 AB40:AB47 AF40:AF47 BI40:BI47 CB41:CB47 AX45:AX47">
    <cfRule type="containsText" dxfId="2" priority="2" operator="containsText" text="A">
      <formula>NOT(ISERROR(SEARCH(("A"),(AJ5))))</formula>
    </cfRule>
  </conditionalFormatting>
  <conditionalFormatting sqref="BI49:BI52">
    <cfRule type="cellIs" dxfId="1" priority="3" operator="lessThan">
      <formula>54.5</formula>
    </cfRule>
  </conditionalFormatting>
  <conditionalFormatting sqref="BI50">
    <cfRule type="cellIs" dxfId="1" priority="4" operator="lessThan">
      <formula>54.5</formula>
    </cfRule>
  </conditionalFormatting>
  <conditionalFormatting sqref="BI51">
    <cfRule type="cellIs" dxfId="1" priority="5" operator="lessThan">
      <formula>54.5</formula>
    </cfRule>
  </conditionalFormatting>
  <conditionalFormatting sqref="BI52">
    <cfRule type="cellIs" dxfId="1" priority="6" operator="lessThan">
      <formula>54.5</formula>
    </cfRule>
  </conditionalFormatting>
  <conditionalFormatting sqref="O5:V39 AB5:AB39 AF5:AF39 AJ5:AJ39">
    <cfRule type="cellIs" dxfId="1" priority="7" operator="lessThan">
      <formula>54.5</formula>
    </cfRule>
  </conditionalFormatting>
  <conditionalFormatting sqref="AB5:AB39 AF5:AF39 AJ5:AJ39">
    <cfRule type="containsText" dxfId="2" priority="8" operator="containsText" text="A">
      <formula>NOT(ISERROR(SEARCH(("A"),(AB5))))</formula>
    </cfRule>
  </conditionalFormatting>
  <conditionalFormatting sqref="BI5:BI39">
    <cfRule type="cellIs" dxfId="1" priority="9" operator="lessThan">
      <formula>54.5</formula>
    </cfRule>
  </conditionalFormatting>
  <conditionalFormatting sqref="BI5:BI39">
    <cfRule type="containsText" dxfId="2" priority="10" operator="containsText" text="A">
      <formula>NOT(ISERROR(SEARCH(("A"),(BI5))))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2.14"/>
    <col customWidth="1" min="2" max="2" width="3.57"/>
    <col customWidth="1" min="3" max="4" width="3.0"/>
    <col customWidth="1" min="5" max="5" width="11.71"/>
    <col customWidth="1" min="6" max="6" width="3.57"/>
    <col customWidth="1" min="7" max="7" width="9.0"/>
    <col customWidth="1" min="8" max="8" width="3.57"/>
    <col customWidth="1" min="9" max="9" width="10.29"/>
    <col customWidth="1" min="10" max="10" width="10.71"/>
    <col customWidth="1" min="11" max="11" width="17.86"/>
    <col customWidth="1" hidden="1" min="12" max="12" width="4.86"/>
    <col customWidth="1" hidden="1" min="13" max="13" width="23.14"/>
    <col customWidth="1" hidden="1" min="14" max="14" width="34.14"/>
    <col customWidth="1" min="15" max="22" width="4.14"/>
    <col customWidth="1" min="23" max="23" width="5.71"/>
    <col customWidth="1" min="24" max="27" width="6.0"/>
    <col customWidth="1" min="28" max="28" width="4.14"/>
    <col customWidth="1" min="29" max="31" width="6.0"/>
    <col customWidth="1" min="32" max="32" width="4.14"/>
    <col customWidth="1" min="33" max="34" width="6.71"/>
    <col customWidth="1" min="35" max="35" width="5.71"/>
    <col customWidth="1" min="36" max="36" width="4.14"/>
    <col customWidth="1" min="37" max="47" width="6.71"/>
    <col customWidth="1" min="48" max="48" width="7.43"/>
    <col customWidth="1" min="49" max="60" width="6.71"/>
    <col customWidth="1" min="61" max="61" width="4.71"/>
    <col customWidth="1" min="62" max="71" width="6.71"/>
    <col customWidth="1" min="72" max="72" width="4.71"/>
    <col customWidth="1" min="73" max="81" width="6.71"/>
    <col customWidth="1" min="82" max="82" width="4.71"/>
  </cols>
  <sheetData>
    <row r="1" ht="15.75" customHeight="1">
      <c r="A1" s="34"/>
      <c r="B1" s="34"/>
      <c r="C1" s="34"/>
      <c r="D1" s="34"/>
      <c r="E1" s="35"/>
      <c r="F1" s="35"/>
      <c r="G1" s="35"/>
      <c r="H1" s="35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 t="s">
        <v>12</v>
      </c>
      <c r="Y1" s="38"/>
      <c r="Z1" s="38"/>
      <c r="AA1" s="38"/>
      <c r="AB1" s="38"/>
      <c r="AC1" s="37" t="s">
        <v>13</v>
      </c>
      <c r="AD1" s="38"/>
      <c r="AE1" s="38"/>
      <c r="AF1" s="38"/>
      <c r="AG1" s="39" t="s">
        <v>14</v>
      </c>
      <c r="AH1" s="38"/>
      <c r="AI1" s="38"/>
      <c r="AJ1" s="38"/>
      <c r="AK1" s="40" t="s">
        <v>15</v>
      </c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41" t="s">
        <v>16</v>
      </c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42" t="s">
        <v>17</v>
      </c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43" t="s">
        <v>18</v>
      </c>
      <c r="BV1" s="38"/>
      <c r="BW1" s="38"/>
      <c r="BX1" s="38"/>
      <c r="BY1" s="38"/>
      <c r="BZ1" s="38"/>
      <c r="CA1" s="38"/>
      <c r="CB1" s="38"/>
      <c r="CC1" s="38"/>
      <c r="CD1" s="38"/>
    </row>
    <row r="2" ht="15.75" customHeight="1">
      <c r="A2" s="35"/>
      <c r="B2" s="35"/>
      <c r="C2" s="35"/>
      <c r="D2" s="35"/>
      <c r="G2" s="35"/>
      <c r="H2" s="35"/>
      <c r="I2" s="35"/>
      <c r="J2" s="36"/>
      <c r="K2" s="36"/>
      <c r="L2" s="36"/>
      <c r="M2" s="36"/>
      <c r="N2" s="36"/>
      <c r="O2" s="44" t="s">
        <v>19</v>
      </c>
      <c r="P2" s="45"/>
      <c r="Q2" s="45"/>
      <c r="R2" s="45"/>
      <c r="S2" s="45"/>
      <c r="T2" s="45"/>
      <c r="U2" s="45"/>
      <c r="V2" s="45"/>
      <c r="W2" s="46"/>
      <c r="X2" s="47">
        <v>20.0</v>
      </c>
      <c r="Y2" s="47">
        <v>30.0</v>
      </c>
      <c r="Z2" s="47">
        <v>50.0</v>
      </c>
      <c r="AA2" s="47"/>
      <c r="AB2" s="48"/>
      <c r="AC2" s="47">
        <v>30.0</v>
      </c>
      <c r="AD2" s="47">
        <v>70.0</v>
      </c>
      <c r="AE2" s="47"/>
      <c r="AF2" s="48"/>
      <c r="AG2" s="50">
        <v>30.0</v>
      </c>
      <c r="AH2" s="50">
        <v>70.0</v>
      </c>
      <c r="AI2" s="47"/>
      <c r="AJ2" s="51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52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53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54"/>
      <c r="BU2" s="36"/>
      <c r="BV2" s="36"/>
      <c r="BW2" s="36"/>
      <c r="BX2" s="36"/>
      <c r="BY2" s="36"/>
      <c r="BZ2" s="36"/>
      <c r="CA2" s="36"/>
      <c r="CB2" s="36"/>
      <c r="CC2" s="36"/>
      <c r="CD2" s="55"/>
    </row>
    <row r="3" ht="15.75" customHeight="1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L3" s="36"/>
      <c r="M3" s="36"/>
      <c r="N3" s="36"/>
      <c r="O3" s="56"/>
      <c r="P3" s="56"/>
      <c r="Q3" s="57">
        <v>0.5</v>
      </c>
      <c r="R3" s="57">
        <v>0.2</v>
      </c>
      <c r="S3" s="57">
        <v>0.05</v>
      </c>
      <c r="T3" s="57">
        <v>0.2</v>
      </c>
      <c r="U3" s="57">
        <v>0.05</v>
      </c>
      <c r="V3" s="57"/>
      <c r="W3" s="57"/>
      <c r="X3" s="58">
        <v>0.2</v>
      </c>
      <c r="Y3" s="58">
        <v>0.3</v>
      </c>
      <c r="Z3" s="58">
        <f>Z2/100</f>
        <v>0.5</v>
      </c>
      <c r="AA3" s="58"/>
      <c r="AB3" s="48"/>
      <c r="AC3" s="58">
        <v>0.3</v>
      </c>
      <c r="AD3" s="58">
        <v>0.7</v>
      </c>
      <c r="AE3" s="58"/>
      <c r="AF3" s="48"/>
      <c r="AG3" s="58">
        <f t="shared" ref="AG3:AH3" si="1">AG2/100</f>
        <v>0.3</v>
      </c>
      <c r="AH3" s="58">
        <f t="shared" si="1"/>
        <v>0.7</v>
      </c>
      <c r="AI3" s="58"/>
      <c r="AJ3" s="51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2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3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4"/>
      <c r="BU3" s="59"/>
      <c r="BV3" s="59"/>
      <c r="BW3" s="59"/>
      <c r="BX3" s="59"/>
      <c r="BY3" s="59"/>
      <c r="BZ3" s="59"/>
      <c r="CA3" s="59"/>
      <c r="CB3" s="59"/>
      <c r="CC3" s="59"/>
      <c r="CD3" s="55" t="s">
        <v>20</v>
      </c>
    </row>
    <row r="4" ht="15.75" customHeight="1">
      <c r="A4" s="60" t="s">
        <v>21</v>
      </c>
      <c r="B4" s="60" t="s">
        <v>22</v>
      </c>
      <c r="C4" s="60"/>
      <c r="D4" s="61" t="s">
        <v>23</v>
      </c>
      <c r="E4" s="61" t="s">
        <v>21</v>
      </c>
      <c r="F4" s="61" t="s">
        <v>24</v>
      </c>
      <c r="G4" s="61" t="s">
        <v>25</v>
      </c>
      <c r="H4" s="61" t="s">
        <v>24</v>
      </c>
      <c r="I4" s="61" t="s">
        <v>26</v>
      </c>
      <c r="J4" s="6" t="s">
        <v>27</v>
      </c>
      <c r="K4" s="6" t="s">
        <v>28</v>
      </c>
      <c r="L4" s="62" t="s">
        <v>29</v>
      </c>
      <c r="M4" s="62" t="s">
        <v>30</v>
      </c>
      <c r="N4" s="62" t="s">
        <v>31</v>
      </c>
      <c r="O4" s="56" t="s">
        <v>32</v>
      </c>
      <c r="P4" s="56" t="s">
        <v>33</v>
      </c>
      <c r="Q4" s="63" t="s">
        <v>34</v>
      </c>
      <c r="R4" s="63" t="s">
        <v>35</v>
      </c>
      <c r="S4" s="63" t="s">
        <v>36</v>
      </c>
      <c r="T4" s="63" t="s">
        <v>37</v>
      </c>
      <c r="U4" s="63" t="s">
        <v>38</v>
      </c>
      <c r="V4" s="63" t="s">
        <v>39</v>
      </c>
      <c r="W4" s="63" t="s">
        <v>22</v>
      </c>
      <c r="X4" s="36" t="s">
        <v>40</v>
      </c>
      <c r="Y4" s="36" t="s">
        <v>41</v>
      </c>
      <c r="Z4" s="36" t="s">
        <v>42</v>
      </c>
      <c r="AA4" s="36" t="s">
        <v>43</v>
      </c>
      <c r="AB4" s="48" t="s">
        <v>32</v>
      </c>
      <c r="AC4" s="36" t="s">
        <v>40</v>
      </c>
      <c r="AD4" s="36" t="s">
        <v>41</v>
      </c>
      <c r="AE4" s="36" t="s">
        <v>43</v>
      </c>
      <c r="AF4" s="48" t="s">
        <v>33</v>
      </c>
      <c r="AG4" s="36" t="s">
        <v>40</v>
      </c>
      <c r="AH4" s="36" t="s">
        <v>41</v>
      </c>
      <c r="AI4" s="36" t="s">
        <v>43</v>
      </c>
      <c r="AJ4" s="64" t="s">
        <v>39</v>
      </c>
      <c r="AK4" s="65" t="s">
        <v>44</v>
      </c>
      <c r="AL4" s="65" t="s">
        <v>45</v>
      </c>
      <c r="AM4" s="65" t="s">
        <v>46</v>
      </c>
      <c r="AN4" s="65" t="s">
        <v>47</v>
      </c>
      <c r="AO4" s="65" t="s">
        <v>48</v>
      </c>
      <c r="AP4" s="65" t="s">
        <v>49</v>
      </c>
      <c r="AQ4" s="65" t="s">
        <v>50</v>
      </c>
      <c r="AR4" s="65" t="s">
        <v>51</v>
      </c>
      <c r="AS4" s="65" t="s">
        <v>52</v>
      </c>
      <c r="AT4" s="65" t="s">
        <v>53</v>
      </c>
      <c r="AU4" s="65" t="s">
        <v>54</v>
      </c>
      <c r="AV4" s="66" t="s">
        <v>35</v>
      </c>
      <c r="AW4" s="65" t="s">
        <v>44</v>
      </c>
      <c r="AX4" s="65" t="s">
        <v>45</v>
      </c>
      <c r="AY4" s="65" t="s">
        <v>46</v>
      </c>
      <c r="AZ4" s="65" t="s">
        <v>47</v>
      </c>
      <c r="BA4" s="65" t="s">
        <v>48</v>
      </c>
      <c r="BB4" s="65" t="s">
        <v>49</v>
      </c>
      <c r="BC4" s="65" t="s">
        <v>50</v>
      </c>
      <c r="BD4" s="65" t="s">
        <v>51</v>
      </c>
      <c r="BE4" s="65" t="s">
        <v>52</v>
      </c>
      <c r="BF4" s="65" t="s">
        <v>53</v>
      </c>
      <c r="BG4" s="65" t="s">
        <v>55</v>
      </c>
      <c r="BH4" s="65" t="s">
        <v>56</v>
      </c>
      <c r="BI4" s="67" t="s">
        <v>36</v>
      </c>
      <c r="BJ4" s="65" t="s">
        <v>44</v>
      </c>
      <c r="BK4" s="65" t="s">
        <v>45</v>
      </c>
      <c r="BL4" s="65" t="s">
        <v>46</v>
      </c>
      <c r="BM4" s="65" t="s">
        <v>47</v>
      </c>
      <c r="BN4" s="65" t="s">
        <v>48</v>
      </c>
      <c r="BO4" s="65" t="s">
        <v>49</v>
      </c>
      <c r="BP4" s="65" t="s">
        <v>50</v>
      </c>
      <c r="BQ4" s="65" t="s">
        <v>51</v>
      </c>
      <c r="BR4" s="65" t="s">
        <v>52</v>
      </c>
      <c r="BS4" s="65" t="s">
        <v>53</v>
      </c>
      <c r="BT4" s="68" t="s">
        <v>37</v>
      </c>
      <c r="BU4" s="65" t="s">
        <v>45</v>
      </c>
      <c r="BV4" s="65" t="s">
        <v>46</v>
      </c>
      <c r="BW4" s="65" t="s">
        <v>47</v>
      </c>
      <c r="BX4" s="65" t="s">
        <v>48</v>
      </c>
      <c r="BY4" s="65" t="s">
        <v>49</v>
      </c>
      <c r="BZ4" s="65" t="s">
        <v>50</v>
      </c>
      <c r="CA4" s="65" t="s">
        <v>51</v>
      </c>
      <c r="CB4" s="69" t="s">
        <v>52</v>
      </c>
      <c r="CC4" s="70"/>
      <c r="CD4" s="71" t="s">
        <v>57</v>
      </c>
    </row>
    <row r="5" ht="15.75" customHeight="1">
      <c r="A5" s="34" t="str">
        <f t="shared" ref="A5:A47" si="2">$E5&amp;"-"&amp;$F5</f>
        <v>202004638-7</v>
      </c>
      <c r="B5" s="23">
        <f t="shared" ref="B5:B47" si="3">$W5</f>
        <v>83</v>
      </c>
      <c r="C5" s="34"/>
      <c r="D5" s="72">
        <v>1.0</v>
      </c>
      <c r="E5" s="73" t="s">
        <v>281</v>
      </c>
      <c r="F5" s="73" t="s">
        <v>92</v>
      </c>
      <c r="G5" s="73" t="s">
        <v>282</v>
      </c>
      <c r="H5" s="73" t="s">
        <v>155</v>
      </c>
      <c r="I5" s="73" t="s">
        <v>283</v>
      </c>
      <c r="J5" s="73" t="s">
        <v>284</v>
      </c>
      <c r="K5" s="73" t="s">
        <v>285</v>
      </c>
      <c r="L5" s="73" t="s">
        <v>65</v>
      </c>
      <c r="M5" s="73" t="s">
        <v>66</v>
      </c>
      <c r="N5" s="73" t="s">
        <v>286</v>
      </c>
      <c r="O5" s="74">
        <f t="shared" ref="O5:O39" si="4">$AB5</f>
        <v>85</v>
      </c>
      <c r="P5" s="74">
        <f t="shared" ref="P5:P39" si="5">$AF5</f>
        <v>90</v>
      </c>
      <c r="Q5" s="74">
        <f t="shared" ref="Q5:Q9" si="6">IFERROR(IF($V5&lt;&gt;0,ROUND((MAX(O5:P5)*0.5+$V5*0.5),0),ROUND(($O5*0.5+$P5*0.5),0)),)</f>
        <v>88</v>
      </c>
      <c r="R5" s="74">
        <f t="shared" ref="R5:R39" si="7">$AV5</f>
        <v>90</v>
      </c>
      <c r="S5" s="74">
        <f t="shared" ref="S5:S39" si="8">$BI5</f>
        <v>77.7</v>
      </c>
      <c r="T5" s="74">
        <f t="shared" ref="T5:T39" si="9">$BT5</f>
        <v>62</v>
      </c>
      <c r="U5" s="74">
        <f t="shared" ref="U5:U39" si="10">$CD5</f>
        <v>87.5</v>
      </c>
      <c r="V5" s="75">
        <f t="shared" ref="V5:V39" si="11">$AJ5</f>
        <v>0</v>
      </c>
      <c r="W5" s="76">
        <f t="shared" ref="W5:W39" si="12">IF($Q5&gt;=55,ROUND($Q5*$Q$3+$R5*$R$3+$S5*$S$3+$T5*$T$3+$U5*$U$3,0),$Q5)</f>
        <v>83</v>
      </c>
      <c r="X5" s="74">
        <v>20.0</v>
      </c>
      <c r="Y5" s="77">
        <v>30.0</v>
      </c>
      <c r="Z5" s="77">
        <v>35.0</v>
      </c>
      <c r="AA5" s="77">
        <v>100.0</v>
      </c>
      <c r="AB5" s="78">
        <f t="shared" ref="AB5:AB39" si="13">IFERROR(X5+Y5+Z5*AA5/100,0)</f>
        <v>85</v>
      </c>
      <c r="AC5" s="77">
        <v>25.0</v>
      </c>
      <c r="AD5" s="77">
        <v>65.0</v>
      </c>
      <c r="AE5" s="74">
        <v>100.0</v>
      </c>
      <c r="AF5" s="78">
        <f t="shared" ref="AF5:AF11" si="14">IFERROR(AC5+AD5*AE5/100,0)</f>
        <v>90</v>
      </c>
      <c r="AG5" s="77"/>
      <c r="AH5" s="77"/>
      <c r="AI5" s="74"/>
      <c r="AJ5" s="78">
        <f t="shared" ref="AJ5:AJ39" si="15">IFERROR(AG5+AH5*AI5/100,0)</f>
        <v>0</v>
      </c>
      <c r="AK5" s="79">
        <v>100.0</v>
      </c>
      <c r="AL5" s="80">
        <v>100.0</v>
      </c>
      <c r="AM5" s="79">
        <v>100.0</v>
      </c>
      <c r="AN5" s="79">
        <v>100.0</v>
      </c>
      <c r="AO5" s="79">
        <v>100.0</v>
      </c>
      <c r="AP5" s="79">
        <v>100.0</v>
      </c>
      <c r="AQ5" s="79">
        <v>60.0</v>
      </c>
      <c r="AR5" s="79">
        <v>100.0</v>
      </c>
      <c r="AS5" s="79">
        <v>100.0</v>
      </c>
      <c r="AT5" s="79">
        <v>40.0</v>
      </c>
      <c r="AU5" s="79"/>
      <c r="AV5" s="78">
        <f t="shared" ref="AV5:AV39" si="16">IFERROR(AVERAGE(AK5:AU5),0)</f>
        <v>90</v>
      </c>
      <c r="AW5" s="79">
        <v>100.0</v>
      </c>
      <c r="AX5" s="79">
        <v>100.0</v>
      </c>
      <c r="AY5" s="79">
        <v>95.0</v>
      </c>
      <c r="AZ5" s="79">
        <v>0.0</v>
      </c>
      <c r="BA5" s="79">
        <v>100.0</v>
      </c>
      <c r="BB5" s="79">
        <v>98.0</v>
      </c>
      <c r="BC5" s="79">
        <v>98.0</v>
      </c>
      <c r="BD5" s="79">
        <v>0.0</v>
      </c>
      <c r="BE5" s="79">
        <v>94.0</v>
      </c>
      <c r="BF5" s="79">
        <v>92.0</v>
      </c>
      <c r="BG5" s="79"/>
      <c r="BH5" s="79"/>
      <c r="BI5" s="78">
        <f t="shared" ref="BI5:BI39" si="17">IFERROR(AVERAGE(AW5:BH5),0)</f>
        <v>77.7</v>
      </c>
      <c r="BJ5" s="79">
        <v>80.0</v>
      </c>
      <c r="BK5" s="79">
        <v>85.0</v>
      </c>
      <c r="BL5" s="79">
        <v>0.0</v>
      </c>
      <c r="BM5" s="79">
        <v>0.0</v>
      </c>
      <c r="BN5" s="79">
        <v>0.0</v>
      </c>
      <c r="BO5" s="79">
        <v>75.0</v>
      </c>
      <c r="BP5" s="79">
        <v>100.0</v>
      </c>
      <c r="BQ5" s="79">
        <v>100.0</v>
      </c>
      <c r="BR5" s="79">
        <v>100.0</v>
      </c>
      <c r="BS5" s="79">
        <v>80.0</v>
      </c>
      <c r="BT5" s="78">
        <f t="shared" ref="BT5:BT39" si="18">IFERROR(AVERAGE(BJ5:BS5),0)</f>
        <v>62</v>
      </c>
      <c r="BU5" s="81">
        <v>100.0</v>
      </c>
      <c r="BV5" s="81">
        <v>100.0</v>
      </c>
      <c r="BW5" s="81">
        <v>100.0</v>
      </c>
      <c r="BX5" s="79">
        <v>100.0</v>
      </c>
      <c r="BY5" s="79">
        <v>100.0</v>
      </c>
      <c r="BZ5" s="79">
        <v>0.0</v>
      </c>
      <c r="CA5" s="79">
        <v>100.0</v>
      </c>
      <c r="CB5" s="79">
        <v>100.0</v>
      </c>
      <c r="CC5" s="83"/>
      <c r="CD5" s="78">
        <f t="shared" ref="CD5:CD39" si="19">IFERROR(AVERAGE(BU5:CC5),0)</f>
        <v>87.5</v>
      </c>
    </row>
    <row r="6" ht="15.75" customHeight="1">
      <c r="A6" s="34" t="str">
        <f t="shared" si="2"/>
        <v>202004510-0</v>
      </c>
      <c r="B6" s="23">
        <f t="shared" si="3"/>
        <v>76</v>
      </c>
      <c r="C6" s="34"/>
      <c r="D6" s="84">
        <v>2.0</v>
      </c>
      <c r="E6" s="73" t="s">
        <v>287</v>
      </c>
      <c r="F6" s="73" t="s">
        <v>155</v>
      </c>
      <c r="G6" s="73" t="s">
        <v>288</v>
      </c>
      <c r="H6" s="73" t="s">
        <v>108</v>
      </c>
      <c r="I6" s="73" t="s">
        <v>289</v>
      </c>
      <c r="J6" s="73" t="s">
        <v>290</v>
      </c>
      <c r="K6" s="73" t="s">
        <v>291</v>
      </c>
      <c r="L6" s="73" t="s">
        <v>65</v>
      </c>
      <c r="M6" s="73" t="s">
        <v>66</v>
      </c>
      <c r="N6" s="73" t="s">
        <v>292</v>
      </c>
      <c r="O6" s="74">
        <f t="shared" si="4"/>
        <v>65</v>
      </c>
      <c r="P6" s="74">
        <f t="shared" si="5"/>
        <v>45</v>
      </c>
      <c r="Q6" s="74">
        <f t="shared" si="6"/>
        <v>55</v>
      </c>
      <c r="R6" s="74">
        <f t="shared" si="7"/>
        <v>96.3</v>
      </c>
      <c r="S6" s="74">
        <f t="shared" si="8"/>
        <v>97.7</v>
      </c>
      <c r="T6" s="74">
        <f t="shared" si="9"/>
        <v>98</v>
      </c>
      <c r="U6" s="74">
        <f t="shared" si="10"/>
        <v>100</v>
      </c>
      <c r="V6" s="75">
        <f t="shared" si="11"/>
        <v>0</v>
      </c>
      <c r="W6" s="76">
        <f t="shared" si="12"/>
        <v>76</v>
      </c>
      <c r="X6" s="74">
        <v>15.0</v>
      </c>
      <c r="Y6" s="77">
        <v>25.0</v>
      </c>
      <c r="Z6" s="77">
        <v>25.0</v>
      </c>
      <c r="AA6" s="77">
        <v>100.0</v>
      </c>
      <c r="AB6" s="78">
        <f t="shared" si="13"/>
        <v>65</v>
      </c>
      <c r="AC6" s="77">
        <v>20.0</v>
      </c>
      <c r="AD6" s="77">
        <v>25.0</v>
      </c>
      <c r="AE6" s="74">
        <v>100.0</v>
      </c>
      <c r="AF6" s="78">
        <f t="shared" si="14"/>
        <v>45</v>
      </c>
      <c r="AG6" s="77"/>
      <c r="AH6" s="77"/>
      <c r="AI6" s="74"/>
      <c r="AJ6" s="78">
        <f t="shared" si="15"/>
        <v>0</v>
      </c>
      <c r="AK6" s="79">
        <v>100.0</v>
      </c>
      <c r="AL6" s="80">
        <v>80.0</v>
      </c>
      <c r="AM6" s="79">
        <v>100.0</v>
      </c>
      <c r="AN6" s="79">
        <v>100.0</v>
      </c>
      <c r="AO6" s="79">
        <v>100.0</v>
      </c>
      <c r="AP6" s="79">
        <v>100.0</v>
      </c>
      <c r="AQ6" s="79">
        <v>100.0</v>
      </c>
      <c r="AR6" s="79">
        <v>83.0</v>
      </c>
      <c r="AS6" s="79">
        <v>100.0</v>
      </c>
      <c r="AT6" s="79">
        <v>100.0</v>
      </c>
      <c r="AU6" s="79"/>
      <c r="AV6" s="78">
        <f t="shared" si="16"/>
        <v>96.3</v>
      </c>
      <c r="AW6" s="79">
        <v>82.0</v>
      </c>
      <c r="AX6" s="79">
        <v>100.0</v>
      </c>
      <c r="AY6" s="79">
        <v>100.0</v>
      </c>
      <c r="AZ6" s="79">
        <v>100.0</v>
      </c>
      <c r="BA6" s="79">
        <v>100.0</v>
      </c>
      <c r="BB6" s="79">
        <v>95.0</v>
      </c>
      <c r="BC6" s="79">
        <v>100.0</v>
      </c>
      <c r="BD6" s="79">
        <v>100.0</v>
      </c>
      <c r="BE6" s="79">
        <v>100.0</v>
      </c>
      <c r="BF6" s="79">
        <v>100.0</v>
      </c>
      <c r="BG6" s="79"/>
      <c r="BH6" s="79"/>
      <c r="BI6" s="78">
        <f t="shared" si="17"/>
        <v>97.7</v>
      </c>
      <c r="BJ6" s="79">
        <v>100.0</v>
      </c>
      <c r="BK6" s="79">
        <v>95.0</v>
      </c>
      <c r="BL6" s="79">
        <v>100.0</v>
      </c>
      <c r="BM6" s="79">
        <v>95.0</v>
      </c>
      <c r="BN6" s="79">
        <v>100.0</v>
      </c>
      <c r="BO6" s="79">
        <v>100.0</v>
      </c>
      <c r="BP6" s="79">
        <v>100.0</v>
      </c>
      <c r="BQ6" s="79">
        <v>90.0</v>
      </c>
      <c r="BR6" s="79">
        <v>100.0</v>
      </c>
      <c r="BS6" s="79">
        <v>100.0</v>
      </c>
      <c r="BT6" s="78">
        <f t="shared" si="18"/>
        <v>98</v>
      </c>
      <c r="BU6" s="81">
        <v>100.0</v>
      </c>
      <c r="BV6" s="81">
        <v>100.0</v>
      </c>
      <c r="BW6" s="81">
        <v>100.0</v>
      </c>
      <c r="BX6" s="79">
        <v>100.0</v>
      </c>
      <c r="BY6" s="79">
        <v>100.0</v>
      </c>
      <c r="BZ6" s="79">
        <v>100.0</v>
      </c>
      <c r="CA6" s="79">
        <v>100.0</v>
      </c>
      <c r="CB6" s="79">
        <v>100.0</v>
      </c>
      <c r="CC6" s="79"/>
      <c r="CD6" s="78">
        <f t="shared" si="19"/>
        <v>100</v>
      </c>
    </row>
    <row r="7" ht="15.75" customHeight="1">
      <c r="A7" s="34" t="str">
        <f t="shared" si="2"/>
        <v>202004563-1</v>
      </c>
      <c r="B7" s="23">
        <f t="shared" si="3"/>
        <v>73</v>
      </c>
      <c r="C7" s="34"/>
      <c r="D7" s="84">
        <v>3.0</v>
      </c>
      <c r="E7" s="73" t="s">
        <v>293</v>
      </c>
      <c r="F7" s="73" t="s">
        <v>65</v>
      </c>
      <c r="G7" s="73" t="s">
        <v>294</v>
      </c>
      <c r="H7" s="73" t="s">
        <v>100</v>
      </c>
      <c r="I7" s="73" t="s">
        <v>295</v>
      </c>
      <c r="J7" s="73" t="s">
        <v>296</v>
      </c>
      <c r="K7" s="73" t="s">
        <v>297</v>
      </c>
      <c r="L7" s="73" t="s">
        <v>65</v>
      </c>
      <c r="M7" s="73" t="s">
        <v>66</v>
      </c>
      <c r="N7" s="73" t="s">
        <v>298</v>
      </c>
      <c r="O7" s="74">
        <f t="shared" si="4"/>
        <v>90</v>
      </c>
      <c r="P7" s="74">
        <f t="shared" si="5"/>
        <v>25</v>
      </c>
      <c r="Q7" s="74">
        <f t="shared" si="6"/>
        <v>58</v>
      </c>
      <c r="R7" s="74">
        <f t="shared" si="7"/>
        <v>94</v>
      </c>
      <c r="S7" s="74">
        <f t="shared" si="8"/>
        <v>100</v>
      </c>
      <c r="T7" s="74">
        <f t="shared" si="9"/>
        <v>76</v>
      </c>
      <c r="U7" s="74">
        <f t="shared" si="10"/>
        <v>100</v>
      </c>
      <c r="V7" s="75">
        <f t="shared" si="11"/>
        <v>0</v>
      </c>
      <c r="W7" s="76">
        <f t="shared" si="12"/>
        <v>73</v>
      </c>
      <c r="X7" s="74">
        <v>20.0</v>
      </c>
      <c r="Y7" s="77">
        <v>30.0</v>
      </c>
      <c r="Z7" s="77">
        <v>40.0</v>
      </c>
      <c r="AA7" s="77">
        <v>100.0</v>
      </c>
      <c r="AB7" s="78">
        <f t="shared" si="13"/>
        <v>90</v>
      </c>
      <c r="AC7" s="77">
        <v>15.0</v>
      </c>
      <c r="AD7" s="77">
        <v>10.0</v>
      </c>
      <c r="AE7" s="74">
        <v>100.0</v>
      </c>
      <c r="AF7" s="78">
        <f t="shared" si="14"/>
        <v>25</v>
      </c>
      <c r="AG7" s="77"/>
      <c r="AH7" s="77"/>
      <c r="AI7" s="74"/>
      <c r="AJ7" s="78">
        <f t="shared" si="15"/>
        <v>0</v>
      </c>
      <c r="AK7" s="79">
        <v>100.0</v>
      </c>
      <c r="AL7" s="80">
        <v>100.0</v>
      </c>
      <c r="AM7" s="79">
        <v>100.0</v>
      </c>
      <c r="AN7" s="79">
        <v>100.0</v>
      </c>
      <c r="AO7" s="79">
        <v>100.0</v>
      </c>
      <c r="AP7" s="79">
        <v>60.0</v>
      </c>
      <c r="AQ7" s="79">
        <v>100.0</v>
      </c>
      <c r="AR7" s="79">
        <v>100.0</v>
      </c>
      <c r="AS7" s="79">
        <v>80.0</v>
      </c>
      <c r="AT7" s="79">
        <v>100.0</v>
      </c>
      <c r="AU7" s="79"/>
      <c r="AV7" s="78">
        <f t="shared" si="16"/>
        <v>94</v>
      </c>
      <c r="AW7" s="79">
        <v>100.0</v>
      </c>
      <c r="AX7" s="79">
        <v>100.0</v>
      </c>
      <c r="AY7" s="79">
        <v>100.0</v>
      </c>
      <c r="AZ7" s="79">
        <v>100.0</v>
      </c>
      <c r="BA7" s="79">
        <v>100.0</v>
      </c>
      <c r="BB7" s="79">
        <v>100.0</v>
      </c>
      <c r="BC7" s="79">
        <v>100.0</v>
      </c>
      <c r="BD7" s="79">
        <v>100.0</v>
      </c>
      <c r="BE7" s="79">
        <v>100.0</v>
      </c>
      <c r="BF7" s="79">
        <v>100.0</v>
      </c>
      <c r="BG7" s="79"/>
      <c r="BH7" s="79"/>
      <c r="BI7" s="78">
        <f t="shared" si="17"/>
        <v>100</v>
      </c>
      <c r="BJ7" s="79">
        <v>100.0</v>
      </c>
      <c r="BK7" s="79">
        <v>100.0</v>
      </c>
      <c r="BL7" s="79">
        <v>100.0</v>
      </c>
      <c r="BM7" s="79">
        <v>0.0</v>
      </c>
      <c r="BN7" s="79">
        <v>100.0</v>
      </c>
      <c r="BO7" s="79">
        <v>100.0</v>
      </c>
      <c r="BP7" s="79">
        <v>60.0</v>
      </c>
      <c r="BQ7" s="79">
        <v>100.0</v>
      </c>
      <c r="BR7" s="79">
        <v>100.0</v>
      </c>
      <c r="BS7" s="79">
        <v>0.0</v>
      </c>
      <c r="BT7" s="78">
        <f t="shared" si="18"/>
        <v>76</v>
      </c>
      <c r="BU7" s="81">
        <v>100.0</v>
      </c>
      <c r="BV7" s="81">
        <v>100.0</v>
      </c>
      <c r="BW7" s="81">
        <v>100.0</v>
      </c>
      <c r="BX7" s="79">
        <v>100.0</v>
      </c>
      <c r="BY7" s="79">
        <v>100.0</v>
      </c>
      <c r="BZ7" s="79">
        <v>100.0</v>
      </c>
      <c r="CA7" s="79">
        <v>100.0</v>
      </c>
      <c r="CB7" s="79">
        <v>100.0</v>
      </c>
      <c r="CC7" s="79"/>
      <c r="CD7" s="78">
        <f t="shared" si="19"/>
        <v>100</v>
      </c>
    </row>
    <row r="8" ht="15.75" customHeight="1">
      <c r="A8" s="34" t="str">
        <f t="shared" si="2"/>
        <v>202004519-4</v>
      </c>
      <c r="B8" s="23">
        <f t="shared" si="3"/>
        <v>87</v>
      </c>
      <c r="C8" s="34"/>
      <c r="D8" s="84">
        <v>4.0</v>
      </c>
      <c r="E8" s="73" t="s">
        <v>299</v>
      </c>
      <c r="F8" s="73" t="s">
        <v>59</v>
      </c>
      <c r="G8" s="73" t="s">
        <v>300</v>
      </c>
      <c r="H8" s="73" t="s">
        <v>61</v>
      </c>
      <c r="I8" s="73" t="s">
        <v>301</v>
      </c>
      <c r="J8" s="73" t="s">
        <v>95</v>
      </c>
      <c r="K8" s="73" t="s">
        <v>302</v>
      </c>
      <c r="L8" s="73" t="s">
        <v>65</v>
      </c>
      <c r="M8" s="73" t="s">
        <v>66</v>
      </c>
      <c r="N8" s="73" t="s">
        <v>303</v>
      </c>
      <c r="O8" s="74">
        <f t="shared" si="4"/>
        <v>80</v>
      </c>
      <c r="P8" s="74">
        <f t="shared" si="5"/>
        <v>75</v>
      </c>
      <c r="Q8" s="74">
        <f t="shared" si="6"/>
        <v>78</v>
      </c>
      <c r="R8" s="74">
        <f t="shared" si="7"/>
        <v>92</v>
      </c>
      <c r="S8" s="74">
        <f t="shared" si="8"/>
        <v>100</v>
      </c>
      <c r="T8" s="74">
        <f t="shared" si="9"/>
        <v>99.5</v>
      </c>
      <c r="U8" s="74">
        <f t="shared" si="10"/>
        <v>100</v>
      </c>
      <c r="V8" s="75">
        <f t="shared" si="11"/>
        <v>0</v>
      </c>
      <c r="W8" s="76">
        <f t="shared" si="12"/>
        <v>87</v>
      </c>
      <c r="X8" s="74">
        <v>20.0</v>
      </c>
      <c r="Y8" s="77">
        <v>30.0</v>
      </c>
      <c r="Z8" s="77">
        <v>30.0</v>
      </c>
      <c r="AA8" s="77">
        <v>100.0</v>
      </c>
      <c r="AB8" s="78">
        <f t="shared" si="13"/>
        <v>80</v>
      </c>
      <c r="AC8" s="77">
        <v>20.0</v>
      </c>
      <c r="AD8" s="77">
        <v>55.0</v>
      </c>
      <c r="AE8" s="74">
        <v>100.0</v>
      </c>
      <c r="AF8" s="78">
        <f t="shared" si="14"/>
        <v>75</v>
      </c>
      <c r="AG8" s="77"/>
      <c r="AH8" s="77"/>
      <c r="AI8" s="74"/>
      <c r="AJ8" s="78">
        <f t="shared" si="15"/>
        <v>0</v>
      </c>
      <c r="AK8" s="79">
        <v>100.0</v>
      </c>
      <c r="AL8" s="80">
        <v>100.0</v>
      </c>
      <c r="AM8" s="79">
        <v>100.0</v>
      </c>
      <c r="AN8" s="79">
        <v>100.0</v>
      </c>
      <c r="AO8" s="79">
        <v>100.0</v>
      </c>
      <c r="AP8" s="79">
        <v>60.0</v>
      </c>
      <c r="AQ8" s="79">
        <v>100.0</v>
      </c>
      <c r="AR8" s="79">
        <v>100.0</v>
      </c>
      <c r="AS8" s="79">
        <v>60.0</v>
      </c>
      <c r="AT8" s="79">
        <v>100.0</v>
      </c>
      <c r="AU8" s="79"/>
      <c r="AV8" s="78">
        <f t="shared" si="16"/>
        <v>92</v>
      </c>
      <c r="AW8" s="79">
        <v>100.0</v>
      </c>
      <c r="AX8" s="79">
        <v>100.0</v>
      </c>
      <c r="AY8" s="79">
        <v>100.0</v>
      </c>
      <c r="AZ8" s="79">
        <v>100.0</v>
      </c>
      <c r="BA8" s="79">
        <v>100.0</v>
      </c>
      <c r="BB8" s="79">
        <v>100.0</v>
      </c>
      <c r="BC8" s="79">
        <v>100.0</v>
      </c>
      <c r="BD8" s="79">
        <v>100.0</v>
      </c>
      <c r="BE8" s="79">
        <v>100.0</v>
      </c>
      <c r="BF8" s="79">
        <v>100.0</v>
      </c>
      <c r="BG8" s="79"/>
      <c r="BH8" s="79"/>
      <c r="BI8" s="78">
        <f t="shared" si="17"/>
        <v>100</v>
      </c>
      <c r="BJ8" s="79">
        <v>100.0</v>
      </c>
      <c r="BK8" s="79">
        <v>100.0</v>
      </c>
      <c r="BL8" s="79">
        <v>100.0</v>
      </c>
      <c r="BM8" s="79">
        <v>100.0</v>
      </c>
      <c r="BN8" s="79">
        <v>100.0</v>
      </c>
      <c r="BO8" s="79">
        <v>100.0</v>
      </c>
      <c r="BP8" s="79">
        <v>100.0</v>
      </c>
      <c r="BQ8" s="79">
        <v>95.0</v>
      </c>
      <c r="BR8" s="79">
        <v>100.0</v>
      </c>
      <c r="BS8" s="79">
        <v>100.0</v>
      </c>
      <c r="BT8" s="78">
        <f t="shared" si="18"/>
        <v>99.5</v>
      </c>
      <c r="BU8" s="81">
        <v>100.0</v>
      </c>
      <c r="BV8" s="81">
        <v>100.0</v>
      </c>
      <c r="BW8" s="81">
        <v>100.0</v>
      </c>
      <c r="BX8" s="79">
        <v>100.0</v>
      </c>
      <c r="BY8" s="79">
        <v>100.0</v>
      </c>
      <c r="BZ8" s="79">
        <v>100.0</v>
      </c>
      <c r="CA8" s="79">
        <v>100.0</v>
      </c>
      <c r="CB8" s="79">
        <v>100.0</v>
      </c>
      <c r="CC8" s="79"/>
      <c r="CD8" s="78">
        <f t="shared" si="19"/>
        <v>100</v>
      </c>
    </row>
    <row r="9" ht="15.75" customHeight="1">
      <c r="A9" s="34" t="str">
        <f t="shared" si="2"/>
        <v>201956602-4</v>
      </c>
      <c r="B9" s="23">
        <f t="shared" si="3"/>
        <v>0</v>
      </c>
      <c r="C9" s="34"/>
      <c r="D9" s="84">
        <v>5.0</v>
      </c>
      <c r="E9" s="73" t="s">
        <v>304</v>
      </c>
      <c r="F9" s="73" t="s">
        <v>59</v>
      </c>
      <c r="G9" s="73" t="s">
        <v>305</v>
      </c>
      <c r="H9" s="73" t="s">
        <v>65</v>
      </c>
      <c r="I9" s="73" t="s">
        <v>156</v>
      </c>
      <c r="J9" s="73" t="s">
        <v>306</v>
      </c>
      <c r="K9" s="73" t="s">
        <v>307</v>
      </c>
      <c r="L9" s="73" t="s">
        <v>65</v>
      </c>
      <c r="M9" s="73" t="s">
        <v>97</v>
      </c>
      <c r="N9" s="73" t="s">
        <v>308</v>
      </c>
      <c r="O9" s="74">
        <f t="shared" si="4"/>
        <v>0</v>
      </c>
      <c r="P9" s="74">
        <f t="shared" si="5"/>
        <v>0</v>
      </c>
      <c r="Q9" s="74">
        <f t="shared" si="6"/>
        <v>0</v>
      </c>
      <c r="R9" s="74">
        <f t="shared" si="7"/>
        <v>39</v>
      </c>
      <c r="S9" s="74">
        <f t="shared" si="8"/>
        <v>20.6</v>
      </c>
      <c r="T9" s="74">
        <f t="shared" si="9"/>
        <v>18</v>
      </c>
      <c r="U9" s="74">
        <f t="shared" si="10"/>
        <v>29.375</v>
      </c>
      <c r="V9" s="75">
        <f t="shared" si="11"/>
        <v>0</v>
      </c>
      <c r="W9" s="76">
        <f t="shared" si="12"/>
        <v>0</v>
      </c>
      <c r="X9" s="74" t="s">
        <v>68</v>
      </c>
      <c r="Y9" s="77" t="s">
        <v>68</v>
      </c>
      <c r="Z9" s="77" t="s">
        <v>68</v>
      </c>
      <c r="AA9" s="77" t="s">
        <v>68</v>
      </c>
      <c r="AB9" s="78">
        <f t="shared" si="13"/>
        <v>0</v>
      </c>
      <c r="AC9" s="77" t="s">
        <v>68</v>
      </c>
      <c r="AD9" s="77" t="s">
        <v>68</v>
      </c>
      <c r="AE9" s="74" t="s">
        <v>68</v>
      </c>
      <c r="AF9" s="78">
        <f t="shared" si="14"/>
        <v>0</v>
      </c>
      <c r="AG9" s="77"/>
      <c r="AH9" s="77"/>
      <c r="AI9" s="74"/>
      <c r="AJ9" s="78">
        <f t="shared" si="15"/>
        <v>0</v>
      </c>
      <c r="AK9" s="79">
        <v>0.0</v>
      </c>
      <c r="AL9" s="80">
        <v>100.0</v>
      </c>
      <c r="AM9" s="79">
        <v>100.0</v>
      </c>
      <c r="AN9" s="79">
        <v>100.0</v>
      </c>
      <c r="AO9" s="79">
        <v>50.0</v>
      </c>
      <c r="AP9" s="79">
        <v>40.0</v>
      </c>
      <c r="AQ9" s="79">
        <v>0.0</v>
      </c>
      <c r="AR9" s="79">
        <v>0.0</v>
      </c>
      <c r="AS9" s="79">
        <v>0.0</v>
      </c>
      <c r="AT9" s="79">
        <v>0.0</v>
      </c>
      <c r="AU9" s="79"/>
      <c r="AV9" s="78">
        <f t="shared" si="16"/>
        <v>39</v>
      </c>
      <c r="AW9" s="79">
        <v>0.0</v>
      </c>
      <c r="AX9" s="79">
        <v>47.0</v>
      </c>
      <c r="AY9" s="79">
        <v>73.0</v>
      </c>
      <c r="AZ9" s="79">
        <v>47.0</v>
      </c>
      <c r="BA9" s="79">
        <v>39.0</v>
      </c>
      <c r="BB9" s="79">
        <v>0.0</v>
      </c>
      <c r="BC9" s="79">
        <v>0.0</v>
      </c>
      <c r="BD9" s="79">
        <v>0.0</v>
      </c>
      <c r="BE9" s="79">
        <v>0.0</v>
      </c>
      <c r="BF9" s="79">
        <v>0.0</v>
      </c>
      <c r="BG9" s="79"/>
      <c r="BH9" s="79"/>
      <c r="BI9" s="78">
        <f t="shared" si="17"/>
        <v>20.6</v>
      </c>
      <c r="BJ9" s="79">
        <v>0.0</v>
      </c>
      <c r="BK9" s="79">
        <v>100.0</v>
      </c>
      <c r="BL9" s="79">
        <v>80.0</v>
      </c>
      <c r="BM9" s="79">
        <v>0.0</v>
      </c>
      <c r="BN9" s="79">
        <v>0.0</v>
      </c>
      <c r="BO9" s="79">
        <v>0.0</v>
      </c>
      <c r="BP9" s="79">
        <v>0.0</v>
      </c>
      <c r="BQ9" s="79">
        <v>0.0</v>
      </c>
      <c r="BR9" s="79">
        <v>0.0</v>
      </c>
      <c r="BS9" s="79">
        <v>0.0</v>
      </c>
      <c r="BT9" s="78">
        <f t="shared" si="18"/>
        <v>18</v>
      </c>
      <c r="BU9" s="81">
        <v>75.0</v>
      </c>
      <c r="BV9" s="81">
        <v>60.0</v>
      </c>
      <c r="BW9" s="81">
        <v>100.0</v>
      </c>
      <c r="BX9" s="79">
        <v>0.0</v>
      </c>
      <c r="BY9" s="79">
        <v>0.0</v>
      </c>
      <c r="BZ9" s="79">
        <v>0.0</v>
      </c>
      <c r="CA9" s="79">
        <v>0.0</v>
      </c>
      <c r="CB9" s="86">
        <v>0.0</v>
      </c>
      <c r="CC9" s="79"/>
      <c r="CD9" s="78">
        <f t="shared" si="19"/>
        <v>29.375</v>
      </c>
    </row>
    <row r="10" ht="15.75" customHeight="1">
      <c r="A10" s="34" t="str">
        <f t="shared" si="2"/>
        <v>202004628-k</v>
      </c>
      <c r="B10" s="23">
        <f t="shared" si="3"/>
        <v>45</v>
      </c>
      <c r="C10" s="34"/>
      <c r="D10" s="84">
        <v>6.0</v>
      </c>
      <c r="E10" s="73" t="s">
        <v>309</v>
      </c>
      <c r="F10" s="73" t="s">
        <v>77</v>
      </c>
      <c r="G10" s="73" t="s">
        <v>310</v>
      </c>
      <c r="H10" s="73" t="s">
        <v>85</v>
      </c>
      <c r="I10" s="73" t="s">
        <v>311</v>
      </c>
      <c r="J10" s="73" t="s">
        <v>157</v>
      </c>
      <c r="K10" s="73" t="s">
        <v>312</v>
      </c>
      <c r="L10" s="73" t="s">
        <v>65</v>
      </c>
      <c r="M10" s="73" t="s">
        <v>66</v>
      </c>
      <c r="N10" s="73" t="s">
        <v>313</v>
      </c>
      <c r="O10" s="74">
        <f t="shared" si="4"/>
        <v>85</v>
      </c>
      <c r="P10" s="74">
        <f t="shared" si="5"/>
        <v>0</v>
      </c>
      <c r="Q10" s="74">
        <f>IFERROR(IF($V10&lt;&gt;0,ROUND((O10+P10+V10)/3,0),ROUND(($O10*0.5+$P10*0.5),0)),)</f>
        <v>45</v>
      </c>
      <c r="R10" s="74">
        <f t="shared" si="7"/>
        <v>85</v>
      </c>
      <c r="S10" s="74">
        <f t="shared" si="8"/>
        <v>95.2</v>
      </c>
      <c r="T10" s="74">
        <f t="shared" si="9"/>
        <v>89</v>
      </c>
      <c r="U10" s="74">
        <f t="shared" si="10"/>
        <v>87.5</v>
      </c>
      <c r="V10" s="75">
        <f t="shared" si="11"/>
        <v>50</v>
      </c>
      <c r="W10" s="76">
        <f t="shared" si="12"/>
        <v>45</v>
      </c>
      <c r="X10" s="74">
        <v>15.0</v>
      </c>
      <c r="Y10" s="77">
        <v>30.0</v>
      </c>
      <c r="Z10" s="77">
        <v>40.0</v>
      </c>
      <c r="AA10" s="77">
        <v>100.0</v>
      </c>
      <c r="AB10" s="78">
        <f t="shared" si="13"/>
        <v>85</v>
      </c>
      <c r="AC10" s="77" t="s">
        <v>68</v>
      </c>
      <c r="AD10" s="77" t="s">
        <v>68</v>
      </c>
      <c r="AE10" s="74" t="s">
        <v>68</v>
      </c>
      <c r="AF10" s="104">
        <f t="shared" si="14"/>
        <v>0</v>
      </c>
      <c r="AG10" s="77">
        <v>20.0</v>
      </c>
      <c r="AH10" s="77">
        <v>30.0</v>
      </c>
      <c r="AI10" s="74">
        <v>100.0</v>
      </c>
      <c r="AJ10" s="78">
        <f t="shared" si="15"/>
        <v>50</v>
      </c>
      <c r="AK10" s="79">
        <v>100.0</v>
      </c>
      <c r="AL10" s="80">
        <v>100.0</v>
      </c>
      <c r="AM10" s="79">
        <v>100.0</v>
      </c>
      <c r="AN10" s="79">
        <v>100.0</v>
      </c>
      <c r="AO10" s="79">
        <v>100.0</v>
      </c>
      <c r="AP10" s="79">
        <v>60.0</v>
      </c>
      <c r="AQ10" s="79">
        <v>100.0</v>
      </c>
      <c r="AR10" s="79">
        <v>50.0</v>
      </c>
      <c r="AS10" s="79">
        <v>80.0</v>
      </c>
      <c r="AT10" s="79">
        <v>60.0</v>
      </c>
      <c r="AU10" s="79"/>
      <c r="AV10" s="78">
        <f t="shared" si="16"/>
        <v>85</v>
      </c>
      <c r="AW10" s="79">
        <v>100.0</v>
      </c>
      <c r="AX10" s="79">
        <v>98.0</v>
      </c>
      <c r="AY10" s="79">
        <v>90.0</v>
      </c>
      <c r="AZ10" s="79">
        <v>71.0</v>
      </c>
      <c r="BA10" s="79">
        <v>99.0</v>
      </c>
      <c r="BB10" s="79">
        <v>100.0</v>
      </c>
      <c r="BC10" s="79">
        <v>96.0</v>
      </c>
      <c r="BD10" s="79">
        <v>100.0</v>
      </c>
      <c r="BE10" s="79">
        <v>99.0</v>
      </c>
      <c r="BF10" s="79">
        <v>99.0</v>
      </c>
      <c r="BG10" s="79"/>
      <c r="BH10" s="79"/>
      <c r="BI10" s="78">
        <f t="shared" si="17"/>
        <v>95.2</v>
      </c>
      <c r="BJ10" s="79">
        <v>100.0</v>
      </c>
      <c r="BK10" s="79">
        <v>100.0</v>
      </c>
      <c r="BL10" s="79">
        <v>100.0</v>
      </c>
      <c r="BM10" s="79">
        <v>100.0</v>
      </c>
      <c r="BN10" s="79">
        <v>100.0</v>
      </c>
      <c r="BO10" s="79">
        <v>100.0</v>
      </c>
      <c r="BP10" s="79">
        <v>90.0</v>
      </c>
      <c r="BQ10" s="79">
        <v>100.0</v>
      </c>
      <c r="BR10" s="79">
        <v>100.0</v>
      </c>
      <c r="BS10" s="79">
        <v>0.0</v>
      </c>
      <c r="BT10" s="78">
        <f t="shared" si="18"/>
        <v>89</v>
      </c>
      <c r="BU10" s="81">
        <v>100.0</v>
      </c>
      <c r="BV10" s="81">
        <v>100.0</v>
      </c>
      <c r="BW10" s="81">
        <v>0.0</v>
      </c>
      <c r="BX10" s="79">
        <v>100.0</v>
      </c>
      <c r="BY10" s="79">
        <v>100.0</v>
      </c>
      <c r="BZ10" s="79">
        <v>100.0</v>
      </c>
      <c r="CA10" s="79">
        <v>100.0</v>
      </c>
      <c r="CB10" s="79">
        <v>100.0</v>
      </c>
      <c r="CC10" s="79"/>
      <c r="CD10" s="78">
        <f t="shared" si="19"/>
        <v>87.5</v>
      </c>
    </row>
    <row r="11" ht="15.75" customHeight="1">
      <c r="A11" s="34" t="str">
        <f t="shared" si="2"/>
        <v>202004554-2</v>
      </c>
      <c r="B11" s="23">
        <f t="shared" si="3"/>
        <v>96</v>
      </c>
      <c r="C11" s="34"/>
      <c r="D11" s="84">
        <v>7.0</v>
      </c>
      <c r="E11" s="73" t="s">
        <v>314</v>
      </c>
      <c r="F11" s="73" t="s">
        <v>61</v>
      </c>
      <c r="G11" s="73" t="s">
        <v>315</v>
      </c>
      <c r="H11" s="73" t="s">
        <v>92</v>
      </c>
      <c r="I11" s="73" t="s">
        <v>311</v>
      </c>
      <c r="J11" s="73" t="s">
        <v>316</v>
      </c>
      <c r="K11" s="73" t="s">
        <v>317</v>
      </c>
      <c r="L11" s="73" t="s">
        <v>65</v>
      </c>
      <c r="M11" s="73" t="s">
        <v>66</v>
      </c>
      <c r="N11" s="73" t="s">
        <v>318</v>
      </c>
      <c r="O11" s="74">
        <f t="shared" si="4"/>
        <v>95</v>
      </c>
      <c r="P11" s="74">
        <f t="shared" si="5"/>
        <v>90</v>
      </c>
      <c r="Q11" s="74">
        <f t="shared" ref="Q11:Q13" si="20">IFERROR(IF($V11&lt;&gt;0,ROUND((MAX(O11:P11)*0.5+$V11*0.5),0),ROUND(($O11*0.5+$P11*0.5),0)),)</f>
        <v>93</v>
      </c>
      <c r="R11" s="74">
        <f t="shared" si="7"/>
        <v>98</v>
      </c>
      <c r="S11" s="74">
        <f t="shared" si="8"/>
        <v>100</v>
      </c>
      <c r="T11" s="74">
        <f t="shared" si="9"/>
        <v>100</v>
      </c>
      <c r="U11" s="74">
        <f t="shared" si="10"/>
        <v>100</v>
      </c>
      <c r="V11" s="75">
        <f t="shared" si="11"/>
        <v>0</v>
      </c>
      <c r="W11" s="76">
        <f t="shared" si="12"/>
        <v>96</v>
      </c>
      <c r="X11" s="74">
        <v>20.0</v>
      </c>
      <c r="Y11" s="77">
        <v>30.0</v>
      </c>
      <c r="Z11" s="77">
        <v>45.0</v>
      </c>
      <c r="AA11" s="77">
        <v>100.0</v>
      </c>
      <c r="AB11" s="78">
        <f t="shared" si="13"/>
        <v>95</v>
      </c>
      <c r="AC11" s="77">
        <v>25.0</v>
      </c>
      <c r="AD11" s="77">
        <v>65.0</v>
      </c>
      <c r="AE11" s="74">
        <v>100.0</v>
      </c>
      <c r="AF11" s="78">
        <f t="shared" si="14"/>
        <v>90</v>
      </c>
      <c r="AG11" s="77"/>
      <c r="AH11" s="77"/>
      <c r="AI11" s="74"/>
      <c r="AJ11" s="78">
        <f t="shared" si="15"/>
        <v>0</v>
      </c>
      <c r="AK11" s="79">
        <v>100.0</v>
      </c>
      <c r="AL11" s="80">
        <v>100.0</v>
      </c>
      <c r="AM11" s="79">
        <v>100.0</v>
      </c>
      <c r="AN11" s="79">
        <v>100.0</v>
      </c>
      <c r="AO11" s="79">
        <v>100.0</v>
      </c>
      <c r="AP11" s="79">
        <v>80.0</v>
      </c>
      <c r="AQ11" s="79">
        <v>100.0</v>
      </c>
      <c r="AR11" s="79">
        <v>100.0</v>
      </c>
      <c r="AS11" s="79">
        <v>100.0</v>
      </c>
      <c r="AT11" s="79">
        <v>100.0</v>
      </c>
      <c r="AU11" s="79"/>
      <c r="AV11" s="78">
        <f t="shared" si="16"/>
        <v>98</v>
      </c>
      <c r="AW11" s="79">
        <v>100.0</v>
      </c>
      <c r="AX11" s="79">
        <v>100.0</v>
      </c>
      <c r="AY11" s="79">
        <v>100.0</v>
      </c>
      <c r="AZ11" s="79">
        <v>100.0</v>
      </c>
      <c r="BA11" s="79">
        <v>100.0</v>
      </c>
      <c r="BB11" s="79">
        <v>100.0</v>
      </c>
      <c r="BC11" s="79">
        <v>100.0</v>
      </c>
      <c r="BD11" s="79">
        <v>100.0</v>
      </c>
      <c r="BE11" s="79">
        <v>100.0</v>
      </c>
      <c r="BF11" s="79">
        <v>100.0</v>
      </c>
      <c r="BG11" s="79"/>
      <c r="BH11" s="79"/>
      <c r="BI11" s="78">
        <f t="shared" si="17"/>
        <v>100</v>
      </c>
      <c r="BJ11" s="79">
        <v>100.0</v>
      </c>
      <c r="BK11" s="79">
        <v>100.0</v>
      </c>
      <c r="BL11" s="79">
        <v>100.0</v>
      </c>
      <c r="BM11" s="79">
        <v>100.0</v>
      </c>
      <c r="BN11" s="79">
        <v>100.0</v>
      </c>
      <c r="BO11" s="79">
        <v>100.0</v>
      </c>
      <c r="BP11" s="79">
        <v>100.0</v>
      </c>
      <c r="BQ11" s="79">
        <v>100.0</v>
      </c>
      <c r="BR11" s="79">
        <v>100.0</v>
      </c>
      <c r="BS11" s="79">
        <v>100.0</v>
      </c>
      <c r="BT11" s="78">
        <f t="shared" si="18"/>
        <v>100</v>
      </c>
      <c r="BU11" s="81">
        <v>100.0</v>
      </c>
      <c r="BV11" s="81">
        <v>100.0</v>
      </c>
      <c r="BW11" s="81">
        <v>100.0</v>
      </c>
      <c r="BX11" s="79">
        <v>100.0</v>
      </c>
      <c r="BY11" s="79">
        <v>100.0</v>
      </c>
      <c r="BZ11" s="79">
        <v>100.0</v>
      </c>
      <c r="CA11" s="79">
        <v>100.0</v>
      </c>
      <c r="CB11" s="79">
        <v>100.0</v>
      </c>
      <c r="CC11" s="79"/>
      <c r="CD11" s="78">
        <f t="shared" si="19"/>
        <v>100</v>
      </c>
    </row>
    <row r="12" ht="15.75" customHeight="1">
      <c r="A12" s="34" t="str">
        <f t="shared" si="2"/>
        <v>201951510-1</v>
      </c>
      <c r="B12" s="23">
        <f t="shared" si="3"/>
        <v>69</v>
      </c>
      <c r="C12" s="34"/>
      <c r="D12" s="84">
        <v>8.0</v>
      </c>
      <c r="E12" s="73" t="s">
        <v>319</v>
      </c>
      <c r="F12" s="73" t="s">
        <v>65</v>
      </c>
      <c r="G12" s="73" t="s">
        <v>320</v>
      </c>
      <c r="H12" s="73" t="s">
        <v>100</v>
      </c>
      <c r="I12" s="73" t="s">
        <v>321</v>
      </c>
      <c r="J12" s="73" t="s">
        <v>110</v>
      </c>
      <c r="K12" s="73" t="s">
        <v>322</v>
      </c>
      <c r="L12" s="73" t="s">
        <v>65</v>
      </c>
      <c r="M12" s="73" t="s">
        <v>323</v>
      </c>
      <c r="N12" s="73" t="s">
        <v>324</v>
      </c>
      <c r="O12" s="74">
        <f t="shared" si="4"/>
        <v>65</v>
      </c>
      <c r="P12" s="74">
        <f t="shared" si="5"/>
        <v>44</v>
      </c>
      <c r="Q12" s="74">
        <f t="shared" si="20"/>
        <v>55</v>
      </c>
      <c r="R12" s="74">
        <f t="shared" si="7"/>
        <v>92.7</v>
      </c>
      <c r="S12" s="74">
        <f t="shared" si="8"/>
        <v>99.4</v>
      </c>
      <c r="T12" s="74">
        <f t="shared" si="9"/>
        <v>78.5</v>
      </c>
      <c r="U12" s="74">
        <f t="shared" si="10"/>
        <v>55.375</v>
      </c>
      <c r="V12" s="75">
        <f t="shared" si="11"/>
        <v>0</v>
      </c>
      <c r="W12" s="76">
        <f t="shared" si="12"/>
        <v>69</v>
      </c>
      <c r="X12" s="74">
        <v>20.0</v>
      </c>
      <c r="Y12" s="77">
        <v>15.0</v>
      </c>
      <c r="Z12" s="77">
        <v>30.0</v>
      </c>
      <c r="AA12" s="77">
        <v>100.0</v>
      </c>
      <c r="AB12" s="78">
        <f t="shared" si="13"/>
        <v>65</v>
      </c>
      <c r="AC12" s="77">
        <v>10.0</v>
      </c>
      <c r="AD12" s="77">
        <v>30.0</v>
      </c>
      <c r="AE12" s="74">
        <v>100.0</v>
      </c>
      <c r="AF12" s="78">
        <v>44.0</v>
      </c>
      <c r="AG12" s="77"/>
      <c r="AH12" s="77"/>
      <c r="AI12" s="74"/>
      <c r="AJ12" s="78">
        <f t="shared" si="15"/>
        <v>0</v>
      </c>
      <c r="AK12" s="79">
        <v>100.0</v>
      </c>
      <c r="AL12" s="80">
        <v>100.0</v>
      </c>
      <c r="AM12" s="79">
        <v>100.0</v>
      </c>
      <c r="AN12" s="79">
        <v>100.0</v>
      </c>
      <c r="AO12" s="79">
        <v>100.0</v>
      </c>
      <c r="AP12" s="79">
        <v>80.0</v>
      </c>
      <c r="AQ12" s="79">
        <v>100.0</v>
      </c>
      <c r="AR12" s="79">
        <v>100.0</v>
      </c>
      <c r="AS12" s="79">
        <v>80.0</v>
      </c>
      <c r="AT12" s="79">
        <v>67.0</v>
      </c>
      <c r="AU12" s="79"/>
      <c r="AV12" s="78">
        <f t="shared" si="16"/>
        <v>92.7</v>
      </c>
      <c r="AW12" s="79">
        <v>94.0</v>
      </c>
      <c r="AX12" s="79">
        <v>100.0</v>
      </c>
      <c r="AY12" s="79">
        <v>100.0</v>
      </c>
      <c r="AZ12" s="79">
        <v>100.0</v>
      </c>
      <c r="BA12" s="79">
        <v>100.0</v>
      </c>
      <c r="BB12" s="79">
        <v>100.0</v>
      </c>
      <c r="BC12" s="79">
        <v>100.0</v>
      </c>
      <c r="BD12" s="79">
        <v>100.0</v>
      </c>
      <c r="BE12" s="79">
        <v>100.0</v>
      </c>
      <c r="BF12" s="79">
        <v>100.0</v>
      </c>
      <c r="BG12" s="79"/>
      <c r="BH12" s="79"/>
      <c r="BI12" s="78">
        <f t="shared" si="17"/>
        <v>99.4</v>
      </c>
      <c r="BJ12" s="79">
        <v>100.0</v>
      </c>
      <c r="BK12" s="79">
        <v>90.0</v>
      </c>
      <c r="BL12" s="79">
        <v>100.0</v>
      </c>
      <c r="BM12" s="79">
        <v>100.0</v>
      </c>
      <c r="BN12" s="79">
        <v>100.0</v>
      </c>
      <c r="BO12" s="79">
        <v>60.0</v>
      </c>
      <c r="BP12" s="79">
        <v>60.0</v>
      </c>
      <c r="BQ12" s="79">
        <v>75.0</v>
      </c>
      <c r="BR12" s="79">
        <v>100.0</v>
      </c>
      <c r="BS12" s="79">
        <v>0.0</v>
      </c>
      <c r="BT12" s="78">
        <f t="shared" si="18"/>
        <v>78.5</v>
      </c>
      <c r="BU12" s="81">
        <v>75.0</v>
      </c>
      <c r="BV12" s="81">
        <v>100.0</v>
      </c>
      <c r="BW12" s="81">
        <v>68.0</v>
      </c>
      <c r="BX12" s="79">
        <v>100.0</v>
      </c>
      <c r="BY12" s="79">
        <v>100.0</v>
      </c>
      <c r="BZ12" s="79">
        <v>0.0</v>
      </c>
      <c r="CA12" s="79">
        <v>0.0</v>
      </c>
      <c r="CB12" s="85">
        <v>0.0</v>
      </c>
      <c r="CC12" s="79"/>
      <c r="CD12" s="78">
        <f t="shared" si="19"/>
        <v>55.375</v>
      </c>
    </row>
    <row r="13" ht="15.75" customHeight="1">
      <c r="A13" s="34" t="str">
        <f t="shared" si="2"/>
        <v>202004616-6</v>
      </c>
      <c r="B13" s="23">
        <f t="shared" si="3"/>
        <v>94</v>
      </c>
      <c r="C13" s="34"/>
      <c r="D13" s="84">
        <v>9.0</v>
      </c>
      <c r="E13" s="73" t="s">
        <v>325</v>
      </c>
      <c r="F13" s="73" t="s">
        <v>85</v>
      </c>
      <c r="G13" s="73" t="s">
        <v>326</v>
      </c>
      <c r="H13" s="73" t="s">
        <v>79</v>
      </c>
      <c r="I13" s="73" t="s">
        <v>327</v>
      </c>
      <c r="J13" s="73" t="s">
        <v>328</v>
      </c>
      <c r="K13" s="73" t="s">
        <v>329</v>
      </c>
      <c r="L13" s="73" t="s">
        <v>65</v>
      </c>
      <c r="M13" s="73" t="s">
        <v>66</v>
      </c>
      <c r="N13" s="73" t="s">
        <v>330</v>
      </c>
      <c r="O13" s="74">
        <f t="shared" si="4"/>
        <v>95</v>
      </c>
      <c r="P13" s="74">
        <f t="shared" si="5"/>
        <v>100</v>
      </c>
      <c r="Q13" s="74">
        <f t="shared" si="20"/>
        <v>98</v>
      </c>
      <c r="R13" s="74">
        <f t="shared" si="7"/>
        <v>83.7</v>
      </c>
      <c r="S13" s="74">
        <f t="shared" si="8"/>
        <v>100</v>
      </c>
      <c r="T13" s="74">
        <f t="shared" si="9"/>
        <v>91</v>
      </c>
      <c r="U13" s="74">
        <f t="shared" si="10"/>
        <v>100</v>
      </c>
      <c r="V13" s="75">
        <f t="shared" si="11"/>
        <v>0</v>
      </c>
      <c r="W13" s="76">
        <f t="shared" si="12"/>
        <v>94</v>
      </c>
      <c r="X13" s="74">
        <v>20.0</v>
      </c>
      <c r="Y13" s="77">
        <v>30.0</v>
      </c>
      <c r="Z13" s="77">
        <v>45.0</v>
      </c>
      <c r="AA13" s="77">
        <v>100.0</v>
      </c>
      <c r="AB13" s="78">
        <f t="shared" si="13"/>
        <v>95</v>
      </c>
      <c r="AC13" s="77">
        <v>30.0</v>
      </c>
      <c r="AD13" s="77">
        <v>70.0</v>
      </c>
      <c r="AE13" s="74">
        <v>100.0</v>
      </c>
      <c r="AF13" s="78">
        <f t="shared" ref="AF13:AF39" si="21">IFERROR(AC13+AD13*AE13/100,0)</f>
        <v>100</v>
      </c>
      <c r="AG13" s="77"/>
      <c r="AH13" s="77"/>
      <c r="AI13" s="74"/>
      <c r="AJ13" s="78">
        <f t="shared" si="15"/>
        <v>0</v>
      </c>
      <c r="AK13" s="79">
        <v>100.0</v>
      </c>
      <c r="AL13" s="80">
        <v>90.0</v>
      </c>
      <c r="AM13" s="79">
        <v>100.0</v>
      </c>
      <c r="AN13" s="79">
        <v>100.0</v>
      </c>
      <c r="AO13" s="79">
        <v>100.0</v>
      </c>
      <c r="AP13" s="79">
        <v>80.0</v>
      </c>
      <c r="AQ13" s="79">
        <v>100.0</v>
      </c>
      <c r="AR13" s="79">
        <v>67.0</v>
      </c>
      <c r="AS13" s="79">
        <v>100.0</v>
      </c>
      <c r="AT13" s="79">
        <v>0.0</v>
      </c>
      <c r="AU13" s="79"/>
      <c r="AV13" s="78">
        <f t="shared" si="16"/>
        <v>83.7</v>
      </c>
      <c r="AW13" s="79">
        <v>100.0</v>
      </c>
      <c r="AX13" s="79">
        <v>100.0</v>
      </c>
      <c r="AY13" s="79">
        <v>100.0</v>
      </c>
      <c r="AZ13" s="79">
        <v>100.0</v>
      </c>
      <c r="BA13" s="79">
        <v>100.0</v>
      </c>
      <c r="BB13" s="79">
        <v>100.0</v>
      </c>
      <c r="BC13" s="79">
        <v>100.0</v>
      </c>
      <c r="BD13" s="79">
        <v>100.0</v>
      </c>
      <c r="BE13" s="79">
        <v>100.0</v>
      </c>
      <c r="BF13" s="79">
        <v>100.0</v>
      </c>
      <c r="BG13" s="79"/>
      <c r="BH13" s="79"/>
      <c r="BI13" s="78">
        <f t="shared" si="17"/>
        <v>100</v>
      </c>
      <c r="BJ13" s="79">
        <v>100.0</v>
      </c>
      <c r="BK13" s="79">
        <v>100.0</v>
      </c>
      <c r="BL13" s="79">
        <v>100.0</v>
      </c>
      <c r="BM13" s="79">
        <v>100.0</v>
      </c>
      <c r="BN13" s="79">
        <v>65.0</v>
      </c>
      <c r="BO13" s="79">
        <v>75.0</v>
      </c>
      <c r="BP13" s="79">
        <v>100.0</v>
      </c>
      <c r="BQ13" s="79">
        <v>100.0</v>
      </c>
      <c r="BR13" s="79">
        <v>70.0</v>
      </c>
      <c r="BS13" s="79">
        <v>100.0</v>
      </c>
      <c r="BT13" s="78">
        <f t="shared" si="18"/>
        <v>91</v>
      </c>
      <c r="BU13" s="81">
        <v>100.0</v>
      </c>
      <c r="BV13" s="81">
        <v>100.0</v>
      </c>
      <c r="BW13" s="81">
        <v>100.0</v>
      </c>
      <c r="BX13" s="79">
        <v>100.0</v>
      </c>
      <c r="BY13" s="79">
        <v>100.0</v>
      </c>
      <c r="BZ13" s="79">
        <v>100.0</v>
      </c>
      <c r="CA13" s="79">
        <v>100.0</v>
      </c>
      <c r="CB13" s="79">
        <v>100.0</v>
      </c>
      <c r="CC13" s="79"/>
      <c r="CD13" s="78">
        <f t="shared" si="19"/>
        <v>100</v>
      </c>
    </row>
    <row r="14" ht="15.75" customHeight="1">
      <c r="A14" s="34" t="str">
        <f t="shared" si="2"/>
        <v>202004662-k</v>
      </c>
      <c r="B14" s="23">
        <f t="shared" si="3"/>
        <v>70</v>
      </c>
      <c r="C14" s="34"/>
      <c r="D14" s="84">
        <v>10.0</v>
      </c>
      <c r="E14" s="73" t="s">
        <v>331</v>
      </c>
      <c r="F14" s="73" t="s">
        <v>77</v>
      </c>
      <c r="G14" s="73" t="s">
        <v>332</v>
      </c>
      <c r="H14" s="73" t="s">
        <v>155</v>
      </c>
      <c r="I14" s="73" t="s">
        <v>333</v>
      </c>
      <c r="J14" s="73" t="s">
        <v>334</v>
      </c>
      <c r="K14" s="73" t="s">
        <v>335</v>
      </c>
      <c r="L14" s="73" t="s">
        <v>65</v>
      </c>
      <c r="M14" s="73" t="s">
        <v>66</v>
      </c>
      <c r="N14" s="73" t="s">
        <v>336</v>
      </c>
      <c r="O14" s="74">
        <f t="shared" si="4"/>
        <v>70</v>
      </c>
      <c r="P14" s="74">
        <f t="shared" si="5"/>
        <v>38.5</v>
      </c>
      <c r="Q14" s="74">
        <v>55.0</v>
      </c>
      <c r="R14" s="74">
        <f t="shared" si="7"/>
        <v>90.3</v>
      </c>
      <c r="S14" s="74">
        <f t="shared" si="8"/>
        <v>88.9</v>
      </c>
      <c r="T14" s="74">
        <f t="shared" si="9"/>
        <v>80.5</v>
      </c>
      <c r="U14" s="74">
        <f t="shared" si="10"/>
        <v>85.625</v>
      </c>
      <c r="V14" s="75">
        <f t="shared" si="11"/>
        <v>0</v>
      </c>
      <c r="W14" s="76">
        <f t="shared" si="12"/>
        <v>70</v>
      </c>
      <c r="X14" s="74">
        <v>20.0</v>
      </c>
      <c r="Y14" s="77">
        <v>20.0</v>
      </c>
      <c r="Z14" s="77">
        <v>30.0</v>
      </c>
      <c r="AA14" s="77">
        <v>100.0</v>
      </c>
      <c r="AB14" s="78">
        <f t="shared" si="13"/>
        <v>70</v>
      </c>
      <c r="AC14" s="77">
        <v>0.0</v>
      </c>
      <c r="AD14" s="77">
        <v>55.0</v>
      </c>
      <c r="AE14" s="74">
        <v>70.0</v>
      </c>
      <c r="AF14" s="78">
        <f t="shared" si="21"/>
        <v>38.5</v>
      </c>
      <c r="AG14" s="77"/>
      <c r="AH14" s="77"/>
      <c r="AI14" s="74"/>
      <c r="AJ14" s="78">
        <f t="shared" si="15"/>
        <v>0</v>
      </c>
      <c r="AK14" s="79">
        <v>100.0</v>
      </c>
      <c r="AL14" s="80">
        <v>90.0</v>
      </c>
      <c r="AM14" s="79">
        <v>100.0</v>
      </c>
      <c r="AN14" s="79">
        <v>100.0</v>
      </c>
      <c r="AO14" s="79">
        <v>50.0</v>
      </c>
      <c r="AP14" s="79">
        <v>100.0</v>
      </c>
      <c r="AQ14" s="79">
        <v>100.0</v>
      </c>
      <c r="AR14" s="79">
        <v>83.0</v>
      </c>
      <c r="AS14" s="79">
        <v>80.0</v>
      </c>
      <c r="AT14" s="79">
        <v>100.0</v>
      </c>
      <c r="AU14" s="79"/>
      <c r="AV14" s="78">
        <f t="shared" si="16"/>
        <v>90.3</v>
      </c>
      <c r="AW14" s="79">
        <v>94.0</v>
      </c>
      <c r="AX14" s="79">
        <v>100.0</v>
      </c>
      <c r="AY14" s="79">
        <v>100.0</v>
      </c>
      <c r="AZ14" s="79">
        <v>0.0</v>
      </c>
      <c r="BA14" s="79">
        <v>100.0</v>
      </c>
      <c r="BB14" s="79">
        <v>100.0</v>
      </c>
      <c r="BC14" s="79">
        <v>96.0</v>
      </c>
      <c r="BD14" s="79">
        <v>100.0</v>
      </c>
      <c r="BE14" s="79">
        <v>99.0</v>
      </c>
      <c r="BF14" s="79">
        <v>100.0</v>
      </c>
      <c r="BG14" s="79"/>
      <c r="BH14" s="79"/>
      <c r="BI14" s="78">
        <f t="shared" si="17"/>
        <v>88.9</v>
      </c>
      <c r="BJ14" s="79">
        <v>100.0</v>
      </c>
      <c r="BK14" s="79">
        <v>100.0</v>
      </c>
      <c r="BL14" s="79">
        <v>100.0</v>
      </c>
      <c r="BM14" s="79">
        <v>95.0</v>
      </c>
      <c r="BN14" s="79">
        <v>85.0</v>
      </c>
      <c r="BO14" s="79">
        <v>35.0</v>
      </c>
      <c r="BP14" s="79">
        <v>90.0</v>
      </c>
      <c r="BQ14" s="79">
        <v>100.0</v>
      </c>
      <c r="BR14" s="79">
        <v>100.0</v>
      </c>
      <c r="BS14" s="79">
        <v>0.0</v>
      </c>
      <c r="BT14" s="78">
        <f t="shared" si="18"/>
        <v>80.5</v>
      </c>
      <c r="BU14" s="81">
        <v>100.0</v>
      </c>
      <c r="BV14" s="81">
        <v>100.0</v>
      </c>
      <c r="BW14" s="81">
        <v>85.0</v>
      </c>
      <c r="BX14" s="79">
        <v>100.0</v>
      </c>
      <c r="BY14" s="79">
        <v>100.0</v>
      </c>
      <c r="BZ14" s="79">
        <v>100.0</v>
      </c>
      <c r="CA14" s="79">
        <v>100.0</v>
      </c>
      <c r="CB14" s="79">
        <v>0.0</v>
      </c>
      <c r="CC14" s="79"/>
      <c r="CD14" s="78">
        <f t="shared" si="19"/>
        <v>85.625</v>
      </c>
    </row>
    <row r="15" ht="15.75" customHeight="1">
      <c r="A15" s="34" t="str">
        <f t="shared" si="2"/>
        <v>202004557-7</v>
      </c>
      <c r="B15" s="23">
        <f t="shared" si="3"/>
        <v>69</v>
      </c>
      <c r="C15" s="34"/>
      <c r="D15" s="84">
        <v>11.0</v>
      </c>
      <c r="E15" s="73" t="s">
        <v>337</v>
      </c>
      <c r="F15" s="73" t="s">
        <v>92</v>
      </c>
      <c r="G15" s="73" t="s">
        <v>338</v>
      </c>
      <c r="H15" s="73" t="s">
        <v>205</v>
      </c>
      <c r="I15" s="73" t="s">
        <v>157</v>
      </c>
      <c r="J15" s="73" t="s">
        <v>207</v>
      </c>
      <c r="K15" s="73" t="s">
        <v>339</v>
      </c>
      <c r="L15" s="73" t="s">
        <v>65</v>
      </c>
      <c r="M15" s="73" t="s">
        <v>66</v>
      </c>
      <c r="N15" s="73" t="s">
        <v>340</v>
      </c>
      <c r="O15" s="74">
        <f t="shared" si="4"/>
        <v>65</v>
      </c>
      <c r="P15" s="74">
        <f t="shared" si="5"/>
        <v>0</v>
      </c>
      <c r="Q15" s="74">
        <f t="shared" ref="Q15:Q17" si="22">IFERROR(IF($V15&lt;&gt;0,ROUND((MAX(O15:P15)*0.5+$V15*0.5),0),ROUND(($O15*0.5+$P15*0.5),0)),)</f>
        <v>60</v>
      </c>
      <c r="R15" s="74">
        <f t="shared" si="7"/>
        <v>81.8</v>
      </c>
      <c r="S15" s="74">
        <f t="shared" si="8"/>
        <v>99.091</v>
      </c>
      <c r="T15" s="74">
        <f t="shared" si="9"/>
        <v>66.5</v>
      </c>
      <c r="U15" s="74">
        <f t="shared" si="10"/>
        <v>87.5</v>
      </c>
      <c r="V15" s="75">
        <f t="shared" si="11"/>
        <v>55</v>
      </c>
      <c r="W15" s="76">
        <f t="shared" si="12"/>
        <v>69</v>
      </c>
      <c r="X15" s="74">
        <v>20.0</v>
      </c>
      <c r="Y15" s="77">
        <v>20.0</v>
      </c>
      <c r="Z15" s="77">
        <v>25.0</v>
      </c>
      <c r="AA15" s="77">
        <v>100.0</v>
      </c>
      <c r="AB15" s="78">
        <f t="shared" si="13"/>
        <v>65</v>
      </c>
      <c r="AC15" s="77" t="s">
        <v>68</v>
      </c>
      <c r="AD15" s="77" t="s">
        <v>68</v>
      </c>
      <c r="AE15" s="74" t="s">
        <v>68</v>
      </c>
      <c r="AF15" s="78">
        <f t="shared" si="21"/>
        <v>0</v>
      </c>
      <c r="AG15" s="77">
        <v>0.0</v>
      </c>
      <c r="AH15" s="77">
        <v>55.0</v>
      </c>
      <c r="AI15" s="74">
        <v>100.0</v>
      </c>
      <c r="AJ15" s="78">
        <f t="shared" si="15"/>
        <v>55</v>
      </c>
      <c r="AK15" s="79">
        <v>100.0</v>
      </c>
      <c r="AL15" s="80">
        <v>100.0</v>
      </c>
      <c r="AM15" s="79">
        <v>100.0</v>
      </c>
      <c r="AN15" s="79">
        <v>75.0</v>
      </c>
      <c r="AO15" s="79">
        <v>50.0</v>
      </c>
      <c r="AP15" s="79">
        <v>60.0</v>
      </c>
      <c r="AQ15" s="79">
        <v>100.0</v>
      </c>
      <c r="AR15" s="79">
        <v>33.0</v>
      </c>
      <c r="AS15" s="79">
        <v>100.0</v>
      </c>
      <c r="AT15" s="79">
        <v>100.0</v>
      </c>
      <c r="AU15" s="79"/>
      <c r="AV15" s="78">
        <f t="shared" si="16"/>
        <v>81.8</v>
      </c>
      <c r="AW15" s="79">
        <v>100.0</v>
      </c>
      <c r="AX15" s="79">
        <v>100.0</v>
      </c>
      <c r="AY15" s="79">
        <v>100.0</v>
      </c>
      <c r="AZ15" s="79">
        <v>100.0</v>
      </c>
      <c r="BA15" s="79">
        <v>100.0</v>
      </c>
      <c r="BB15" s="79">
        <v>100.0</v>
      </c>
      <c r="BC15" s="79">
        <v>100.0</v>
      </c>
      <c r="BD15" s="79">
        <v>90.91</v>
      </c>
      <c r="BE15" s="79">
        <v>100.0</v>
      </c>
      <c r="BF15" s="79">
        <v>100.0</v>
      </c>
      <c r="BG15" s="79"/>
      <c r="BH15" s="79"/>
      <c r="BI15" s="78">
        <f t="shared" si="17"/>
        <v>99.091</v>
      </c>
      <c r="BJ15" s="79">
        <v>100.0</v>
      </c>
      <c r="BK15" s="79">
        <v>100.0</v>
      </c>
      <c r="BL15" s="79">
        <v>100.0</v>
      </c>
      <c r="BM15" s="79">
        <v>100.0</v>
      </c>
      <c r="BN15" s="79">
        <v>60.0</v>
      </c>
      <c r="BO15" s="79">
        <v>45.0</v>
      </c>
      <c r="BP15" s="79">
        <v>60.0</v>
      </c>
      <c r="BQ15" s="79">
        <v>100.0</v>
      </c>
      <c r="BR15" s="79">
        <v>0.0</v>
      </c>
      <c r="BS15" s="79">
        <v>0.0</v>
      </c>
      <c r="BT15" s="78">
        <f t="shared" si="18"/>
        <v>66.5</v>
      </c>
      <c r="BU15" s="81">
        <v>100.0</v>
      </c>
      <c r="BV15" s="81">
        <v>100.0</v>
      </c>
      <c r="BW15" s="81">
        <v>100.0</v>
      </c>
      <c r="BX15" s="79">
        <v>100.0</v>
      </c>
      <c r="BY15" s="79">
        <v>100.0</v>
      </c>
      <c r="BZ15" s="79">
        <v>100.0</v>
      </c>
      <c r="CA15" s="79">
        <v>100.0</v>
      </c>
      <c r="CB15" s="79">
        <v>0.0</v>
      </c>
      <c r="CC15" s="79"/>
      <c r="CD15" s="78">
        <f t="shared" si="19"/>
        <v>87.5</v>
      </c>
    </row>
    <row r="16" ht="15.75" customHeight="1">
      <c r="A16" s="34" t="str">
        <f t="shared" si="2"/>
        <v>202004520-8</v>
      </c>
      <c r="B16" s="23">
        <f t="shared" si="3"/>
        <v>91</v>
      </c>
      <c r="C16" s="34"/>
      <c r="D16" s="84">
        <v>12.0</v>
      </c>
      <c r="E16" s="73" t="s">
        <v>341</v>
      </c>
      <c r="F16" s="73" t="s">
        <v>108</v>
      </c>
      <c r="G16" s="73" t="s">
        <v>342</v>
      </c>
      <c r="H16" s="73" t="s">
        <v>71</v>
      </c>
      <c r="I16" s="73" t="s">
        <v>343</v>
      </c>
      <c r="J16" s="73" t="s">
        <v>344</v>
      </c>
      <c r="K16" s="73" t="s">
        <v>345</v>
      </c>
      <c r="L16" s="73" t="s">
        <v>65</v>
      </c>
      <c r="M16" s="73" t="s">
        <v>66</v>
      </c>
      <c r="N16" s="73" t="s">
        <v>346</v>
      </c>
      <c r="O16" s="74">
        <f t="shared" si="4"/>
        <v>90</v>
      </c>
      <c r="P16" s="74">
        <f t="shared" si="5"/>
        <v>90</v>
      </c>
      <c r="Q16" s="74">
        <f t="shared" si="22"/>
        <v>90</v>
      </c>
      <c r="R16" s="74">
        <f t="shared" si="7"/>
        <v>83.5</v>
      </c>
      <c r="S16" s="74">
        <f t="shared" si="8"/>
        <v>98.5</v>
      </c>
      <c r="T16" s="74">
        <f t="shared" si="9"/>
        <v>97</v>
      </c>
      <c r="U16" s="74">
        <f t="shared" si="10"/>
        <v>100</v>
      </c>
      <c r="V16" s="75">
        <f t="shared" si="11"/>
        <v>0</v>
      </c>
      <c r="W16" s="76">
        <f t="shared" si="12"/>
        <v>91</v>
      </c>
      <c r="X16" s="74">
        <v>20.0</v>
      </c>
      <c r="Y16" s="77">
        <v>30.0</v>
      </c>
      <c r="Z16" s="77">
        <v>40.0</v>
      </c>
      <c r="AA16" s="77">
        <v>100.0</v>
      </c>
      <c r="AB16" s="78">
        <f t="shared" si="13"/>
        <v>90</v>
      </c>
      <c r="AC16" s="77">
        <v>20.0</v>
      </c>
      <c r="AD16" s="77">
        <v>70.0</v>
      </c>
      <c r="AE16" s="74">
        <v>100.0</v>
      </c>
      <c r="AF16" s="78">
        <f t="shared" si="21"/>
        <v>90</v>
      </c>
      <c r="AG16" s="77"/>
      <c r="AH16" s="77"/>
      <c r="AI16" s="74"/>
      <c r="AJ16" s="78">
        <f t="shared" si="15"/>
        <v>0</v>
      </c>
      <c r="AK16" s="79">
        <v>33.0</v>
      </c>
      <c r="AL16" s="80">
        <v>100.0</v>
      </c>
      <c r="AM16" s="79">
        <v>100.0</v>
      </c>
      <c r="AN16" s="79">
        <v>100.0</v>
      </c>
      <c r="AO16" s="79">
        <v>75.0</v>
      </c>
      <c r="AP16" s="79">
        <v>80.0</v>
      </c>
      <c r="AQ16" s="79">
        <v>100.0</v>
      </c>
      <c r="AR16" s="79">
        <v>67.0</v>
      </c>
      <c r="AS16" s="79">
        <v>80.0</v>
      </c>
      <c r="AT16" s="79">
        <v>100.0</v>
      </c>
      <c r="AU16" s="79"/>
      <c r="AV16" s="78">
        <f t="shared" si="16"/>
        <v>83.5</v>
      </c>
      <c r="AW16" s="79">
        <v>95.0</v>
      </c>
      <c r="AX16" s="79">
        <v>100.0</v>
      </c>
      <c r="AY16" s="79">
        <v>100.0</v>
      </c>
      <c r="AZ16" s="79">
        <v>100.0</v>
      </c>
      <c r="BA16" s="79">
        <v>100.0</v>
      </c>
      <c r="BB16" s="79">
        <v>100.0</v>
      </c>
      <c r="BC16" s="79">
        <v>92.0</v>
      </c>
      <c r="BD16" s="79">
        <v>100.0</v>
      </c>
      <c r="BE16" s="79">
        <v>99.0</v>
      </c>
      <c r="BF16" s="79">
        <v>99.0</v>
      </c>
      <c r="BG16" s="79"/>
      <c r="BH16" s="79"/>
      <c r="BI16" s="78">
        <f t="shared" si="17"/>
        <v>98.5</v>
      </c>
      <c r="BJ16" s="79">
        <v>90.0</v>
      </c>
      <c r="BK16" s="79">
        <v>100.0</v>
      </c>
      <c r="BL16" s="79">
        <v>90.0</v>
      </c>
      <c r="BM16" s="79">
        <v>100.0</v>
      </c>
      <c r="BN16" s="79">
        <v>100.0</v>
      </c>
      <c r="BO16" s="79">
        <v>100.0</v>
      </c>
      <c r="BP16" s="79">
        <v>90.0</v>
      </c>
      <c r="BQ16" s="79">
        <v>100.0</v>
      </c>
      <c r="BR16" s="79">
        <v>100.0</v>
      </c>
      <c r="BS16" s="79">
        <v>100.0</v>
      </c>
      <c r="BT16" s="78">
        <f t="shared" si="18"/>
        <v>97</v>
      </c>
      <c r="BU16" s="81">
        <v>100.0</v>
      </c>
      <c r="BV16" s="81">
        <v>100.0</v>
      </c>
      <c r="BW16" s="81">
        <v>100.0</v>
      </c>
      <c r="BX16" s="79">
        <v>100.0</v>
      </c>
      <c r="BY16" s="79">
        <v>100.0</v>
      </c>
      <c r="BZ16" s="79">
        <v>100.0</v>
      </c>
      <c r="CA16" s="79">
        <v>100.0</v>
      </c>
      <c r="CB16" s="79">
        <v>100.0</v>
      </c>
      <c r="CC16" s="79"/>
      <c r="CD16" s="78">
        <f t="shared" si="19"/>
        <v>100</v>
      </c>
    </row>
    <row r="17" ht="15.75" customHeight="1">
      <c r="A17" s="34" t="str">
        <f t="shared" si="2"/>
        <v>202004534-8</v>
      </c>
      <c r="B17" s="23">
        <f t="shared" si="3"/>
        <v>74</v>
      </c>
      <c r="C17" s="34"/>
      <c r="D17" s="84">
        <v>13.0</v>
      </c>
      <c r="E17" s="73" t="s">
        <v>347</v>
      </c>
      <c r="F17" s="73" t="s">
        <v>108</v>
      </c>
      <c r="G17" s="73" t="s">
        <v>348</v>
      </c>
      <c r="H17" s="73" t="s">
        <v>65</v>
      </c>
      <c r="I17" s="73" t="s">
        <v>168</v>
      </c>
      <c r="J17" s="73" t="s">
        <v>349</v>
      </c>
      <c r="K17" s="73" t="s">
        <v>117</v>
      </c>
      <c r="L17" s="73" t="s">
        <v>65</v>
      </c>
      <c r="M17" s="73" t="s">
        <v>66</v>
      </c>
      <c r="N17" s="73" t="s">
        <v>350</v>
      </c>
      <c r="O17" s="74">
        <f t="shared" si="4"/>
        <v>75</v>
      </c>
      <c r="P17" s="74">
        <f t="shared" si="5"/>
        <v>70</v>
      </c>
      <c r="Q17" s="74">
        <f t="shared" si="22"/>
        <v>73</v>
      </c>
      <c r="R17" s="74">
        <f t="shared" si="7"/>
        <v>84.3</v>
      </c>
      <c r="S17" s="74">
        <f t="shared" si="8"/>
        <v>59.8</v>
      </c>
      <c r="T17" s="74">
        <f t="shared" si="9"/>
        <v>73</v>
      </c>
      <c r="U17" s="74">
        <f t="shared" si="10"/>
        <v>59.375</v>
      </c>
      <c r="V17" s="75">
        <f t="shared" si="11"/>
        <v>0</v>
      </c>
      <c r="W17" s="76">
        <f t="shared" si="12"/>
        <v>74</v>
      </c>
      <c r="X17" s="74">
        <v>20.0</v>
      </c>
      <c r="Y17" s="77">
        <v>30.0</v>
      </c>
      <c r="Z17" s="77">
        <v>25.0</v>
      </c>
      <c r="AA17" s="77">
        <v>100.0</v>
      </c>
      <c r="AB17" s="78">
        <f t="shared" si="13"/>
        <v>75</v>
      </c>
      <c r="AC17" s="77">
        <v>15.0</v>
      </c>
      <c r="AD17" s="77">
        <v>55.0</v>
      </c>
      <c r="AE17" s="74">
        <v>100.0</v>
      </c>
      <c r="AF17" s="78">
        <f t="shared" si="21"/>
        <v>70</v>
      </c>
      <c r="AG17" s="77"/>
      <c r="AH17" s="77"/>
      <c r="AI17" s="74"/>
      <c r="AJ17" s="78">
        <f t="shared" si="15"/>
        <v>0</v>
      </c>
      <c r="AK17" s="79">
        <v>100.0</v>
      </c>
      <c r="AL17" s="80">
        <v>100.0</v>
      </c>
      <c r="AM17" s="79">
        <v>100.0</v>
      </c>
      <c r="AN17" s="79">
        <v>75.0</v>
      </c>
      <c r="AO17" s="79">
        <v>75.0</v>
      </c>
      <c r="AP17" s="79">
        <v>60.0</v>
      </c>
      <c r="AQ17" s="79">
        <v>100.0</v>
      </c>
      <c r="AR17" s="79">
        <v>33.0</v>
      </c>
      <c r="AS17" s="79">
        <v>100.0</v>
      </c>
      <c r="AT17" s="79">
        <v>100.0</v>
      </c>
      <c r="AU17" s="79"/>
      <c r="AV17" s="78">
        <f t="shared" si="16"/>
        <v>84.3</v>
      </c>
      <c r="AW17" s="79">
        <v>100.0</v>
      </c>
      <c r="AX17" s="79">
        <v>100.0</v>
      </c>
      <c r="AY17" s="79">
        <v>100.0</v>
      </c>
      <c r="AZ17" s="79">
        <v>0.0</v>
      </c>
      <c r="BA17" s="79">
        <v>100.0</v>
      </c>
      <c r="BB17" s="79">
        <v>0.0</v>
      </c>
      <c r="BC17" s="79">
        <v>98.0</v>
      </c>
      <c r="BD17" s="79">
        <v>0.0</v>
      </c>
      <c r="BE17" s="79">
        <v>100.0</v>
      </c>
      <c r="BF17" s="79">
        <v>0.0</v>
      </c>
      <c r="BG17" s="79"/>
      <c r="BH17" s="79"/>
      <c r="BI17" s="78">
        <f t="shared" si="17"/>
        <v>59.8</v>
      </c>
      <c r="BJ17" s="79">
        <v>70.0</v>
      </c>
      <c r="BK17" s="79">
        <v>100.0</v>
      </c>
      <c r="BL17" s="79">
        <v>65.0</v>
      </c>
      <c r="BM17" s="79">
        <v>60.0</v>
      </c>
      <c r="BN17" s="79">
        <v>95.0</v>
      </c>
      <c r="BO17" s="79">
        <v>0.0</v>
      </c>
      <c r="BP17" s="79">
        <v>80.0</v>
      </c>
      <c r="BQ17" s="79">
        <v>60.0</v>
      </c>
      <c r="BR17" s="79">
        <v>100.0</v>
      </c>
      <c r="BS17" s="79">
        <v>100.0</v>
      </c>
      <c r="BT17" s="78">
        <f t="shared" si="18"/>
        <v>73</v>
      </c>
      <c r="BU17" s="81">
        <v>75.0</v>
      </c>
      <c r="BV17" s="81">
        <v>100.0</v>
      </c>
      <c r="BW17" s="81">
        <v>100.0</v>
      </c>
      <c r="BX17" s="79">
        <v>100.0</v>
      </c>
      <c r="BY17" s="79">
        <v>0.0</v>
      </c>
      <c r="BZ17" s="79">
        <v>0.0</v>
      </c>
      <c r="CA17" s="79">
        <v>40.0</v>
      </c>
      <c r="CB17" s="79">
        <v>60.0</v>
      </c>
      <c r="CC17" s="79"/>
      <c r="CD17" s="78">
        <f t="shared" si="19"/>
        <v>59.375</v>
      </c>
    </row>
    <row r="18" ht="15.75" customHeight="1">
      <c r="A18" s="34" t="str">
        <f t="shared" si="2"/>
        <v>202004661-1</v>
      </c>
      <c r="B18" s="23">
        <f t="shared" si="3"/>
        <v>76</v>
      </c>
      <c r="C18" s="34"/>
      <c r="D18" s="84">
        <v>14.0</v>
      </c>
      <c r="E18" s="73" t="s">
        <v>351</v>
      </c>
      <c r="F18" s="73" t="s">
        <v>65</v>
      </c>
      <c r="G18" s="73" t="s">
        <v>352</v>
      </c>
      <c r="H18" s="73" t="s">
        <v>59</v>
      </c>
      <c r="I18" s="73" t="s">
        <v>353</v>
      </c>
      <c r="J18" s="73" t="s">
        <v>354</v>
      </c>
      <c r="K18" s="73" t="s">
        <v>355</v>
      </c>
      <c r="L18" s="73" t="s">
        <v>65</v>
      </c>
      <c r="M18" s="73" t="s">
        <v>66</v>
      </c>
      <c r="N18" s="73" t="s">
        <v>356</v>
      </c>
      <c r="O18" s="74">
        <f t="shared" si="4"/>
        <v>0</v>
      </c>
      <c r="P18" s="74">
        <f t="shared" si="5"/>
        <v>95</v>
      </c>
      <c r="Q18" s="74">
        <f>IFERROR(ROUND((O18+P18+V18)/3,0),)</f>
        <v>65</v>
      </c>
      <c r="R18" s="74">
        <f t="shared" si="7"/>
        <v>93.3</v>
      </c>
      <c r="S18" s="74">
        <f t="shared" si="8"/>
        <v>96.3</v>
      </c>
      <c r="T18" s="74">
        <f t="shared" si="9"/>
        <v>76.5</v>
      </c>
      <c r="U18" s="74">
        <f t="shared" si="10"/>
        <v>100</v>
      </c>
      <c r="V18" s="75">
        <f t="shared" si="11"/>
        <v>100</v>
      </c>
      <c r="W18" s="76">
        <f t="shared" si="12"/>
        <v>76</v>
      </c>
      <c r="X18" s="74" t="s">
        <v>68</v>
      </c>
      <c r="Y18" s="77" t="s">
        <v>68</v>
      </c>
      <c r="Z18" s="77" t="s">
        <v>68</v>
      </c>
      <c r="AA18" s="77" t="s">
        <v>68</v>
      </c>
      <c r="AB18" s="104">
        <f t="shared" si="13"/>
        <v>0</v>
      </c>
      <c r="AC18" s="77">
        <v>25.0</v>
      </c>
      <c r="AD18" s="77">
        <v>70.0</v>
      </c>
      <c r="AE18" s="74">
        <v>100.0</v>
      </c>
      <c r="AF18" s="78">
        <f t="shared" si="21"/>
        <v>95</v>
      </c>
      <c r="AG18" s="77">
        <v>30.0</v>
      </c>
      <c r="AH18" s="77">
        <v>70.0</v>
      </c>
      <c r="AI18" s="74">
        <v>100.0</v>
      </c>
      <c r="AJ18" s="78">
        <f t="shared" si="15"/>
        <v>100</v>
      </c>
      <c r="AK18" s="79">
        <v>83.0</v>
      </c>
      <c r="AL18" s="80">
        <v>100.0</v>
      </c>
      <c r="AM18" s="79">
        <v>100.0</v>
      </c>
      <c r="AN18" s="79">
        <v>100.0</v>
      </c>
      <c r="AO18" s="79">
        <v>50.0</v>
      </c>
      <c r="AP18" s="79">
        <v>100.0</v>
      </c>
      <c r="AQ18" s="79">
        <v>100.0</v>
      </c>
      <c r="AR18" s="79">
        <v>100.0</v>
      </c>
      <c r="AS18" s="79">
        <v>100.0</v>
      </c>
      <c r="AT18" s="79">
        <v>100.0</v>
      </c>
      <c r="AU18" s="79"/>
      <c r="AV18" s="78">
        <f t="shared" si="16"/>
        <v>93.3</v>
      </c>
      <c r="AW18" s="79">
        <v>92.0</v>
      </c>
      <c r="AX18" s="79">
        <v>100.0</v>
      </c>
      <c r="AY18" s="79">
        <v>100.0</v>
      </c>
      <c r="AZ18" s="79">
        <v>71.0</v>
      </c>
      <c r="BA18" s="79">
        <v>100.0</v>
      </c>
      <c r="BB18" s="79">
        <v>100.0</v>
      </c>
      <c r="BC18" s="79">
        <v>100.0</v>
      </c>
      <c r="BD18" s="79">
        <v>100.0</v>
      </c>
      <c r="BE18" s="79">
        <v>100.0</v>
      </c>
      <c r="BF18" s="79">
        <v>100.0</v>
      </c>
      <c r="BG18" s="79"/>
      <c r="BH18" s="79"/>
      <c r="BI18" s="78">
        <f t="shared" si="17"/>
        <v>96.3</v>
      </c>
      <c r="BJ18" s="79">
        <v>100.0</v>
      </c>
      <c r="BK18" s="79">
        <v>100.0</v>
      </c>
      <c r="BL18" s="79">
        <v>90.0</v>
      </c>
      <c r="BM18" s="79">
        <v>0.0</v>
      </c>
      <c r="BN18" s="79">
        <v>65.0</v>
      </c>
      <c r="BO18" s="79">
        <v>50.0</v>
      </c>
      <c r="BP18" s="79">
        <v>60.0</v>
      </c>
      <c r="BQ18" s="79">
        <v>100.0</v>
      </c>
      <c r="BR18" s="79">
        <v>100.0</v>
      </c>
      <c r="BS18" s="79">
        <v>100.0</v>
      </c>
      <c r="BT18" s="78">
        <f t="shared" si="18"/>
        <v>76.5</v>
      </c>
      <c r="BU18" s="81">
        <v>100.0</v>
      </c>
      <c r="BV18" s="81">
        <v>100.0</v>
      </c>
      <c r="BW18" s="81">
        <v>100.0</v>
      </c>
      <c r="BX18" s="79">
        <v>100.0</v>
      </c>
      <c r="BY18" s="79">
        <v>100.0</v>
      </c>
      <c r="BZ18" s="79">
        <v>100.0</v>
      </c>
      <c r="CA18" s="79">
        <v>100.0</v>
      </c>
      <c r="CB18" s="79">
        <v>100.0</v>
      </c>
      <c r="CC18" s="79"/>
      <c r="CD18" s="78">
        <f t="shared" si="19"/>
        <v>100</v>
      </c>
    </row>
    <row r="19" ht="15.75" customHeight="1">
      <c r="A19" s="34" t="str">
        <f t="shared" si="2"/>
        <v>202004673-5</v>
      </c>
      <c r="B19" s="23">
        <f t="shared" si="3"/>
        <v>48</v>
      </c>
      <c r="C19" s="34"/>
      <c r="D19" s="84">
        <v>15.0</v>
      </c>
      <c r="E19" s="73" t="s">
        <v>357</v>
      </c>
      <c r="F19" s="73" t="s">
        <v>71</v>
      </c>
      <c r="G19" s="73" t="s">
        <v>358</v>
      </c>
      <c r="H19" s="73" t="s">
        <v>65</v>
      </c>
      <c r="I19" s="73" t="s">
        <v>359</v>
      </c>
      <c r="J19" s="73" t="s">
        <v>229</v>
      </c>
      <c r="K19" s="73" t="s">
        <v>360</v>
      </c>
      <c r="L19" s="73" t="s">
        <v>65</v>
      </c>
      <c r="M19" s="73" t="s">
        <v>66</v>
      </c>
      <c r="N19" s="73" t="s">
        <v>361</v>
      </c>
      <c r="O19" s="74">
        <f t="shared" si="4"/>
        <v>40</v>
      </c>
      <c r="P19" s="74">
        <f t="shared" si="5"/>
        <v>10</v>
      </c>
      <c r="Q19" s="74">
        <f t="shared" ref="Q19:Q20" si="23">IFERROR(IF($V19&lt;&gt;0,ROUND((MAX(O19:P19)*0.5+$V19*0.5),0),ROUND(($O19*0.5+$P19*0.5),0)),)</f>
        <v>48</v>
      </c>
      <c r="R19" s="74">
        <f t="shared" si="7"/>
        <v>69.7</v>
      </c>
      <c r="S19" s="74">
        <f t="shared" si="8"/>
        <v>85.691</v>
      </c>
      <c r="T19" s="74">
        <f t="shared" si="9"/>
        <v>35.4</v>
      </c>
      <c r="U19" s="74">
        <f t="shared" si="10"/>
        <v>62.5</v>
      </c>
      <c r="V19" s="75">
        <f t="shared" si="11"/>
        <v>55</v>
      </c>
      <c r="W19" s="76">
        <f t="shared" si="12"/>
        <v>48</v>
      </c>
      <c r="X19" s="74">
        <v>20.0</v>
      </c>
      <c r="Y19" s="77">
        <v>0.0</v>
      </c>
      <c r="Z19" s="77">
        <v>20.0</v>
      </c>
      <c r="AA19" s="77">
        <v>100.0</v>
      </c>
      <c r="AB19" s="78">
        <f t="shared" si="13"/>
        <v>40</v>
      </c>
      <c r="AC19" s="77">
        <v>0.0</v>
      </c>
      <c r="AD19" s="77">
        <v>10.0</v>
      </c>
      <c r="AE19" s="74">
        <v>100.0</v>
      </c>
      <c r="AF19" s="78">
        <f t="shared" si="21"/>
        <v>10</v>
      </c>
      <c r="AG19" s="77">
        <v>20.0</v>
      </c>
      <c r="AH19" s="77">
        <v>35.0</v>
      </c>
      <c r="AI19" s="74">
        <v>100.0</v>
      </c>
      <c r="AJ19" s="78">
        <f t="shared" si="15"/>
        <v>55</v>
      </c>
      <c r="AK19" s="79">
        <v>67.0</v>
      </c>
      <c r="AL19" s="80">
        <v>80.0</v>
      </c>
      <c r="AM19" s="79">
        <v>90.0</v>
      </c>
      <c r="AN19" s="79">
        <v>100.0</v>
      </c>
      <c r="AO19" s="79">
        <v>50.0</v>
      </c>
      <c r="AP19" s="79">
        <v>60.0</v>
      </c>
      <c r="AQ19" s="79">
        <v>60.0</v>
      </c>
      <c r="AR19" s="79">
        <v>50.0</v>
      </c>
      <c r="AS19" s="79">
        <v>40.0</v>
      </c>
      <c r="AT19" s="79">
        <v>100.0</v>
      </c>
      <c r="AU19" s="79"/>
      <c r="AV19" s="78">
        <f t="shared" si="16"/>
        <v>69.7</v>
      </c>
      <c r="AW19" s="79">
        <v>100.0</v>
      </c>
      <c r="AX19" s="79">
        <v>100.0</v>
      </c>
      <c r="AY19" s="79">
        <v>0.0</v>
      </c>
      <c r="AZ19" s="79">
        <v>67.0</v>
      </c>
      <c r="BA19" s="79">
        <v>100.0</v>
      </c>
      <c r="BB19" s="79">
        <v>100.0</v>
      </c>
      <c r="BC19" s="79">
        <v>100.0</v>
      </c>
      <c r="BD19" s="79">
        <v>90.91</v>
      </c>
      <c r="BE19" s="79">
        <v>99.0</v>
      </c>
      <c r="BF19" s="79">
        <v>100.0</v>
      </c>
      <c r="BG19" s="79"/>
      <c r="BH19" s="79"/>
      <c r="BI19" s="78">
        <f t="shared" si="17"/>
        <v>85.691</v>
      </c>
      <c r="BJ19" s="79">
        <v>69.0</v>
      </c>
      <c r="BK19" s="79">
        <v>90.0</v>
      </c>
      <c r="BL19" s="79">
        <v>40.0</v>
      </c>
      <c r="BM19" s="79">
        <v>35.0</v>
      </c>
      <c r="BN19" s="79">
        <v>90.0</v>
      </c>
      <c r="BO19" s="79">
        <v>0.0</v>
      </c>
      <c r="BP19" s="79">
        <v>10.0</v>
      </c>
      <c r="BQ19" s="79">
        <v>20.0</v>
      </c>
      <c r="BR19" s="79">
        <v>0.0</v>
      </c>
      <c r="BS19" s="79">
        <v>0.0</v>
      </c>
      <c r="BT19" s="78">
        <f t="shared" si="18"/>
        <v>35.4</v>
      </c>
      <c r="BU19" s="81">
        <v>100.0</v>
      </c>
      <c r="BV19" s="81">
        <v>100.0</v>
      </c>
      <c r="BW19" s="81">
        <v>100.0</v>
      </c>
      <c r="BX19" s="79">
        <v>100.0</v>
      </c>
      <c r="BY19" s="79">
        <v>100.0</v>
      </c>
      <c r="BZ19" s="79">
        <v>0.0</v>
      </c>
      <c r="CA19" s="79">
        <v>0.0</v>
      </c>
      <c r="CB19" s="79">
        <v>0.0</v>
      </c>
      <c r="CC19" s="79"/>
      <c r="CD19" s="78">
        <f t="shared" si="19"/>
        <v>62.5</v>
      </c>
    </row>
    <row r="20" ht="15.75" customHeight="1">
      <c r="A20" s="34" t="str">
        <f t="shared" si="2"/>
        <v>202004672-7</v>
      </c>
      <c r="B20" s="23">
        <f t="shared" si="3"/>
        <v>79</v>
      </c>
      <c r="C20" s="34"/>
      <c r="D20" s="84">
        <v>16.0</v>
      </c>
      <c r="E20" s="73" t="s">
        <v>362</v>
      </c>
      <c r="F20" s="73" t="s">
        <v>92</v>
      </c>
      <c r="G20" s="73" t="s">
        <v>363</v>
      </c>
      <c r="H20" s="73" t="s">
        <v>205</v>
      </c>
      <c r="I20" s="73" t="s">
        <v>364</v>
      </c>
      <c r="J20" s="73" t="s">
        <v>365</v>
      </c>
      <c r="K20" s="73" t="s">
        <v>366</v>
      </c>
      <c r="L20" s="73" t="s">
        <v>65</v>
      </c>
      <c r="M20" s="73" t="s">
        <v>66</v>
      </c>
      <c r="N20" s="73" t="s">
        <v>367</v>
      </c>
      <c r="O20" s="74">
        <f t="shared" si="4"/>
        <v>80</v>
      </c>
      <c r="P20" s="74">
        <f t="shared" si="5"/>
        <v>50</v>
      </c>
      <c r="Q20" s="74">
        <f t="shared" si="23"/>
        <v>65</v>
      </c>
      <c r="R20" s="74">
        <f t="shared" si="7"/>
        <v>100</v>
      </c>
      <c r="S20" s="74">
        <f t="shared" si="8"/>
        <v>80</v>
      </c>
      <c r="T20" s="74">
        <f t="shared" si="9"/>
        <v>90</v>
      </c>
      <c r="U20" s="74">
        <f t="shared" si="10"/>
        <v>83</v>
      </c>
      <c r="V20" s="75">
        <f t="shared" si="11"/>
        <v>0</v>
      </c>
      <c r="W20" s="76">
        <f t="shared" si="12"/>
        <v>79</v>
      </c>
      <c r="X20" s="74">
        <v>20.0</v>
      </c>
      <c r="Y20" s="77">
        <v>20.0</v>
      </c>
      <c r="Z20" s="77">
        <v>40.0</v>
      </c>
      <c r="AA20" s="77">
        <v>100.0</v>
      </c>
      <c r="AB20" s="78">
        <f t="shared" si="13"/>
        <v>80</v>
      </c>
      <c r="AC20" s="77">
        <v>25.0</v>
      </c>
      <c r="AD20" s="77">
        <v>25.0</v>
      </c>
      <c r="AE20" s="74">
        <v>100.0</v>
      </c>
      <c r="AF20" s="78">
        <f t="shared" si="21"/>
        <v>50</v>
      </c>
      <c r="AG20" s="77"/>
      <c r="AH20" s="77"/>
      <c r="AI20" s="74"/>
      <c r="AJ20" s="78">
        <f t="shared" si="15"/>
        <v>0</v>
      </c>
      <c r="AK20" s="79">
        <v>100.0</v>
      </c>
      <c r="AL20" s="80">
        <v>100.0</v>
      </c>
      <c r="AM20" s="79">
        <v>100.0</v>
      </c>
      <c r="AN20" s="79">
        <v>100.0</v>
      </c>
      <c r="AO20" s="79">
        <v>100.0</v>
      </c>
      <c r="AP20" s="79">
        <v>100.0</v>
      </c>
      <c r="AQ20" s="79">
        <v>100.0</v>
      </c>
      <c r="AR20" s="79">
        <v>100.0</v>
      </c>
      <c r="AS20" s="79">
        <v>100.0</v>
      </c>
      <c r="AT20" s="79">
        <v>100.0</v>
      </c>
      <c r="AU20" s="79"/>
      <c r="AV20" s="78">
        <f t="shared" si="16"/>
        <v>100</v>
      </c>
      <c r="AW20" s="79">
        <v>100.0</v>
      </c>
      <c r="AX20" s="79">
        <v>100.0</v>
      </c>
      <c r="AY20" s="79">
        <v>100.0</v>
      </c>
      <c r="AZ20" s="79">
        <v>100.0</v>
      </c>
      <c r="BA20" s="79">
        <v>100.0</v>
      </c>
      <c r="BB20" s="79">
        <v>0.0</v>
      </c>
      <c r="BC20" s="79">
        <v>0.0</v>
      </c>
      <c r="BD20" s="79">
        <v>100.0</v>
      </c>
      <c r="BE20" s="79">
        <v>100.0</v>
      </c>
      <c r="BF20" s="79">
        <v>100.0</v>
      </c>
      <c r="BG20" s="79"/>
      <c r="BH20" s="79"/>
      <c r="BI20" s="78">
        <f t="shared" si="17"/>
        <v>80</v>
      </c>
      <c r="BJ20" s="79">
        <v>100.0</v>
      </c>
      <c r="BK20" s="79">
        <v>100.0</v>
      </c>
      <c r="BL20" s="79">
        <v>100.0</v>
      </c>
      <c r="BM20" s="79">
        <v>100.0</v>
      </c>
      <c r="BN20" s="79">
        <v>100.0</v>
      </c>
      <c r="BO20" s="79">
        <v>100.0</v>
      </c>
      <c r="BP20" s="79">
        <v>100.0</v>
      </c>
      <c r="BQ20" s="79">
        <v>100.0</v>
      </c>
      <c r="BR20" s="79">
        <v>100.0</v>
      </c>
      <c r="BS20" s="79">
        <v>0.0</v>
      </c>
      <c r="BT20" s="78">
        <f t="shared" si="18"/>
        <v>90</v>
      </c>
      <c r="BU20" s="81">
        <v>100.0</v>
      </c>
      <c r="BV20" s="81">
        <v>100.0</v>
      </c>
      <c r="BW20" s="81">
        <v>100.0</v>
      </c>
      <c r="BX20" s="79">
        <v>100.0</v>
      </c>
      <c r="BY20" s="79">
        <v>0.0</v>
      </c>
      <c r="BZ20" s="79">
        <v>64.0</v>
      </c>
      <c r="CA20" s="79">
        <v>100.0</v>
      </c>
      <c r="CB20" s="79">
        <v>100.0</v>
      </c>
      <c r="CC20" s="79"/>
      <c r="CD20" s="78">
        <f t="shared" si="19"/>
        <v>83</v>
      </c>
    </row>
    <row r="21" ht="15.75" customHeight="1">
      <c r="A21" s="34" t="str">
        <f t="shared" si="2"/>
        <v>202004685-9</v>
      </c>
      <c r="B21" s="23">
        <f t="shared" si="3"/>
        <v>33</v>
      </c>
      <c r="C21" s="34"/>
      <c r="D21" s="84">
        <v>17.0</v>
      </c>
      <c r="E21" s="73" t="s">
        <v>368</v>
      </c>
      <c r="F21" s="73" t="s">
        <v>100</v>
      </c>
      <c r="G21" s="73" t="s">
        <v>369</v>
      </c>
      <c r="H21" s="73" t="s">
        <v>100</v>
      </c>
      <c r="I21" s="73" t="s">
        <v>364</v>
      </c>
      <c r="J21" s="73" t="s">
        <v>370</v>
      </c>
      <c r="K21" s="73" t="s">
        <v>371</v>
      </c>
      <c r="L21" s="73" t="s">
        <v>65</v>
      </c>
      <c r="M21" s="73" t="s">
        <v>66</v>
      </c>
      <c r="N21" s="73" t="s">
        <v>372</v>
      </c>
      <c r="O21" s="74">
        <f t="shared" si="4"/>
        <v>15</v>
      </c>
      <c r="P21" s="74">
        <f t="shared" si="5"/>
        <v>85</v>
      </c>
      <c r="Q21" s="74">
        <f>IFERROR(ROUND((O21+P21+V21)/3,0),)</f>
        <v>33</v>
      </c>
      <c r="R21" s="74">
        <f t="shared" si="7"/>
        <v>89.8</v>
      </c>
      <c r="S21" s="74">
        <f t="shared" si="8"/>
        <v>95.9</v>
      </c>
      <c r="T21" s="74">
        <f t="shared" si="9"/>
        <v>58.5</v>
      </c>
      <c r="U21" s="74">
        <f t="shared" si="10"/>
        <v>87.5</v>
      </c>
      <c r="V21" s="75">
        <f t="shared" si="11"/>
        <v>0</v>
      </c>
      <c r="W21" s="76">
        <f t="shared" si="12"/>
        <v>33</v>
      </c>
      <c r="X21" s="74">
        <v>15.0</v>
      </c>
      <c r="Y21" s="77">
        <v>0.0</v>
      </c>
      <c r="Z21" s="77">
        <v>0.0</v>
      </c>
      <c r="AA21" s="77">
        <v>0.0</v>
      </c>
      <c r="AB21" s="78">
        <f t="shared" si="13"/>
        <v>15</v>
      </c>
      <c r="AC21" s="77">
        <v>25.0</v>
      </c>
      <c r="AD21" s="77">
        <v>60.0</v>
      </c>
      <c r="AE21" s="74">
        <v>100.0</v>
      </c>
      <c r="AF21" s="78">
        <f t="shared" si="21"/>
        <v>85</v>
      </c>
      <c r="AG21" s="77">
        <v>0.0</v>
      </c>
      <c r="AH21" s="77">
        <v>0.0</v>
      </c>
      <c r="AI21" s="74">
        <v>0.0</v>
      </c>
      <c r="AJ21" s="104">
        <f t="shared" si="15"/>
        <v>0</v>
      </c>
      <c r="AK21" s="79">
        <v>100.0</v>
      </c>
      <c r="AL21" s="80">
        <v>100.0</v>
      </c>
      <c r="AM21" s="79">
        <v>100.0</v>
      </c>
      <c r="AN21" s="79">
        <v>75.0</v>
      </c>
      <c r="AO21" s="79">
        <v>100.0</v>
      </c>
      <c r="AP21" s="79">
        <v>100.0</v>
      </c>
      <c r="AQ21" s="79">
        <v>40.0</v>
      </c>
      <c r="AR21" s="79">
        <v>83.0</v>
      </c>
      <c r="AS21" s="79">
        <v>100.0</v>
      </c>
      <c r="AT21" s="79">
        <v>100.0</v>
      </c>
      <c r="AU21" s="79"/>
      <c r="AV21" s="78">
        <f t="shared" si="16"/>
        <v>89.8</v>
      </c>
      <c r="AW21" s="79">
        <v>100.0</v>
      </c>
      <c r="AX21" s="79">
        <v>100.0</v>
      </c>
      <c r="AY21" s="79">
        <v>100.0</v>
      </c>
      <c r="AZ21" s="79">
        <v>83.0</v>
      </c>
      <c r="BA21" s="79">
        <v>80.0</v>
      </c>
      <c r="BB21" s="79">
        <v>100.0</v>
      </c>
      <c r="BC21" s="79">
        <v>96.0</v>
      </c>
      <c r="BD21" s="79">
        <v>100.0</v>
      </c>
      <c r="BE21" s="79">
        <v>100.0</v>
      </c>
      <c r="BF21" s="79">
        <v>100.0</v>
      </c>
      <c r="BG21" s="79"/>
      <c r="BH21" s="79"/>
      <c r="BI21" s="78">
        <f t="shared" si="17"/>
        <v>95.9</v>
      </c>
      <c r="BJ21" s="79">
        <v>100.0</v>
      </c>
      <c r="BK21" s="79">
        <v>100.0</v>
      </c>
      <c r="BL21" s="79">
        <v>95.0</v>
      </c>
      <c r="BM21" s="79">
        <v>0.0</v>
      </c>
      <c r="BN21" s="79">
        <v>0.0</v>
      </c>
      <c r="BO21" s="79">
        <v>60.0</v>
      </c>
      <c r="BP21" s="79">
        <v>100.0</v>
      </c>
      <c r="BQ21" s="79">
        <v>30.0</v>
      </c>
      <c r="BR21" s="79">
        <v>100.0</v>
      </c>
      <c r="BS21" s="79">
        <v>0.0</v>
      </c>
      <c r="BT21" s="78">
        <f t="shared" si="18"/>
        <v>58.5</v>
      </c>
      <c r="BU21" s="81">
        <v>0.0</v>
      </c>
      <c r="BV21" s="81">
        <v>100.0</v>
      </c>
      <c r="BW21" s="81">
        <v>100.0</v>
      </c>
      <c r="BX21" s="79">
        <v>100.0</v>
      </c>
      <c r="BY21" s="79">
        <v>100.0</v>
      </c>
      <c r="BZ21" s="79">
        <v>100.0</v>
      </c>
      <c r="CA21" s="79">
        <v>100.0</v>
      </c>
      <c r="CB21" s="79">
        <v>100.0</v>
      </c>
      <c r="CC21" s="79"/>
      <c r="CD21" s="78">
        <f t="shared" si="19"/>
        <v>87.5</v>
      </c>
    </row>
    <row r="22" ht="15.75" customHeight="1">
      <c r="A22" s="34" t="str">
        <f t="shared" si="2"/>
        <v>202004647-6</v>
      </c>
      <c r="B22" s="23">
        <f t="shared" si="3"/>
        <v>86</v>
      </c>
      <c r="C22" s="34"/>
      <c r="D22" s="84">
        <v>18.0</v>
      </c>
      <c r="E22" s="73" t="s">
        <v>373</v>
      </c>
      <c r="F22" s="73" t="s">
        <v>85</v>
      </c>
      <c r="G22" s="73" t="s">
        <v>374</v>
      </c>
      <c r="H22" s="73" t="s">
        <v>71</v>
      </c>
      <c r="I22" s="73" t="s">
        <v>175</v>
      </c>
      <c r="J22" s="73" t="s">
        <v>375</v>
      </c>
      <c r="K22" s="73" t="s">
        <v>376</v>
      </c>
      <c r="L22" s="73" t="s">
        <v>65</v>
      </c>
      <c r="M22" s="73" t="s">
        <v>66</v>
      </c>
      <c r="N22" s="73" t="s">
        <v>377</v>
      </c>
      <c r="O22" s="74">
        <f t="shared" si="4"/>
        <v>85</v>
      </c>
      <c r="P22" s="74">
        <f t="shared" si="5"/>
        <v>75</v>
      </c>
      <c r="Q22" s="74">
        <f>IFERROR(IF($V22&lt;&gt;0,ROUND((MAX(O22:P22)*0.5+$V22*0.5),0),ROUND(($O22*0.5+$P22*0.5),0)),)</f>
        <v>80</v>
      </c>
      <c r="R22" s="74">
        <f t="shared" si="7"/>
        <v>87.5</v>
      </c>
      <c r="S22" s="74">
        <f t="shared" si="8"/>
        <v>95.9</v>
      </c>
      <c r="T22" s="74">
        <f t="shared" si="9"/>
        <v>98.4</v>
      </c>
      <c r="U22" s="74">
        <f t="shared" si="10"/>
        <v>87.5</v>
      </c>
      <c r="V22" s="75">
        <f t="shared" si="11"/>
        <v>0</v>
      </c>
      <c r="W22" s="76">
        <f t="shared" si="12"/>
        <v>86</v>
      </c>
      <c r="X22" s="74">
        <v>20.0</v>
      </c>
      <c r="Y22" s="77">
        <v>30.0</v>
      </c>
      <c r="Z22" s="77">
        <v>35.0</v>
      </c>
      <c r="AA22" s="77">
        <v>100.0</v>
      </c>
      <c r="AB22" s="78">
        <f t="shared" si="13"/>
        <v>85</v>
      </c>
      <c r="AC22" s="77">
        <v>15.0</v>
      </c>
      <c r="AD22" s="77">
        <v>60.0</v>
      </c>
      <c r="AE22" s="74">
        <v>100.0</v>
      </c>
      <c r="AF22" s="78">
        <f t="shared" si="21"/>
        <v>75</v>
      </c>
      <c r="AG22" s="77"/>
      <c r="AH22" s="77"/>
      <c r="AI22" s="74"/>
      <c r="AJ22" s="78">
        <f t="shared" si="15"/>
        <v>0</v>
      </c>
      <c r="AK22" s="79">
        <v>60.0</v>
      </c>
      <c r="AL22" s="80">
        <v>100.0</v>
      </c>
      <c r="AM22" s="79">
        <v>100.0</v>
      </c>
      <c r="AN22" s="79">
        <v>100.0</v>
      </c>
      <c r="AO22" s="79">
        <v>75.0</v>
      </c>
      <c r="AP22" s="79">
        <v>100.0</v>
      </c>
      <c r="AQ22" s="79">
        <v>40.0</v>
      </c>
      <c r="AR22" s="79">
        <v>100.0</v>
      </c>
      <c r="AS22" s="79">
        <v>100.0</v>
      </c>
      <c r="AT22" s="79">
        <v>100.0</v>
      </c>
      <c r="AU22" s="79"/>
      <c r="AV22" s="78">
        <f t="shared" si="16"/>
        <v>87.5</v>
      </c>
      <c r="AW22" s="79">
        <v>100.0</v>
      </c>
      <c r="AX22" s="79">
        <v>100.0</v>
      </c>
      <c r="AY22" s="79">
        <v>100.0</v>
      </c>
      <c r="AZ22" s="79">
        <v>100.0</v>
      </c>
      <c r="BA22" s="79">
        <v>59.0</v>
      </c>
      <c r="BB22" s="79">
        <v>100.0</v>
      </c>
      <c r="BC22" s="79">
        <v>100.0</v>
      </c>
      <c r="BD22" s="79">
        <v>100.0</v>
      </c>
      <c r="BE22" s="79">
        <v>100.0</v>
      </c>
      <c r="BF22" s="79">
        <v>100.0</v>
      </c>
      <c r="BG22" s="79"/>
      <c r="BH22" s="79"/>
      <c r="BI22" s="78">
        <f t="shared" si="17"/>
        <v>95.9</v>
      </c>
      <c r="BJ22" s="79">
        <v>89.0</v>
      </c>
      <c r="BK22" s="79">
        <v>100.0</v>
      </c>
      <c r="BL22" s="79">
        <v>100.0</v>
      </c>
      <c r="BM22" s="79">
        <v>100.0</v>
      </c>
      <c r="BN22" s="79">
        <v>100.0</v>
      </c>
      <c r="BO22" s="79">
        <v>100.0</v>
      </c>
      <c r="BP22" s="79">
        <v>95.0</v>
      </c>
      <c r="BQ22" s="79">
        <v>100.0</v>
      </c>
      <c r="BR22" s="79">
        <v>100.0</v>
      </c>
      <c r="BS22" s="79">
        <v>100.0</v>
      </c>
      <c r="BT22" s="78">
        <f t="shared" si="18"/>
        <v>98.4</v>
      </c>
      <c r="BU22" s="81">
        <v>0.0</v>
      </c>
      <c r="BV22" s="81">
        <v>100.0</v>
      </c>
      <c r="BW22" s="81">
        <v>100.0</v>
      </c>
      <c r="BX22" s="79">
        <v>100.0</v>
      </c>
      <c r="BY22" s="79">
        <v>100.0</v>
      </c>
      <c r="BZ22" s="79">
        <v>100.0</v>
      </c>
      <c r="CA22" s="79">
        <v>100.0</v>
      </c>
      <c r="CB22" s="79">
        <v>100.0</v>
      </c>
      <c r="CC22" s="79"/>
      <c r="CD22" s="78">
        <f t="shared" si="19"/>
        <v>87.5</v>
      </c>
    </row>
    <row r="23" ht="15.75" customHeight="1">
      <c r="A23" s="34" t="str">
        <f t="shared" si="2"/>
        <v>202004609-3</v>
      </c>
      <c r="B23" s="23">
        <f t="shared" si="3"/>
        <v>15</v>
      </c>
      <c r="C23" s="34"/>
      <c r="D23" s="84">
        <v>19.0</v>
      </c>
      <c r="E23" s="73" t="s">
        <v>378</v>
      </c>
      <c r="F23" s="73" t="s">
        <v>79</v>
      </c>
      <c r="G23" s="73" t="s">
        <v>379</v>
      </c>
      <c r="H23" s="73" t="s">
        <v>85</v>
      </c>
      <c r="I23" s="73" t="s">
        <v>229</v>
      </c>
      <c r="J23" s="73" t="s">
        <v>380</v>
      </c>
      <c r="K23" s="73" t="s">
        <v>381</v>
      </c>
      <c r="L23" s="73" t="s">
        <v>65</v>
      </c>
      <c r="M23" s="73" t="s">
        <v>66</v>
      </c>
      <c r="N23" s="73" t="s">
        <v>382</v>
      </c>
      <c r="O23" s="74">
        <f t="shared" si="4"/>
        <v>45</v>
      </c>
      <c r="P23" s="74">
        <f t="shared" si="5"/>
        <v>0</v>
      </c>
      <c r="Q23" s="74">
        <f>IFERROR(ROUND((O23+P23+V23)/3,0),)</f>
        <v>15</v>
      </c>
      <c r="R23" s="74">
        <f t="shared" si="7"/>
        <v>69.2</v>
      </c>
      <c r="S23" s="74">
        <f t="shared" si="8"/>
        <v>100</v>
      </c>
      <c r="T23" s="74">
        <f t="shared" si="9"/>
        <v>38.5</v>
      </c>
      <c r="U23" s="74">
        <f t="shared" si="10"/>
        <v>90.25</v>
      </c>
      <c r="V23" s="75">
        <f t="shared" si="11"/>
        <v>0</v>
      </c>
      <c r="W23" s="76">
        <f t="shared" si="12"/>
        <v>15</v>
      </c>
      <c r="X23" s="74">
        <v>15.0</v>
      </c>
      <c r="Y23" s="77">
        <v>30.0</v>
      </c>
      <c r="Z23" s="77">
        <v>0.0</v>
      </c>
      <c r="AA23" s="77">
        <v>0.0</v>
      </c>
      <c r="AB23" s="78">
        <f t="shared" si="13"/>
        <v>45</v>
      </c>
      <c r="AC23" s="77" t="s">
        <v>68</v>
      </c>
      <c r="AD23" s="77" t="s">
        <v>68</v>
      </c>
      <c r="AE23" s="74" t="s">
        <v>68</v>
      </c>
      <c r="AF23" s="78">
        <f t="shared" si="21"/>
        <v>0</v>
      </c>
      <c r="AG23" s="77">
        <v>0.0</v>
      </c>
      <c r="AH23" s="77">
        <v>0.0</v>
      </c>
      <c r="AI23" s="74">
        <v>0.0</v>
      </c>
      <c r="AJ23" s="104">
        <f t="shared" si="15"/>
        <v>0</v>
      </c>
      <c r="AK23" s="79">
        <v>100.0</v>
      </c>
      <c r="AL23" s="80">
        <v>100.0</v>
      </c>
      <c r="AM23" s="79">
        <v>100.0</v>
      </c>
      <c r="AN23" s="79">
        <v>0.0</v>
      </c>
      <c r="AO23" s="79">
        <v>75.0</v>
      </c>
      <c r="AP23" s="79">
        <v>100.0</v>
      </c>
      <c r="AQ23" s="79">
        <v>60.0</v>
      </c>
      <c r="AR23" s="79">
        <v>17.0</v>
      </c>
      <c r="AS23" s="79">
        <v>40.0</v>
      </c>
      <c r="AT23" s="79">
        <v>100.0</v>
      </c>
      <c r="AU23" s="79"/>
      <c r="AV23" s="78">
        <f t="shared" si="16"/>
        <v>69.2</v>
      </c>
      <c r="AW23" s="79">
        <v>100.0</v>
      </c>
      <c r="AX23" s="79">
        <v>100.0</v>
      </c>
      <c r="AY23" s="79">
        <v>100.0</v>
      </c>
      <c r="AZ23" s="79">
        <v>100.0</v>
      </c>
      <c r="BA23" s="79">
        <v>100.0</v>
      </c>
      <c r="BB23" s="79">
        <v>100.0</v>
      </c>
      <c r="BC23" s="79">
        <v>100.0</v>
      </c>
      <c r="BD23" s="79">
        <v>100.0</v>
      </c>
      <c r="BE23" s="79">
        <v>100.0</v>
      </c>
      <c r="BF23" s="79">
        <v>100.0</v>
      </c>
      <c r="BG23" s="79"/>
      <c r="BH23" s="79"/>
      <c r="BI23" s="78">
        <f t="shared" si="17"/>
        <v>100</v>
      </c>
      <c r="BJ23" s="79">
        <v>100.0</v>
      </c>
      <c r="BK23" s="79">
        <v>100.0</v>
      </c>
      <c r="BL23" s="79">
        <v>100.0</v>
      </c>
      <c r="BM23" s="79">
        <v>0.0</v>
      </c>
      <c r="BN23" s="79">
        <v>65.0</v>
      </c>
      <c r="BO23" s="79">
        <v>0.0</v>
      </c>
      <c r="BP23" s="79">
        <v>0.0</v>
      </c>
      <c r="BQ23" s="79">
        <v>20.0</v>
      </c>
      <c r="BR23" s="79">
        <v>0.0</v>
      </c>
      <c r="BS23" s="79">
        <v>0.0</v>
      </c>
      <c r="BT23" s="78">
        <f t="shared" si="18"/>
        <v>38.5</v>
      </c>
      <c r="BU23" s="81">
        <v>100.0</v>
      </c>
      <c r="BV23" s="81">
        <v>100.0</v>
      </c>
      <c r="BW23" s="81">
        <v>100.0</v>
      </c>
      <c r="BX23" s="79">
        <v>100.0</v>
      </c>
      <c r="BY23" s="79">
        <v>100.0</v>
      </c>
      <c r="BZ23" s="79">
        <v>22.0</v>
      </c>
      <c r="CA23" s="79">
        <v>100.0</v>
      </c>
      <c r="CB23" s="79">
        <v>100.0</v>
      </c>
      <c r="CC23" s="79"/>
      <c r="CD23" s="78">
        <f t="shared" si="19"/>
        <v>90.25</v>
      </c>
    </row>
    <row r="24" ht="15.75" customHeight="1">
      <c r="A24" s="34" t="str">
        <f t="shared" si="2"/>
        <v>202004681-6</v>
      </c>
      <c r="B24" s="23">
        <f t="shared" si="3"/>
        <v>78</v>
      </c>
      <c r="C24" s="34"/>
      <c r="D24" s="84">
        <v>20.0</v>
      </c>
      <c r="E24" s="73" t="s">
        <v>383</v>
      </c>
      <c r="F24" s="73" t="s">
        <v>85</v>
      </c>
      <c r="G24" s="73" t="s">
        <v>384</v>
      </c>
      <c r="H24" s="73" t="s">
        <v>79</v>
      </c>
      <c r="I24" s="73" t="s">
        <v>385</v>
      </c>
      <c r="J24" s="73" t="s">
        <v>386</v>
      </c>
      <c r="K24" s="73" t="s">
        <v>387</v>
      </c>
      <c r="L24" s="73" t="s">
        <v>65</v>
      </c>
      <c r="M24" s="73" t="s">
        <v>66</v>
      </c>
      <c r="N24" s="73" t="s">
        <v>388</v>
      </c>
      <c r="O24" s="74">
        <f t="shared" si="4"/>
        <v>75</v>
      </c>
      <c r="P24" s="74">
        <f t="shared" si="5"/>
        <v>65</v>
      </c>
      <c r="Q24" s="74">
        <f>IFERROR(IF($V24&lt;&gt;0,ROUND((MAX(O24:P24)*0.5+$V24*0.5),0),ROUND(($O24*0.5+$P24*0.5),0)),)</f>
        <v>70</v>
      </c>
      <c r="R24" s="74">
        <f t="shared" si="7"/>
        <v>85.5</v>
      </c>
      <c r="S24" s="74">
        <f t="shared" si="8"/>
        <v>84.4</v>
      </c>
      <c r="T24" s="74">
        <f t="shared" si="9"/>
        <v>82</v>
      </c>
      <c r="U24" s="74">
        <f t="shared" si="10"/>
        <v>100</v>
      </c>
      <c r="V24" s="75">
        <f t="shared" si="11"/>
        <v>0</v>
      </c>
      <c r="W24" s="76">
        <f t="shared" si="12"/>
        <v>78</v>
      </c>
      <c r="X24" s="74">
        <v>20.0</v>
      </c>
      <c r="Y24" s="77">
        <v>25.0</v>
      </c>
      <c r="Z24" s="77">
        <v>30.0</v>
      </c>
      <c r="AA24" s="77">
        <v>100.0</v>
      </c>
      <c r="AB24" s="78">
        <f t="shared" si="13"/>
        <v>75</v>
      </c>
      <c r="AC24" s="77">
        <v>10.0</v>
      </c>
      <c r="AD24" s="77">
        <v>55.0</v>
      </c>
      <c r="AE24" s="74">
        <v>100.0</v>
      </c>
      <c r="AF24" s="78">
        <f t="shared" si="21"/>
        <v>65</v>
      </c>
      <c r="AG24" s="77"/>
      <c r="AH24" s="77"/>
      <c r="AI24" s="74"/>
      <c r="AJ24" s="78">
        <f t="shared" si="15"/>
        <v>0</v>
      </c>
      <c r="AK24" s="79">
        <v>100.0</v>
      </c>
      <c r="AL24" s="80">
        <v>100.0</v>
      </c>
      <c r="AM24" s="79">
        <v>100.0</v>
      </c>
      <c r="AN24" s="79">
        <v>75.0</v>
      </c>
      <c r="AO24" s="79">
        <v>100.0</v>
      </c>
      <c r="AP24" s="79">
        <v>40.0</v>
      </c>
      <c r="AQ24" s="79">
        <v>40.0</v>
      </c>
      <c r="AR24" s="79">
        <v>100.0</v>
      </c>
      <c r="AS24" s="79">
        <v>100.0</v>
      </c>
      <c r="AT24" s="79">
        <v>100.0</v>
      </c>
      <c r="AU24" s="79"/>
      <c r="AV24" s="78">
        <f t="shared" si="16"/>
        <v>85.5</v>
      </c>
      <c r="AW24" s="79">
        <v>85.0</v>
      </c>
      <c r="AX24" s="79">
        <v>100.0</v>
      </c>
      <c r="AY24" s="79">
        <v>100.0</v>
      </c>
      <c r="AZ24" s="79">
        <v>88.0</v>
      </c>
      <c r="BA24" s="79">
        <v>93.0</v>
      </c>
      <c r="BB24" s="79">
        <v>0.0</v>
      </c>
      <c r="BC24" s="79">
        <v>98.0</v>
      </c>
      <c r="BD24" s="79">
        <v>100.0</v>
      </c>
      <c r="BE24" s="79">
        <v>94.0</v>
      </c>
      <c r="BF24" s="79">
        <v>86.0</v>
      </c>
      <c r="BG24" s="79"/>
      <c r="BH24" s="79"/>
      <c r="BI24" s="78">
        <f t="shared" si="17"/>
        <v>84.4</v>
      </c>
      <c r="BJ24" s="79">
        <v>100.0</v>
      </c>
      <c r="BK24" s="79">
        <v>100.0</v>
      </c>
      <c r="BL24" s="79">
        <v>85.0</v>
      </c>
      <c r="BM24" s="79">
        <v>75.0</v>
      </c>
      <c r="BN24" s="79">
        <v>100.0</v>
      </c>
      <c r="BO24" s="79">
        <v>70.0</v>
      </c>
      <c r="BP24" s="79">
        <v>100.0</v>
      </c>
      <c r="BQ24" s="79">
        <v>90.0</v>
      </c>
      <c r="BR24" s="79">
        <v>100.0</v>
      </c>
      <c r="BS24" s="79">
        <v>0.0</v>
      </c>
      <c r="BT24" s="78">
        <f t="shared" si="18"/>
        <v>82</v>
      </c>
      <c r="BU24" s="81">
        <v>100.0</v>
      </c>
      <c r="BV24" s="81">
        <v>100.0</v>
      </c>
      <c r="BW24" s="81">
        <v>100.0</v>
      </c>
      <c r="BX24" s="79">
        <v>100.0</v>
      </c>
      <c r="BY24" s="79">
        <v>100.0</v>
      </c>
      <c r="BZ24" s="79">
        <v>100.0</v>
      </c>
      <c r="CA24" s="79">
        <v>100.0</v>
      </c>
      <c r="CB24" s="79">
        <v>100.0</v>
      </c>
      <c r="CC24" s="79"/>
      <c r="CD24" s="78">
        <f t="shared" si="19"/>
        <v>100</v>
      </c>
    </row>
    <row r="25" ht="15.75" customHeight="1">
      <c r="A25" s="34" t="str">
        <f t="shared" si="2"/>
        <v>202004620-4</v>
      </c>
      <c r="B25" s="23">
        <f t="shared" si="3"/>
        <v>18</v>
      </c>
      <c r="C25" s="34"/>
      <c r="D25" s="84">
        <v>21.0</v>
      </c>
      <c r="E25" s="73" t="s">
        <v>389</v>
      </c>
      <c r="F25" s="73" t="s">
        <v>59</v>
      </c>
      <c r="G25" s="73" t="s">
        <v>390</v>
      </c>
      <c r="H25" s="73" t="s">
        <v>205</v>
      </c>
      <c r="I25" s="73" t="s">
        <v>334</v>
      </c>
      <c r="J25" s="73" t="s">
        <v>391</v>
      </c>
      <c r="K25" s="73" t="s">
        <v>392</v>
      </c>
      <c r="L25" s="73" t="s">
        <v>65</v>
      </c>
      <c r="M25" s="73" t="s">
        <v>66</v>
      </c>
      <c r="N25" s="73" t="s">
        <v>393</v>
      </c>
      <c r="O25" s="74">
        <f t="shared" si="4"/>
        <v>0</v>
      </c>
      <c r="P25" s="74">
        <f t="shared" si="5"/>
        <v>30</v>
      </c>
      <c r="Q25" s="74">
        <f>IFERROR(IF($V25&lt;&gt;0,ROUND((O25+P25+V25)/3,0),ROUND(($O25*0.5+$P25*0.5),0)),)</f>
        <v>18</v>
      </c>
      <c r="R25" s="74">
        <f t="shared" si="7"/>
        <v>100</v>
      </c>
      <c r="S25" s="74">
        <f t="shared" si="8"/>
        <v>100</v>
      </c>
      <c r="T25" s="74">
        <f t="shared" si="9"/>
        <v>98</v>
      </c>
      <c r="U25" s="74">
        <f t="shared" si="10"/>
        <v>100</v>
      </c>
      <c r="V25" s="75">
        <f t="shared" si="11"/>
        <v>25</v>
      </c>
      <c r="W25" s="76">
        <f t="shared" si="12"/>
        <v>18</v>
      </c>
      <c r="X25" s="74" t="s">
        <v>68</v>
      </c>
      <c r="Y25" s="77" t="s">
        <v>68</v>
      </c>
      <c r="Z25" s="77" t="s">
        <v>68</v>
      </c>
      <c r="AA25" s="77" t="s">
        <v>68</v>
      </c>
      <c r="AB25" s="104">
        <f t="shared" si="13"/>
        <v>0</v>
      </c>
      <c r="AC25" s="77">
        <v>30.0</v>
      </c>
      <c r="AD25" s="77">
        <v>0.0</v>
      </c>
      <c r="AE25" s="74">
        <v>0.0</v>
      </c>
      <c r="AF25" s="104">
        <f t="shared" si="21"/>
        <v>30</v>
      </c>
      <c r="AG25" s="77">
        <v>15.0</v>
      </c>
      <c r="AH25" s="77">
        <v>10.0</v>
      </c>
      <c r="AI25" s="74">
        <v>100.0</v>
      </c>
      <c r="AJ25" s="78">
        <f t="shared" si="15"/>
        <v>25</v>
      </c>
      <c r="AK25" s="79">
        <v>100.0</v>
      </c>
      <c r="AL25" s="80">
        <v>100.0</v>
      </c>
      <c r="AM25" s="79">
        <v>100.0</v>
      </c>
      <c r="AN25" s="79">
        <v>100.0</v>
      </c>
      <c r="AO25" s="79">
        <v>100.0</v>
      </c>
      <c r="AP25" s="79">
        <v>100.0</v>
      </c>
      <c r="AQ25" s="79">
        <v>100.0</v>
      </c>
      <c r="AR25" s="79">
        <v>100.0</v>
      </c>
      <c r="AS25" s="79">
        <v>100.0</v>
      </c>
      <c r="AT25" s="79">
        <v>100.0</v>
      </c>
      <c r="AU25" s="79"/>
      <c r="AV25" s="78">
        <f t="shared" si="16"/>
        <v>100</v>
      </c>
      <c r="AW25" s="79">
        <v>100.0</v>
      </c>
      <c r="AX25" s="79">
        <v>100.0</v>
      </c>
      <c r="AY25" s="79">
        <v>100.0</v>
      </c>
      <c r="AZ25" s="79">
        <v>100.0</v>
      </c>
      <c r="BA25" s="79">
        <v>100.0</v>
      </c>
      <c r="BB25" s="79">
        <v>100.0</v>
      </c>
      <c r="BC25" s="79">
        <v>100.0</v>
      </c>
      <c r="BD25" s="79">
        <v>100.0</v>
      </c>
      <c r="BE25" s="79">
        <v>100.0</v>
      </c>
      <c r="BF25" s="79">
        <v>100.0</v>
      </c>
      <c r="BG25" s="79"/>
      <c r="BH25" s="79"/>
      <c r="BI25" s="78">
        <f t="shared" si="17"/>
        <v>100</v>
      </c>
      <c r="BJ25" s="79">
        <v>100.0</v>
      </c>
      <c r="BK25" s="79">
        <v>100.0</v>
      </c>
      <c r="BL25" s="79">
        <v>100.0</v>
      </c>
      <c r="BM25" s="79">
        <v>100.0</v>
      </c>
      <c r="BN25" s="79">
        <v>100.0</v>
      </c>
      <c r="BO25" s="79">
        <v>100.0</v>
      </c>
      <c r="BP25" s="79">
        <v>90.0</v>
      </c>
      <c r="BQ25" s="79">
        <v>90.0</v>
      </c>
      <c r="BR25" s="79">
        <v>100.0</v>
      </c>
      <c r="BS25" s="79">
        <v>100.0</v>
      </c>
      <c r="BT25" s="78">
        <f t="shared" si="18"/>
        <v>98</v>
      </c>
      <c r="BU25" s="81">
        <v>100.0</v>
      </c>
      <c r="BV25" s="81">
        <v>100.0</v>
      </c>
      <c r="BW25" s="81">
        <v>100.0</v>
      </c>
      <c r="BX25" s="79">
        <v>100.0</v>
      </c>
      <c r="BY25" s="79">
        <v>100.0</v>
      </c>
      <c r="BZ25" s="79">
        <v>100.0</v>
      </c>
      <c r="CA25" s="79">
        <v>100.0</v>
      </c>
      <c r="CB25" s="79">
        <v>100.0</v>
      </c>
      <c r="CC25" s="79"/>
      <c r="CD25" s="78">
        <f t="shared" si="19"/>
        <v>100</v>
      </c>
    </row>
    <row r="26" ht="15.75" customHeight="1">
      <c r="A26" s="34" t="str">
        <f t="shared" si="2"/>
        <v>202004579-8</v>
      </c>
      <c r="B26" s="23">
        <f t="shared" si="3"/>
        <v>77</v>
      </c>
      <c r="C26" s="34"/>
      <c r="D26" s="84">
        <v>22.0</v>
      </c>
      <c r="E26" s="73" t="s">
        <v>394</v>
      </c>
      <c r="F26" s="73" t="s">
        <v>108</v>
      </c>
      <c r="G26" s="73" t="s">
        <v>395</v>
      </c>
      <c r="H26" s="73" t="s">
        <v>61</v>
      </c>
      <c r="I26" s="73" t="s">
        <v>396</v>
      </c>
      <c r="J26" s="73" t="s">
        <v>397</v>
      </c>
      <c r="K26" s="73" t="s">
        <v>398</v>
      </c>
      <c r="L26" s="73" t="s">
        <v>65</v>
      </c>
      <c r="M26" s="73" t="s">
        <v>66</v>
      </c>
      <c r="N26" s="73" t="s">
        <v>399</v>
      </c>
      <c r="O26" s="74">
        <f t="shared" si="4"/>
        <v>90</v>
      </c>
      <c r="P26" s="74">
        <f t="shared" si="5"/>
        <v>55</v>
      </c>
      <c r="Q26" s="74">
        <f t="shared" ref="Q26:Q35" si="24">IFERROR(IF($V26&lt;&gt;0,ROUND((MAX(O26:P26)*0.5+$V26*0.5),0),ROUND(($O26*0.5+$P26*0.5),0)),)</f>
        <v>73</v>
      </c>
      <c r="R26" s="74">
        <f t="shared" si="7"/>
        <v>87.7</v>
      </c>
      <c r="S26" s="74">
        <f t="shared" si="8"/>
        <v>90</v>
      </c>
      <c r="T26" s="74">
        <f t="shared" si="9"/>
        <v>72</v>
      </c>
      <c r="U26" s="74">
        <f t="shared" si="10"/>
        <v>87.5</v>
      </c>
      <c r="V26" s="75">
        <f t="shared" si="11"/>
        <v>0</v>
      </c>
      <c r="W26" s="76">
        <f t="shared" si="12"/>
        <v>77</v>
      </c>
      <c r="X26" s="74">
        <v>15.0</v>
      </c>
      <c r="Y26" s="77">
        <v>30.0</v>
      </c>
      <c r="Z26" s="77">
        <v>45.0</v>
      </c>
      <c r="AA26" s="77">
        <v>100.0</v>
      </c>
      <c r="AB26" s="78">
        <f t="shared" si="13"/>
        <v>90</v>
      </c>
      <c r="AC26" s="77">
        <v>15.0</v>
      </c>
      <c r="AD26" s="77">
        <v>40.0</v>
      </c>
      <c r="AE26" s="74">
        <v>100.0</v>
      </c>
      <c r="AF26" s="78">
        <f t="shared" si="21"/>
        <v>55</v>
      </c>
      <c r="AG26" s="77"/>
      <c r="AH26" s="77"/>
      <c r="AI26" s="74"/>
      <c r="AJ26" s="78">
        <f t="shared" si="15"/>
        <v>0</v>
      </c>
      <c r="AK26" s="79">
        <v>67.0</v>
      </c>
      <c r="AL26" s="80">
        <v>100.0</v>
      </c>
      <c r="AM26" s="79">
        <v>100.0</v>
      </c>
      <c r="AN26" s="79">
        <v>100.0</v>
      </c>
      <c r="AO26" s="79">
        <v>50.0</v>
      </c>
      <c r="AP26" s="79">
        <v>60.0</v>
      </c>
      <c r="AQ26" s="79">
        <v>100.0</v>
      </c>
      <c r="AR26" s="79">
        <v>100.0</v>
      </c>
      <c r="AS26" s="79">
        <v>100.0</v>
      </c>
      <c r="AT26" s="79">
        <v>100.0</v>
      </c>
      <c r="AU26" s="79"/>
      <c r="AV26" s="78">
        <f t="shared" si="16"/>
        <v>87.7</v>
      </c>
      <c r="AW26" s="79">
        <v>100.0</v>
      </c>
      <c r="AX26" s="79">
        <v>100.0</v>
      </c>
      <c r="AY26" s="79">
        <v>100.0</v>
      </c>
      <c r="AZ26" s="79">
        <v>0.0</v>
      </c>
      <c r="BA26" s="79">
        <v>100.0</v>
      </c>
      <c r="BB26" s="79">
        <v>100.0</v>
      </c>
      <c r="BC26" s="79">
        <v>100.0</v>
      </c>
      <c r="BD26" s="79">
        <v>100.0</v>
      </c>
      <c r="BE26" s="79">
        <v>100.0</v>
      </c>
      <c r="BF26" s="79">
        <v>100.0</v>
      </c>
      <c r="BG26" s="79"/>
      <c r="BH26" s="79"/>
      <c r="BI26" s="78">
        <f t="shared" si="17"/>
        <v>90</v>
      </c>
      <c r="BJ26" s="79">
        <v>100.0</v>
      </c>
      <c r="BK26" s="79">
        <v>0.0</v>
      </c>
      <c r="BL26" s="79">
        <v>100.0</v>
      </c>
      <c r="BM26" s="79">
        <v>0.0</v>
      </c>
      <c r="BN26" s="79">
        <v>95.0</v>
      </c>
      <c r="BO26" s="79">
        <v>45.0</v>
      </c>
      <c r="BP26" s="79">
        <v>100.0</v>
      </c>
      <c r="BQ26" s="79">
        <v>100.0</v>
      </c>
      <c r="BR26" s="79">
        <v>100.0</v>
      </c>
      <c r="BS26" s="79">
        <v>80.0</v>
      </c>
      <c r="BT26" s="78">
        <f t="shared" si="18"/>
        <v>72</v>
      </c>
      <c r="BU26" s="81">
        <v>100.0</v>
      </c>
      <c r="BV26" s="81">
        <v>100.0</v>
      </c>
      <c r="BW26" s="81">
        <v>100.0</v>
      </c>
      <c r="BX26" s="79">
        <v>100.0</v>
      </c>
      <c r="BY26" s="79">
        <v>100.0</v>
      </c>
      <c r="BZ26" s="79">
        <v>0.0</v>
      </c>
      <c r="CA26" s="79">
        <v>100.0</v>
      </c>
      <c r="CB26" s="79">
        <v>100.0</v>
      </c>
      <c r="CC26" s="79"/>
      <c r="CD26" s="78">
        <f t="shared" si="19"/>
        <v>87.5</v>
      </c>
    </row>
    <row r="27" ht="15.75" customHeight="1">
      <c r="A27" s="34" t="str">
        <f t="shared" si="2"/>
        <v>201904621-7</v>
      </c>
      <c r="B27" s="23">
        <f t="shared" si="3"/>
        <v>25</v>
      </c>
      <c r="C27" s="34"/>
      <c r="D27" s="84">
        <v>23.0</v>
      </c>
      <c r="E27" s="73" t="s">
        <v>400</v>
      </c>
      <c r="F27" s="73" t="s">
        <v>92</v>
      </c>
      <c r="G27" s="73" t="s">
        <v>401</v>
      </c>
      <c r="H27" s="73" t="s">
        <v>155</v>
      </c>
      <c r="I27" s="73" t="s">
        <v>402</v>
      </c>
      <c r="J27" s="73" t="s">
        <v>403</v>
      </c>
      <c r="K27" s="73" t="s">
        <v>404</v>
      </c>
      <c r="L27" s="73" t="s">
        <v>65</v>
      </c>
      <c r="M27" s="73" t="s">
        <v>66</v>
      </c>
      <c r="N27" s="73" t="s">
        <v>405</v>
      </c>
      <c r="O27" s="74">
        <f t="shared" si="4"/>
        <v>50</v>
      </c>
      <c r="P27" s="74">
        <f t="shared" si="5"/>
        <v>0</v>
      </c>
      <c r="Q27" s="74">
        <f t="shared" si="24"/>
        <v>25</v>
      </c>
      <c r="R27" s="74">
        <f t="shared" si="7"/>
        <v>59.5</v>
      </c>
      <c r="S27" s="74">
        <f t="shared" si="8"/>
        <v>17.7</v>
      </c>
      <c r="T27" s="74">
        <f t="shared" si="9"/>
        <v>20</v>
      </c>
      <c r="U27" s="74">
        <f t="shared" si="10"/>
        <v>7.5</v>
      </c>
      <c r="V27" s="75">
        <f t="shared" si="11"/>
        <v>0</v>
      </c>
      <c r="W27" s="76">
        <f t="shared" si="12"/>
        <v>25</v>
      </c>
      <c r="X27" s="74">
        <v>20.0</v>
      </c>
      <c r="Y27" s="77">
        <v>25.0</v>
      </c>
      <c r="Z27" s="77">
        <v>5.0</v>
      </c>
      <c r="AA27" s="77">
        <v>100.0</v>
      </c>
      <c r="AB27" s="78">
        <f t="shared" si="13"/>
        <v>50</v>
      </c>
      <c r="AC27" s="77" t="s">
        <v>68</v>
      </c>
      <c r="AD27" s="77" t="s">
        <v>68</v>
      </c>
      <c r="AE27" s="74" t="s">
        <v>68</v>
      </c>
      <c r="AF27" s="104">
        <f t="shared" si="21"/>
        <v>0</v>
      </c>
      <c r="AG27" s="77"/>
      <c r="AH27" s="77"/>
      <c r="AI27" s="74"/>
      <c r="AJ27" s="78">
        <f t="shared" si="15"/>
        <v>0</v>
      </c>
      <c r="AK27" s="79">
        <v>0.0</v>
      </c>
      <c r="AL27" s="80">
        <v>100.0</v>
      </c>
      <c r="AM27" s="79">
        <v>100.0</v>
      </c>
      <c r="AN27" s="79">
        <v>100.0</v>
      </c>
      <c r="AO27" s="79">
        <v>75.0</v>
      </c>
      <c r="AP27" s="79">
        <v>60.0</v>
      </c>
      <c r="AQ27" s="79">
        <v>40.0</v>
      </c>
      <c r="AR27" s="79">
        <v>0.0</v>
      </c>
      <c r="AS27" s="79">
        <v>20.0</v>
      </c>
      <c r="AT27" s="79">
        <v>100.0</v>
      </c>
      <c r="AU27" s="79"/>
      <c r="AV27" s="78">
        <f t="shared" si="16"/>
        <v>59.5</v>
      </c>
      <c r="AW27" s="79">
        <v>0.0</v>
      </c>
      <c r="AX27" s="79">
        <v>59.0</v>
      </c>
      <c r="AY27" s="79">
        <v>0.0</v>
      </c>
      <c r="AZ27" s="79">
        <v>0.0</v>
      </c>
      <c r="BA27" s="79">
        <v>0.0</v>
      </c>
      <c r="BB27" s="79">
        <v>61.0</v>
      </c>
      <c r="BC27" s="79">
        <v>57.0</v>
      </c>
      <c r="BD27" s="79">
        <v>0.0</v>
      </c>
      <c r="BE27" s="79">
        <v>0.0</v>
      </c>
      <c r="BF27" s="79">
        <v>0.0</v>
      </c>
      <c r="BG27" s="79"/>
      <c r="BH27" s="79"/>
      <c r="BI27" s="78">
        <f t="shared" si="17"/>
        <v>17.7</v>
      </c>
      <c r="BJ27" s="79">
        <v>0.0</v>
      </c>
      <c r="BK27" s="79">
        <v>100.0</v>
      </c>
      <c r="BL27" s="79">
        <v>0.0</v>
      </c>
      <c r="BM27" s="79">
        <v>0.0</v>
      </c>
      <c r="BN27" s="79">
        <v>0.0</v>
      </c>
      <c r="BO27" s="79">
        <v>0.0</v>
      </c>
      <c r="BP27" s="79">
        <v>0.0</v>
      </c>
      <c r="BQ27" s="79">
        <v>0.0</v>
      </c>
      <c r="BR27" s="79">
        <v>100.0</v>
      </c>
      <c r="BS27" s="79">
        <v>0.0</v>
      </c>
      <c r="BT27" s="78">
        <f t="shared" si="18"/>
        <v>20</v>
      </c>
      <c r="BU27" s="81">
        <v>0.0</v>
      </c>
      <c r="BV27" s="81">
        <v>60.0</v>
      </c>
      <c r="BW27" s="81">
        <v>0.0</v>
      </c>
      <c r="BX27" s="79">
        <v>0.0</v>
      </c>
      <c r="BY27" s="79">
        <v>0.0</v>
      </c>
      <c r="BZ27" s="79">
        <v>0.0</v>
      </c>
      <c r="CA27" s="79">
        <v>0.0</v>
      </c>
      <c r="CB27" s="85">
        <v>0.0</v>
      </c>
      <c r="CC27" s="79"/>
      <c r="CD27" s="78">
        <f t="shared" si="19"/>
        <v>7.5</v>
      </c>
    </row>
    <row r="28" ht="15.75" customHeight="1">
      <c r="A28" s="34" t="str">
        <f t="shared" si="2"/>
        <v>202004556-9</v>
      </c>
      <c r="B28" s="23">
        <f t="shared" si="3"/>
        <v>84</v>
      </c>
      <c r="C28" s="34"/>
      <c r="D28" s="84">
        <v>24.0</v>
      </c>
      <c r="E28" s="73" t="s">
        <v>406</v>
      </c>
      <c r="F28" s="73" t="s">
        <v>100</v>
      </c>
      <c r="G28" s="73" t="s">
        <v>407</v>
      </c>
      <c r="H28" s="73" t="s">
        <v>92</v>
      </c>
      <c r="I28" s="73" t="s">
        <v>247</v>
      </c>
      <c r="J28" s="73" t="s">
        <v>408</v>
      </c>
      <c r="K28" s="73" t="s">
        <v>409</v>
      </c>
      <c r="L28" s="73" t="s">
        <v>65</v>
      </c>
      <c r="M28" s="73" t="s">
        <v>66</v>
      </c>
      <c r="N28" s="73" t="s">
        <v>410</v>
      </c>
      <c r="O28" s="74">
        <f t="shared" si="4"/>
        <v>80</v>
      </c>
      <c r="P28" s="74">
        <f t="shared" si="5"/>
        <v>100</v>
      </c>
      <c r="Q28" s="74">
        <f t="shared" si="24"/>
        <v>90</v>
      </c>
      <c r="R28" s="74">
        <f t="shared" si="7"/>
        <v>70</v>
      </c>
      <c r="S28" s="74">
        <f t="shared" si="8"/>
        <v>100</v>
      </c>
      <c r="T28" s="74">
        <f t="shared" si="9"/>
        <v>80</v>
      </c>
      <c r="U28" s="74">
        <f t="shared" si="10"/>
        <v>85.71428571</v>
      </c>
      <c r="V28" s="75">
        <f t="shared" si="11"/>
        <v>0</v>
      </c>
      <c r="W28" s="76">
        <f t="shared" si="12"/>
        <v>84</v>
      </c>
      <c r="X28" s="74">
        <v>15.0</v>
      </c>
      <c r="Y28" s="77">
        <v>30.0</v>
      </c>
      <c r="Z28" s="77">
        <v>35.0</v>
      </c>
      <c r="AA28" s="77">
        <v>100.0</v>
      </c>
      <c r="AB28" s="78">
        <f t="shared" si="13"/>
        <v>80</v>
      </c>
      <c r="AC28" s="77">
        <v>30.0</v>
      </c>
      <c r="AD28" s="77">
        <v>70.0</v>
      </c>
      <c r="AE28" s="74">
        <v>100.0</v>
      </c>
      <c r="AF28" s="78">
        <f t="shared" si="21"/>
        <v>100</v>
      </c>
      <c r="AG28" s="77"/>
      <c r="AH28" s="77"/>
      <c r="AI28" s="74"/>
      <c r="AJ28" s="78">
        <f t="shared" si="15"/>
        <v>0</v>
      </c>
      <c r="AK28" s="79">
        <v>100.0</v>
      </c>
      <c r="AL28" s="80">
        <v>100.0</v>
      </c>
      <c r="AM28" s="79">
        <v>100.0</v>
      </c>
      <c r="AN28" s="79">
        <v>100.0</v>
      </c>
      <c r="AO28" s="79">
        <v>100.0</v>
      </c>
      <c r="AP28" s="79">
        <v>0.0</v>
      </c>
      <c r="AQ28" s="79">
        <v>0.0</v>
      </c>
      <c r="AR28" s="79">
        <v>100.0</v>
      </c>
      <c r="AS28" s="79">
        <v>100.0</v>
      </c>
      <c r="AT28" s="79">
        <v>0.0</v>
      </c>
      <c r="AU28" s="79"/>
      <c r="AV28" s="78">
        <f t="shared" si="16"/>
        <v>70</v>
      </c>
      <c r="AW28" s="79">
        <v>100.0</v>
      </c>
      <c r="AX28" s="79">
        <v>100.0</v>
      </c>
      <c r="AY28" s="79">
        <v>100.0</v>
      </c>
      <c r="AZ28" s="79">
        <v>100.0</v>
      </c>
      <c r="BA28" s="79">
        <v>100.0</v>
      </c>
      <c r="BB28" s="79">
        <v>100.0</v>
      </c>
      <c r="BC28" s="79">
        <v>100.0</v>
      </c>
      <c r="BD28" s="79">
        <v>100.0</v>
      </c>
      <c r="BE28" s="79">
        <v>100.0</v>
      </c>
      <c r="BF28" s="79">
        <v>100.0</v>
      </c>
      <c r="BG28" s="79"/>
      <c r="BH28" s="79"/>
      <c r="BI28" s="78">
        <f t="shared" si="17"/>
        <v>100</v>
      </c>
      <c r="BJ28" s="79">
        <v>100.0</v>
      </c>
      <c r="BK28" s="79">
        <v>100.0</v>
      </c>
      <c r="BL28" s="79">
        <v>100.0</v>
      </c>
      <c r="BM28" s="79">
        <v>0.0</v>
      </c>
      <c r="BN28" s="79">
        <v>100.0</v>
      </c>
      <c r="BO28" s="79">
        <v>100.0</v>
      </c>
      <c r="BP28" s="79">
        <v>0.0</v>
      </c>
      <c r="BQ28" s="79">
        <v>100.0</v>
      </c>
      <c r="BR28" s="79">
        <v>100.0</v>
      </c>
      <c r="BS28" s="79">
        <v>100.0</v>
      </c>
      <c r="BT28" s="78">
        <f t="shared" si="18"/>
        <v>80</v>
      </c>
      <c r="BU28" s="81"/>
      <c r="BV28" s="81">
        <v>100.0</v>
      </c>
      <c r="BW28" s="81">
        <v>100.0</v>
      </c>
      <c r="BX28" s="79">
        <v>100.0</v>
      </c>
      <c r="BY28" s="79">
        <v>100.0</v>
      </c>
      <c r="BZ28" s="79">
        <v>100.0</v>
      </c>
      <c r="CA28" s="79">
        <v>100.0</v>
      </c>
      <c r="CB28" s="85">
        <v>0.0</v>
      </c>
      <c r="CC28" s="79"/>
      <c r="CD28" s="78">
        <f t="shared" si="19"/>
        <v>85.71428571</v>
      </c>
    </row>
    <row r="29" ht="15.75" customHeight="1">
      <c r="A29" s="34" t="str">
        <f t="shared" si="2"/>
        <v>202004547-k</v>
      </c>
      <c r="B29" s="23">
        <f t="shared" si="3"/>
        <v>97</v>
      </c>
      <c r="C29" s="34"/>
      <c r="D29" s="84">
        <v>25.0</v>
      </c>
      <c r="E29" s="73" t="s">
        <v>411</v>
      </c>
      <c r="F29" s="73" t="s">
        <v>77</v>
      </c>
      <c r="G29" s="73" t="s">
        <v>412</v>
      </c>
      <c r="H29" s="73" t="s">
        <v>61</v>
      </c>
      <c r="I29" s="73" t="s">
        <v>413</v>
      </c>
      <c r="J29" s="73" t="s">
        <v>414</v>
      </c>
      <c r="K29" s="73" t="s">
        <v>415</v>
      </c>
      <c r="L29" s="73" t="s">
        <v>65</v>
      </c>
      <c r="M29" s="73" t="s">
        <v>66</v>
      </c>
      <c r="N29" s="73" t="s">
        <v>416</v>
      </c>
      <c r="O29" s="74">
        <f t="shared" si="4"/>
        <v>100</v>
      </c>
      <c r="P29" s="74">
        <f t="shared" si="5"/>
        <v>95</v>
      </c>
      <c r="Q29" s="74">
        <f t="shared" si="24"/>
        <v>98</v>
      </c>
      <c r="R29" s="74">
        <f t="shared" si="7"/>
        <v>95.3</v>
      </c>
      <c r="S29" s="74">
        <f t="shared" si="8"/>
        <v>99.9</v>
      </c>
      <c r="T29" s="74">
        <f t="shared" si="9"/>
        <v>98</v>
      </c>
      <c r="U29" s="74">
        <f t="shared" si="10"/>
        <v>84.375</v>
      </c>
      <c r="V29" s="75">
        <f t="shared" si="11"/>
        <v>0</v>
      </c>
      <c r="W29" s="76">
        <f t="shared" si="12"/>
        <v>97</v>
      </c>
      <c r="X29" s="74">
        <v>20.0</v>
      </c>
      <c r="Y29" s="77">
        <v>30.0</v>
      </c>
      <c r="Z29" s="77">
        <v>50.0</v>
      </c>
      <c r="AA29" s="77">
        <v>100.0</v>
      </c>
      <c r="AB29" s="78">
        <f t="shared" si="13"/>
        <v>100</v>
      </c>
      <c r="AC29" s="77">
        <v>30.0</v>
      </c>
      <c r="AD29" s="77">
        <v>65.0</v>
      </c>
      <c r="AE29" s="74">
        <v>100.0</v>
      </c>
      <c r="AF29" s="78">
        <f t="shared" si="21"/>
        <v>95</v>
      </c>
      <c r="AG29" s="77"/>
      <c r="AH29" s="77"/>
      <c r="AI29" s="74"/>
      <c r="AJ29" s="78">
        <f t="shared" si="15"/>
        <v>0</v>
      </c>
      <c r="AK29" s="79">
        <v>100.0</v>
      </c>
      <c r="AL29" s="80">
        <v>100.0</v>
      </c>
      <c r="AM29" s="79">
        <v>90.0</v>
      </c>
      <c r="AN29" s="79">
        <v>100.0</v>
      </c>
      <c r="AO29" s="79">
        <v>100.0</v>
      </c>
      <c r="AP29" s="79">
        <v>100.0</v>
      </c>
      <c r="AQ29" s="79">
        <v>100.0</v>
      </c>
      <c r="AR29" s="79">
        <v>83.0</v>
      </c>
      <c r="AS29" s="79">
        <v>80.0</v>
      </c>
      <c r="AT29" s="79">
        <v>100.0</v>
      </c>
      <c r="AU29" s="79"/>
      <c r="AV29" s="78">
        <f t="shared" si="16"/>
        <v>95.3</v>
      </c>
      <c r="AW29" s="79">
        <v>100.0</v>
      </c>
      <c r="AX29" s="79">
        <v>100.0</v>
      </c>
      <c r="AY29" s="79">
        <v>100.0</v>
      </c>
      <c r="AZ29" s="79">
        <v>100.0</v>
      </c>
      <c r="BA29" s="79">
        <v>100.0</v>
      </c>
      <c r="BB29" s="79">
        <v>100.0</v>
      </c>
      <c r="BC29" s="79">
        <v>100.0</v>
      </c>
      <c r="BD29" s="79">
        <v>100.0</v>
      </c>
      <c r="BE29" s="79">
        <v>99.0</v>
      </c>
      <c r="BF29" s="79">
        <v>100.0</v>
      </c>
      <c r="BG29" s="79"/>
      <c r="BH29" s="79"/>
      <c r="BI29" s="78">
        <f t="shared" si="17"/>
        <v>99.9</v>
      </c>
      <c r="BJ29" s="79">
        <v>100.0</v>
      </c>
      <c r="BK29" s="79">
        <v>90.0</v>
      </c>
      <c r="BL29" s="79">
        <v>90.0</v>
      </c>
      <c r="BM29" s="79">
        <v>100.0</v>
      </c>
      <c r="BN29" s="79">
        <v>100.0</v>
      </c>
      <c r="BO29" s="79">
        <v>100.0</v>
      </c>
      <c r="BP29" s="79">
        <v>100.0</v>
      </c>
      <c r="BQ29" s="79">
        <v>100.0</v>
      </c>
      <c r="BR29" s="79">
        <v>100.0</v>
      </c>
      <c r="BS29" s="79">
        <v>100.0</v>
      </c>
      <c r="BT29" s="78">
        <f t="shared" si="18"/>
        <v>98</v>
      </c>
      <c r="BU29" s="81">
        <v>100.0</v>
      </c>
      <c r="BV29" s="81">
        <v>100.0</v>
      </c>
      <c r="BW29" s="81">
        <v>100.0</v>
      </c>
      <c r="BX29" s="79">
        <v>100.0</v>
      </c>
      <c r="BY29" s="79">
        <v>75.0</v>
      </c>
      <c r="BZ29" s="79">
        <v>100.0</v>
      </c>
      <c r="CA29" s="79">
        <v>0.0</v>
      </c>
      <c r="CB29" s="79">
        <v>100.0</v>
      </c>
      <c r="CC29" s="79"/>
      <c r="CD29" s="78">
        <f t="shared" si="19"/>
        <v>84.375</v>
      </c>
    </row>
    <row r="30" ht="15.75" customHeight="1">
      <c r="A30" s="34" t="str">
        <f t="shared" si="2"/>
        <v>201923545-1</v>
      </c>
      <c r="B30" s="23">
        <f t="shared" si="3"/>
        <v>92</v>
      </c>
      <c r="C30" s="34"/>
      <c r="D30" s="84">
        <v>26.0</v>
      </c>
      <c r="E30" s="73" t="s">
        <v>417</v>
      </c>
      <c r="F30" s="73" t="s">
        <v>65</v>
      </c>
      <c r="G30" s="73" t="s">
        <v>418</v>
      </c>
      <c r="H30" s="73" t="s">
        <v>85</v>
      </c>
      <c r="I30" s="73" t="s">
        <v>419</v>
      </c>
      <c r="J30" s="73" t="s">
        <v>420</v>
      </c>
      <c r="K30" s="73" t="s">
        <v>421</v>
      </c>
      <c r="L30" s="73" t="s">
        <v>65</v>
      </c>
      <c r="M30" s="73" t="s">
        <v>164</v>
      </c>
      <c r="N30" s="73" t="s">
        <v>422</v>
      </c>
      <c r="O30" s="74">
        <f t="shared" si="4"/>
        <v>90</v>
      </c>
      <c r="P30" s="74">
        <f t="shared" si="5"/>
        <v>100</v>
      </c>
      <c r="Q30" s="74">
        <f t="shared" si="24"/>
        <v>95</v>
      </c>
      <c r="R30" s="74">
        <f t="shared" si="7"/>
        <v>84.7</v>
      </c>
      <c r="S30" s="74">
        <f t="shared" si="8"/>
        <v>99.091</v>
      </c>
      <c r="T30" s="74">
        <f t="shared" si="9"/>
        <v>88</v>
      </c>
      <c r="U30" s="74">
        <f t="shared" si="10"/>
        <v>100</v>
      </c>
      <c r="V30" s="75">
        <f t="shared" si="11"/>
        <v>0</v>
      </c>
      <c r="W30" s="76">
        <f t="shared" si="12"/>
        <v>92</v>
      </c>
      <c r="X30" s="74">
        <v>15.0</v>
      </c>
      <c r="Y30" s="77">
        <v>30.0</v>
      </c>
      <c r="Z30" s="77">
        <v>45.0</v>
      </c>
      <c r="AA30" s="77">
        <v>100.0</v>
      </c>
      <c r="AB30" s="78">
        <f t="shared" si="13"/>
        <v>90</v>
      </c>
      <c r="AC30" s="77">
        <v>30.0</v>
      </c>
      <c r="AD30" s="77">
        <v>70.0</v>
      </c>
      <c r="AE30" s="74">
        <v>100.0</v>
      </c>
      <c r="AF30" s="78">
        <f t="shared" si="21"/>
        <v>100</v>
      </c>
      <c r="AG30" s="77"/>
      <c r="AH30" s="77"/>
      <c r="AI30" s="74"/>
      <c r="AJ30" s="78">
        <f t="shared" si="15"/>
        <v>0</v>
      </c>
      <c r="AK30" s="79">
        <v>100.0</v>
      </c>
      <c r="AL30" s="80">
        <v>100.0</v>
      </c>
      <c r="AM30" s="79">
        <v>100.0</v>
      </c>
      <c r="AN30" s="79">
        <v>100.0</v>
      </c>
      <c r="AO30" s="79">
        <v>100.0</v>
      </c>
      <c r="AP30" s="79">
        <v>60.0</v>
      </c>
      <c r="AQ30" s="79">
        <v>100.0</v>
      </c>
      <c r="AR30" s="79">
        <v>67.0</v>
      </c>
      <c r="AS30" s="79">
        <v>20.0</v>
      </c>
      <c r="AT30" s="79">
        <v>100.0</v>
      </c>
      <c r="AU30" s="79"/>
      <c r="AV30" s="78">
        <f t="shared" si="16"/>
        <v>84.7</v>
      </c>
      <c r="AW30" s="79">
        <v>100.0</v>
      </c>
      <c r="AX30" s="79">
        <v>100.0</v>
      </c>
      <c r="AY30" s="79">
        <v>100.0</v>
      </c>
      <c r="AZ30" s="79">
        <v>100.0</v>
      </c>
      <c r="BA30" s="79">
        <v>100.0</v>
      </c>
      <c r="BB30" s="79">
        <v>100.0</v>
      </c>
      <c r="BC30" s="79">
        <v>100.0</v>
      </c>
      <c r="BD30" s="79">
        <v>90.91</v>
      </c>
      <c r="BE30" s="79">
        <v>100.0</v>
      </c>
      <c r="BF30" s="79">
        <v>100.0</v>
      </c>
      <c r="BG30" s="79"/>
      <c r="BH30" s="79"/>
      <c r="BI30" s="78">
        <f t="shared" si="17"/>
        <v>99.091</v>
      </c>
      <c r="BJ30" s="79">
        <v>100.0</v>
      </c>
      <c r="BK30" s="79">
        <v>90.0</v>
      </c>
      <c r="BL30" s="79">
        <v>0.0</v>
      </c>
      <c r="BM30" s="79">
        <v>100.0</v>
      </c>
      <c r="BN30" s="79">
        <v>90.0</v>
      </c>
      <c r="BO30" s="79">
        <v>100.0</v>
      </c>
      <c r="BP30" s="79">
        <v>100.0</v>
      </c>
      <c r="BQ30" s="79">
        <v>100.0</v>
      </c>
      <c r="BR30" s="79">
        <v>100.0</v>
      </c>
      <c r="BS30" s="79">
        <v>100.0</v>
      </c>
      <c r="BT30" s="78">
        <f t="shared" si="18"/>
        <v>88</v>
      </c>
      <c r="BU30" s="81">
        <v>100.0</v>
      </c>
      <c r="BV30" s="81">
        <v>100.0</v>
      </c>
      <c r="BW30" s="81">
        <v>100.0</v>
      </c>
      <c r="BX30" s="79">
        <v>100.0</v>
      </c>
      <c r="BY30" s="79">
        <v>100.0</v>
      </c>
      <c r="BZ30" s="79">
        <v>100.0</v>
      </c>
      <c r="CA30" s="79">
        <v>100.0</v>
      </c>
      <c r="CB30" s="79">
        <v>100.0</v>
      </c>
      <c r="CC30" s="79"/>
      <c r="CD30" s="78">
        <f t="shared" si="19"/>
        <v>100</v>
      </c>
    </row>
    <row r="31" ht="15.75" customHeight="1">
      <c r="A31" s="34" t="str">
        <f t="shared" si="2"/>
        <v>201923520-6</v>
      </c>
      <c r="B31" s="23">
        <f t="shared" si="3"/>
        <v>88</v>
      </c>
      <c r="C31" s="34"/>
      <c r="D31" s="84">
        <v>27.0</v>
      </c>
      <c r="E31" s="73" t="s">
        <v>423</v>
      </c>
      <c r="F31" s="73" t="s">
        <v>85</v>
      </c>
      <c r="G31" s="73" t="s">
        <v>424</v>
      </c>
      <c r="H31" s="73" t="s">
        <v>79</v>
      </c>
      <c r="I31" s="73" t="s">
        <v>380</v>
      </c>
      <c r="J31" s="73" t="s">
        <v>425</v>
      </c>
      <c r="K31" s="73" t="s">
        <v>426</v>
      </c>
      <c r="L31" s="73" t="s">
        <v>65</v>
      </c>
      <c r="M31" s="73" t="s">
        <v>164</v>
      </c>
      <c r="N31" s="73" t="s">
        <v>427</v>
      </c>
      <c r="O31" s="74">
        <f t="shared" si="4"/>
        <v>95</v>
      </c>
      <c r="P31" s="74">
        <f t="shared" si="5"/>
        <v>80</v>
      </c>
      <c r="Q31" s="74">
        <f t="shared" si="24"/>
        <v>88</v>
      </c>
      <c r="R31" s="74">
        <f t="shared" si="7"/>
        <v>82</v>
      </c>
      <c r="S31" s="74">
        <f t="shared" si="8"/>
        <v>97.32333333</v>
      </c>
      <c r="T31" s="74">
        <f t="shared" si="9"/>
        <v>89</v>
      </c>
      <c r="U31" s="74">
        <f t="shared" si="10"/>
        <v>100</v>
      </c>
      <c r="V31" s="75">
        <f t="shared" si="11"/>
        <v>0</v>
      </c>
      <c r="W31" s="76">
        <f t="shared" si="12"/>
        <v>88</v>
      </c>
      <c r="X31" s="74">
        <v>20.0</v>
      </c>
      <c r="Y31" s="77">
        <v>30.0</v>
      </c>
      <c r="Z31" s="77">
        <v>45.0</v>
      </c>
      <c r="AA31" s="77">
        <v>100.0</v>
      </c>
      <c r="AB31" s="78">
        <f t="shared" si="13"/>
        <v>95</v>
      </c>
      <c r="AC31" s="77">
        <v>25.0</v>
      </c>
      <c r="AD31" s="77">
        <v>55.0</v>
      </c>
      <c r="AE31" s="74">
        <v>100.0</v>
      </c>
      <c r="AF31" s="78">
        <f t="shared" si="21"/>
        <v>80</v>
      </c>
      <c r="AG31" s="77"/>
      <c r="AH31" s="77"/>
      <c r="AI31" s="74"/>
      <c r="AJ31" s="78">
        <f t="shared" si="15"/>
        <v>0</v>
      </c>
      <c r="AK31" s="79">
        <v>100.0</v>
      </c>
      <c r="AL31" s="80">
        <v>100.0</v>
      </c>
      <c r="AM31" s="79">
        <v>100.0</v>
      </c>
      <c r="AN31" s="79">
        <v>100.0</v>
      </c>
      <c r="AO31" s="79">
        <v>50.0</v>
      </c>
      <c r="AP31" s="79">
        <v>20.0</v>
      </c>
      <c r="AQ31" s="79">
        <v>100.0</v>
      </c>
      <c r="AR31" s="79">
        <v>50.0</v>
      </c>
      <c r="AS31" s="79">
        <v>100.0</v>
      </c>
      <c r="AT31" s="79">
        <v>100.0</v>
      </c>
      <c r="AU31" s="79"/>
      <c r="AV31" s="78">
        <f t="shared" si="16"/>
        <v>82</v>
      </c>
      <c r="AW31" s="79">
        <v>100.0</v>
      </c>
      <c r="AX31" s="79">
        <v>100.0</v>
      </c>
      <c r="AY31" s="79">
        <v>100.0</v>
      </c>
      <c r="AZ31" s="79">
        <v>100.0</v>
      </c>
      <c r="BA31" s="79"/>
      <c r="BB31" s="79">
        <v>100.0</v>
      </c>
      <c r="BC31" s="79">
        <v>97.0</v>
      </c>
      <c r="BD31" s="79">
        <v>90.91</v>
      </c>
      <c r="BE31" s="79">
        <v>99.0</v>
      </c>
      <c r="BF31" s="79">
        <v>89.0</v>
      </c>
      <c r="BG31" s="79"/>
      <c r="BH31" s="79"/>
      <c r="BI31" s="78">
        <f t="shared" si="17"/>
        <v>97.32333333</v>
      </c>
      <c r="BJ31" s="79">
        <v>100.0</v>
      </c>
      <c r="BK31" s="79">
        <v>90.0</v>
      </c>
      <c r="BL31" s="79">
        <v>100.0</v>
      </c>
      <c r="BM31" s="79">
        <v>100.0</v>
      </c>
      <c r="BN31" s="79">
        <v>100.0</v>
      </c>
      <c r="BO31" s="79">
        <v>100.0</v>
      </c>
      <c r="BP31" s="79">
        <v>100.0</v>
      </c>
      <c r="BQ31" s="79">
        <v>100.0</v>
      </c>
      <c r="BR31" s="79">
        <v>100.0</v>
      </c>
      <c r="BS31" s="79">
        <v>0.0</v>
      </c>
      <c r="BT31" s="78">
        <f t="shared" si="18"/>
        <v>89</v>
      </c>
      <c r="BU31" s="81">
        <v>100.0</v>
      </c>
      <c r="BV31" s="81">
        <v>100.0</v>
      </c>
      <c r="BW31" s="81">
        <v>100.0</v>
      </c>
      <c r="BX31" s="79">
        <v>100.0</v>
      </c>
      <c r="BY31" s="79">
        <v>100.0</v>
      </c>
      <c r="BZ31" s="79">
        <v>100.0</v>
      </c>
      <c r="CA31" s="79">
        <v>100.0</v>
      </c>
      <c r="CB31" s="79">
        <v>100.0</v>
      </c>
      <c r="CC31" s="79"/>
      <c r="CD31" s="78">
        <f t="shared" si="19"/>
        <v>100</v>
      </c>
    </row>
    <row r="32" ht="15.75" customHeight="1">
      <c r="A32" s="34" t="str">
        <f t="shared" si="2"/>
        <v>202004573-9</v>
      </c>
      <c r="B32" s="23">
        <f t="shared" si="3"/>
        <v>99</v>
      </c>
      <c r="C32" s="34"/>
      <c r="D32" s="84">
        <v>28.0</v>
      </c>
      <c r="E32" s="73" t="s">
        <v>428</v>
      </c>
      <c r="F32" s="73" t="s">
        <v>100</v>
      </c>
      <c r="G32" s="73" t="s">
        <v>429</v>
      </c>
      <c r="H32" s="73" t="s">
        <v>108</v>
      </c>
      <c r="I32" s="73" t="s">
        <v>430</v>
      </c>
      <c r="J32" s="73" t="s">
        <v>431</v>
      </c>
      <c r="K32" s="73" t="s">
        <v>432</v>
      </c>
      <c r="L32" s="73" t="s">
        <v>65</v>
      </c>
      <c r="M32" s="73" t="s">
        <v>66</v>
      </c>
      <c r="N32" s="73" t="s">
        <v>433</v>
      </c>
      <c r="O32" s="74">
        <f t="shared" si="4"/>
        <v>100</v>
      </c>
      <c r="P32" s="74">
        <f t="shared" si="5"/>
        <v>100</v>
      </c>
      <c r="Q32" s="74">
        <f t="shared" si="24"/>
        <v>100</v>
      </c>
      <c r="R32" s="74">
        <f t="shared" si="7"/>
        <v>100</v>
      </c>
      <c r="S32" s="74">
        <f t="shared" si="8"/>
        <v>100</v>
      </c>
      <c r="T32" s="74">
        <f t="shared" si="9"/>
        <v>96.5</v>
      </c>
      <c r="U32" s="74">
        <f t="shared" si="10"/>
        <v>100</v>
      </c>
      <c r="V32" s="75">
        <f t="shared" si="11"/>
        <v>0</v>
      </c>
      <c r="W32" s="76">
        <f t="shared" si="12"/>
        <v>99</v>
      </c>
      <c r="X32" s="74">
        <v>20.0</v>
      </c>
      <c r="Y32" s="77">
        <v>30.0</v>
      </c>
      <c r="Z32" s="77">
        <v>50.0</v>
      </c>
      <c r="AA32" s="77">
        <v>100.0</v>
      </c>
      <c r="AB32" s="78">
        <f t="shared" si="13"/>
        <v>100</v>
      </c>
      <c r="AC32" s="77">
        <v>30.0</v>
      </c>
      <c r="AD32" s="77">
        <v>70.0</v>
      </c>
      <c r="AE32" s="74">
        <v>100.0</v>
      </c>
      <c r="AF32" s="78">
        <f t="shared" si="21"/>
        <v>100</v>
      </c>
      <c r="AG32" s="77"/>
      <c r="AH32" s="77"/>
      <c r="AI32" s="74"/>
      <c r="AJ32" s="78">
        <f t="shared" si="15"/>
        <v>0</v>
      </c>
      <c r="AK32" s="79">
        <v>100.0</v>
      </c>
      <c r="AL32" s="80">
        <v>100.0</v>
      </c>
      <c r="AM32" s="79">
        <v>100.0</v>
      </c>
      <c r="AN32" s="79">
        <v>100.0</v>
      </c>
      <c r="AO32" s="79">
        <v>100.0</v>
      </c>
      <c r="AP32" s="79">
        <v>100.0</v>
      </c>
      <c r="AQ32" s="79">
        <v>100.0</v>
      </c>
      <c r="AR32" s="79">
        <v>100.0</v>
      </c>
      <c r="AS32" s="79">
        <v>100.0</v>
      </c>
      <c r="AT32" s="79">
        <v>100.0</v>
      </c>
      <c r="AU32" s="79"/>
      <c r="AV32" s="78">
        <f t="shared" si="16"/>
        <v>100</v>
      </c>
      <c r="AW32" s="79">
        <v>100.0</v>
      </c>
      <c r="AX32" s="79">
        <v>100.0</v>
      </c>
      <c r="AY32" s="79">
        <v>100.0</v>
      </c>
      <c r="AZ32" s="79">
        <v>100.0</v>
      </c>
      <c r="BA32" s="79">
        <v>100.0</v>
      </c>
      <c r="BB32" s="79">
        <v>100.0</v>
      </c>
      <c r="BC32" s="79">
        <v>100.0</v>
      </c>
      <c r="BD32" s="79">
        <v>100.0</v>
      </c>
      <c r="BE32" s="79">
        <v>100.0</v>
      </c>
      <c r="BF32" s="79">
        <v>100.0</v>
      </c>
      <c r="BG32" s="79"/>
      <c r="BH32" s="79"/>
      <c r="BI32" s="78">
        <f t="shared" si="17"/>
        <v>100</v>
      </c>
      <c r="BJ32" s="79">
        <v>100.0</v>
      </c>
      <c r="BK32" s="79">
        <v>100.0</v>
      </c>
      <c r="BL32" s="79">
        <v>100.0</v>
      </c>
      <c r="BM32" s="79">
        <v>100.0</v>
      </c>
      <c r="BN32" s="79">
        <v>65.0</v>
      </c>
      <c r="BO32" s="79">
        <v>100.0</v>
      </c>
      <c r="BP32" s="79">
        <v>100.0</v>
      </c>
      <c r="BQ32" s="79">
        <v>100.0</v>
      </c>
      <c r="BR32" s="79">
        <v>100.0</v>
      </c>
      <c r="BS32" s="79">
        <v>100.0</v>
      </c>
      <c r="BT32" s="78">
        <f t="shared" si="18"/>
        <v>96.5</v>
      </c>
      <c r="BU32" s="81">
        <v>100.0</v>
      </c>
      <c r="BV32" s="81">
        <v>100.0</v>
      </c>
      <c r="BW32" s="81">
        <v>100.0</v>
      </c>
      <c r="BX32" s="79">
        <v>100.0</v>
      </c>
      <c r="BY32" s="79">
        <v>100.0</v>
      </c>
      <c r="BZ32" s="79">
        <v>100.0</v>
      </c>
      <c r="CA32" s="79">
        <v>100.0</v>
      </c>
      <c r="CB32" s="79">
        <v>100.0</v>
      </c>
      <c r="CC32" s="79"/>
      <c r="CD32" s="78">
        <f t="shared" si="19"/>
        <v>100</v>
      </c>
    </row>
    <row r="33" ht="15.75" customHeight="1">
      <c r="A33" s="34" t="str">
        <f t="shared" si="2"/>
        <v>202004642-5</v>
      </c>
      <c r="B33" s="23">
        <f t="shared" si="3"/>
        <v>99</v>
      </c>
      <c r="C33" s="34"/>
      <c r="D33" s="84">
        <v>29.0</v>
      </c>
      <c r="E33" s="73" t="s">
        <v>434</v>
      </c>
      <c r="F33" s="73" t="s">
        <v>71</v>
      </c>
      <c r="G33" s="73" t="s">
        <v>435</v>
      </c>
      <c r="H33" s="73" t="s">
        <v>108</v>
      </c>
      <c r="I33" s="73" t="s">
        <v>436</v>
      </c>
      <c r="J33" s="73" t="s">
        <v>437</v>
      </c>
      <c r="K33" s="73" t="s">
        <v>438</v>
      </c>
      <c r="L33" s="73" t="s">
        <v>65</v>
      </c>
      <c r="M33" s="73" t="s">
        <v>66</v>
      </c>
      <c r="N33" s="73" t="s">
        <v>439</v>
      </c>
      <c r="O33" s="74">
        <f t="shared" si="4"/>
        <v>100</v>
      </c>
      <c r="P33" s="74">
        <f t="shared" si="5"/>
        <v>100</v>
      </c>
      <c r="Q33" s="74">
        <f t="shared" si="24"/>
        <v>100</v>
      </c>
      <c r="R33" s="74">
        <f t="shared" si="7"/>
        <v>98</v>
      </c>
      <c r="S33" s="74">
        <f t="shared" si="8"/>
        <v>100</v>
      </c>
      <c r="T33" s="74">
        <f t="shared" si="9"/>
        <v>98</v>
      </c>
      <c r="U33" s="74">
        <f t="shared" si="10"/>
        <v>100</v>
      </c>
      <c r="V33" s="75">
        <f t="shared" si="11"/>
        <v>0</v>
      </c>
      <c r="W33" s="76">
        <f t="shared" si="12"/>
        <v>99</v>
      </c>
      <c r="X33" s="74">
        <v>20.0</v>
      </c>
      <c r="Y33" s="77">
        <v>30.0</v>
      </c>
      <c r="Z33" s="77">
        <v>50.0</v>
      </c>
      <c r="AA33" s="77">
        <v>100.0</v>
      </c>
      <c r="AB33" s="78">
        <f t="shared" si="13"/>
        <v>100</v>
      </c>
      <c r="AC33" s="77">
        <v>30.0</v>
      </c>
      <c r="AD33" s="77">
        <v>70.0</v>
      </c>
      <c r="AE33" s="74">
        <v>100.0</v>
      </c>
      <c r="AF33" s="78">
        <f t="shared" si="21"/>
        <v>100</v>
      </c>
      <c r="AG33" s="77"/>
      <c r="AH33" s="77"/>
      <c r="AI33" s="74"/>
      <c r="AJ33" s="78">
        <f t="shared" si="15"/>
        <v>0</v>
      </c>
      <c r="AK33" s="79">
        <v>100.0</v>
      </c>
      <c r="AL33" s="80">
        <v>100.0</v>
      </c>
      <c r="AM33" s="79">
        <v>100.0</v>
      </c>
      <c r="AN33" s="79">
        <v>100.0</v>
      </c>
      <c r="AO33" s="79">
        <v>100.0</v>
      </c>
      <c r="AP33" s="79">
        <v>80.0</v>
      </c>
      <c r="AQ33" s="79">
        <v>100.0</v>
      </c>
      <c r="AR33" s="79">
        <v>100.0</v>
      </c>
      <c r="AS33" s="79">
        <v>100.0</v>
      </c>
      <c r="AT33" s="79">
        <v>100.0</v>
      </c>
      <c r="AU33" s="79"/>
      <c r="AV33" s="78">
        <f t="shared" si="16"/>
        <v>98</v>
      </c>
      <c r="AW33" s="79">
        <v>100.0</v>
      </c>
      <c r="AX33" s="79">
        <v>100.0</v>
      </c>
      <c r="AY33" s="79">
        <v>100.0</v>
      </c>
      <c r="AZ33" s="79">
        <v>100.0</v>
      </c>
      <c r="BA33" s="79">
        <v>100.0</v>
      </c>
      <c r="BB33" s="79">
        <v>100.0</v>
      </c>
      <c r="BC33" s="79">
        <v>100.0</v>
      </c>
      <c r="BD33" s="79">
        <v>100.0</v>
      </c>
      <c r="BE33" s="79">
        <v>100.0</v>
      </c>
      <c r="BF33" s="79">
        <v>100.0</v>
      </c>
      <c r="BG33" s="79"/>
      <c r="BH33" s="79"/>
      <c r="BI33" s="78">
        <f t="shared" si="17"/>
        <v>100</v>
      </c>
      <c r="BJ33" s="79">
        <v>100.0</v>
      </c>
      <c r="BK33" s="79">
        <v>100.0</v>
      </c>
      <c r="BL33" s="79">
        <v>100.0</v>
      </c>
      <c r="BM33" s="79">
        <v>100.0</v>
      </c>
      <c r="BN33" s="79">
        <v>100.0</v>
      </c>
      <c r="BO33" s="79">
        <v>100.0</v>
      </c>
      <c r="BP33" s="79">
        <v>80.0</v>
      </c>
      <c r="BQ33" s="79">
        <v>100.0</v>
      </c>
      <c r="BR33" s="79">
        <v>100.0</v>
      </c>
      <c r="BS33" s="79">
        <v>100.0</v>
      </c>
      <c r="BT33" s="78">
        <f t="shared" si="18"/>
        <v>98</v>
      </c>
      <c r="BU33" s="81">
        <v>100.0</v>
      </c>
      <c r="BV33" s="81">
        <v>100.0</v>
      </c>
      <c r="BW33" s="81">
        <v>100.0</v>
      </c>
      <c r="BX33" s="79">
        <v>100.0</v>
      </c>
      <c r="BY33" s="79">
        <v>100.0</v>
      </c>
      <c r="BZ33" s="79">
        <v>100.0</v>
      </c>
      <c r="CA33" s="79">
        <v>100.0</v>
      </c>
      <c r="CB33" s="79">
        <v>100.0</v>
      </c>
      <c r="CC33" s="79"/>
      <c r="CD33" s="78">
        <f t="shared" si="19"/>
        <v>100</v>
      </c>
    </row>
    <row r="34" ht="15.75" customHeight="1">
      <c r="A34" s="34" t="str">
        <f t="shared" si="2"/>
        <v>202004566-6</v>
      </c>
      <c r="B34" s="23">
        <f t="shared" si="3"/>
        <v>92</v>
      </c>
      <c r="C34" s="34"/>
      <c r="D34" s="84">
        <v>30.0</v>
      </c>
      <c r="E34" s="73" t="s">
        <v>440</v>
      </c>
      <c r="F34" s="73" t="s">
        <v>85</v>
      </c>
      <c r="G34" s="73" t="s">
        <v>441</v>
      </c>
      <c r="H34" s="73" t="s">
        <v>155</v>
      </c>
      <c r="I34" s="73" t="s">
        <v>259</v>
      </c>
      <c r="J34" s="73" t="s">
        <v>168</v>
      </c>
      <c r="K34" s="73" t="s">
        <v>442</v>
      </c>
      <c r="L34" s="73" t="s">
        <v>65</v>
      </c>
      <c r="M34" s="73" t="s">
        <v>66</v>
      </c>
      <c r="N34" s="73" t="s">
        <v>443</v>
      </c>
      <c r="O34" s="74">
        <f t="shared" si="4"/>
        <v>85</v>
      </c>
      <c r="P34" s="74">
        <f t="shared" si="5"/>
        <v>100</v>
      </c>
      <c r="Q34" s="74">
        <f t="shared" si="24"/>
        <v>93</v>
      </c>
      <c r="R34" s="74">
        <f t="shared" si="7"/>
        <v>97</v>
      </c>
      <c r="S34" s="74">
        <f t="shared" si="8"/>
        <v>97.9</v>
      </c>
      <c r="T34" s="74">
        <f t="shared" si="9"/>
        <v>83</v>
      </c>
      <c r="U34" s="74">
        <f t="shared" si="10"/>
        <v>87.5</v>
      </c>
      <c r="V34" s="75">
        <f t="shared" si="11"/>
        <v>0</v>
      </c>
      <c r="W34" s="76">
        <f t="shared" si="12"/>
        <v>92</v>
      </c>
      <c r="X34" s="74">
        <v>20.0</v>
      </c>
      <c r="Y34" s="77">
        <v>30.0</v>
      </c>
      <c r="Z34" s="77">
        <v>35.0</v>
      </c>
      <c r="AA34" s="77">
        <v>100.0</v>
      </c>
      <c r="AB34" s="78">
        <f t="shared" si="13"/>
        <v>85</v>
      </c>
      <c r="AC34" s="77">
        <v>30.0</v>
      </c>
      <c r="AD34" s="77">
        <v>70.0</v>
      </c>
      <c r="AE34" s="74">
        <v>100.0</v>
      </c>
      <c r="AF34" s="78">
        <f t="shared" si="21"/>
        <v>100</v>
      </c>
      <c r="AG34" s="77"/>
      <c r="AH34" s="77"/>
      <c r="AI34" s="74"/>
      <c r="AJ34" s="78">
        <f t="shared" si="15"/>
        <v>0</v>
      </c>
      <c r="AK34" s="79">
        <v>100.0</v>
      </c>
      <c r="AL34" s="80">
        <v>100.0</v>
      </c>
      <c r="AM34" s="79">
        <v>90.0</v>
      </c>
      <c r="AN34" s="79">
        <v>100.0</v>
      </c>
      <c r="AO34" s="79">
        <v>100.0</v>
      </c>
      <c r="AP34" s="79">
        <v>100.0</v>
      </c>
      <c r="AQ34" s="79">
        <v>100.0</v>
      </c>
      <c r="AR34" s="79">
        <v>100.0</v>
      </c>
      <c r="AS34" s="79">
        <v>80.0</v>
      </c>
      <c r="AT34" s="79">
        <v>100.0</v>
      </c>
      <c r="AU34" s="79"/>
      <c r="AV34" s="78">
        <f t="shared" si="16"/>
        <v>97</v>
      </c>
      <c r="AW34" s="79">
        <v>100.0</v>
      </c>
      <c r="AX34" s="79">
        <v>100.0</v>
      </c>
      <c r="AY34" s="79">
        <v>100.0</v>
      </c>
      <c r="AZ34" s="79">
        <v>100.0</v>
      </c>
      <c r="BA34" s="79">
        <v>100.0</v>
      </c>
      <c r="BB34" s="79">
        <v>100.0</v>
      </c>
      <c r="BC34" s="79">
        <v>90.0</v>
      </c>
      <c r="BD34" s="79">
        <v>100.0</v>
      </c>
      <c r="BE34" s="79">
        <v>89.0</v>
      </c>
      <c r="BF34" s="79">
        <v>100.0</v>
      </c>
      <c r="BG34" s="79"/>
      <c r="BH34" s="79"/>
      <c r="BI34" s="78">
        <f t="shared" si="17"/>
        <v>97.9</v>
      </c>
      <c r="BJ34" s="79">
        <v>100.0</v>
      </c>
      <c r="BK34" s="79">
        <v>100.0</v>
      </c>
      <c r="BL34" s="79">
        <v>100.0</v>
      </c>
      <c r="BM34" s="79">
        <v>100.0</v>
      </c>
      <c r="BN34" s="79">
        <v>100.0</v>
      </c>
      <c r="BO34" s="79">
        <v>100.0</v>
      </c>
      <c r="BP34" s="79">
        <v>100.0</v>
      </c>
      <c r="BQ34" s="79">
        <v>100.0</v>
      </c>
      <c r="BR34" s="79">
        <v>30.0</v>
      </c>
      <c r="BS34" s="79">
        <v>0.0</v>
      </c>
      <c r="BT34" s="78">
        <f t="shared" si="18"/>
        <v>83</v>
      </c>
      <c r="BU34" s="81">
        <v>100.0</v>
      </c>
      <c r="BV34" s="81">
        <v>100.0</v>
      </c>
      <c r="BW34" s="81">
        <v>0.0</v>
      </c>
      <c r="BX34" s="79">
        <v>100.0</v>
      </c>
      <c r="BY34" s="79">
        <v>100.0</v>
      </c>
      <c r="BZ34" s="79">
        <v>100.0</v>
      </c>
      <c r="CA34" s="79">
        <v>100.0</v>
      </c>
      <c r="CB34" s="79">
        <v>100.0</v>
      </c>
      <c r="CC34" s="79"/>
      <c r="CD34" s="78">
        <f t="shared" si="19"/>
        <v>87.5</v>
      </c>
    </row>
    <row r="35" ht="15.75" customHeight="1">
      <c r="A35" s="34" t="str">
        <f t="shared" si="2"/>
        <v>202004610-7</v>
      </c>
      <c r="B35" s="23">
        <f t="shared" si="3"/>
        <v>20</v>
      </c>
      <c r="C35" s="34"/>
      <c r="D35" s="84">
        <v>31.0</v>
      </c>
      <c r="E35" s="73" t="s">
        <v>444</v>
      </c>
      <c r="F35" s="73" t="s">
        <v>92</v>
      </c>
      <c r="G35" s="73" t="s">
        <v>445</v>
      </c>
      <c r="H35" s="73" t="s">
        <v>65</v>
      </c>
      <c r="I35" s="73" t="s">
        <v>259</v>
      </c>
      <c r="J35" s="73" t="s">
        <v>437</v>
      </c>
      <c r="K35" s="73" t="s">
        <v>446</v>
      </c>
      <c r="L35" s="73" t="s">
        <v>65</v>
      </c>
      <c r="M35" s="73" t="s">
        <v>66</v>
      </c>
      <c r="N35" s="73" t="s">
        <v>447</v>
      </c>
      <c r="O35" s="74">
        <f t="shared" si="4"/>
        <v>0</v>
      </c>
      <c r="P35" s="74">
        <f t="shared" si="5"/>
        <v>39</v>
      </c>
      <c r="Q35" s="74">
        <f t="shared" si="24"/>
        <v>20</v>
      </c>
      <c r="R35" s="74">
        <f t="shared" si="7"/>
        <v>91</v>
      </c>
      <c r="S35" s="74">
        <f t="shared" si="8"/>
        <v>100</v>
      </c>
      <c r="T35" s="74">
        <f t="shared" si="9"/>
        <v>88</v>
      </c>
      <c r="U35" s="74">
        <f t="shared" si="10"/>
        <v>87.5</v>
      </c>
      <c r="V35" s="75">
        <f t="shared" si="11"/>
        <v>0</v>
      </c>
      <c r="W35" s="76">
        <f t="shared" si="12"/>
        <v>20</v>
      </c>
      <c r="X35" s="74" t="s">
        <v>68</v>
      </c>
      <c r="Y35" s="77" t="s">
        <v>68</v>
      </c>
      <c r="Z35" s="77" t="s">
        <v>68</v>
      </c>
      <c r="AA35" s="77" t="s">
        <v>68</v>
      </c>
      <c r="AB35" s="104">
        <f t="shared" si="13"/>
        <v>0</v>
      </c>
      <c r="AC35" s="77">
        <v>25.0</v>
      </c>
      <c r="AD35" s="77">
        <v>20.0</v>
      </c>
      <c r="AE35" s="74">
        <v>70.0</v>
      </c>
      <c r="AF35" s="78">
        <f t="shared" si="21"/>
        <v>39</v>
      </c>
      <c r="AG35" s="77"/>
      <c r="AH35" s="77"/>
      <c r="AI35" s="74"/>
      <c r="AJ35" s="78">
        <f t="shared" si="15"/>
        <v>0</v>
      </c>
      <c r="AK35" s="79">
        <v>100.0</v>
      </c>
      <c r="AL35" s="80">
        <v>100.0</v>
      </c>
      <c r="AM35" s="79">
        <v>100.0</v>
      </c>
      <c r="AN35" s="79">
        <v>100.0</v>
      </c>
      <c r="AO35" s="79">
        <v>50.0</v>
      </c>
      <c r="AP35" s="79">
        <v>100.0</v>
      </c>
      <c r="AQ35" s="79">
        <v>100.0</v>
      </c>
      <c r="AR35" s="79">
        <v>100.0</v>
      </c>
      <c r="AS35" s="79">
        <v>60.0</v>
      </c>
      <c r="AT35" s="79">
        <v>100.0</v>
      </c>
      <c r="AU35" s="79"/>
      <c r="AV35" s="78">
        <f t="shared" si="16"/>
        <v>91</v>
      </c>
      <c r="AW35" s="79">
        <v>100.0</v>
      </c>
      <c r="AX35" s="79">
        <v>100.0</v>
      </c>
      <c r="AY35" s="79">
        <v>100.0</v>
      </c>
      <c r="AZ35" s="79">
        <v>100.0</v>
      </c>
      <c r="BA35" s="79">
        <v>100.0</v>
      </c>
      <c r="BB35" s="79">
        <v>100.0</v>
      </c>
      <c r="BC35" s="79">
        <v>100.0</v>
      </c>
      <c r="BD35" s="79">
        <v>100.0</v>
      </c>
      <c r="BE35" s="79">
        <v>100.0</v>
      </c>
      <c r="BF35" s="79">
        <v>100.0</v>
      </c>
      <c r="BG35" s="79"/>
      <c r="BH35" s="79"/>
      <c r="BI35" s="78">
        <f t="shared" si="17"/>
        <v>100</v>
      </c>
      <c r="BJ35" s="79">
        <v>100.0</v>
      </c>
      <c r="BK35" s="79">
        <v>100.0</v>
      </c>
      <c r="BL35" s="79">
        <v>100.0</v>
      </c>
      <c r="BM35" s="79">
        <v>100.0</v>
      </c>
      <c r="BN35" s="79">
        <v>100.0</v>
      </c>
      <c r="BO35" s="79">
        <v>100.0</v>
      </c>
      <c r="BP35" s="79">
        <v>80.0</v>
      </c>
      <c r="BQ35" s="79">
        <v>100.0</v>
      </c>
      <c r="BR35" s="79">
        <v>100.0</v>
      </c>
      <c r="BS35" s="79">
        <v>0.0</v>
      </c>
      <c r="BT35" s="78">
        <f t="shared" si="18"/>
        <v>88</v>
      </c>
      <c r="BU35" s="81">
        <v>100.0</v>
      </c>
      <c r="BV35" s="81">
        <v>100.0</v>
      </c>
      <c r="BW35" s="81">
        <v>100.0</v>
      </c>
      <c r="BX35" s="79">
        <v>0.0</v>
      </c>
      <c r="BY35" s="79">
        <v>100.0</v>
      </c>
      <c r="BZ35" s="79">
        <v>100.0</v>
      </c>
      <c r="CA35" s="79">
        <v>100.0</v>
      </c>
      <c r="CB35" s="79">
        <v>100.0</v>
      </c>
      <c r="CC35" s="79"/>
      <c r="CD35" s="78">
        <f t="shared" si="19"/>
        <v>87.5</v>
      </c>
    </row>
    <row r="36" ht="15.75" customHeight="1">
      <c r="A36" s="34" t="str">
        <f t="shared" si="2"/>
        <v>202004537-2</v>
      </c>
      <c r="B36" s="23">
        <f t="shared" si="3"/>
        <v>24</v>
      </c>
      <c r="C36" s="34"/>
      <c r="D36" s="84">
        <v>32.0</v>
      </c>
      <c r="E36" s="73" t="s">
        <v>448</v>
      </c>
      <c r="F36" s="73" t="s">
        <v>61</v>
      </c>
      <c r="G36" s="73" t="s">
        <v>449</v>
      </c>
      <c r="H36" s="73" t="s">
        <v>59</v>
      </c>
      <c r="I36" s="73" t="s">
        <v>450</v>
      </c>
      <c r="J36" s="73" t="s">
        <v>451</v>
      </c>
      <c r="K36" s="73" t="s">
        <v>452</v>
      </c>
      <c r="L36" s="73" t="s">
        <v>65</v>
      </c>
      <c r="M36" s="73" t="s">
        <v>66</v>
      </c>
      <c r="N36" s="73" t="s">
        <v>453</v>
      </c>
      <c r="O36" s="74">
        <f t="shared" si="4"/>
        <v>70</v>
      </c>
      <c r="P36" s="74">
        <f t="shared" si="5"/>
        <v>0</v>
      </c>
      <c r="Q36" s="74">
        <f>IFERROR(IF($V36&lt;&gt;0,ROUND((O36+P36+V36)/3,0),ROUND(($O36*0.5+$P36*0.5),0)),)</f>
        <v>24</v>
      </c>
      <c r="R36" s="74">
        <f t="shared" si="7"/>
        <v>70.2</v>
      </c>
      <c r="S36" s="74">
        <f t="shared" si="8"/>
        <v>86.3</v>
      </c>
      <c r="T36" s="74">
        <f t="shared" si="9"/>
        <v>66</v>
      </c>
      <c r="U36" s="74">
        <f t="shared" si="10"/>
        <v>40</v>
      </c>
      <c r="V36" s="75">
        <f t="shared" si="11"/>
        <v>3</v>
      </c>
      <c r="W36" s="76">
        <f t="shared" si="12"/>
        <v>24</v>
      </c>
      <c r="X36" s="74">
        <v>15.0</v>
      </c>
      <c r="Y36" s="77">
        <v>20.0</v>
      </c>
      <c r="Z36" s="77">
        <v>35.0</v>
      </c>
      <c r="AA36" s="77">
        <v>100.0</v>
      </c>
      <c r="AB36" s="78">
        <f t="shared" si="13"/>
        <v>70</v>
      </c>
      <c r="AC36" s="77" t="s">
        <v>68</v>
      </c>
      <c r="AD36" s="77" t="s">
        <v>68</v>
      </c>
      <c r="AE36" s="74" t="s">
        <v>68</v>
      </c>
      <c r="AF36" s="104">
        <f t="shared" si="21"/>
        <v>0</v>
      </c>
      <c r="AG36" s="77">
        <v>3.0</v>
      </c>
      <c r="AH36" s="77">
        <v>0.0</v>
      </c>
      <c r="AI36" s="74">
        <v>0.0</v>
      </c>
      <c r="AJ36" s="78">
        <f t="shared" si="15"/>
        <v>3</v>
      </c>
      <c r="AK36" s="79">
        <v>100.0</v>
      </c>
      <c r="AL36" s="80">
        <v>100.0</v>
      </c>
      <c r="AM36" s="79">
        <v>90.0</v>
      </c>
      <c r="AN36" s="79">
        <v>50.0</v>
      </c>
      <c r="AO36" s="79">
        <v>75.0</v>
      </c>
      <c r="AP36" s="79">
        <v>40.0</v>
      </c>
      <c r="AQ36" s="79">
        <v>60.0</v>
      </c>
      <c r="AR36" s="79">
        <v>67.0</v>
      </c>
      <c r="AS36" s="79">
        <v>20.0</v>
      </c>
      <c r="AT36" s="79">
        <v>100.0</v>
      </c>
      <c r="AU36" s="79"/>
      <c r="AV36" s="78">
        <f t="shared" si="16"/>
        <v>70.2</v>
      </c>
      <c r="AW36" s="79">
        <v>94.0</v>
      </c>
      <c r="AX36" s="79">
        <v>100.0</v>
      </c>
      <c r="AY36" s="79">
        <v>100.0</v>
      </c>
      <c r="AZ36" s="79">
        <v>84.0</v>
      </c>
      <c r="BA36" s="79">
        <v>92.0</v>
      </c>
      <c r="BB36" s="79">
        <v>94.0</v>
      </c>
      <c r="BC36" s="79">
        <v>0.0</v>
      </c>
      <c r="BD36" s="79">
        <v>100.0</v>
      </c>
      <c r="BE36" s="79">
        <v>99.0</v>
      </c>
      <c r="BF36" s="79">
        <v>100.0</v>
      </c>
      <c r="BG36" s="79"/>
      <c r="BH36" s="79"/>
      <c r="BI36" s="78">
        <f t="shared" si="17"/>
        <v>86.3</v>
      </c>
      <c r="BJ36" s="79">
        <v>90.0</v>
      </c>
      <c r="BK36" s="79">
        <v>100.0</v>
      </c>
      <c r="BL36" s="79">
        <v>90.0</v>
      </c>
      <c r="BM36" s="79">
        <v>90.0</v>
      </c>
      <c r="BN36" s="79">
        <v>65.0</v>
      </c>
      <c r="BO36" s="79">
        <v>30.0</v>
      </c>
      <c r="BP36" s="79">
        <v>40.0</v>
      </c>
      <c r="BQ36" s="79">
        <v>0.0</v>
      </c>
      <c r="BR36" s="79">
        <v>85.0</v>
      </c>
      <c r="BS36" s="79">
        <v>70.0</v>
      </c>
      <c r="BT36" s="78">
        <f t="shared" si="18"/>
        <v>66</v>
      </c>
      <c r="BU36" s="81">
        <v>100.0</v>
      </c>
      <c r="BV36" s="81">
        <v>20.0</v>
      </c>
      <c r="BW36" s="81">
        <v>100.0</v>
      </c>
      <c r="BX36" s="79">
        <v>0.0</v>
      </c>
      <c r="BY36" s="79">
        <v>100.0</v>
      </c>
      <c r="BZ36" s="79">
        <v>0.0</v>
      </c>
      <c r="CA36" s="79">
        <v>0.0</v>
      </c>
      <c r="CB36" s="85">
        <v>0.0</v>
      </c>
      <c r="CC36" s="79"/>
      <c r="CD36" s="78">
        <f t="shared" si="19"/>
        <v>40</v>
      </c>
    </row>
    <row r="37" ht="15.75" customHeight="1">
      <c r="A37" s="34" t="str">
        <f t="shared" si="2"/>
        <v>202004550-k</v>
      </c>
      <c r="B37" s="23">
        <f t="shared" si="3"/>
        <v>82</v>
      </c>
      <c r="C37" s="34"/>
      <c r="D37" s="98">
        <v>33.0</v>
      </c>
      <c r="E37" s="73" t="s">
        <v>454</v>
      </c>
      <c r="F37" s="73" t="s">
        <v>77</v>
      </c>
      <c r="G37" s="73" t="s">
        <v>455</v>
      </c>
      <c r="H37" s="73" t="s">
        <v>61</v>
      </c>
      <c r="I37" s="73" t="s">
        <v>456</v>
      </c>
      <c r="J37" s="73" t="s">
        <v>157</v>
      </c>
      <c r="K37" s="73" t="s">
        <v>457</v>
      </c>
      <c r="L37" s="73" t="s">
        <v>65</v>
      </c>
      <c r="M37" s="73" t="s">
        <v>66</v>
      </c>
      <c r="N37" s="73" t="s">
        <v>458</v>
      </c>
      <c r="O37" s="74">
        <f t="shared" si="4"/>
        <v>80</v>
      </c>
      <c r="P37" s="74">
        <f t="shared" si="5"/>
        <v>60</v>
      </c>
      <c r="Q37" s="74">
        <f t="shared" ref="Q37:Q38" si="25">IFERROR(IF($V37&lt;&gt;0,ROUND((MAX(O37:P37)*0.5+$V37*0.5),0),ROUND(($O37*0.5+$P37*0.5),0)),)</f>
        <v>70</v>
      </c>
      <c r="R37" s="74">
        <f t="shared" si="7"/>
        <v>92.5</v>
      </c>
      <c r="S37" s="74">
        <f t="shared" si="8"/>
        <v>100</v>
      </c>
      <c r="T37" s="74">
        <f t="shared" si="9"/>
        <v>90</v>
      </c>
      <c r="U37" s="74">
        <f t="shared" si="10"/>
        <v>100</v>
      </c>
      <c r="V37" s="75">
        <f t="shared" si="11"/>
        <v>0</v>
      </c>
      <c r="W37" s="76">
        <f t="shared" si="12"/>
        <v>82</v>
      </c>
      <c r="X37" s="74">
        <v>20.0</v>
      </c>
      <c r="Y37" s="77">
        <v>30.0</v>
      </c>
      <c r="Z37" s="77">
        <v>30.0</v>
      </c>
      <c r="AA37" s="77">
        <v>100.0</v>
      </c>
      <c r="AB37" s="78">
        <f t="shared" si="13"/>
        <v>80</v>
      </c>
      <c r="AC37" s="77">
        <v>15.0</v>
      </c>
      <c r="AD37" s="77">
        <v>45.0</v>
      </c>
      <c r="AE37" s="74">
        <v>100.0</v>
      </c>
      <c r="AF37" s="78">
        <f t="shared" si="21"/>
        <v>60</v>
      </c>
      <c r="AG37" s="77"/>
      <c r="AH37" s="77"/>
      <c r="AI37" s="74"/>
      <c r="AJ37" s="78">
        <f t="shared" si="15"/>
        <v>0</v>
      </c>
      <c r="AK37" s="79">
        <v>100.0</v>
      </c>
      <c r="AL37" s="80">
        <v>100.0</v>
      </c>
      <c r="AM37" s="79">
        <v>100.0</v>
      </c>
      <c r="AN37" s="79">
        <v>75.0</v>
      </c>
      <c r="AO37" s="79">
        <v>50.0</v>
      </c>
      <c r="AP37" s="79">
        <v>100.0</v>
      </c>
      <c r="AQ37" s="79">
        <v>100.0</v>
      </c>
      <c r="AR37" s="79">
        <v>100.0</v>
      </c>
      <c r="AS37" s="79">
        <v>100.0</v>
      </c>
      <c r="AT37" s="79">
        <v>100.0</v>
      </c>
      <c r="AU37" s="79"/>
      <c r="AV37" s="78">
        <f t="shared" si="16"/>
        <v>92.5</v>
      </c>
      <c r="AW37" s="79">
        <v>100.0</v>
      </c>
      <c r="AX37" s="79">
        <v>100.0</v>
      </c>
      <c r="AY37" s="79">
        <v>100.0</v>
      </c>
      <c r="AZ37" s="79">
        <v>100.0</v>
      </c>
      <c r="BA37" s="79">
        <v>100.0</v>
      </c>
      <c r="BB37" s="79">
        <v>100.0</v>
      </c>
      <c r="BC37" s="79">
        <v>100.0</v>
      </c>
      <c r="BD37" s="79">
        <v>100.0</v>
      </c>
      <c r="BE37" s="79">
        <v>100.0</v>
      </c>
      <c r="BF37" s="79">
        <v>100.0</v>
      </c>
      <c r="BG37" s="79"/>
      <c r="BH37" s="79"/>
      <c r="BI37" s="78">
        <f t="shared" si="17"/>
        <v>100</v>
      </c>
      <c r="BJ37" s="79">
        <v>100.0</v>
      </c>
      <c r="BK37" s="79">
        <v>100.0</v>
      </c>
      <c r="BL37" s="79">
        <v>100.0</v>
      </c>
      <c r="BM37" s="79">
        <v>0.0</v>
      </c>
      <c r="BN37" s="79">
        <v>100.0</v>
      </c>
      <c r="BO37" s="79">
        <v>100.0</v>
      </c>
      <c r="BP37" s="79">
        <v>100.0</v>
      </c>
      <c r="BQ37" s="79">
        <v>100.0</v>
      </c>
      <c r="BR37" s="79">
        <v>100.0</v>
      </c>
      <c r="BS37" s="79">
        <v>100.0</v>
      </c>
      <c r="BT37" s="78">
        <f t="shared" si="18"/>
        <v>90</v>
      </c>
      <c r="BU37" s="81">
        <v>100.0</v>
      </c>
      <c r="BV37" s="81">
        <v>100.0</v>
      </c>
      <c r="BW37" s="81">
        <v>100.0</v>
      </c>
      <c r="BX37" s="79">
        <v>100.0</v>
      </c>
      <c r="BY37" s="79">
        <v>100.0</v>
      </c>
      <c r="BZ37" s="79">
        <v>100.0</v>
      </c>
      <c r="CA37" s="79">
        <v>100.0</v>
      </c>
      <c r="CB37" s="79">
        <v>100.0</v>
      </c>
      <c r="CC37" s="79"/>
      <c r="CD37" s="78">
        <f t="shared" si="19"/>
        <v>100</v>
      </c>
    </row>
    <row r="38" ht="15.75" customHeight="1">
      <c r="A38" s="34" t="str">
        <f t="shared" si="2"/>
        <v>202004608-5</v>
      </c>
      <c r="B38" s="23">
        <f t="shared" si="3"/>
        <v>93</v>
      </c>
      <c r="C38" s="34"/>
      <c r="D38" s="98">
        <v>34.0</v>
      </c>
      <c r="E38" s="73" t="s">
        <v>459</v>
      </c>
      <c r="F38" s="73" t="s">
        <v>71</v>
      </c>
      <c r="G38" s="73" t="s">
        <v>460</v>
      </c>
      <c r="H38" s="73" t="s">
        <v>155</v>
      </c>
      <c r="I38" s="73" t="s">
        <v>265</v>
      </c>
      <c r="J38" s="73" t="s">
        <v>386</v>
      </c>
      <c r="K38" s="73" t="s">
        <v>461</v>
      </c>
      <c r="L38" s="73" t="s">
        <v>65</v>
      </c>
      <c r="M38" s="73" t="s">
        <v>66</v>
      </c>
      <c r="N38" s="73" t="s">
        <v>462</v>
      </c>
      <c r="O38" s="74">
        <f t="shared" si="4"/>
        <v>85</v>
      </c>
      <c r="P38" s="74">
        <f t="shared" si="5"/>
        <v>100</v>
      </c>
      <c r="Q38" s="74">
        <f t="shared" si="25"/>
        <v>93</v>
      </c>
      <c r="R38" s="74">
        <f t="shared" si="7"/>
        <v>88.5</v>
      </c>
      <c r="S38" s="74">
        <f t="shared" si="8"/>
        <v>98.191</v>
      </c>
      <c r="T38" s="74">
        <f t="shared" si="9"/>
        <v>98.5</v>
      </c>
      <c r="U38" s="74">
        <f t="shared" si="10"/>
        <v>87.5</v>
      </c>
      <c r="V38" s="75">
        <f t="shared" si="11"/>
        <v>0</v>
      </c>
      <c r="W38" s="76">
        <f t="shared" si="12"/>
        <v>93</v>
      </c>
      <c r="X38" s="74">
        <v>20.0</v>
      </c>
      <c r="Y38" s="77">
        <v>25.0</v>
      </c>
      <c r="Z38" s="77">
        <v>40.0</v>
      </c>
      <c r="AA38" s="77">
        <v>100.0</v>
      </c>
      <c r="AB38" s="78">
        <f t="shared" si="13"/>
        <v>85</v>
      </c>
      <c r="AC38" s="77">
        <v>30.0</v>
      </c>
      <c r="AD38" s="77">
        <v>70.0</v>
      </c>
      <c r="AE38" s="74">
        <v>100.0</v>
      </c>
      <c r="AF38" s="78">
        <f t="shared" si="21"/>
        <v>100</v>
      </c>
      <c r="AG38" s="77"/>
      <c r="AH38" s="77"/>
      <c r="AI38" s="74"/>
      <c r="AJ38" s="78">
        <f t="shared" si="15"/>
        <v>0</v>
      </c>
      <c r="AK38" s="79">
        <v>100.0</v>
      </c>
      <c r="AL38" s="80">
        <v>100.0</v>
      </c>
      <c r="AM38" s="79">
        <v>100.0</v>
      </c>
      <c r="AN38" s="79">
        <v>25.0</v>
      </c>
      <c r="AO38" s="79">
        <v>100.0</v>
      </c>
      <c r="AP38" s="79">
        <v>80.0</v>
      </c>
      <c r="AQ38" s="79">
        <v>100.0</v>
      </c>
      <c r="AR38" s="79">
        <v>100.0</v>
      </c>
      <c r="AS38" s="79">
        <v>80.0</v>
      </c>
      <c r="AT38" s="79">
        <v>100.0</v>
      </c>
      <c r="AU38" s="79"/>
      <c r="AV38" s="78">
        <f t="shared" si="16"/>
        <v>88.5</v>
      </c>
      <c r="AW38" s="79">
        <v>91.0</v>
      </c>
      <c r="AX38" s="79">
        <v>100.0</v>
      </c>
      <c r="AY38" s="79">
        <v>100.0</v>
      </c>
      <c r="AZ38" s="79">
        <v>100.0</v>
      </c>
      <c r="BA38" s="79">
        <v>100.0</v>
      </c>
      <c r="BB38" s="79">
        <v>100.0</v>
      </c>
      <c r="BC38" s="79">
        <v>100.0</v>
      </c>
      <c r="BD38" s="79">
        <v>90.91</v>
      </c>
      <c r="BE38" s="79">
        <v>100.0</v>
      </c>
      <c r="BF38" s="79">
        <v>100.0</v>
      </c>
      <c r="BG38" s="79"/>
      <c r="BH38" s="79"/>
      <c r="BI38" s="78">
        <f t="shared" si="17"/>
        <v>98.191</v>
      </c>
      <c r="BJ38" s="79">
        <v>100.0</v>
      </c>
      <c r="BK38" s="79">
        <v>100.0</v>
      </c>
      <c r="BL38" s="79">
        <v>100.0</v>
      </c>
      <c r="BM38" s="79">
        <v>100.0</v>
      </c>
      <c r="BN38" s="79">
        <v>100.0</v>
      </c>
      <c r="BO38" s="79">
        <v>100.0</v>
      </c>
      <c r="BP38" s="79">
        <v>100.0</v>
      </c>
      <c r="BQ38" s="79">
        <v>100.0</v>
      </c>
      <c r="BR38" s="79">
        <v>100.0</v>
      </c>
      <c r="BS38" s="79">
        <v>85.0</v>
      </c>
      <c r="BT38" s="78">
        <f t="shared" si="18"/>
        <v>98.5</v>
      </c>
      <c r="BU38" s="81">
        <v>100.0</v>
      </c>
      <c r="BV38" s="81">
        <v>100.0</v>
      </c>
      <c r="BW38" s="81">
        <v>100.0</v>
      </c>
      <c r="BX38" s="79">
        <v>100.0</v>
      </c>
      <c r="BY38" s="79">
        <v>100.0</v>
      </c>
      <c r="BZ38" s="79">
        <v>100.0</v>
      </c>
      <c r="CA38" s="79">
        <v>0.0</v>
      </c>
      <c r="CB38" s="79">
        <v>100.0</v>
      </c>
      <c r="CC38" s="79"/>
      <c r="CD38" s="78">
        <f t="shared" si="19"/>
        <v>87.5</v>
      </c>
    </row>
    <row r="39" ht="15.75" customHeight="1">
      <c r="A39" s="34" t="str">
        <f t="shared" si="2"/>
        <v>201944522-7</v>
      </c>
      <c r="B39" s="23">
        <f t="shared" si="3"/>
        <v>32</v>
      </c>
      <c r="C39" s="34"/>
      <c r="D39" s="98">
        <v>35.0</v>
      </c>
      <c r="E39" s="73" t="s">
        <v>463</v>
      </c>
      <c r="F39" s="73" t="s">
        <v>92</v>
      </c>
      <c r="G39" s="73" t="s">
        <v>464</v>
      </c>
      <c r="H39" s="73" t="s">
        <v>85</v>
      </c>
      <c r="I39" s="73" t="s">
        <v>465</v>
      </c>
      <c r="J39" s="73" t="s">
        <v>466</v>
      </c>
      <c r="K39" s="73" t="s">
        <v>467</v>
      </c>
      <c r="L39" s="94" t="s">
        <v>61</v>
      </c>
      <c r="M39" s="94" t="s">
        <v>468</v>
      </c>
      <c r="N39" s="94" t="s">
        <v>469</v>
      </c>
      <c r="O39" s="74">
        <f t="shared" si="4"/>
        <v>95</v>
      </c>
      <c r="P39" s="74">
        <f t="shared" si="5"/>
        <v>0</v>
      </c>
      <c r="Q39" s="74">
        <f>IFERROR(ROUND((O39+P39+V39)/3,0),)</f>
        <v>32</v>
      </c>
      <c r="R39" s="74">
        <f t="shared" si="7"/>
        <v>44.3</v>
      </c>
      <c r="S39" s="74">
        <f t="shared" si="8"/>
        <v>39.5</v>
      </c>
      <c r="T39" s="74">
        <f t="shared" si="9"/>
        <v>83</v>
      </c>
      <c r="U39" s="74">
        <f t="shared" si="10"/>
        <v>21.875</v>
      </c>
      <c r="V39" s="75">
        <f t="shared" si="11"/>
        <v>0</v>
      </c>
      <c r="W39" s="76">
        <f t="shared" si="12"/>
        <v>32</v>
      </c>
      <c r="X39" s="74">
        <v>20.0</v>
      </c>
      <c r="Y39" s="77">
        <v>25.0</v>
      </c>
      <c r="Z39" s="77">
        <v>50.0</v>
      </c>
      <c r="AA39" s="77">
        <v>100.0</v>
      </c>
      <c r="AB39" s="78">
        <f t="shared" si="13"/>
        <v>95</v>
      </c>
      <c r="AC39" s="77" t="s">
        <v>68</v>
      </c>
      <c r="AD39" s="77" t="s">
        <v>68</v>
      </c>
      <c r="AE39" s="74" t="s">
        <v>68</v>
      </c>
      <c r="AF39" s="104">
        <f t="shared" si="21"/>
        <v>0</v>
      </c>
      <c r="AG39" s="77">
        <v>0.0</v>
      </c>
      <c r="AH39" s="77">
        <v>0.0</v>
      </c>
      <c r="AI39" s="74">
        <v>0.0</v>
      </c>
      <c r="AJ39" s="104">
        <f t="shared" si="15"/>
        <v>0</v>
      </c>
      <c r="AK39" s="79">
        <v>0.0</v>
      </c>
      <c r="AL39" s="80">
        <v>100.0</v>
      </c>
      <c r="AM39" s="79">
        <v>100.0</v>
      </c>
      <c r="AN39" s="79">
        <v>100.0</v>
      </c>
      <c r="AO39" s="79">
        <v>50.0</v>
      </c>
      <c r="AP39" s="79">
        <v>60.0</v>
      </c>
      <c r="AQ39" s="79">
        <v>0.0</v>
      </c>
      <c r="AR39" s="79">
        <v>33.0</v>
      </c>
      <c r="AS39" s="79">
        <v>0.0</v>
      </c>
      <c r="AT39" s="79">
        <v>0.0</v>
      </c>
      <c r="AU39" s="79"/>
      <c r="AV39" s="78">
        <f t="shared" si="16"/>
        <v>44.3</v>
      </c>
      <c r="AW39" s="79">
        <v>0.0</v>
      </c>
      <c r="AX39" s="79">
        <v>100.0</v>
      </c>
      <c r="AY39" s="79">
        <v>100.0</v>
      </c>
      <c r="AZ39" s="79">
        <v>0.0</v>
      </c>
      <c r="BA39" s="79">
        <v>99.0</v>
      </c>
      <c r="BB39" s="79">
        <v>96.0</v>
      </c>
      <c r="BC39" s="79">
        <v>0.0</v>
      </c>
      <c r="BD39" s="79">
        <v>0.0</v>
      </c>
      <c r="BE39" s="79">
        <v>0.0</v>
      </c>
      <c r="BF39" s="79">
        <v>0.0</v>
      </c>
      <c r="BG39" s="79"/>
      <c r="BH39" s="79"/>
      <c r="BI39" s="78">
        <f t="shared" si="17"/>
        <v>39.5</v>
      </c>
      <c r="BJ39" s="79">
        <v>0.0</v>
      </c>
      <c r="BK39" s="79">
        <v>100.0</v>
      </c>
      <c r="BL39" s="79">
        <v>100.0</v>
      </c>
      <c r="BM39" s="79">
        <v>95.0</v>
      </c>
      <c r="BN39" s="79">
        <v>95.0</v>
      </c>
      <c r="BO39" s="79">
        <v>70.0</v>
      </c>
      <c r="BP39" s="79">
        <v>100.0</v>
      </c>
      <c r="BQ39" s="79">
        <v>100.0</v>
      </c>
      <c r="BR39" s="79">
        <v>100.0</v>
      </c>
      <c r="BS39" s="79">
        <v>70.0</v>
      </c>
      <c r="BT39" s="78">
        <f t="shared" si="18"/>
        <v>83</v>
      </c>
      <c r="BU39" s="81">
        <v>75.0</v>
      </c>
      <c r="BV39" s="81">
        <v>0.0</v>
      </c>
      <c r="BW39" s="81">
        <v>100.0</v>
      </c>
      <c r="BX39" s="79">
        <v>0.0</v>
      </c>
      <c r="BY39" s="79">
        <v>0.0</v>
      </c>
      <c r="BZ39" s="79">
        <v>0.0</v>
      </c>
      <c r="CA39" s="79">
        <v>0.0</v>
      </c>
      <c r="CB39" s="79">
        <v>0.0</v>
      </c>
      <c r="CC39" s="79"/>
      <c r="CD39" s="78">
        <f t="shared" si="19"/>
        <v>21.875</v>
      </c>
    </row>
    <row r="40" ht="15.75" customHeight="1">
      <c r="A40" s="34" t="str">
        <f t="shared" si="2"/>
        <v>-</v>
      </c>
      <c r="B40" s="23" t="str">
        <f t="shared" si="3"/>
        <v/>
      </c>
      <c r="C40" s="34"/>
      <c r="D40" s="98">
        <v>36.0</v>
      </c>
      <c r="E40" s="72"/>
      <c r="F40" s="72"/>
      <c r="G40" s="72"/>
      <c r="H40" s="72"/>
      <c r="I40" s="72"/>
      <c r="J40" s="72"/>
      <c r="K40" s="105"/>
      <c r="L40" s="98"/>
      <c r="M40" s="98"/>
      <c r="N40" s="98"/>
      <c r="O40" s="106"/>
      <c r="P40" s="74"/>
      <c r="Q40" s="74"/>
      <c r="R40" s="74"/>
      <c r="S40" s="74"/>
      <c r="T40" s="74"/>
      <c r="U40" s="74"/>
      <c r="V40" s="75"/>
      <c r="W40" s="76"/>
      <c r="X40" s="74"/>
      <c r="Y40" s="77"/>
      <c r="Z40" s="77"/>
      <c r="AA40" s="77"/>
      <c r="AB40" s="78"/>
      <c r="AC40" s="77"/>
      <c r="AD40" s="77"/>
      <c r="AE40" s="74"/>
      <c r="AF40" s="78"/>
      <c r="AG40" s="77"/>
      <c r="AH40" s="77"/>
      <c r="AI40" s="77"/>
      <c r="AJ40" s="78"/>
      <c r="AK40" s="79"/>
      <c r="AL40" s="80"/>
      <c r="AM40" s="79"/>
      <c r="AN40" s="79"/>
      <c r="AO40" s="79"/>
      <c r="AP40" s="79"/>
      <c r="AQ40" s="79"/>
      <c r="AR40" s="79"/>
      <c r="AS40" s="79"/>
      <c r="AT40" s="79"/>
      <c r="AU40" s="79"/>
      <c r="AV40" s="78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8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8"/>
      <c r="BU40" s="79"/>
      <c r="BV40" s="79"/>
      <c r="BW40" s="79"/>
      <c r="BX40" s="79"/>
      <c r="BY40" s="79"/>
      <c r="BZ40" s="79"/>
      <c r="CA40" s="79"/>
      <c r="CB40" s="79"/>
      <c r="CC40" s="79"/>
      <c r="CD40" s="78"/>
    </row>
    <row r="41" ht="15.75" customHeight="1">
      <c r="A41" s="34" t="str">
        <f t="shared" si="2"/>
        <v>-</v>
      </c>
      <c r="B41" s="23" t="str">
        <f t="shared" si="3"/>
        <v/>
      </c>
      <c r="C41" s="34"/>
      <c r="D41" s="98">
        <v>37.0</v>
      </c>
      <c r="E41" s="72"/>
      <c r="F41" s="72"/>
      <c r="G41" s="72"/>
      <c r="H41" s="72"/>
      <c r="I41" s="72"/>
      <c r="J41" s="72"/>
      <c r="K41" s="105"/>
      <c r="L41" s="98"/>
      <c r="M41" s="98"/>
      <c r="N41" s="98"/>
      <c r="O41" s="106"/>
      <c r="P41" s="74"/>
      <c r="Q41" s="74"/>
      <c r="R41" s="74"/>
      <c r="S41" s="74"/>
      <c r="T41" s="74"/>
      <c r="U41" s="74"/>
      <c r="V41" s="75"/>
      <c r="W41" s="107"/>
      <c r="X41" s="74"/>
      <c r="Y41" s="77"/>
      <c r="Z41" s="77"/>
      <c r="AA41" s="77"/>
      <c r="AB41" s="78"/>
      <c r="AC41" s="77"/>
      <c r="AD41" s="77"/>
      <c r="AE41" s="74"/>
      <c r="AF41" s="78"/>
      <c r="AG41" s="77"/>
      <c r="AH41" s="77"/>
      <c r="AI41" s="77"/>
      <c r="AJ41" s="78"/>
      <c r="AK41" s="79"/>
      <c r="AL41" s="80"/>
      <c r="AM41" s="79"/>
      <c r="AN41" s="79"/>
      <c r="AO41" s="79"/>
      <c r="AP41" s="79"/>
      <c r="AQ41" s="79"/>
      <c r="AR41" s="79"/>
      <c r="AS41" s="79"/>
      <c r="AT41" s="79"/>
      <c r="AU41" s="79"/>
      <c r="AV41" s="78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8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8"/>
      <c r="BU41" s="79"/>
      <c r="BV41" s="79"/>
      <c r="BW41" s="79"/>
      <c r="BX41" s="79"/>
      <c r="BY41" s="79"/>
      <c r="BZ41" s="79"/>
      <c r="CA41" s="79"/>
      <c r="CB41" s="79"/>
      <c r="CC41" s="79"/>
      <c r="CD41" s="78"/>
    </row>
    <row r="42" ht="15.75" customHeight="1">
      <c r="A42" s="34" t="str">
        <f t="shared" si="2"/>
        <v>-</v>
      </c>
      <c r="B42" s="23" t="str">
        <f t="shared" si="3"/>
        <v/>
      </c>
      <c r="C42" s="34"/>
      <c r="D42" s="98">
        <v>38.0</v>
      </c>
      <c r="E42" s="72"/>
      <c r="F42" s="72"/>
      <c r="G42" s="72"/>
      <c r="H42" s="72"/>
      <c r="I42" s="72"/>
      <c r="J42" s="72"/>
      <c r="K42" s="105"/>
      <c r="L42" s="98"/>
      <c r="M42" s="98"/>
      <c r="N42" s="98"/>
      <c r="O42" s="106"/>
      <c r="P42" s="74"/>
      <c r="Q42" s="74"/>
      <c r="R42" s="74"/>
      <c r="S42" s="74"/>
      <c r="T42" s="74"/>
      <c r="U42" s="74"/>
      <c r="V42" s="75"/>
      <c r="W42" s="107"/>
      <c r="X42" s="74"/>
      <c r="Y42" s="77"/>
      <c r="Z42" s="77"/>
      <c r="AA42" s="77"/>
      <c r="AB42" s="78"/>
      <c r="AC42" s="77"/>
      <c r="AD42" s="77"/>
      <c r="AE42" s="74"/>
      <c r="AF42" s="78"/>
      <c r="AG42" s="77"/>
      <c r="AH42" s="77"/>
      <c r="AI42" s="77"/>
      <c r="AJ42" s="78"/>
      <c r="AK42" s="79"/>
      <c r="AL42" s="80"/>
      <c r="AM42" s="79"/>
      <c r="AN42" s="79"/>
      <c r="AO42" s="79"/>
      <c r="AP42" s="79"/>
      <c r="AQ42" s="79"/>
      <c r="AR42" s="79"/>
      <c r="AS42" s="79"/>
      <c r="AT42" s="79"/>
      <c r="AU42" s="79"/>
      <c r="AV42" s="78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8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8"/>
      <c r="BU42" s="79"/>
      <c r="BV42" s="79"/>
      <c r="BW42" s="79"/>
      <c r="BX42" s="79"/>
      <c r="BY42" s="79"/>
      <c r="BZ42" s="79"/>
      <c r="CA42" s="79"/>
      <c r="CB42" s="79"/>
      <c r="CC42" s="79"/>
      <c r="CD42" s="78"/>
    </row>
    <row r="43" ht="15.75" customHeight="1">
      <c r="A43" s="34" t="str">
        <f t="shared" si="2"/>
        <v>-</v>
      </c>
      <c r="B43" s="23" t="str">
        <f t="shared" si="3"/>
        <v/>
      </c>
      <c r="C43" s="34"/>
      <c r="D43" s="98">
        <v>39.0</v>
      </c>
      <c r="E43" s="72"/>
      <c r="F43" s="72"/>
      <c r="G43" s="72"/>
      <c r="H43" s="72"/>
      <c r="I43" s="72"/>
      <c r="J43" s="72"/>
      <c r="K43" s="105"/>
      <c r="L43" s="98"/>
      <c r="M43" s="98"/>
      <c r="N43" s="98"/>
      <c r="O43" s="106"/>
      <c r="P43" s="74"/>
      <c r="Q43" s="74"/>
      <c r="R43" s="74"/>
      <c r="S43" s="74"/>
      <c r="T43" s="74"/>
      <c r="U43" s="74"/>
      <c r="V43" s="75"/>
      <c r="W43" s="107"/>
      <c r="X43" s="74"/>
      <c r="Y43" s="77"/>
      <c r="Z43" s="77"/>
      <c r="AA43" s="77"/>
      <c r="AB43" s="78"/>
      <c r="AC43" s="77"/>
      <c r="AD43" s="77"/>
      <c r="AE43" s="74"/>
      <c r="AF43" s="78"/>
      <c r="AG43" s="77"/>
      <c r="AH43" s="77"/>
      <c r="AI43" s="77"/>
      <c r="AJ43" s="78"/>
      <c r="AK43" s="79"/>
      <c r="AL43" s="80"/>
      <c r="AM43" s="79"/>
      <c r="AN43" s="79"/>
      <c r="AO43" s="79"/>
      <c r="AP43" s="79"/>
      <c r="AQ43" s="79"/>
      <c r="AR43" s="79"/>
      <c r="AS43" s="79"/>
      <c r="AT43" s="79"/>
      <c r="AU43" s="79"/>
      <c r="AV43" s="78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8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8"/>
      <c r="BU43" s="79"/>
      <c r="BV43" s="79"/>
      <c r="BW43" s="79"/>
      <c r="BX43" s="79"/>
      <c r="BY43" s="79"/>
      <c r="BZ43" s="79"/>
      <c r="CA43" s="79"/>
      <c r="CB43" s="79"/>
      <c r="CC43" s="79"/>
      <c r="CD43" s="78"/>
    </row>
    <row r="44" ht="15.75" customHeight="1">
      <c r="A44" s="34" t="str">
        <f t="shared" si="2"/>
        <v>-</v>
      </c>
      <c r="B44" s="23" t="str">
        <f t="shared" si="3"/>
        <v/>
      </c>
      <c r="C44" s="34"/>
      <c r="D44" s="98">
        <v>40.0</v>
      </c>
      <c r="E44" s="72"/>
      <c r="F44" s="72"/>
      <c r="G44" s="72"/>
      <c r="H44" s="72"/>
      <c r="I44" s="72"/>
      <c r="J44" s="72"/>
      <c r="K44" s="105"/>
      <c r="L44" s="98"/>
      <c r="M44" s="98"/>
      <c r="N44" s="98"/>
      <c r="O44" s="106"/>
      <c r="P44" s="74"/>
      <c r="Q44" s="74"/>
      <c r="R44" s="74"/>
      <c r="S44" s="74"/>
      <c r="T44" s="74"/>
      <c r="U44" s="74"/>
      <c r="V44" s="75"/>
      <c r="W44" s="107"/>
      <c r="X44" s="74"/>
      <c r="Y44" s="77"/>
      <c r="Z44" s="77"/>
      <c r="AA44" s="77"/>
      <c r="AB44" s="78"/>
      <c r="AC44" s="77"/>
      <c r="AD44" s="77"/>
      <c r="AE44" s="74"/>
      <c r="AF44" s="78"/>
      <c r="AG44" s="77"/>
      <c r="AH44" s="77"/>
      <c r="AI44" s="77"/>
      <c r="AJ44" s="78"/>
      <c r="AK44" s="79"/>
      <c r="AL44" s="80"/>
      <c r="AM44" s="79"/>
      <c r="AN44" s="79"/>
      <c r="AO44" s="79"/>
      <c r="AP44" s="79"/>
      <c r="AQ44" s="79"/>
      <c r="AR44" s="79"/>
      <c r="AS44" s="79"/>
      <c r="AT44" s="79"/>
      <c r="AU44" s="79"/>
      <c r="AV44" s="78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8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8"/>
      <c r="BU44" s="79"/>
      <c r="BV44" s="79"/>
      <c r="BW44" s="79"/>
      <c r="BX44" s="79"/>
      <c r="BY44" s="79"/>
      <c r="BZ44" s="79"/>
      <c r="CA44" s="79"/>
      <c r="CB44" s="79"/>
      <c r="CC44" s="79"/>
      <c r="CD44" s="78"/>
    </row>
    <row r="45" ht="15.75" customHeight="1">
      <c r="A45" s="34" t="str">
        <f t="shared" si="2"/>
        <v>-</v>
      </c>
      <c r="B45" s="23" t="str">
        <f t="shared" si="3"/>
        <v/>
      </c>
      <c r="C45" s="34"/>
      <c r="D45" s="98">
        <v>41.0</v>
      </c>
      <c r="E45" s="72"/>
      <c r="F45" s="72"/>
      <c r="G45" s="72"/>
      <c r="H45" s="72"/>
      <c r="I45" s="72"/>
      <c r="J45" s="72"/>
      <c r="K45" s="105"/>
      <c r="L45" s="98"/>
      <c r="M45" s="98"/>
      <c r="N45" s="98"/>
      <c r="O45" s="106"/>
      <c r="P45" s="74"/>
      <c r="Q45" s="74"/>
      <c r="R45" s="74"/>
      <c r="S45" s="74"/>
      <c r="T45" s="74"/>
      <c r="U45" s="74"/>
      <c r="V45" s="75"/>
      <c r="W45" s="107"/>
      <c r="X45" s="74"/>
      <c r="Y45" s="77"/>
      <c r="Z45" s="77"/>
      <c r="AA45" s="77"/>
      <c r="AB45" s="78"/>
      <c r="AC45" s="77"/>
      <c r="AD45" s="77"/>
      <c r="AE45" s="74"/>
      <c r="AF45" s="78"/>
      <c r="AG45" s="77"/>
      <c r="AH45" s="77"/>
      <c r="AI45" s="77"/>
      <c r="AJ45" s="78"/>
      <c r="AK45" s="79"/>
      <c r="AL45" s="80"/>
      <c r="AM45" s="79"/>
      <c r="AN45" s="79"/>
      <c r="AO45" s="79"/>
      <c r="AP45" s="79"/>
      <c r="AQ45" s="79"/>
      <c r="AR45" s="79"/>
      <c r="AS45" s="79"/>
      <c r="AT45" s="79"/>
      <c r="AU45" s="79"/>
      <c r="AV45" s="78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8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8"/>
      <c r="BU45" s="79"/>
      <c r="BV45" s="79"/>
      <c r="BW45" s="79"/>
      <c r="BX45" s="79"/>
      <c r="BY45" s="79"/>
      <c r="BZ45" s="79"/>
      <c r="CA45" s="79"/>
      <c r="CB45" s="79"/>
      <c r="CC45" s="79"/>
      <c r="CD45" s="78"/>
    </row>
    <row r="46" ht="15.75" customHeight="1">
      <c r="A46" s="34" t="str">
        <f t="shared" si="2"/>
        <v>-</v>
      </c>
      <c r="B46" s="23" t="str">
        <f t="shared" si="3"/>
        <v/>
      </c>
      <c r="C46" s="34"/>
      <c r="D46" s="98">
        <f t="shared" ref="D46:D47" si="26">D45+1</f>
        <v>42</v>
      </c>
      <c r="E46" s="72"/>
      <c r="F46" s="72"/>
      <c r="G46" s="72"/>
      <c r="H46" s="72"/>
      <c r="I46" s="72"/>
      <c r="J46" s="72"/>
      <c r="K46" s="105"/>
      <c r="L46" s="98"/>
      <c r="M46" s="98"/>
      <c r="N46" s="98"/>
      <c r="O46" s="106"/>
      <c r="P46" s="74"/>
      <c r="Q46" s="74"/>
      <c r="R46" s="74"/>
      <c r="S46" s="74"/>
      <c r="T46" s="74"/>
      <c r="U46" s="74"/>
      <c r="V46" s="75"/>
      <c r="W46" s="107"/>
      <c r="X46" s="74"/>
      <c r="Y46" s="77"/>
      <c r="Z46" s="77"/>
      <c r="AA46" s="77"/>
      <c r="AB46" s="78"/>
      <c r="AC46" s="77"/>
      <c r="AD46" s="77"/>
      <c r="AE46" s="74"/>
      <c r="AF46" s="78"/>
      <c r="AG46" s="77"/>
      <c r="AH46" s="77"/>
      <c r="AI46" s="77"/>
      <c r="AJ46" s="78"/>
      <c r="AK46" s="79"/>
      <c r="AL46" s="80"/>
      <c r="AM46" s="79"/>
      <c r="AN46" s="79"/>
      <c r="AO46" s="79"/>
      <c r="AP46" s="79"/>
      <c r="AQ46" s="79"/>
      <c r="AR46" s="79"/>
      <c r="AS46" s="79"/>
      <c r="AT46" s="79"/>
      <c r="AU46" s="79"/>
      <c r="AV46" s="78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8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8"/>
      <c r="BU46" s="79"/>
      <c r="BV46" s="79"/>
      <c r="BW46" s="79"/>
      <c r="BX46" s="79"/>
      <c r="BY46" s="79"/>
      <c r="BZ46" s="79"/>
      <c r="CA46" s="79"/>
      <c r="CB46" s="79"/>
      <c r="CC46" s="79"/>
      <c r="CD46" s="78"/>
    </row>
    <row r="47" ht="15.75" customHeight="1">
      <c r="A47" s="34" t="str">
        <f t="shared" si="2"/>
        <v>-</v>
      </c>
      <c r="B47" s="23" t="str">
        <f t="shared" si="3"/>
        <v/>
      </c>
      <c r="C47" s="34"/>
      <c r="D47" s="98">
        <f t="shared" si="26"/>
        <v>43</v>
      </c>
      <c r="E47" s="72"/>
      <c r="F47" s="72"/>
      <c r="G47" s="72"/>
      <c r="H47" s="72"/>
      <c r="I47" s="72"/>
      <c r="J47" s="72"/>
      <c r="K47" s="105"/>
      <c r="L47" s="98"/>
      <c r="M47" s="98"/>
      <c r="N47" s="98"/>
      <c r="O47" s="106"/>
      <c r="P47" s="74"/>
      <c r="Q47" s="74"/>
      <c r="R47" s="74"/>
      <c r="S47" s="74"/>
      <c r="T47" s="74"/>
      <c r="U47" s="74"/>
      <c r="V47" s="75"/>
      <c r="W47" s="107"/>
      <c r="X47" s="74"/>
      <c r="Y47" s="77"/>
      <c r="Z47" s="77"/>
      <c r="AA47" s="77"/>
      <c r="AB47" s="78"/>
      <c r="AC47" s="77"/>
      <c r="AD47" s="77"/>
      <c r="AE47" s="74"/>
      <c r="AF47" s="78"/>
      <c r="AG47" s="77"/>
      <c r="AH47" s="77"/>
      <c r="AI47" s="77"/>
      <c r="AJ47" s="78"/>
      <c r="AK47" s="79"/>
      <c r="AL47" s="80"/>
      <c r="AM47" s="79"/>
      <c r="AN47" s="79"/>
      <c r="AO47" s="79"/>
      <c r="AP47" s="79"/>
      <c r="AQ47" s="79"/>
      <c r="AR47" s="79"/>
      <c r="AS47" s="79"/>
      <c r="AT47" s="79"/>
      <c r="AU47" s="79"/>
      <c r="AV47" s="78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8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8"/>
      <c r="BU47" s="79"/>
      <c r="BV47" s="79"/>
      <c r="BW47" s="79"/>
      <c r="BX47" s="79"/>
      <c r="BY47" s="79"/>
      <c r="BZ47" s="79"/>
      <c r="CA47" s="79"/>
      <c r="CB47" s="79"/>
      <c r="CC47" s="79"/>
      <c r="CD47" s="78"/>
    </row>
    <row r="48" ht="15.75" customHeight="1">
      <c r="A48" s="34"/>
      <c r="B48" s="34"/>
      <c r="C48" s="34"/>
      <c r="D48" s="34"/>
      <c r="K48" s="2" t="s">
        <v>1</v>
      </c>
      <c r="L48" s="34"/>
      <c r="M48" s="34"/>
      <c r="N48" s="34"/>
      <c r="O48" s="108">
        <f t="shared" ref="O48:R48" si="27">IF(COUNT(O5:O47)&gt;0,ROUND(SUM(O5:O47)/COUNTIF(O5:O47,"&lt;&gt;"),0),0)</f>
        <v>69</v>
      </c>
      <c r="P48" s="108">
        <f t="shared" si="27"/>
        <v>57</v>
      </c>
      <c r="Q48" s="108">
        <f t="shared" si="27"/>
        <v>64</v>
      </c>
      <c r="R48" s="108">
        <f t="shared" si="27"/>
        <v>85</v>
      </c>
      <c r="S48" s="108"/>
      <c r="T48" s="108">
        <f>IF(COUNT(T5:T47)&gt;0,ROUND(SUM(T5:T47)/COUNTIF(T5:T47,"&lt;&gt;"),0),0)</f>
        <v>79</v>
      </c>
      <c r="U48" s="108"/>
      <c r="V48" s="108">
        <f t="shared" ref="V48:Z48" si="28">IF(COUNT(V5:V47)&gt;0,ROUND(SUM(V5:V47)/COUNTIF(V5:V47,"&lt;&gt;"),0),0)</f>
        <v>8</v>
      </c>
      <c r="W48" s="108">
        <f t="shared" si="28"/>
        <v>68</v>
      </c>
      <c r="X48" s="99">
        <f t="shared" si="28"/>
        <v>17</v>
      </c>
      <c r="Y48" s="99">
        <f t="shared" si="28"/>
        <v>23</v>
      </c>
      <c r="Z48" s="99">
        <f t="shared" si="28"/>
        <v>30</v>
      </c>
      <c r="AA48" s="99"/>
      <c r="AB48" s="99">
        <f t="shared" ref="AB48:AN48" si="29">IF(COUNT(AB5:AB47)&gt;0,ROUND(SUM(AB5:AB47)/COUNTIF(AB5:AB47,"&lt;&gt;"),0),0)</f>
        <v>69</v>
      </c>
      <c r="AC48" s="99">
        <f t="shared" si="29"/>
        <v>17</v>
      </c>
      <c r="AD48" s="99">
        <f t="shared" si="29"/>
        <v>41</v>
      </c>
      <c r="AE48" s="99">
        <f t="shared" si="29"/>
        <v>75</v>
      </c>
      <c r="AF48" s="99">
        <f t="shared" si="29"/>
        <v>57</v>
      </c>
      <c r="AG48" s="99">
        <f t="shared" si="29"/>
        <v>10</v>
      </c>
      <c r="AH48" s="99">
        <f t="shared" si="29"/>
        <v>22</v>
      </c>
      <c r="AI48" s="99">
        <f t="shared" si="29"/>
        <v>56</v>
      </c>
      <c r="AJ48" s="99">
        <f t="shared" si="29"/>
        <v>8</v>
      </c>
      <c r="AK48" s="99">
        <f t="shared" si="29"/>
        <v>86</v>
      </c>
      <c r="AL48" s="99">
        <f t="shared" si="29"/>
        <v>98</v>
      </c>
      <c r="AM48" s="99">
        <f t="shared" si="29"/>
        <v>99</v>
      </c>
      <c r="AN48" s="99">
        <f t="shared" si="29"/>
        <v>90</v>
      </c>
      <c r="AO48" s="99"/>
      <c r="AP48" s="99"/>
      <c r="AQ48" s="99"/>
      <c r="AR48" s="99"/>
      <c r="AS48" s="99"/>
      <c r="AT48" s="99"/>
      <c r="AU48" s="99"/>
      <c r="AV48" s="99">
        <f t="shared" ref="AV48:AX48" si="30">IF(COUNT(AV5:AV47)&gt;0,ROUND(SUM(AV5:AV47)/COUNTIF(AV5:AV47,"&lt;&gt;"),0),0)</f>
        <v>85</v>
      </c>
      <c r="AW48" s="99">
        <f t="shared" si="30"/>
        <v>89</v>
      </c>
      <c r="AX48" s="99">
        <f t="shared" si="30"/>
        <v>97</v>
      </c>
      <c r="AY48" s="99"/>
      <c r="AZ48" s="99"/>
      <c r="BA48" s="99"/>
      <c r="BB48" s="99"/>
      <c r="BC48" s="99">
        <f>IF(COUNT(BC5:BC47)&gt;0,ROUND(SUM(BC5:BC47)/COUNTIF(BC5:BC47,"&lt;&gt;"),0),0)</f>
        <v>86</v>
      </c>
      <c r="BD48" s="99"/>
      <c r="BE48" s="99"/>
      <c r="BF48" s="99">
        <f>IF(COUNT(BF5:BF47)&gt;0,ROUND(SUM(BF5:BF47)/COUNTIF(BF5:BF47,"&lt;&gt;"),0),0)</f>
        <v>88</v>
      </c>
      <c r="BG48" s="99"/>
      <c r="BH48" s="99"/>
      <c r="BI48" s="99">
        <f t="shared" ref="BI48:BK48" si="31">IF(COUNT(BI5:BI47)&gt;0,ROUND(SUM(BI5:BI47)/COUNTIF(BI5:BI47,"&lt;&gt;"),0),0)</f>
        <v>89</v>
      </c>
      <c r="BJ48" s="99">
        <f t="shared" si="31"/>
        <v>88</v>
      </c>
      <c r="BK48" s="99">
        <f t="shared" si="31"/>
        <v>95</v>
      </c>
      <c r="BL48" s="99"/>
      <c r="BM48" s="99"/>
      <c r="BN48" s="99"/>
      <c r="BO48" s="99"/>
      <c r="BP48" s="99">
        <f>IF(COUNT(BP5:BP47)&gt;0,ROUND(SUM(BP5:BP47)/COUNTIF(BP5:BP47,"&lt;&gt;"),0),0)</f>
        <v>77</v>
      </c>
      <c r="BQ48" s="99"/>
      <c r="BR48" s="99"/>
      <c r="BS48" s="99">
        <f t="shared" ref="BS48:BW48" si="32">IF(COUNT(BS5:BS47)&gt;0,ROUND(SUM(BS5:BS47)/COUNTIF(BS5:BS47,"&lt;&gt;"),0),0)</f>
        <v>54</v>
      </c>
      <c r="BT48" s="99">
        <f t="shared" si="32"/>
        <v>79</v>
      </c>
      <c r="BU48" s="99">
        <f t="shared" si="32"/>
        <v>88</v>
      </c>
      <c r="BV48" s="99">
        <f t="shared" si="32"/>
        <v>93</v>
      </c>
      <c r="BW48" s="99">
        <f t="shared" si="32"/>
        <v>90</v>
      </c>
      <c r="BX48" s="99"/>
      <c r="BY48" s="99"/>
      <c r="BZ48" s="99"/>
      <c r="CA48" s="99"/>
      <c r="CB48" s="99"/>
      <c r="CC48" s="99"/>
      <c r="CD48" s="99">
        <f>IF(COUNT(CD5:CD47)&gt;0,ROUND(SUM(CD5:CD47)/COUNTIF(CD5:CD47,"&lt;&gt;"),0),0)</f>
        <v>83</v>
      </c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2" t="s">
        <v>2</v>
      </c>
      <c r="L49" s="34"/>
      <c r="M49" s="34"/>
      <c r="N49" s="34"/>
      <c r="O49" s="99">
        <f t="shared" ref="O49:R49" si="33">MAX(O5:O47)</f>
        <v>100</v>
      </c>
      <c r="P49" s="99">
        <f t="shared" si="33"/>
        <v>100</v>
      </c>
      <c r="Q49" s="99">
        <f t="shared" si="33"/>
        <v>100</v>
      </c>
      <c r="R49" s="99">
        <f t="shared" si="33"/>
        <v>100</v>
      </c>
      <c r="S49" s="99"/>
      <c r="T49" s="99">
        <f>MAX(T5:T47)</f>
        <v>100</v>
      </c>
      <c r="U49" s="99"/>
      <c r="V49" s="99">
        <f t="shared" ref="V49:Z49" si="34">MAX(V5:V47)</f>
        <v>100</v>
      </c>
      <c r="W49" s="99">
        <f t="shared" si="34"/>
        <v>99</v>
      </c>
      <c r="X49" s="99">
        <f t="shared" si="34"/>
        <v>20</v>
      </c>
      <c r="Y49" s="99">
        <f t="shared" si="34"/>
        <v>30</v>
      </c>
      <c r="Z49" s="99">
        <f t="shared" si="34"/>
        <v>50</v>
      </c>
      <c r="AA49" s="99"/>
      <c r="AB49" s="99">
        <f t="shared" ref="AB49:AN49" si="35">MAX(AB5:AB47)</f>
        <v>100</v>
      </c>
      <c r="AC49" s="99">
        <f t="shared" si="35"/>
        <v>30</v>
      </c>
      <c r="AD49" s="99">
        <f t="shared" si="35"/>
        <v>70</v>
      </c>
      <c r="AE49" s="99">
        <f t="shared" si="35"/>
        <v>100</v>
      </c>
      <c r="AF49" s="99">
        <f t="shared" si="35"/>
        <v>100</v>
      </c>
      <c r="AG49" s="99">
        <f t="shared" si="35"/>
        <v>30</v>
      </c>
      <c r="AH49" s="99">
        <f t="shared" si="35"/>
        <v>70</v>
      </c>
      <c r="AI49" s="99">
        <f t="shared" si="35"/>
        <v>100</v>
      </c>
      <c r="AJ49" s="99">
        <f t="shared" si="35"/>
        <v>100</v>
      </c>
      <c r="AK49" s="99">
        <f t="shared" si="35"/>
        <v>100</v>
      </c>
      <c r="AL49" s="99">
        <f t="shared" si="35"/>
        <v>100</v>
      </c>
      <c r="AM49" s="99">
        <f t="shared" si="35"/>
        <v>100</v>
      </c>
      <c r="AN49" s="99">
        <f t="shared" si="35"/>
        <v>100</v>
      </c>
      <c r="AO49" s="99"/>
      <c r="AP49" s="99"/>
      <c r="AQ49" s="99"/>
      <c r="AR49" s="99"/>
      <c r="AS49" s="99"/>
      <c r="AT49" s="99"/>
      <c r="AU49" s="99"/>
      <c r="AV49" s="99">
        <f t="shared" ref="AV49:AX49" si="36">MAX(AV5:AV47)</f>
        <v>100</v>
      </c>
      <c r="AW49" s="99">
        <f t="shared" si="36"/>
        <v>100</v>
      </c>
      <c r="AX49" s="99">
        <f t="shared" si="36"/>
        <v>100</v>
      </c>
      <c r="AY49" s="99"/>
      <c r="AZ49" s="99"/>
      <c r="BA49" s="99"/>
      <c r="BB49" s="99"/>
      <c r="BC49" s="99">
        <f>MAX(BC5:BC47)</f>
        <v>100</v>
      </c>
      <c r="BD49" s="99"/>
      <c r="BE49" s="99"/>
      <c r="BF49" s="99">
        <f>MAX(BF5:BF47)</f>
        <v>100</v>
      </c>
      <c r="BG49" s="99"/>
      <c r="BH49" s="99"/>
      <c r="BI49" s="101">
        <f t="shared" ref="BI49:BK49" si="37">MAX(BI5:BI47)</f>
        <v>100</v>
      </c>
      <c r="BJ49" s="99">
        <f t="shared" si="37"/>
        <v>100</v>
      </c>
      <c r="BK49" s="99">
        <f t="shared" si="37"/>
        <v>100</v>
      </c>
      <c r="BL49" s="99"/>
      <c r="BM49" s="99"/>
      <c r="BN49" s="99"/>
      <c r="BO49" s="99"/>
      <c r="BP49" s="99">
        <f>MAX(BP5:BP47)</f>
        <v>100</v>
      </c>
      <c r="BQ49" s="99"/>
      <c r="BR49" s="99"/>
      <c r="BS49" s="99">
        <f t="shared" ref="BS49:BW49" si="38">MAX(BS5:BS47)</f>
        <v>100</v>
      </c>
      <c r="BT49" s="101">
        <f t="shared" si="38"/>
        <v>100</v>
      </c>
      <c r="BU49" s="99">
        <f t="shared" si="38"/>
        <v>100</v>
      </c>
      <c r="BV49" s="99">
        <f t="shared" si="38"/>
        <v>100</v>
      </c>
      <c r="BW49" s="99">
        <f t="shared" si="38"/>
        <v>100</v>
      </c>
      <c r="BX49" s="99"/>
      <c r="BY49" s="99"/>
      <c r="BZ49" s="99"/>
      <c r="CA49" s="99"/>
      <c r="CB49" s="99"/>
      <c r="CC49" s="99"/>
      <c r="CD49" s="101">
        <f>MAX(CD5:CD47)</f>
        <v>100</v>
      </c>
    </row>
    <row r="50" ht="15.75" customHeight="1">
      <c r="A50" s="34"/>
      <c r="B50" s="34"/>
      <c r="C50" s="34"/>
      <c r="D50" s="34">
        <v>1.0</v>
      </c>
      <c r="E50" s="34"/>
      <c r="F50" s="34"/>
      <c r="G50" s="34"/>
      <c r="H50" s="34"/>
      <c r="I50" s="34"/>
      <c r="J50" s="34"/>
      <c r="K50" s="2" t="s">
        <v>3</v>
      </c>
      <c r="L50" s="34"/>
      <c r="M50" s="34"/>
      <c r="N50" s="34"/>
      <c r="O50" s="99">
        <f t="shared" ref="O50:R50" si="39">MIN(O5:O47)</f>
        <v>0</v>
      </c>
      <c r="P50" s="99">
        <f t="shared" si="39"/>
        <v>0</v>
      </c>
      <c r="Q50" s="99">
        <f t="shared" si="39"/>
        <v>0</v>
      </c>
      <c r="R50" s="99">
        <f t="shared" si="39"/>
        <v>39</v>
      </c>
      <c r="S50" s="99"/>
      <c r="T50" s="99">
        <f>MIN(T5:T47)</f>
        <v>18</v>
      </c>
      <c r="U50" s="99"/>
      <c r="V50" s="99">
        <f t="shared" ref="V50:Z50" si="40">MIN(V5:V47)</f>
        <v>0</v>
      </c>
      <c r="W50" s="99">
        <f t="shared" si="40"/>
        <v>0</v>
      </c>
      <c r="X50" s="99">
        <f t="shared" si="40"/>
        <v>15</v>
      </c>
      <c r="Y50" s="99">
        <f t="shared" si="40"/>
        <v>0</v>
      </c>
      <c r="Z50" s="99">
        <f t="shared" si="40"/>
        <v>0</v>
      </c>
      <c r="AA50" s="99"/>
      <c r="AB50" s="99">
        <f t="shared" ref="AB50:AN50" si="41">MIN(AB5:AB47)</f>
        <v>0</v>
      </c>
      <c r="AC50" s="99">
        <f t="shared" si="41"/>
        <v>0</v>
      </c>
      <c r="AD50" s="99">
        <f t="shared" si="41"/>
        <v>0</v>
      </c>
      <c r="AE50" s="99">
        <f t="shared" si="41"/>
        <v>0</v>
      </c>
      <c r="AF50" s="99">
        <f t="shared" si="41"/>
        <v>0</v>
      </c>
      <c r="AG50" s="99">
        <f t="shared" si="41"/>
        <v>0</v>
      </c>
      <c r="AH50" s="99">
        <f t="shared" si="41"/>
        <v>0</v>
      </c>
      <c r="AI50" s="99">
        <f t="shared" si="41"/>
        <v>0</v>
      </c>
      <c r="AJ50" s="99">
        <f t="shared" si="41"/>
        <v>0</v>
      </c>
      <c r="AK50" s="99">
        <f t="shared" si="41"/>
        <v>0</v>
      </c>
      <c r="AL50" s="99">
        <f t="shared" si="41"/>
        <v>80</v>
      </c>
      <c r="AM50" s="99">
        <f t="shared" si="41"/>
        <v>90</v>
      </c>
      <c r="AN50" s="99">
        <f t="shared" si="41"/>
        <v>0</v>
      </c>
      <c r="AO50" s="99"/>
      <c r="AP50" s="99"/>
      <c r="AQ50" s="99"/>
      <c r="AR50" s="99"/>
      <c r="AS50" s="99"/>
      <c r="AT50" s="99"/>
      <c r="AU50" s="99"/>
      <c r="AV50" s="99">
        <f t="shared" ref="AV50:AX50" si="42">MIN(AV5:AV47)</f>
        <v>39</v>
      </c>
      <c r="AW50" s="99">
        <f t="shared" si="42"/>
        <v>0</v>
      </c>
      <c r="AX50" s="99">
        <f t="shared" si="42"/>
        <v>47</v>
      </c>
      <c r="AY50" s="99"/>
      <c r="AZ50" s="99"/>
      <c r="BA50" s="99"/>
      <c r="BB50" s="99"/>
      <c r="BC50" s="99">
        <f>MIN(BC5:BC47)</f>
        <v>0</v>
      </c>
      <c r="BD50" s="99"/>
      <c r="BE50" s="99"/>
      <c r="BF50" s="99">
        <f>MIN(BF5:BF47)</f>
        <v>0</v>
      </c>
      <c r="BG50" s="99"/>
      <c r="BH50" s="99"/>
      <c r="BI50" s="101">
        <f t="shared" ref="BI50:BK50" si="43">MIN(BI5:BI47)</f>
        <v>17.7</v>
      </c>
      <c r="BJ50" s="99">
        <f t="shared" si="43"/>
        <v>0</v>
      </c>
      <c r="BK50" s="99">
        <f t="shared" si="43"/>
        <v>0</v>
      </c>
      <c r="BL50" s="99"/>
      <c r="BM50" s="99"/>
      <c r="BN50" s="99"/>
      <c r="BO50" s="99"/>
      <c r="BP50" s="99">
        <f>MIN(BP5:BP47)</f>
        <v>0</v>
      </c>
      <c r="BQ50" s="99"/>
      <c r="BR50" s="99"/>
      <c r="BS50" s="99">
        <f t="shared" ref="BS50:BW50" si="44">MIN(BS5:BS47)</f>
        <v>0</v>
      </c>
      <c r="BT50" s="101">
        <f t="shared" si="44"/>
        <v>18</v>
      </c>
      <c r="BU50" s="99">
        <f t="shared" si="44"/>
        <v>0</v>
      </c>
      <c r="BV50" s="99">
        <f t="shared" si="44"/>
        <v>0</v>
      </c>
      <c r="BW50" s="99">
        <f t="shared" si="44"/>
        <v>0</v>
      </c>
      <c r="BX50" s="99"/>
      <c r="BY50" s="99"/>
      <c r="BZ50" s="99"/>
      <c r="CA50" s="99"/>
      <c r="CB50" s="99"/>
      <c r="CC50" s="99"/>
      <c r="CD50" s="101">
        <f>MIN(CD5:CD47)</f>
        <v>7.5</v>
      </c>
    </row>
    <row r="51" ht="15.75" customHeight="1">
      <c r="A51" s="34"/>
      <c r="B51" s="34"/>
      <c r="C51" s="34"/>
      <c r="D51" s="34">
        <v>0.7</v>
      </c>
      <c r="E51" s="34"/>
      <c r="F51" s="34"/>
      <c r="G51" s="34"/>
      <c r="H51" s="34"/>
      <c r="I51" s="34"/>
      <c r="J51" s="34"/>
      <c r="K51" s="2" t="s">
        <v>4</v>
      </c>
      <c r="L51" s="34"/>
      <c r="M51" s="34"/>
      <c r="N51" s="34"/>
      <c r="O51" s="102">
        <f t="shared" ref="O51:R51" si="45">COUNTIF(O5:O47,"&gt;=55")</f>
        <v>27</v>
      </c>
      <c r="P51" s="102">
        <f t="shared" si="45"/>
        <v>20</v>
      </c>
      <c r="Q51" s="102">
        <f t="shared" si="45"/>
        <v>25</v>
      </c>
      <c r="R51" s="102">
        <f t="shared" si="45"/>
        <v>33</v>
      </c>
      <c r="S51" s="102"/>
      <c r="T51" s="102">
        <f>COUNTIF(T5:T47,"&gt;=55")</f>
        <v>31</v>
      </c>
      <c r="U51" s="102"/>
      <c r="V51" s="102">
        <f t="shared" ref="V51:Z51" si="46">COUNTIF(V5:V47,"&gt;=55")</f>
        <v>3</v>
      </c>
      <c r="W51" s="102">
        <f t="shared" si="46"/>
        <v>25</v>
      </c>
      <c r="X51" s="102">
        <f t="shared" si="46"/>
        <v>0</v>
      </c>
      <c r="Y51" s="102">
        <f t="shared" si="46"/>
        <v>0</v>
      </c>
      <c r="Z51" s="102">
        <f t="shared" si="46"/>
        <v>0</v>
      </c>
      <c r="AA51" s="102"/>
      <c r="AB51" s="102">
        <f t="shared" ref="AB51:AN51" si="47">COUNTIF(AB5:AB47,"&gt;=55")</f>
        <v>27</v>
      </c>
      <c r="AC51" s="102">
        <f t="shared" si="47"/>
        <v>0</v>
      </c>
      <c r="AD51" s="102">
        <f t="shared" si="47"/>
        <v>19</v>
      </c>
      <c r="AE51" s="102">
        <f t="shared" si="47"/>
        <v>27</v>
      </c>
      <c r="AF51" s="102">
        <f t="shared" si="47"/>
        <v>20</v>
      </c>
      <c r="AG51" s="102">
        <f t="shared" si="47"/>
        <v>0</v>
      </c>
      <c r="AH51" s="102">
        <f t="shared" si="47"/>
        <v>2</v>
      </c>
      <c r="AI51" s="102">
        <f t="shared" si="47"/>
        <v>5</v>
      </c>
      <c r="AJ51" s="102">
        <f t="shared" si="47"/>
        <v>3</v>
      </c>
      <c r="AK51" s="102">
        <f t="shared" si="47"/>
        <v>31</v>
      </c>
      <c r="AL51" s="102">
        <f t="shared" si="47"/>
        <v>35</v>
      </c>
      <c r="AM51" s="102">
        <f t="shared" si="47"/>
        <v>35</v>
      </c>
      <c r="AN51" s="102">
        <f t="shared" si="47"/>
        <v>32</v>
      </c>
      <c r="AO51" s="102"/>
      <c r="AP51" s="102"/>
      <c r="AQ51" s="102"/>
      <c r="AR51" s="102"/>
      <c r="AS51" s="102"/>
      <c r="AT51" s="102"/>
      <c r="AU51" s="102"/>
      <c r="AV51" s="99">
        <f t="shared" ref="AV51:AX51" si="48">COUNTIF(AV5:AV47,"&gt;=55")</f>
        <v>33</v>
      </c>
      <c r="AW51" s="102">
        <f t="shared" si="48"/>
        <v>32</v>
      </c>
      <c r="AX51" s="102">
        <f t="shared" si="48"/>
        <v>34</v>
      </c>
      <c r="AY51" s="102"/>
      <c r="AZ51" s="102"/>
      <c r="BA51" s="102"/>
      <c r="BB51" s="102"/>
      <c r="BC51" s="102">
        <f>COUNTIF(BC5:BC47,"&gt;=55")</f>
        <v>31</v>
      </c>
      <c r="BD51" s="102"/>
      <c r="BE51" s="102"/>
      <c r="BF51" s="102">
        <f>COUNTIF(BF5:BF47,"&gt;=55")</f>
        <v>31</v>
      </c>
      <c r="BG51" s="102"/>
      <c r="BH51" s="102"/>
      <c r="BI51" s="101">
        <f t="shared" ref="BI51:BK51" si="49">COUNTIF(BI5:BI47,"&gt;=55")</f>
        <v>32</v>
      </c>
      <c r="BJ51" s="102">
        <f t="shared" si="49"/>
        <v>32</v>
      </c>
      <c r="BK51" s="102">
        <f t="shared" si="49"/>
        <v>34</v>
      </c>
      <c r="BL51" s="102"/>
      <c r="BM51" s="102"/>
      <c r="BN51" s="102"/>
      <c r="BO51" s="102"/>
      <c r="BP51" s="102">
        <f>COUNTIF(BP5:BP47,"&gt;=55")</f>
        <v>29</v>
      </c>
      <c r="BQ51" s="102"/>
      <c r="BR51" s="102"/>
      <c r="BS51" s="102">
        <f t="shared" ref="BS51:BW51" si="50">COUNTIF(BS5:BS47,"&gt;=55")</f>
        <v>20</v>
      </c>
      <c r="BT51" s="101">
        <f t="shared" si="50"/>
        <v>31</v>
      </c>
      <c r="BU51" s="102">
        <f t="shared" si="50"/>
        <v>31</v>
      </c>
      <c r="BV51" s="102">
        <f t="shared" si="50"/>
        <v>33</v>
      </c>
      <c r="BW51" s="102">
        <f t="shared" si="50"/>
        <v>32</v>
      </c>
      <c r="BX51" s="102"/>
      <c r="BY51" s="102"/>
      <c r="BZ51" s="102"/>
      <c r="CA51" s="102"/>
      <c r="CB51" s="102"/>
      <c r="CC51" s="102"/>
      <c r="CD51" s="101">
        <f>COUNTIF(CD5:CD47,"&gt;=55")</f>
        <v>31</v>
      </c>
    </row>
    <row r="52" ht="15.75" customHeight="1">
      <c r="A52" s="34"/>
      <c r="B52" s="34"/>
      <c r="C52" s="34"/>
      <c r="D52" s="34">
        <v>0.3</v>
      </c>
      <c r="E52" s="34"/>
      <c r="F52" s="34"/>
      <c r="G52" s="34"/>
      <c r="H52" s="34"/>
      <c r="I52" s="34"/>
      <c r="J52" s="34"/>
      <c r="K52" s="2" t="s">
        <v>5</v>
      </c>
      <c r="L52" s="34"/>
      <c r="M52" s="34"/>
      <c r="N52" s="34"/>
      <c r="O52" s="102">
        <f t="shared" ref="O52:R52" si="51">+$K$53-O51</f>
        <v>8</v>
      </c>
      <c r="P52" s="102">
        <f t="shared" si="51"/>
        <v>15</v>
      </c>
      <c r="Q52" s="102">
        <f t="shared" si="51"/>
        <v>10</v>
      </c>
      <c r="R52" s="102">
        <f t="shared" si="51"/>
        <v>2</v>
      </c>
      <c r="S52" s="102"/>
      <c r="T52" s="102">
        <f>+$K$53-T51</f>
        <v>4</v>
      </c>
      <c r="U52" s="102"/>
      <c r="V52" s="102">
        <f t="shared" ref="V52:Z52" si="52">+$K$53-V51</f>
        <v>32</v>
      </c>
      <c r="W52" s="102">
        <f t="shared" si="52"/>
        <v>10</v>
      </c>
      <c r="X52" s="102">
        <f t="shared" si="52"/>
        <v>35</v>
      </c>
      <c r="Y52" s="102">
        <f t="shared" si="52"/>
        <v>35</v>
      </c>
      <c r="Z52" s="102">
        <f t="shared" si="52"/>
        <v>35</v>
      </c>
      <c r="AA52" s="102"/>
      <c r="AB52" s="102">
        <f t="shared" ref="AB52:AN52" si="53">+$K$53-AB51</f>
        <v>8</v>
      </c>
      <c r="AC52" s="102">
        <f t="shared" si="53"/>
        <v>35</v>
      </c>
      <c r="AD52" s="102">
        <f t="shared" si="53"/>
        <v>16</v>
      </c>
      <c r="AE52" s="102">
        <f t="shared" si="53"/>
        <v>8</v>
      </c>
      <c r="AF52" s="102">
        <f t="shared" si="53"/>
        <v>15</v>
      </c>
      <c r="AG52" s="102">
        <f t="shared" si="53"/>
        <v>35</v>
      </c>
      <c r="AH52" s="102">
        <f t="shared" si="53"/>
        <v>33</v>
      </c>
      <c r="AI52" s="102">
        <f t="shared" si="53"/>
        <v>30</v>
      </c>
      <c r="AJ52" s="102">
        <f t="shared" si="53"/>
        <v>32</v>
      </c>
      <c r="AK52" s="102">
        <f t="shared" si="53"/>
        <v>4</v>
      </c>
      <c r="AL52" s="102">
        <f t="shared" si="53"/>
        <v>0</v>
      </c>
      <c r="AM52" s="102">
        <f t="shared" si="53"/>
        <v>0</v>
      </c>
      <c r="AN52" s="102">
        <f t="shared" si="53"/>
        <v>3</v>
      </c>
      <c r="AO52" s="102"/>
      <c r="AP52" s="102"/>
      <c r="AQ52" s="102"/>
      <c r="AR52" s="102"/>
      <c r="AS52" s="102"/>
      <c r="AT52" s="102"/>
      <c r="AU52" s="102"/>
      <c r="AV52" s="99">
        <f t="shared" ref="AV52:AX52" si="54">+$K$53-AV51</f>
        <v>2</v>
      </c>
      <c r="AW52" s="102">
        <f t="shared" si="54"/>
        <v>3</v>
      </c>
      <c r="AX52" s="102">
        <f t="shared" si="54"/>
        <v>1</v>
      </c>
      <c r="AY52" s="102"/>
      <c r="AZ52" s="102"/>
      <c r="BA52" s="102"/>
      <c r="BB52" s="102"/>
      <c r="BC52" s="102">
        <f>+$K$53-BC51</f>
        <v>4</v>
      </c>
      <c r="BD52" s="102"/>
      <c r="BE52" s="102"/>
      <c r="BF52" s="102">
        <f>+$K$53-BF51</f>
        <v>4</v>
      </c>
      <c r="BG52" s="102"/>
      <c r="BH52" s="102"/>
      <c r="BI52" s="101">
        <f t="shared" ref="BI52:BK52" si="55">+$K$53-BI51</f>
        <v>3</v>
      </c>
      <c r="BJ52" s="102">
        <f t="shared" si="55"/>
        <v>3</v>
      </c>
      <c r="BK52" s="102">
        <f t="shared" si="55"/>
        <v>1</v>
      </c>
      <c r="BL52" s="102"/>
      <c r="BM52" s="102"/>
      <c r="BN52" s="102"/>
      <c r="BO52" s="102"/>
      <c r="BP52" s="102">
        <f>+$K$53-BP51</f>
        <v>6</v>
      </c>
      <c r="BQ52" s="102"/>
      <c r="BR52" s="102"/>
      <c r="BS52" s="102">
        <f t="shared" ref="BS52:BW52" si="56">+$K$53-BS51</f>
        <v>15</v>
      </c>
      <c r="BT52" s="101">
        <f t="shared" si="56"/>
        <v>4</v>
      </c>
      <c r="BU52" s="102">
        <f t="shared" si="56"/>
        <v>4</v>
      </c>
      <c r="BV52" s="102">
        <f t="shared" si="56"/>
        <v>2</v>
      </c>
      <c r="BW52" s="102">
        <f t="shared" si="56"/>
        <v>3</v>
      </c>
      <c r="BX52" s="102"/>
      <c r="BY52" s="102"/>
      <c r="BZ52" s="102"/>
      <c r="CA52" s="102"/>
      <c r="CB52" s="102"/>
      <c r="CC52" s="102"/>
      <c r="CD52" s="101">
        <f>+$K$53-CD51</f>
        <v>4</v>
      </c>
    </row>
    <row r="53" ht="15.75" customHeight="1">
      <c r="D53" s="34">
        <v>0.0</v>
      </c>
      <c r="J53" s="34" t="s">
        <v>6</v>
      </c>
      <c r="K53" s="34">
        <f>COUNTA(K5:K47)</f>
        <v>35</v>
      </c>
      <c r="AA53" s="18"/>
    </row>
    <row r="54" ht="15.75" customHeight="1">
      <c r="AA54" s="18"/>
    </row>
    <row r="55" ht="15.75" customHeight="1">
      <c r="AA55" s="18"/>
    </row>
    <row r="56" ht="15.75" customHeight="1">
      <c r="AA56" s="18"/>
    </row>
    <row r="57" ht="15.75" customHeight="1">
      <c r="AA57" s="18"/>
    </row>
    <row r="58" ht="15.75" customHeight="1">
      <c r="AA58" s="18"/>
    </row>
    <row r="59" ht="15.75" customHeight="1">
      <c r="AA59" s="18"/>
    </row>
    <row r="60" ht="15.75" customHeight="1">
      <c r="AA60" s="18"/>
    </row>
    <row r="61" ht="15.75" customHeight="1">
      <c r="AA61" s="18"/>
    </row>
    <row r="62" ht="15.75" customHeight="1">
      <c r="AA62" s="18"/>
    </row>
    <row r="63" ht="15.75" customHeight="1">
      <c r="AA63" s="18"/>
    </row>
    <row r="64" ht="15.75" customHeight="1">
      <c r="AA64" s="18"/>
    </row>
    <row r="65" ht="15.75" customHeight="1">
      <c r="AA65" s="18"/>
    </row>
    <row r="66" ht="15.75" customHeight="1">
      <c r="AA66" s="18"/>
    </row>
    <row r="67" ht="15.75" customHeight="1">
      <c r="AA67" s="18"/>
    </row>
    <row r="68" ht="15.75" customHeight="1">
      <c r="AA68" s="18"/>
    </row>
    <row r="69" ht="15.75" customHeight="1">
      <c r="AA69" s="18"/>
    </row>
    <row r="70" ht="15.75" customHeight="1">
      <c r="AA70" s="18"/>
    </row>
    <row r="71" ht="15.75" customHeight="1">
      <c r="AA71" s="18"/>
    </row>
    <row r="72" ht="15.75" customHeight="1">
      <c r="AA72" s="18"/>
    </row>
    <row r="73" ht="15.75" customHeight="1">
      <c r="AA73" s="18"/>
    </row>
    <row r="74" ht="15.75" customHeight="1">
      <c r="AA74" s="18"/>
    </row>
    <row r="75" ht="15.75" customHeight="1">
      <c r="AA75" s="18"/>
    </row>
    <row r="76" ht="15.75" customHeight="1">
      <c r="AA76" s="18"/>
    </row>
    <row r="77" ht="15.75" customHeight="1">
      <c r="AA77" s="18"/>
    </row>
    <row r="78" ht="15.75" customHeight="1">
      <c r="AA78" s="18"/>
    </row>
    <row r="79" ht="15.75" customHeight="1">
      <c r="AA79" s="18"/>
    </row>
    <row r="80" ht="15.75" customHeight="1">
      <c r="AA80" s="18"/>
    </row>
    <row r="81" ht="15.75" customHeight="1">
      <c r="AA81" s="18"/>
    </row>
    <row r="82" ht="15.75" customHeight="1">
      <c r="AA82" s="18"/>
    </row>
    <row r="83" ht="15.75" customHeight="1">
      <c r="AA83" s="18"/>
    </row>
    <row r="84" ht="15.75" customHeight="1">
      <c r="AA84" s="18"/>
    </row>
    <row r="85" ht="15.75" customHeight="1">
      <c r="AA85" s="18"/>
    </row>
    <row r="86" ht="15.75" customHeight="1">
      <c r="AA86" s="18"/>
    </row>
    <row r="87" ht="15.75" customHeight="1">
      <c r="AA87" s="18"/>
    </row>
    <row r="88" ht="15.75" customHeight="1">
      <c r="AA88" s="18"/>
    </row>
    <row r="89" ht="15.75" customHeight="1">
      <c r="AA89" s="18"/>
    </row>
    <row r="90" ht="15.75" customHeight="1">
      <c r="AA90" s="18"/>
    </row>
    <row r="91" ht="15.75" customHeight="1">
      <c r="AA91" s="18"/>
    </row>
    <row r="92" ht="15.75" customHeight="1">
      <c r="AA92" s="18"/>
    </row>
    <row r="93" ht="15.75" customHeight="1">
      <c r="AA93" s="18"/>
    </row>
    <row r="94" ht="15.75" customHeight="1">
      <c r="AA94" s="18"/>
    </row>
    <row r="95" ht="15.75" customHeight="1">
      <c r="AA95" s="18"/>
    </row>
    <row r="96" ht="15.75" customHeight="1">
      <c r="AA96" s="18"/>
    </row>
    <row r="97" ht="15.75" customHeight="1">
      <c r="AA97" s="18"/>
    </row>
    <row r="98" ht="15.75" customHeight="1">
      <c r="AA98" s="18"/>
    </row>
    <row r="99" ht="15.75" customHeight="1">
      <c r="AA99" s="18"/>
    </row>
    <row r="100" ht="15.75" customHeight="1">
      <c r="AA100" s="18"/>
    </row>
    <row r="101" ht="15.75" customHeight="1">
      <c r="AA101" s="18"/>
    </row>
    <row r="102" ht="15.75" customHeight="1">
      <c r="AA102" s="18"/>
    </row>
    <row r="103" ht="15.75" customHeight="1">
      <c r="AA103" s="18"/>
    </row>
    <row r="104" ht="15.75" customHeight="1">
      <c r="AA104" s="18"/>
    </row>
    <row r="105" ht="15.75" customHeight="1">
      <c r="AA105" s="18"/>
    </row>
    <row r="106" ht="15.75" customHeight="1">
      <c r="AA106" s="18"/>
    </row>
    <row r="107" ht="15.75" customHeight="1">
      <c r="AA107" s="18"/>
    </row>
    <row r="108" ht="15.75" customHeight="1">
      <c r="AA108" s="18"/>
    </row>
    <row r="109" ht="15.75" customHeight="1">
      <c r="AA109" s="18"/>
    </row>
    <row r="110" ht="15.75" customHeight="1">
      <c r="AA110" s="18"/>
    </row>
    <row r="111" ht="15.75" customHeight="1">
      <c r="AA111" s="18"/>
    </row>
    <row r="112" ht="15.75" customHeight="1">
      <c r="AA112" s="18"/>
    </row>
    <row r="113" ht="15.75" customHeight="1">
      <c r="AA113" s="18"/>
    </row>
    <row r="114" ht="15.75" customHeight="1">
      <c r="AA114" s="18"/>
    </row>
    <row r="115" ht="15.75" customHeight="1">
      <c r="AA115" s="18"/>
    </row>
    <row r="116" ht="15.75" customHeight="1">
      <c r="AA116" s="18"/>
    </row>
    <row r="117" ht="15.75" customHeight="1">
      <c r="AA117" s="18"/>
    </row>
    <row r="118" ht="15.75" customHeight="1">
      <c r="AA118" s="18"/>
    </row>
    <row r="119" ht="15.75" customHeight="1">
      <c r="AA119" s="18"/>
    </row>
    <row r="120" ht="15.75" customHeight="1">
      <c r="AA120" s="18"/>
    </row>
    <row r="121" ht="15.75" customHeight="1">
      <c r="AA121" s="18"/>
    </row>
    <row r="122" ht="15.75" customHeight="1">
      <c r="AA122" s="18"/>
    </row>
    <row r="123" ht="15.75" customHeight="1">
      <c r="AA123" s="18"/>
    </row>
    <row r="124" ht="15.75" customHeight="1">
      <c r="AA124" s="18"/>
    </row>
    <row r="125" ht="15.75" customHeight="1">
      <c r="AA125" s="18"/>
    </row>
    <row r="126" ht="15.75" customHeight="1">
      <c r="AA126" s="18"/>
    </row>
    <row r="127" ht="15.75" customHeight="1">
      <c r="AA127" s="18"/>
    </row>
    <row r="128" ht="15.75" customHeight="1">
      <c r="AA128" s="18"/>
    </row>
    <row r="129" ht="15.75" customHeight="1">
      <c r="AA129" s="18"/>
    </row>
    <row r="130" ht="15.75" customHeight="1">
      <c r="AA130" s="18"/>
    </row>
    <row r="131" ht="15.75" customHeight="1">
      <c r="AA131" s="18"/>
    </row>
    <row r="132" ht="15.75" customHeight="1">
      <c r="AA132" s="18"/>
    </row>
    <row r="133" ht="15.75" customHeight="1">
      <c r="AA133" s="18"/>
    </row>
    <row r="134" ht="15.75" customHeight="1">
      <c r="AA134" s="18"/>
    </row>
    <row r="135" ht="15.75" customHeight="1">
      <c r="AA135" s="18"/>
    </row>
    <row r="136" ht="15.75" customHeight="1">
      <c r="AA136" s="18"/>
    </row>
    <row r="137" ht="15.75" customHeight="1">
      <c r="AA137" s="18"/>
    </row>
    <row r="138" ht="15.75" customHeight="1">
      <c r="AA138" s="18"/>
    </row>
    <row r="139" ht="15.75" customHeight="1">
      <c r="AA139" s="18"/>
    </row>
    <row r="140" ht="15.75" customHeight="1">
      <c r="AA140" s="18"/>
    </row>
    <row r="141" ht="15.75" customHeight="1">
      <c r="AA141" s="18"/>
    </row>
    <row r="142" ht="15.75" customHeight="1">
      <c r="AA142" s="18"/>
    </row>
    <row r="143" ht="15.75" customHeight="1">
      <c r="AA143" s="18"/>
    </row>
    <row r="144" ht="15.75" customHeight="1">
      <c r="AA144" s="18"/>
    </row>
    <row r="145" ht="15.75" customHeight="1">
      <c r="AA145" s="18"/>
    </row>
    <row r="146" ht="15.75" customHeight="1">
      <c r="AA146" s="18"/>
    </row>
    <row r="147" ht="15.75" customHeight="1">
      <c r="AA147" s="18"/>
    </row>
    <row r="148" ht="15.75" customHeight="1">
      <c r="AA148" s="18"/>
    </row>
    <row r="149" ht="15.75" customHeight="1">
      <c r="AA149" s="18"/>
    </row>
    <row r="150" ht="15.75" customHeight="1">
      <c r="AA150" s="18"/>
    </row>
    <row r="151" ht="15.75" customHeight="1">
      <c r="AA151" s="18"/>
    </row>
    <row r="152" ht="15.75" customHeight="1">
      <c r="AA152" s="18"/>
    </row>
    <row r="153" ht="15.75" customHeight="1">
      <c r="AA153" s="18"/>
    </row>
    <row r="154" ht="15.75" customHeight="1">
      <c r="AA154" s="18"/>
    </row>
    <row r="155" ht="15.75" customHeight="1">
      <c r="AA155" s="18"/>
    </row>
    <row r="156" ht="15.75" customHeight="1">
      <c r="AA156" s="18"/>
    </row>
    <row r="157" ht="15.75" customHeight="1">
      <c r="AA157" s="18"/>
    </row>
    <row r="158" ht="15.75" customHeight="1">
      <c r="AA158" s="18"/>
    </row>
    <row r="159" ht="15.75" customHeight="1">
      <c r="AA159" s="18"/>
    </row>
    <row r="160" ht="15.75" customHeight="1">
      <c r="AA160" s="18"/>
    </row>
    <row r="161" ht="15.75" customHeight="1">
      <c r="AA161" s="18"/>
    </row>
    <row r="162" ht="15.75" customHeight="1">
      <c r="AA162" s="18"/>
    </row>
    <row r="163" ht="15.75" customHeight="1">
      <c r="AA163" s="18"/>
    </row>
    <row r="164" ht="15.75" customHeight="1">
      <c r="AA164" s="18"/>
    </row>
    <row r="165" ht="15.75" customHeight="1">
      <c r="AA165" s="18"/>
    </row>
    <row r="166" ht="15.75" customHeight="1">
      <c r="AA166" s="18"/>
    </row>
    <row r="167" ht="15.75" customHeight="1">
      <c r="AA167" s="18"/>
    </row>
    <row r="168" ht="15.75" customHeight="1">
      <c r="AA168" s="18"/>
    </row>
    <row r="169" ht="15.75" customHeight="1">
      <c r="AA169" s="18"/>
    </row>
    <row r="170" ht="15.75" customHeight="1">
      <c r="AA170" s="18"/>
    </row>
    <row r="171" ht="15.75" customHeight="1">
      <c r="AA171" s="18"/>
    </row>
    <row r="172" ht="15.75" customHeight="1">
      <c r="AA172" s="18"/>
    </row>
    <row r="173" ht="15.75" customHeight="1">
      <c r="AA173" s="18"/>
    </row>
    <row r="174" ht="15.75" customHeight="1">
      <c r="AA174" s="18"/>
    </row>
    <row r="175" ht="15.75" customHeight="1">
      <c r="AA175" s="18"/>
    </row>
    <row r="176" ht="15.75" customHeight="1">
      <c r="AA176" s="18"/>
    </row>
    <row r="177" ht="15.75" customHeight="1">
      <c r="AA177" s="18"/>
    </row>
    <row r="178" ht="15.75" customHeight="1">
      <c r="AA178" s="18"/>
    </row>
    <row r="179" ht="15.75" customHeight="1">
      <c r="AA179" s="18"/>
    </row>
    <row r="180" ht="15.75" customHeight="1">
      <c r="AA180" s="18"/>
    </row>
    <row r="181" ht="15.75" customHeight="1">
      <c r="AA181" s="18"/>
    </row>
    <row r="182" ht="15.75" customHeight="1">
      <c r="AA182" s="18"/>
    </row>
    <row r="183" ht="15.75" customHeight="1">
      <c r="AA183" s="18"/>
    </row>
    <row r="184" ht="15.75" customHeight="1">
      <c r="AA184" s="18"/>
    </row>
    <row r="185" ht="15.75" customHeight="1">
      <c r="AA185" s="18"/>
    </row>
    <row r="186" ht="15.75" customHeight="1">
      <c r="AA186" s="18"/>
    </row>
    <row r="187" ht="15.75" customHeight="1">
      <c r="AA187" s="18"/>
    </row>
    <row r="188" ht="15.75" customHeight="1">
      <c r="AA188" s="18"/>
    </row>
    <row r="189" ht="15.75" customHeight="1">
      <c r="AA189" s="18"/>
    </row>
    <row r="190" ht="15.75" customHeight="1">
      <c r="AA190" s="18"/>
    </row>
    <row r="191" ht="15.75" customHeight="1">
      <c r="AA191" s="18"/>
    </row>
    <row r="192" ht="15.75" customHeight="1">
      <c r="AA192" s="18"/>
    </row>
    <row r="193" ht="15.75" customHeight="1">
      <c r="AA193" s="18"/>
    </row>
    <row r="194" ht="15.75" customHeight="1">
      <c r="AA194" s="18"/>
    </row>
    <row r="195" ht="15.75" customHeight="1">
      <c r="AA195" s="18"/>
    </row>
    <row r="196" ht="15.75" customHeight="1">
      <c r="AA196" s="18"/>
    </row>
    <row r="197" ht="15.75" customHeight="1">
      <c r="AA197" s="18"/>
    </row>
    <row r="198" ht="15.75" customHeight="1">
      <c r="AA198" s="18"/>
    </row>
    <row r="199" ht="15.75" customHeight="1">
      <c r="AA199" s="18"/>
    </row>
    <row r="200" ht="15.75" customHeight="1">
      <c r="AA200" s="18"/>
    </row>
    <row r="201" ht="15.75" customHeight="1">
      <c r="AA201" s="18"/>
    </row>
    <row r="202" ht="15.75" customHeight="1">
      <c r="AA202" s="18"/>
    </row>
    <row r="203" ht="15.75" customHeight="1">
      <c r="AA203" s="18"/>
    </row>
    <row r="204" ht="15.75" customHeight="1">
      <c r="AA204" s="18"/>
    </row>
    <row r="205" ht="15.75" customHeight="1">
      <c r="AA205" s="18"/>
    </row>
    <row r="206" ht="15.75" customHeight="1">
      <c r="AA206" s="18"/>
    </row>
    <row r="207" ht="15.75" customHeight="1">
      <c r="AA207" s="18"/>
    </row>
    <row r="208" ht="15.75" customHeight="1">
      <c r="AA208" s="18"/>
    </row>
    <row r="209" ht="15.75" customHeight="1">
      <c r="AA209" s="18"/>
    </row>
    <row r="210" ht="15.75" customHeight="1">
      <c r="AA210" s="18"/>
    </row>
    <row r="211" ht="15.75" customHeight="1">
      <c r="AA211" s="18"/>
    </row>
    <row r="212" ht="15.75" customHeight="1">
      <c r="AA212" s="18"/>
    </row>
    <row r="213" ht="15.75" customHeight="1">
      <c r="AA213" s="18"/>
    </row>
    <row r="214" ht="15.75" customHeight="1">
      <c r="AA214" s="18"/>
    </row>
    <row r="215" ht="15.75" customHeight="1">
      <c r="AA215" s="18"/>
    </row>
    <row r="216" ht="15.75" customHeight="1">
      <c r="AA216" s="18"/>
    </row>
    <row r="217" ht="15.75" customHeight="1">
      <c r="AA217" s="18"/>
    </row>
    <row r="218" ht="15.75" customHeight="1">
      <c r="AA218" s="18"/>
    </row>
    <row r="219" ht="15.75" customHeight="1">
      <c r="AA219" s="18"/>
    </row>
    <row r="220" ht="15.75" customHeight="1">
      <c r="AA220" s="18"/>
    </row>
    <row r="221" ht="15.75" customHeight="1">
      <c r="AA221" s="18"/>
    </row>
    <row r="222" ht="15.75" customHeight="1">
      <c r="AA222" s="18"/>
    </row>
    <row r="223" ht="15.75" customHeight="1">
      <c r="AA223" s="18"/>
    </row>
    <row r="224" ht="15.75" customHeight="1">
      <c r="AA224" s="18"/>
    </row>
    <row r="225" ht="15.75" customHeight="1">
      <c r="AA225" s="18"/>
    </row>
    <row r="226" ht="15.75" customHeight="1">
      <c r="AA226" s="18"/>
    </row>
    <row r="227" ht="15.75" customHeight="1">
      <c r="AA227" s="18"/>
    </row>
    <row r="228" ht="15.75" customHeight="1">
      <c r="AA228" s="18"/>
    </row>
    <row r="229" ht="15.75" customHeight="1">
      <c r="AA229" s="18"/>
    </row>
    <row r="230" ht="15.75" customHeight="1">
      <c r="AA230" s="18"/>
    </row>
    <row r="231" ht="15.75" customHeight="1">
      <c r="AA231" s="18"/>
    </row>
    <row r="232" ht="15.75" customHeight="1">
      <c r="AA232" s="18"/>
    </row>
    <row r="233" ht="15.75" customHeight="1">
      <c r="AA233" s="18"/>
    </row>
    <row r="234" ht="15.75" customHeight="1">
      <c r="AA234" s="18"/>
    </row>
    <row r="235" ht="15.75" customHeight="1">
      <c r="AA235" s="18"/>
    </row>
    <row r="236" ht="15.75" customHeight="1">
      <c r="AA236" s="18"/>
    </row>
    <row r="237" ht="15.75" customHeight="1">
      <c r="AA237" s="18"/>
    </row>
    <row r="238" ht="15.75" customHeight="1">
      <c r="AA238" s="18"/>
    </row>
    <row r="239" ht="15.75" customHeight="1">
      <c r="AA239" s="18"/>
    </row>
    <row r="240" ht="15.75" customHeight="1">
      <c r="AA240" s="18"/>
    </row>
    <row r="241" ht="15.75" customHeight="1">
      <c r="AA241" s="18"/>
    </row>
    <row r="242" ht="15.75" customHeight="1">
      <c r="AA242" s="18"/>
    </row>
    <row r="243" ht="15.75" customHeight="1">
      <c r="AA243" s="18"/>
    </row>
    <row r="244" ht="15.75" customHeight="1">
      <c r="AA244" s="18"/>
    </row>
    <row r="245" ht="15.75" customHeight="1">
      <c r="AA245" s="18"/>
    </row>
    <row r="246" ht="15.75" customHeight="1">
      <c r="AA246" s="18"/>
    </row>
    <row r="247" ht="15.75" customHeight="1">
      <c r="AA247" s="18"/>
    </row>
    <row r="248" ht="15.75" customHeight="1">
      <c r="AA248" s="18"/>
    </row>
    <row r="249" ht="15.75" customHeight="1">
      <c r="AA249" s="18"/>
    </row>
    <row r="250" ht="15.75" customHeight="1">
      <c r="AA250" s="18"/>
    </row>
    <row r="251" ht="15.75" customHeight="1">
      <c r="AA251" s="18"/>
    </row>
    <row r="252" ht="15.75" customHeight="1">
      <c r="AA252" s="18"/>
    </row>
    <row r="253" ht="15.75" customHeight="1">
      <c r="AA253" s="1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BI52 BT52:CD52 O40:CD40 BT41:CD44 BT5:CD39">
    <cfRule type="cellIs" dxfId="1" priority="1" operator="lessThan">
      <formula>54.5</formula>
    </cfRule>
  </conditionalFormatting>
  <conditionalFormatting sqref="AB40:AB47 AF40:AF47 AJ40:BS47 BU5:CC47">
    <cfRule type="containsText" dxfId="2" priority="2" operator="containsText" text="A">
      <formula>NOT(ISERROR(SEARCH(("A"),(AB40))))</formula>
    </cfRule>
  </conditionalFormatting>
  <conditionalFormatting sqref="BI41:BI44">
    <cfRule type="cellIs" dxfId="1" priority="3" operator="lessThan">
      <formula>54.5</formula>
    </cfRule>
  </conditionalFormatting>
  <conditionalFormatting sqref="BI42">
    <cfRule type="cellIs" dxfId="1" priority="4" operator="lessThan">
      <formula>54.5</formula>
    </cfRule>
  </conditionalFormatting>
  <conditionalFormatting sqref="BI43">
    <cfRule type="cellIs" dxfId="1" priority="5" operator="lessThan">
      <formula>54.5</formula>
    </cfRule>
  </conditionalFormatting>
  <conditionalFormatting sqref="BI44">
    <cfRule type="cellIs" dxfId="1" priority="6" operator="lessThan">
      <formula>54.5</formula>
    </cfRule>
  </conditionalFormatting>
  <conditionalFormatting sqref="O5:V39 AB5:AB39 AJ5:AJ39 AV5:BH39">
    <cfRule type="cellIs" dxfId="1" priority="7" operator="lessThan">
      <formula>54.5</formula>
    </cfRule>
  </conditionalFormatting>
  <conditionalFormatting sqref="AB5:AB39 AJ5:BH39 BJ5:BS39">
    <cfRule type="containsText" dxfId="2" priority="8" operator="containsText" text="A">
      <formula>NOT(ISERROR(SEARCH(("A"),(AB5))))</formula>
    </cfRule>
  </conditionalFormatting>
  <conditionalFormatting sqref="BI5:BI39">
    <cfRule type="cellIs" dxfId="1" priority="9" operator="lessThan">
      <formula>54.5</formula>
    </cfRule>
  </conditionalFormatting>
  <conditionalFormatting sqref="BI5:BI39">
    <cfRule type="containsText" dxfId="2" priority="10" operator="containsText" text="A">
      <formula>NOT(ISERROR(SEARCH(("A"),(BI5))))</formula>
    </cfRule>
  </conditionalFormatting>
  <conditionalFormatting sqref="AF5:AF39 AJ5:AJ39">
    <cfRule type="cellIs" dxfId="1" priority="11" operator="lessThan">
      <formula>54.5</formula>
    </cfRule>
  </conditionalFormatting>
  <conditionalFormatting sqref="AF5:AF39 AJ5:AJ39">
    <cfRule type="containsText" dxfId="2" priority="12" operator="containsText" text="A">
      <formula>NOT(ISERROR(SEARCH(("A"),(AF5))))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2.14"/>
    <col customWidth="1" min="2" max="2" width="3.57"/>
    <col customWidth="1" min="3" max="4" width="3.0"/>
    <col customWidth="1" min="5" max="5" width="11.71"/>
    <col customWidth="1" min="6" max="6" width="3.57"/>
    <col customWidth="1" min="7" max="7" width="9.0"/>
    <col customWidth="1" min="8" max="8" width="3.57"/>
    <col customWidth="1" min="9" max="9" width="10.71"/>
    <col customWidth="1" min="10" max="10" width="9.86"/>
    <col customWidth="1" min="11" max="11" width="18.0"/>
    <col customWidth="1" hidden="1" min="12" max="12" width="4.71"/>
    <col customWidth="1" hidden="1" min="13" max="13" width="23.14"/>
    <col customWidth="1" hidden="1" min="14" max="14" width="34.14"/>
    <col customWidth="1" min="15" max="22" width="4.14"/>
    <col customWidth="1" min="23" max="23" width="5.71"/>
    <col customWidth="1" min="24" max="27" width="6.0"/>
    <col customWidth="1" min="28" max="28" width="4.14"/>
    <col customWidth="1" min="29" max="31" width="6.0"/>
    <col customWidth="1" min="32" max="32" width="4.14"/>
    <col customWidth="1" min="33" max="35" width="6.71"/>
    <col customWidth="1" min="36" max="36" width="4.14"/>
    <col customWidth="1" min="37" max="47" width="6.71"/>
    <col customWidth="1" min="48" max="48" width="7.43"/>
    <col customWidth="1" min="49" max="60" width="6.71"/>
    <col customWidth="1" min="61" max="61" width="4.71"/>
    <col customWidth="1" min="62" max="71" width="6.71"/>
    <col customWidth="1" min="72" max="72" width="4.71"/>
    <col customWidth="1" min="73" max="81" width="6.71"/>
    <col customWidth="1" min="82" max="82" width="4.71"/>
  </cols>
  <sheetData>
    <row r="1" ht="15.75" customHeight="1">
      <c r="A1" s="34"/>
      <c r="B1" s="34"/>
      <c r="C1" s="34"/>
      <c r="D1" s="34"/>
      <c r="E1" s="35"/>
      <c r="F1" s="35"/>
      <c r="G1" s="35"/>
      <c r="H1" s="35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 t="s">
        <v>12</v>
      </c>
      <c r="Y1" s="38"/>
      <c r="Z1" s="38"/>
      <c r="AA1" s="38"/>
      <c r="AB1" s="38"/>
      <c r="AC1" s="37" t="s">
        <v>13</v>
      </c>
      <c r="AD1" s="38"/>
      <c r="AE1" s="38"/>
      <c r="AF1" s="38"/>
      <c r="AG1" s="39" t="s">
        <v>14</v>
      </c>
      <c r="AH1" s="38"/>
      <c r="AI1" s="38"/>
      <c r="AJ1" s="38"/>
      <c r="AK1" s="40" t="s">
        <v>15</v>
      </c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41" t="s">
        <v>16</v>
      </c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42" t="s">
        <v>17</v>
      </c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43" t="s">
        <v>18</v>
      </c>
      <c r="BV1" s="38"/>
      <c r="BW1" s="38"/>
      <c r="BX1" s="38"/>
      <c r="BY1" s="38"/>
      <c r="BZ1" s="38"/>
      <c r="CA1" s="38"/>
      <c r="CB1" s="38"/>
      <c r="CC1" s="38"/>
      <c r="CD1" s="38"/>
    </row>
    <row r="2" ht="15.75" customHeight="1">
      <c r="A2" s="35"/>
      <c r="B2" s="35"/>
      <c r="C2" s="35"/>
      <c r="D2" s="35"/>
      <c r="G2" s="35"/>
      <c r="H2" s="35"/>
      <c r="I2" s="35"/>
      <c r="J2" s="36"/>
      <c r="K2" s="36"/>
      <c r="L2" s="36"/>
      <c r="M2" s="36"/>
      <c r="N2" s="36"/>
      <c r="O2" s="44" t="s">
        <v>19</v>
      </c>
      <c r="P2" s="45"/>
      <c r="Q2" s="45"/>
      <c r="R2" s="45"/>
      <c r="S2" s="45"/>
      <c r="T2" s="45"/>
      <c r="U2" s="45"/>
      <c r="V2" s="45"/>
      <c r="W2" s="46"/>
      <c r="X2" s="47">
        <v>20.0</v>
      </c>
      <c r="Y2" s="47">
        <v>30.0</v>
      </c>
      <c r="Z2" s="47">
        <v>50.0</v>
      </c>
      <c r="AA2" s="47"/>
      <c r="AB2" s="48"/>
      <c r="AC2" s="47">
        <v>30.0</v>
      </c>
      <c r="AD2" s="47">
        <v>70.0</v>
      </c>
      <c r="AE2" s="47"/>
      <c r="AF2" s="48"/>
      <c r="AG2" s="50">
        <v>30.0</v>
      </c>
      <c r="AH2" s="50">
        <v>70.0</v>
      </c>
      <c r="AI2" s="47"/>
      <c r="AJ2" s="51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52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53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54"/>
      <c r="BU2" s="36"/>
      <c r="BV2" s="36"/>
      <c r="BW2" s="36"/>
      <c r="BX2" s="36"/>
      <c r="BY2" s="36"/>
      <c r="BZ2" s="36"/>
      <c r="CA2" s="36"/>
      <c r="CB2" s="36"/>
      <c r="CC2" s="36"/>
      <c r="CD2" s="55"/>
    </row>
    <row r="3" ht="15.75" customHeight="1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L3" s="36"/>
      <c r="M3" s="36"/>
      <c r="N3" s="36"/>
      <c r="O3" s="56"/>
      <c r="P3" s="56"/>
      <c r="Q3" s="57">
        <v>0.5</v>
      </c>
      <c r="R3" s="57">
        <v>0.2</v>
      </c>
      <c r="S3" s="57">
        <v>0.05</v>
      </c>
      <c r="T3" s="57">
        <v>0.2</v>
      </c>
      <c r="U3" s="57">
        <v>0.05</v>
      </c>
      <c r="V3" s="57"/>
      <c r="W3" s="57"/>
      <c r="X3" s="58">
        <v>0.2</v>
      </c>
      <c r="Y3" s="58">
        <v>0.3</v>
      </c>
      <c r="Z3" s="58">
        <f>Z2/100</f>
        <v>0.5</v>
      </c>
      <c r="AA3" s="58"/>
      <c r="AB3" s="48"/>
      <c r="AC3" s="58">
        <v>0.3</v>
      </c>
      <c r="AD3" s="58">
        <v>0.7</v>
      </c>
      <c r="AE3" s="58"/>
      <c r="AF3" s="48"/>
      <c r="AG3" s="58">
        <f t="shared" ref="AG3:AH3" si="1">AG2/100</f>
        <v>0.3</v>
      </c>
      <c r="AH3" s="58">
        <f t="shared" si="1"/>
        <v>0.7</v>
      </c>
      <c r="AI3" s="58"/>
      <c r="AJ3" s="51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2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3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4"/>
      <c r="BU3" s="59"/>
      <c r="BV3" s="59"/>
      <c r="BW3" s="59"/>
      <c r="BX3" s="59"/>
      <c r="BY3" s="59"/>
      <c r="BZ3" s="59"/>
      <c r="CA3" s="59"/>
      <c r="CB3" s="59"/>
      <c r="CC3" s="59"/>
      <c r="CD3" s="55" t="s">
        <v>20</v>
      </c>
    </row>
    <row r="4" ht="15.75" customHeight="1">
      <c r="A4" s="60" t="s">
        <v>21</v>
      </c>
      <c r="B4" s="60" t="s">
        <v>22</v>
      </c>
      <c r="C4" s="60"/>
      <c r="D4" s="61" t="s">
        <v>23</v>
      </c>
      <c r="E4" s="61" t="s">
        <v>21</v>
      </c>
      <c r="F4" s="61" t="s">
        <v>24</v>
      </c>
      <c r="G4" s="61" t="s">
        <v>25</v>
      </c>
      <c r="H4" s="61" t="s">
        <v>24</v>
      </c>
      <c r="I4" s="61" t="s">
        <v>26</v>
      </c>
      <c r="J4" s="6" t="s">
        <v>27</v>
      </c>
      <c r="K4" s="6" t="s">
        <v>28</v>
      </c>
      <c r="L4" s="62" t="s">
        <v>29</v>
      </c>
      <c r="M4" s="62" t="s">
        <v>30</v>
      </c>
      <c r="N4" s="62" t="s">
        <v>31</v>
      </c>
      <c r="O4" s="56" t="s">
        <v>32</v>
      </c>
      <c r="P4" s="56" t="s">
        <v>33</v>
      </c>
      <c r="Q4" s="63" t="s">
        <v>34</v>
      </c>
      <c r="R4" s="63" t="s">
        <v>35</v>
      </c>
      <c r="S4" s="63" t="s">
        <v>36</v>
      </c>
      <c r="T4" s="63" t="s">
        <v>37</v>
      </c>
      <c r="U4" s="63" t="s">
        <v>38</v>
      </c>
      <c r="V4" s="63" t="s">
        <v>39</v>
      </c>
      <c r="W4" s="63" t="s">
        <v>22</v>
      </c>
      <c r="X4" s="36" t="s">
        <v>40</v>
      </c>
      <c r="Y4" s="36" t="s">
        <v>41</v>
      </c>
      <c r="Z4" s="36" t="s">
        <v>42</v>
      </c>
      <c r="AA4" s="36" t="s">
        <v>43</v>
      </c>
      <c r="AB4" s="48" t="s">
        <v>32</v>
      </c>
      <c r="AC4" s="36" t="s">
        <v>40</v>
      </c>
      <c r="AD4" s="36" t="s">
        <v>41</v>
      </c>
      <c r="AE4" s="36" t="s">
        <v>43</v>
      </c>
      <c r="AF4" s="48" t="s">
        <v>33</v>
      </c>
      <c r="AG4" s="36" t="s">
        <v>40</v>
      </c>
      <c r="AH4" s="36" t="s">
        <v>41</v>
      </c>
      <c r="AI4" s="36" t="s">
        <v>43</v>
      </c>
      <c r="AJ4" s="64" t="s">
        <v>39</v>
      </c>
      <c r="AK4" s="65" t="s">
        <v>44</v>
      </c>
      <c r="AL4" s="65" t="s">
        <v>45</v>
      </c>
      <c r="AM4" s="65" t="s">
        <v>46</v>
      </c>
      <c r="AN4" s="65" t="s">
        <v>47</v>
      </c>
      <c r="AO4" s="65" t="s">
        <v>48</v>
      </c>
      <c r="AP4" s="65" t="s">
        <v>49</v>
      </c>
      <c r="AQ4" s="65" t="s">
        <v>50</v>
      </c>
      <c r="AR4" s="65" t="s">
        <v>51</v>
      </c>
      <c r="AS4" s="65" t="s">
        <v>52</v>
      </c>
      <c r="AT4" s="65" t="s">
        <v>53</v>
      </c>
      <c r="AU4" s="65" t="s">
        <v>54</v>
      </c>
      <c r="AV4" s="66" t="s">
        <v>35</v>
      </c>
      <c r="AW4" s="65" t="s">
        <v>44</v>
      </c>
      <c r="AX4" s="65" t="s">
        <v>45</v>
      </c>
      <c r="AY4" s="65" t="s">
        <v>46</v>
      </c>
      <c r="AZ4" s="65" t="s">
        <v>47</v>
      </c>
      <c r="BA4" s="65" t="s">
        <v>48</v>
      </c>
      <c r="BB4" s="65" t="s">
        <v>49</v>
      </c>
      <c r="BC4" s="65" t="s">
        <v>50</v>
      </c>
      <c r="BD4" s="65" t="s">
        <v>51</v>
      </c>
      <c r="BE4" s="65" t="s">
        <v>52</v>
      </c>
      <c r="BF4" s="65" t="s">
        <v>53</v>
      </c>
      <c r="BG4" s="65" t="s">
        <v>55</v>
      </c>
      <c r="BH4" s="65" t="s">
        <v>56</v>
      </c>
      <c r="BI4" s="67" t="s">
        <v>36</v>
      </c>
      <c r="BJ4" s="65" t="s">
        <v>44</v>
      </c>
      <c r="BK4" s="65" t="s">
        <v>45</v>
      </c>
      <c r="BL4" s="65" t="s">
        <v>46</v>
      </c>
      <c r="BM4" s="65" t="s">
        <v>47</v>
      </c>
      <c r="BN4" s="65" t="s">
        <v>48</v>
      </c>
      <c r="BO4" s="65" t="s">
        <v>49</v>
      </c>
      <c r="BP4" s="65" t="s">
        <v>50</v>
      </c>
      <c r="BQ4" s="65" t="s">
        <v>51</v>
      </c>
      <c r="BR4" s="65" t="s">
        <v>52</v>
      </c>
      <c r="BS4" s="65" t="s">
        <v>53</v>
      </c>
      <c r="BT4" s="68" t="s">
        <v>37</v>
      </c>
      <c r="BU4" s="65" t="s">
        <v>45</v>
      </c>
      <c r="BV4" s="65" t="s">
        <v>46</v>
      </c>
      <c r="BW4" s="65" t="s">
        <v>47</v>
      </c>
      <c r="BX4" s="65" t="s">
        <v>48</v>
      </c>
      <c r="BY4" s="65" t="s">
        <v>49</v>
      </c>
      <c r="BZ4" s="65" t="s">
        <v>50</v>
      </c>
      <c r="CA4" s="65" t="s">
        <v>51</v>
      </c>
      <c r="CB4" s="69" t="s">
        <v>52</v>
      </c>
      <c r="CC4" s="70"/>
      <c r="CD4" s="71" t="s">
        <v>57</v>
      </c>
    </row>
    <row r="5" ht="15.75" customHeight="1">
      <c r="A5" s="34" t="str">
        <f t="shared" ref="A5:A47" si="2">$E5&amp;"-"&amp;$F5</f>
        <v>202051511-5</v>
      </c>
      <c r="B5" s="23">
        <f t="shared" ref="B5:B47" si="3">$W5</f>
        <v>89</v>
      </c>
      <c r="C5" s="34"/>
      <c r="D5" s="72">
        <v>1.0</v>
      </c>
      <c r="E5" s="72" t="s">
        <v>470</v>
      </c>
      <c r="F5" s="72" t="s">
        <v>71</v>
      </c>
      <c r="G5" s="72" t="s">
        <v>471</v>
      </c>
      <c r="H5" s="72" t="s">
        <v>92</v>
      </c>
      <c r="I5" s="72" t="s">
        <v>472</v>
      </c>
      <c r="J5" s="72" t="s">
        <v>473</v>
      </c>
      <c r="K5" s="72" t="s">
        <v>474</v>
      </c>
      <c r="L5" s="72" t="s">
        <v>65</v>
      </c>
      <c r="M5" s="72" t="s">
        <v>323</v>
      </c>
      <c r="N5" s="72" t="s">
        <v>475</v>
      </c>
      <c r="O5" s="74">
        <f t="shared" ref="O5:O37" si="4">$AB5</f>
        <v>100</v>
      </c>
      <c r="P5" s="74">
        <f t="shared" ref="P5:P37" si="5">$AF5</f>
        <v>100</v>
      </c>
      <c r="Q5" s="74">
        <f t="shared" ref="Q5:Q9" si="6">IFERROR(IF($V5&lt;&gt;0,ROUND((MAX(O5:P5)*0.5+$V5*0.5),0),ROUND(($O5*0.5+$P5*0.5),0)),)</f>
        <v>100</v>
      </c>
      <c r="R5" s="74">
        <f t="shared" ref="R5:R37" si="7">$AV5</f>
        <v>87.2</v>
      </c>
      <c r="S5" s="74">
        <f t="shared" ref="S5:S37" si="8">$BI5</f>
        <v>100</v>
      </c>
      <c r="T5" s="74">
        <f t="shared" ref="T5:T37" si="9">$BT5</f>
        <v>69</v>
      </c>
      <c r="U5" s="74">
        <f t="shared" ref="U5:U37" si="10">$CD5</f>
        <v>62.5</v>
      </c>
      <c r="V5" s="75">
        <f t="shared" ref="V5:V37" si="11">$AJ5</f>
        <v>0</v>
      </c>
      <c r="W5" s="76">
        <f t="shared" ref="W5:W37" si="12">IF($Q5&gt;=55,ROUND($Q5*$Q$3+$R5*$R$3+$S5*$S$3+$T5*$T$3+$U5*$U$3,0),$Q5)</f>
        <v>89</v>
      </c>
      <c r="X5" s="74">
        <v>20.0</v>
      </c>
      <c r="Y5" s="77">
        <v>30.0</v>
      </c>
      <c r="Z5" s="77">
        <v>50.0</v>
      </c>
      <c r="AA5" s="77">
        <v>100.0</v>
      </c>
      <c r="AB5" s="78">
        <f t="shared" ref="AB5:AB37" si="13">IFERROR(X5+Y5+Z5*AA5/100,0)</f>
        <v>100</v>
      </c>
      <c r="AC5" s="77">
        <v>30.0</v>
      </c>
      <c r="AD5" s="77">
        <v>70.0</v>
      </c>
      <c r="AE5" s="74">
        <v>100.0</v>
      </c>
      <c r="AF5" s="78">
        <f t="shared" ref="AF5:AF37" si="14">IFERROR(AC5+AD5*AE5/100,0)</f>
        <v>100</v>
      </c>
      <c r="AG5" s="77"/>
      <c r="AH5" s="77"/>
      <c r="AI5" s="74"/>
      <c r="AJ5" s="78">
        <f t="shared" ref="AJ5:AJ37" si="15">IFERROR(AG5+AH5*AI5/100,0)</f>
        <v>0</v>
      </c>
      <c r="AK5" s="79">
        <v>100.0</v>
      </c>
      <c r="AL5" s="80">
        <v>100.0</v>
      </c>
      <c r="AM5" s="79">
        <v>100.0</v>
      </c>
      <c r="AN5" s="79">
        <v>100.0</v>
      </c>
      <c r="AO5" s="79">
        <v>75.0</v>
      </c>
      <c r="AP5" s="79">
        <v>80.0</v>
      </c>
      <c r="AQ5" s="79">
        <v>100.0</v>
      </c>
      <c r="AR5" s="79">
        <v>17.0</v>
      </c>
      <c r="AS5" s="79">
        <v>100.0</v>
      </c>
      <c r="AT5" s="79">
        <v>100.0</v>
      </c>
      <c r="AU5" s="79"/>
      <c r="AV5" s="78">
        <f t="shared" ref="AV5:AV37" si="16">IFERROR(AVERAGE(AK5:AU5),0)</f>
        <v>87.2</v>
      </c>
      <c r="AW5" s="79">
        <v>100.0</v>
      </c>
      <c r="AX5" s="79">
        <v>100.0</v>
      </c>
      <c r="AY5" s="79">
        <v>100.0</v>
      </c>
      <c r="AZ5" s="79">
        <v>100.0</v>
      </c>
      <c r="BA5" s="79">
        <v>100.0</v>
      </c>
      <c r="BB5" s="79">
        <v>100.0</v>
      </c>
      <c r="BC5" s="79">
        <v>100.0</v>
      </c>
      <c r="BD5" s="79">
        <v>100.0</v>
      </c>
      <c r="BE5" s="79">
        <v>100.0</v>
      </c>
      <c r="BF5" s="79">
        <v>100.0</v>
      </c>
      <c r="BG5" s="79"/>
      <c r="BH5" s="79"/>
      <c r="BI5" s="78">
        <f t="shared" ref="BI5:BI12" si="17">IFERROR(AVERAGE(AW5:BH5),0)</f>
        <v>100</v>
      </c>
      <c r="BJ5" s="79">
        <v>100.0</v>
      </c>
      <c r="BK5" s="79">
        <v>100.0</v>
      </c>
      <c r="BL5" s="79">
        <v>90.0</v>
      </c>
      <c r="BM5" s="79">
        <v>0.0</v>
      </c>
      <c r="BN5" s="79">
        <v>100.0</v>
      </c>
      <c r="BO5" s="79">
        <v>100.0</v>
      </c>
      <c r="BP5" s="79">
        <v>100.0</v>
      </c>
      <c r="BQ5" s="79">
        <v>100.0</v>
      </c>
      <c r="BR5" s="79">
        <v>0.0</v>
      </c>
      <c r="BS5" s="79">
        <v>0.0</v>
      </c>
      <c r="BT5" s="78">
        <f t="shared" ref="BT5:BT37" si="18">IFERROR(AVERAGE(BJ5:BS5),0)</f>
        <v>69</v>
      </c>
      <c r="BU5" s="81">
        <v>100.0</v>
      </c>
      <c r="BV5" s="81">
        <v>100.0</v>
      </c>
      <c r="BW5" s="81">
        <v>100.0</v>
      </c>
      <c r="BX5" s="79">
        <v>100.0</v>
      </c>
      <c r="BY5" s="79">
        <v>100.0</v>
      </c>
      <c r="BZ5" s="79">
        <v>0.0</v>
      </c>
      <c r="CA5" s="79">
        <v>0.0</v>
      </c>
      <c r="CB5" s="79">
        <v>0.0</v>
      </c>
      <c r="CC5" s="83"/>
      <c r="CD5" s="78">
        <f t="shared" ref="CD5:CD37" si="19">IFERROR(AVERAGE(BU5:CC5),0)</f>
        <v>62.5</v>
      </c>
    </row>
    <row r="6" ht="15.75" customHeight="1">
      <c r="A6" s="34" t="str">
        <f t="shared" si="2"/>
        <v>201956628-8</v>
      </c>
      <c r="B6" s="23">
        <f t="shared" si="3"/>
        <v>89</v>
      </c>
      <c r="C6" s="34"/>
      <c r="D6" s="84">
        <v>2.0</v>
      </c>
      <c r="E6" s="72" t="s">
        <v>476</v>
      </c>
      <c r="F6" s="72" t="s">
        <v>108</v>
      </c>
      <c r="G6" s="72" t="s">
        <v>477</v>
      </c>
      <c r="H6" s="72" t="s">
        <v>79</v>
      </c>
      <c r="I6" s="72" t="s">
        <v>478</v>
      </c>
      <c r="J6" s="72" t="s">
        <v>436</v>
      </c>
      <c r="K6" s="72" t="s">
        <v>479</v>
      </c>
      <c r="L6" s="72" t="s">
        <v>65</v>
      </c>
      <c r="M6" s="72" t="s">
        <v>97</v>
      </c>
      <c r="N6" s="72" t="s">
        <v>480</v>
      </c>
      <c r="O6" s="74">
        <f t="shared" si="4"/>
        <v>70</v>
      </c>
      <c r="P6" s="74">
        <f t="shared" si="5"/>
        <v>95</v>
      </c>
      <c r="Q6" s="74">
        <f t="shared" si="6"/>
        <v>83</v>
      </c>
      <c r="R6" s="74">
        <f t="shared" si="7"/>
        <v>89.5</v>
      </c>
      <c r="S6" s="74">
        <f t="shared" si="8"/>
        <v>86.7</v>
      </c>
      <c r="T6" s="74">
        <f t="shared" si="9"/>
        <v>100</v>
      </c>
      <c r="U6" s="74">
        <f t="shared" si="10"/>
        <v>100</v>
      </c>
      <c r="V6" s="75">
        <f t="shared" si="11"/>
        <v>0</v>
      </c>
      <c r="W6" s="76">
        <f t="shared" si="12"/>
        <v>89</v>
      </c>
      <c r="X6" s="74">
        <v>20.0</v>
      </c>
      <c r="Y6" s="77">
        <v>30.0</v>
      </c>
      <c r="Z6" s="77">
        <v>20.0</v>
      </c>
      <c r="AA6" s="77">
        <v>100.0</v>
      </c>
      <c r="AB6" s="78">
        <f t="shared" si="13"/>
        <v>70</v>
      </c>
      <c r="AC6" s="77">
        <v>25.0</v>
      </c>
      <c r="AD6" s="77">
        <v>70.0</v>
      </c>
      <c r="AE6" s="74">
        <v>100.0</v>
      </c>
      <c r="AF6" s="78">
        <f t="shared" si="14"/>
        <v>95</v>
      </c>
      <c r="AG6" s="77"/>
      <c r="AH6" s="77"/>
      <c r="AI6" s="74"/>
      <c r="AJ6" s="78">
        <f t="shared" si="15"/>
        <v>0</v>
      </c>
      <c r="AK6" s="79">
        <v>100.0</v>
      </c>
      <c r="AL6" s="80">
        <v>100.0</v>
      </c>
      <c r="AM6" s="79">
        <v>100.0</v>
      </c>
      <c r="AN6" s="79">
        <v>75.0</v>
      </c>
      <c r="AO6" s="79">
        <v>100.0</v>
      </c>
      <c r="AP6" s="79">
        <v>40.0</v>
      </c>
      <c r="AQ6" s="79">
        <v>80.0</v>
      </c>
      <c r="AR6" s="79">
        <v>100.0</v>
      </c>
      <c r="AS6" s="79">
        <v>100.0</v>
      </c>
      <c r="AT6" s="79">
        <v>100.0</v>
      </c>
      <c r="AU6" s="79"/>
      <c r="AV6" s="78">
        <f t="shared" si="16"/>
        <v>89.5</v>
      </c>
      <c r="AW6" s="79">
        <v>81.0</v>
      </c>
      <c r="AX6" s="79">
        <v>100.0</v>
      </c>
      <c r="AY6" s="79">
        <v>100.0</v>
      </c>
      <c r="AZ6" s="79">
        <v>0.0</v>
      </c>
      <c r="BA6" s="79">
        <v>99.0</v>
      </c>
      <c r="BB6" s="79">
        <v>100.0</v>
      </c>
      <c r="BC6" s="79">
        <v>94.0</v>
      </c>
      <c r="BD6" s="79">
        <v>100.0</v>
      </c>
      <c r="BE6" s="79">
        <v>100.0</v>
      </c>
      <c r="BF6" s="79">
        <v>93.0</v>
      </c>
      <c r="BG6" s="79"/>
      <c r="BH6" s="79"/>
      <c r="BI6" s="78">
        <f t="shared" si="17"/>
        <v>86.7</v>
      </c>
      <c r="BJ6" s="79">
        <v>100.0</v>
      </c>
      <c r="BK6" s="79">
        <v>100.0</v>
      </c>
      <c r="BL6" s="79">
        <v>100.0</v>
      </c>
      <c r="BM6" s="79">
        <v>100.0</v>
      </c>
      <c r="BN6" s="79">
        <v>100.0</v>
      </c>
      <c r="BO6" s="79">
        <v>100.0</v>
      </c>
      <c r="BP6" s="79">
        <v>100.0</v>
      </c>
      <c r="BQ6" s="79">
        <v>100.0</v>
      </c>
      <c r="BR6" s="79">
        <v>100.0</v>
      </c>
      <c r="BS6" s="79">
        <v>100.0</v>
      </c>
      <c r="BT6" s="78">
        <f t="shared" si="18"/>
        <v>100</v>
      </c>
      <c r="BU6" s="81">
        <v>100.0</v>
      </c>
      <c r="BV6" s="81">
        <v>100.0</v>
      </c>
      <c r="BW6" s="81">
        <v>100.0</v>
      </c>
      <c r="BX6" s="79">
        <v>100.0</v>
      </c>
      <c r="BY6" s="79">
        <v>100.0</v>
      </c>
      <c r="BZ6" s="79">
        <v>100.0</v>
      </c>
      <c r="CA6" s="79">
        <v>100.0</v>
      </c>
      <c r="CB6" s="79">
        <v>100.0</v>
      </c>
      <c r="CC6" s="79"/>
      <c r="CD6" s="78">
        <f t="shared" si="19"/>
        <v>100</v>
      </c>
    </row>
    <row r="7" ht="15.75" customHeight="1">
      <c r="A7" s="34" t="str">
        <f t="shared" si="2"/>
        <v>202051522-0</v>
      </c>
      <c r="B7" s="23">
        <f t="shared" si="3"/>
        <v>96</v>
      </c>
      <c r="C7" s="34"/>
      <c r="D7" s="84">
        <v>3.0</v>
      </c>
      <c r="E7" s="72" t="s">
        <v>481</v>
      </c>
      <c r="F7" s="72" t="s">
        <v>155</v>
      </c>
      <c r="G7" s="72" t="s">
        <v>482</v>
      </c>
      <c r="H7" s="72" t="s">
        <v>205</v>
      </c>
      <c r="I7" s="72" t="s">
        <v>483</v>
      </c>
      <c r="J7" s="72" t="s">
        <v>484</v>
      </c>
      <c r="K7" s="72" t="s">
        <v>485</v>
      </c>
      <c r="L7" s="72" t="s">
        <v>65</v>
      </c>
      <c r="M7" s="72" t="s">
        <v>323</v>
      </c>
      <c r="N7" s="72" t="s">
        <v>486</v>
      </c>
      <c r="O7" s="74">
        <f t="shared" si="4"/>
        <v>100</v>
      </c>
      <c r="P7" s="74">
        <f t="shared" si="5"/>
        <v>85</v>
      </c>
      <c r="Q7" s="74">
        <f t="shared" si="6"/>
        <v>93</v>
      </c>
      <c r="R7" s="74">
        <f t="shared" si="7"/>
        <v>100</v>
      </c>
      <c r="S7" s="74">
        <f t="shared" si="8"/>
        <v>100</v>
      </c>
      <c r="T7" s="74">
        <f t="shared" si="9"/>
        <v>99.5</v>
      </c>
      <c r="U7" s="74">
        <f t="shared" si="10"/>
        <v>100</v>
      </c>
      <c r="V7" s="75">
        <f t="shared" si="11"/>
        <v>0</v>
      </c>
      <c r="W7" s="76">
        <f t="shared" si="12"/>
        <v>96</v>
      </c>
      <c r="X7" s="74">
        <v>20.0</v>
      </c>
      <c r="Y7" s="77">
        <v>30.0</v>
      </c>
      <c r="Z7" s="77">
        <v>50.0</v>
      </c>
      <c r="AA7" s="77">
        <v>100.0</v>
      </c>
      <c r="AB7" s="78">
        <f t="shared" si="13"/>
        <v>100</v>
      </c>
      <c r="AC7" s="77">
        <v>30.0</v>
      </c>
      <c r="AD7" s="77">
        <v>55.0</v>
      </c>
      <c r="AE7" s="74">
        <v>100.0</v>
      </c>
      <c r="AF7" s="78">
        <f t="shared" si="14"/>
        <v>85</v>
      </c>
      <c r="AG7" s="77"/>
      <c r="AH7" s="77"/>
      <c r="AI7" s="74"/>
      <c r="AJ7" s="78">
        <f t="shared" si="15"/>
        <v>0</v>
      </c>
      <c r="AK7" s="79">
        <v>100.0</v>
      </c>
      <c r="AL7" s="80">
        <v>100.0</v>
      </c>
      <c r="AM7" s="79">
        <v>100.0</v>
      </c>
      <c r="AN7" s="79">
        <v>100.0</v>
      </c>
      <c r="AO7" s="79">
        <v>100.0</v>
      </c>
      <c r="AP7" s="79">
        <v>100.0</v>
      </c>
      <c r="AQ7" s="79">
        <v>100.0</v>
      </c>
      <c r="AR7" s="79">
        <v>100.0</v>
      </c>
      <c r="AS7" s="79">
        <v>100.0</v>
      </c>
      <c r="AT7" s="79">
        <v>100.0</v>
      </c>
      <c r="AU7" s="79"/>
      <c r="AV7" s="78">
        <f t="shared" si="16"/>
        <v>100</v>
      </c>
      <c r="AW7" s="79">
        <v>100.0</v>
      </c>
      <c r="AX7" s="79">
        <v>100.0</v>
      </c>
      <c r="AY7" s="79">
        <v>100.0</v>
      </c>
      <c r="AZ7" s="79">
        <v>100.0</v>
      </c>
      <c r="BA7" s="79">
        <v>100.0</v>
      </c>
      <c r="BB7" s="79">
        <v>100.0</v>
      </c>
      <c r="BC7" s="79">
        <v>100.0</v>
      </c>
      <c r="BD7" s="79">
        <v>100.0</v>
      </c>
      <c r="BE7" s="79">
        <v>100.0</v>
      </c>
      <c r="BF7" s="79">
        <v>100.0</v>
      </c>
      <c r="BG7" s="79"/>
      <c r="BH7" s="79"/>
      <c r="BI7" s="78">
        <f t="shared" si="17"/>
        <v>100</v>
      </c>
      <c r="BJ7" s="79">
        <v>100.0</v>
      </c>
      <c r="BK7" s="79">
        <v>100.0</v>
      </c>
      <c r="BL7" s="79">
        <v>100.0</v>
      </c>
      <c r="BM7" s="79">
        <v>100.0</v>
      </c>
      <c r="BN7" s="79">
        <v>100.0</v>
      </c>
      <c r="BO7" s="79">
        <v>100.0</v>
      </c>
      <c r="BP7" s="79">
        <v>100.0</v>
      </c>
      <c r="BQ7" s="79">
        <v>95.0</v>
      </c>
      <c r="BR7" s="79">
        <v>100.0</v>
      </c>
      <c r="BS7" s="79">
        <v>100.0</v>
      </c>
      <c r="BT7" s="78">
        <f t="shared" si="18"/>
        <v>99.5</v>
      </c>
      <c r="BU7" s="81">
        <v>100.0</v>
      </c>
      <c r="BV7" s="81">
        <v>100.0</v>
      </c>
      <c r="BW7" s="81">
        <v>100.0</v>
      </c>
      <c r="BX7" s="79">
        <v>100.0</v>
      </c>
      <c r="BY7" s="79">
        <v>100.0</v>
      </c>
      <c r="BZ7" s="79">
        <v>100.0</v>
      </c>
      <c r="CA7" s="79">
        <v>100.0</v>
      </c>
      <c r="CB7" s="79">
        <v>100.0</v>
      </c>
      <c r="CC7" s="79"/>
      <c r="CD7" s="78">
        <f t="shared" si="19"/>
        <v>100</v>
      </c>
    </row>
    <row r="8" ht="15.75" customHeight="1">
      <c r="A8" s="34" t="str">
        <f t="shared" si="2"/>
        <v>202051526-3</v>
      </c>
      <c r="B8" s="23">
        <f t="shared" si="3"/>
        <v>62</v>
      </c>
      <c r="C8" s="34"/>
      <c r="D8" s="84">
        <v>4.0</v>
      </c>
      <c r="E8" s="72" t="s">
        <v>487</v>
      </c>
      <c r="F8" s="72" t="s">
        <v>79</v>
      </c>
      <c r="G8" s="72" t="s">
        <v>488</v>
      </c>
      <c r="H8" s="72" t="s">
        <v>100</v>
      </c>
      <c r="I8" s="72" t="s">
        <v>489</v>
      </c>
      <c r="J8" s="72" t="s">
        <v>490</v>
      </c>
      <c r="K8" s="72" t="s">
        <v>491</v>
      </c>
      <c r="L8" s="72" t="s">
        <v>65</v>
      </c>
      <c r="M8" s="72" t="s">
        <v>323</v>
      </c>
      <c r="N8" s="72" t="s">
        <v>492</v>
      </c>
      <c r="O8" s="74">
        <f t="shared" si="4"/>
        <v>55</v>
      </c>
      <c r="P8" s="74">
        <f t="shared" si="5"/>
        <v>80</v>
      </c>
      <c r="Q8" s="74">
        <f t="shared" si="6"/>
        <v>68</v>
      </c>
      <c r="R8" s="74">
        <f t="shared" si="7"/>
        <v>74.5</v>
      </c>
      <c r="S8" s="74">
        <f t="shared" si="8"/>
        <v>54.9</v>
      </c>
      <c r="T8" s="74">
        <f t="shared" si="9"/>
        <v>52.5</v>
      </c>
      <c r="U8" s="74">
        <f t="shared" si="10"/>
        <v>0</v>
      </c>
      <c r="V8" s="75">
        <f t="shared" si="11"/>
        <v>0</v>
      </c>
      <c r="W8" s="76">
        <f t="shared" si="12"/>
        <v>62</v>
      </c>
      <c r="X8" s="74">
        <v>20.0</v>
      </c>
      <c r="Y8" s="77">
        <v>0.0</v>
      </c>
      <c r="Z8" s="77">
        <v>35.0</v>
      </c>
      <c r="AA8" s="77">
        <v>100.0</v>
      </c>
      <c r="AB8" s="78">
        <f t="shared" si="13"/>
        <v>55</v>
      </c>
      <c r="AC8" s="77">
        <v>10.0</v>
      </c>
      <c r="AD8" s="77">
        <v>70.0</v>
      </c>
      <c r="AE8" s="74">
        <v>100.0</v>
      </c>
      <c r="AF8" s="78">
        <f t="shared" si="14"/>
        <v>80</v>
      </c>
      <c r="AG8" s="77"/>
      <c r="AH8" s="77"/>
      <c r="AI8" s="74"/>
      <c r="AJ8" s="78">
        <f t="shared" si="15"/>
        <v>0</v>
      </c>
      <c r="AK8" s="79">
        <v>100.0</v>
      </c>
      <c r="AL8" s="80">
        <v>100.0</v>
      </c>
      <c r="AM8" s="79">
        <v>0.0</v>
      </c>
      <c r="AN8" s="79">
        <v>75.0</v>
      </c>
      <c r="AO8" s="79">
        <v>50.0</v>
      </c>
      <c r="AP8" s="79">
        <v>60.0</v>
      </c>
      <c r="AQ8" s="79">
        <v>60.0</v>
      </c>
      <c r="AR8" s="79">
        <v>100.0</v>
      </c>
      <c r="AS8" s="79">
        <v>100.0</v>
      </c>
      <c r="AT8" s="79">
        <v>100.0</v>
      </c>
      <c r="AU8" s="79"/>
      <c r="AV8" s="78">
        <f t="shared" si="16"/>
        <v>74.5</v>
      </c>
      <c r="AW8" s="79">
        <v>87.0</v>
      </c>
      <c r="AX8" s="79">
        <v>100.0</v>
      </c>
      <c r="AY8" s="79">
        <v>0.0</v>
      </c>
      <c r="AZ8" s="79">
        <v>0.0</v>
      </c>
      <c r="BA8" s="79">
        <v>74.0</v>
      </c>
      <c r="BB8" s="79">
        <v>88.0</v>
      </c>
      <c r="BC8" s="79">
        <v>100.0</v>
      </c>
      <c r="BD8" s="79">
        <v>0.0</v>
      </c>
      <c r="BE8" s="79">
        <v>100.0</v>
      </c>
      <c r="BF8" s="79">
        <v>0.0</v>
      </c>
      <c r="BG8" s="79"/>
      <c r="BH8" s="79"/>
      <c r="BI8" s="78">
        <f t="shared" si="17"/>
        <v>54.9</v>
      </c>
      <c r="BJ8" s="79">
        <v>100.0</v>
      </c>
      <c r="BK8" s="79">
        <v>100.0</v>
      </c>
      <c r="BL8" s="79">
        <v>100.0</v>
      </c>
      <c r="BM8" s="79">
        <v>75.0</v>
      </c>
      <c r="BN8" s="79">
        <v>60.0</v>
      </c>
      <c r="BO8" s="79">
        <v>0.0</v>
      </c>
      <c r="BP8" s="79">
        <v>25.0</v>
      </c>
      <c r="BQ8" s="79">
        <v>65.0</v>
      </c>
      <c r="BR8" s="79">
        <v>0.0</v>
      </c>
      <c r="BS8" s="79">
        <v>0.0</v>
      </c>
      <c r="BT8" s="78">
        <f t="shared" si="18"/>
        <v>52.5</v>
      </c>
      <c r="BU8" s="81">
        <v>0.0</v>
      </c>
      <c r="BV8" s="81">
        <v>0.0</v>
      </c>
      <c r="BW8" s="81">
        <v>0.0</v>
      </c>
      <c r="BX8" s="79">
        <v>0.0</v>
      </c>
      <c r="BY8" s="79">
        <v>0.0</v>
      </c>
      <c r="BZ8" s="79">
        <v>0.0</v>
      </c>
      <c r="CA8" s="79">
        <v>0.0</v>
      </c>
      <c r="CB8" s="109">
        <v>0.0</v>
      </c>
      <c r="CC8" s="79"/>
      <c r="CD8" s="78">
        <f t="shared" si="19"/>
        <v>0</v>
      </c>
    </row>
    <row r="9" ht="15.75" customHeight="1">
      <c r="A9" s="34" t="str">
        <f t="shared" si="2"/>
        <v>202051547-6</v>
      </c>
      <c r="B9" s="23">
        <f t="shared" si="3"/>
        <v>90</v>
      </c>
      <c r="C9" s="34"/>
      <c r="D9" s="84">
        <v>5.0</v>
      </c>
      <c r="E9" s="72" t="s">
        <v>493</v>
      </c>
      <c r="F9" s="72" t="s">
        <v>85</v>
      </c>
      <c r="G9" s="72" t="s">
        <v>494</v>
      </c>
      <c r="H9" s="72" t="s">
        <v>79</v>
      </c>
      <c r="I9" s="72" t="s">
        <v>495</v>
      </c>
      <c r="J9" s="72" t="s">
        <v>496</v>
      </c>
      <c r="K9" s="72" t="s">
        <v>497</v>
      </c>
      <c r="L9" s="72" t="s">
        <v>65</v>
      </c>
      <c r="M9" s="72" t="s">
        <v>323</v>
      </c>
      <c r="N9" s="72" t="s">
        <v>498</v>
      </c>
      <c r="O9" s="74">
        <f t="shared" si="4"/>
        <v>90</v>
      </c>
      <c r="P9" s="74">
        <f t="shared" si="5"/>
        <v>100</v>
      </c>
      <c r="Q9" s="74">
        <f t="shared" si="6"/>
        <v>95</v>
      </c>
      <c r="R9" s="74">
        <f t="shared" si="7"/>
        <v>81.7</v>
      </c>
      <c r="S9" s="74">
        <f t="shared" si="8"/>
        <v>100</v>
      </c>
      <c r="T9" s="74">
        <f t="shared" si="9"/>
        <v>84.5</v>
      </c>
      <c r="U9" s="74">
        <f t="shared" si="10"/>
        <v>76.875</v>
      </c>
      <c r="V9" s="75">
        <f t="shared" si="11"/>
        <v>0</v>
      </c>
      <c r="W9" s="76">
        <f t="shared" si="12"/>
        <v>90</v>
      </c>
      <c r="X9" s="74">
        <v>15.0</v>
      </c>
      <c r="Y9" s="77">
        <v>30.0</v>
      </c>
      <c r="Z9" s="77">
        <v>45.0</v>
      </c>
      <c r="AA9" s="77">
        <v>100.0</v>
      </c>
      <c r="AB9" s="78">
        <f t="shared" si="13"/>
        <v>90</v>
      </c>
      <c r="AC9" s="77">
        <v>30.0</v>
      </c>
      <c r="AD9" s="77">
        <v>70.0</v>
      </c>
      <c r="AE9" s="74">
        <v>100.0</v>
      </c>
      <c r="AF9" s="78">
        <f t="shared" si="14"/>
        <v>100</v>
      </c>
      <c r="AG9" s="77"/>
      <c r="AH9" s="77"/>
      <c r="AI9" s="74"/>
      <c r="AJ9" s="78">
        <f t="shared" si="15"/>
        <v>0</v>
      </c>
      <c r="AK9" s="79">
        <v>100.0</v>
      </c>
      <c r="AL9" s="80">
        <v>100.0</v>
      </c>
      <c r="AM9" s="79">
        <v>100.0</v>
      </c>
      <c r="AN9" s="79">
        <v>100.0</v>
      </c>
      <c r="AO9" s="79">
        <v>100.0</v>
      </c>
      <c r="AP9" s="79">
        <v>80.0</v>
      </c>
      <c r="AQ9" s="79">
        <v>80.0</v>
      </c>
      <c r="AR9" s="79">
        <v>17.0</v>
      </c>
      <c r="AS9" s="79">
        <v>40.0</v>
      </c>
      <c r="AT9" s="79">
        <v>100.0</v>
      </c>
      <c r="AU9" s="79"/>
      <c r="AV9" s="78">
        <f t="shared" si="16"/>
        <v>81.7</v>
      </c>
      <c r="AW9" s="79">
        <v>100.0</v>
      </c>
      <c r="AX9" s="79">
        <v>100.0</v>
      </c>
      <c r="AY9" s="79">
        <v>100.0</v>
      </c>
      <c r="AZ9" s="79">
        <v>100.0</v>
      </c>
      <c r="BA9" s="79">
        <v>100.0</v>
      </c>
      <c r="BB9" s="79">
        <v>100.0</v>
      </c>
      <c r="BC9" s="79">
        <v>100.0</v>
      </c>
      <c r="BD9" s="79">
        <v>100.0</v>
      </c>
      <c r="BE9" s="79">
        <v>100.0</v>
      </c>
      <c r="BF9" s="79">
        <v>100.0</v>
      </c>
      <c r="BG9" s="79"/>
      <c r="BH9" s="79"/>
      <c r="BI9" s="78">
        <f t="shared" si="17"/>
        <v>100</v>
      </c>
      <c r="BJ9" s="79">
        <v>80.0</v>
      </c>
      <c r="BK9" s="79">
        <v>100.0</v>
      </c>
      <c r="BL9" s="79">
        <v>100.0</v>
      </c>
      <c r="BM9" s="79">
        <v>85.0</v>
      </c>
      <c r="BN9" s="79">
        <v>100.0</v>
      </c>
      <c r="BO9" s="79">
        <v>80.0</v>
      </c>
      <c r="BP9" s="79">
        <v>0.0</v>
      </c>
      <c r="BQ9" s="79">
        <v>100.0</v>
      </c>
      <c r="BR9" s="79">
        <v>100.0</v>
      </c>
      <c r="BS9" s="79">
        <v>100.0</v>
      </c>
      <c r="BT9" s="78">
        <f t="shared" si="18"/>
        <v>84.5</v>
      </c>
      <c r="BU9" s="81">
        <v>25.0</v>
      </c>
      <c r="BV9" s="81">
        <v>100.0</v>
      </c>
      <c r="BW9" s="81">
        <v>100.0</v>
      </c>
      <c r="BX9" s="79">
        <v>100.0</v>
      </c>
      <c r="BY9" s="79">
        <v>100.0</v>
      </c>
      <c r="BZ9" s="79">
        <v>10.0</v>
      </c>
      <c r="CA9" s="79">
        <v>80.0</v>
      </c>
      <c r="CB9" s="79">
        <v>100.0</v>
      </c>
      <c r="CC9" s="79"/>
      <c r="CD9" s="78">
        <f t="shared" si="19"/>
        <v>76.875</v>
      </c>
    </row>
    <row r="10" ht="15.75" customHeight="1">
      <c r="A10" s="34" t="str">
        <f t="shared" si="2"/>
        <v>201951560-8</v>
      </c>
      <c r="B10" s="23">
        <f t="shared" si="3"/>
        <v>50</v>
      </c>
      <c r="C10" s="34"/>
      <c r="D10" s="84">
        <v>6.0</v>
      </c>
      <c r="E10" s="72" t="s">
        <v>499</v>
      </c>
      <c r="F10" s="72" t="s">
        <v>108</v>
      </c>
      <c r="G10" s="72" t="s">
        <v>500</v>
      </c>
      <c r="H10" s="72" t="s">
        <v>71</v>
      </c>
      <c r="I10" s="72" t="s">
        <v>501</v>
      </c>
      <c r="J10" s="72" t="s">
        <v>502</v>
      </c>
      <c r="K10" s="72" t="s">
        <v>503</v>
      </c>
      <c r="L10" s="72" t="s">
        <v>65</v>
      </c>
      <c r="M10" s="72" t="s">
        <v>323</v>
      </c>
      <c r="N10" s="72" t="s">
        <v>504</v>
      </c>
      <c r="O10" s="74">
        <f t="shared" si="4"/>
        <v>60</v>
      </c>
      <c r="P10" s="74">
        <f t="shared" si="5"/>
        <v>0</v>
      </c>
      <c r="Q10" s="74">
        <f>IFERROR(IF($V10&lt;&gt;0,ROUND((O10+P10+V10)/3,0),ROUND(($O10*0.5+$P10*0.5),0)),)</f>
        <v>50</v>
      </c>
      <c r="R10" s="74">
        <f t="shared" si="7"/>
        <v>62.5</v>
      </c>
      <c r="S10" s="74">
        <f t="shared" si="8"/>
        <v>90</v>
      </c>
      <c r="T10" s="74">
        <f t="shared" si="9"/>
        <v>63.4</v>
      </c>
      <c r="U10" s="74">
        <f t="shared" si="10"/>
        <v>97.5</v>
      </c>
      <c r="V10" s="75">
        <f t="shared" si="11"/>
        <v>90</v>
      </c>
      <c r="W10" s="76">
        <f t="shared" si="12"/>
        <v>50</v>
      </c>
      <c r="X10" s="74">
        <v>20.0</v>
      </c>
      <c r="Y10" s="77">
        <v>25.0</v>
      </c>
      <c r="Z10" s="77">
        <v>15.0</v>
      </c>
      <c r="AA10" s="77">
        <v>100.0</v>
      </c>
      <c r="AB10" s="78">
        <f t="shared" si="13"/>
        <v>60</v>
      </c>
      <c r="AC10" s="77">
        <v>0.0</v>
      </c>
      <c r="AD10" s="77">
        <v>0.0</v>
      </c>
      <c r="AE10" s="74">
        <v>0.0</v>
      </c>
      <c r="AF10" s="78">
        <f t="shared" si="14"/>
        <v>0</v>
      </c>
      <c r="AG10" s="77">
        <v>25.0</v>
      </c>
      <c r="AH10" s="77">
        <v>65.0</v>
      </c>
      <c r="AI10" s="74">
        <v>100.0</v>
      </c>
      <c r="AJ10" s="78">
        <f t="shared" si="15"/>
        <v>90</v>
      </c>
      <c r="AK10" s="79">
        <v>20.0</v>
      </c>
      <c r="AL10" s="80">
        <v>100.0</v>
      </c>
      <c r="AM10" s="79">
        <v>100.0</v>
      </c>
      <c r="AN10" s="79">
        <v>75.0</v>
      </c>
      <c r="AO10" s="79">
        <v>100.0</v>
      </c>
      <c r="AP10" s="79">
        <v>40.0</v>
      </c>
      <c r="AQ10" s="79">
        <v>40.0</v>
      </c>
      <c r="AR10" s="79">
        <v>50.0</v>
      </c>
      <c r="AS10" s="79">
        <v>0.0</v>
      </c>
      <c r="AT10" s="79">
        <v>100.0</v>
      </c>
      <c r="AU10" s="79"/>
      <c r="AV10" s="78">
        <f t="shared" si="16"/>
        <v>62.5</v>
      </c>
      <c r="AW10" s="79">
        <v>100.0</v>
      </c>
      <c r="AX10" s="79">
        <v>100.0</v>
      </c>
      <c r="AY10" s="79">
        <v>100.0</v>
      </c>
      <c r="AZ10" s="79">
        <v>100.0</v>
      </c>
      <c r="BA10" s="79">
        <v>100.0</v>
      </c>
      <c r="BB10" s="79">
        <v>100.0</v>
      </c>
      <c r="BC10" s="79">
        <v>100.0</v>
      </c>
      <c r="BD10" s="79">
        <v>100.0</v>
      </c>
      <c r="BE10" s="79">
        <v>100.0</v>
      </c>
      <c r="BF10" s="79">
        <v>0.0</v>
      </c>
      <c r="BG10" s="79"/>
      <c r="BH10" s="79"/>
      <c r="BI10" s="78">
        <f t="shared" si="17"/>
        <v>90</v>
      </c>
      <c r="BJ10" s="79">
        <v>84.0</v>
      </c>
      <c r="BK10" s="79">
        <v>100.0</v>
      </c>
      <c r="BL10" s="79">
        <v>100.0</v>
      </c>
      <c r="BM10" s="79">
        <v>85.0</v>
      </c>
      <c r="BN10" s="79">
        <v>0.0</v>
      </c>
      <c r="BO10" s="79">
        <v>0.0</v>
      </c>
      <c r="BP10" s="79">
        <v>70.0</v>
      </c>
      <c r="BQ10" s="79">
        <v>95.0</v>
      </c>
      <c r="BR10" s="79">
        <v>100.0</v>
      </c>
      <c r="BS10" s="79">
        <v>0.0</v>
      </c>
      <c r="BT10" s="78">
        <f t="shared" si="18"/>
        <v>63.4</v>
      </c>
      <c r="BU10" s="81">
        <v>100.0</v>
      </c>
      <c r="BV10" s="81">
        <v>100.0</v>
      </c>
      <c r="BW10" s="81">
        <v>100.0</v>
      </c>
      <c r="BX10" s="79">
        <v>100.0</v>
      </c>
      <c r="BY10" s="79">
        <v>100.0</v>
      </c>
      <c r="BZ10" s="79">
        <v>100.0</v>
      </c>
      <c r="CA10" s="79">
        <v>80.0</v>
      </c>
      <c r="CB10" s="79">
        <v>100.0</v>
      </c>
      <c r="CC10" s="79"/>
      <c r="CD10" s="78">
        <f t="shared" si="19"/>
        <v>97.5</v>
      </c>
    </row>
    <row r="11" ht="15.75" customHeight="1">
      <c r="A11" s="34" t="str">
        <f t="shared" si="2"/>
        <v>202051525-5</v>
      </c>
      <c r="B11" s="23">
        <f t="shared" si="3"/>
        <v>96</v>
      </c>
      <c r="C11" s="34"/>
      <c r="D11" s="84">
        <v>7.0</v>
      </c>
      <c r="E11" s="72" t="s">
        <v>505</v>
      </c>
      <c r="F11" s="72" t="s">
        <v>71</v>
      </c>
      <c r="G11" s="72" t="s">
        <v>506</v>
      </c>
      <c r="H11" s="72" t="s">
        <v>155</v>
      </c>
      <c r="I11" s="72" t="s">
        <v>507</v>
      </c>
      <c r="J11" s="72" t="s">
        <v>230</v>
      </c>
      <c r="K11" s="72" t="s">
        <v>508</v>
      </c>
      <c r="L11" s="72" t="s">
        <v>65</v>
      </c>
      <c r="M11" s="72" t="s">
        <v>323</v>
      </c>
      <c r="N11" s="72" t="s">
        <v>509</v>
      </c>
      <c r="O11" s="74">
        <f t="shared" si="4"/>
        <v>90</v>
      </c>
      <c r="P11" s="74">
        <f t="shared" si="5"/>
        <v>100</v>
      </c>
      <c r="Q11" s="74">
        <f t="shared" ref="Q11:Q37" si="20">IFERROR(IF($V11&lt;&gt;0,ROUND((MAX(O11:P11)*0.5+$V11*0.5),0),ROUND(($O11*0.5+$P11*0.5),0)),)</f>
        <v>95</v>
      </c>
      <c r="R11" s="74">
        <f t="shared" si="7"/>
        <v>96.3</v>
      </c>
      <c r="S11" s="74">
        <f t="shared" si="8"/>
        <v>100</v>
      </c>
      <c r="T11" s="74">
        <f t="shared" si="9"/>
        <v>97.5</v>
      </c>
      <c r="U11" s="74">
        <f t="shared" si="10"/>
        <v>100</v>
      </c>
      <c r="V11" s="75">
        <f t="shared" si="11"/>
        <v>0</v>
      </c>
      <c r="W11" s="76">
        <f t="shared" si="12"/>
        <v>96</v>
      </c>
      <c r="X11" s="74">
        <v>20.0</v>
      </c>
      <c r="Y11" s="77">
        <v>30.0</v>
      </c>
      <c r="Z11" s="77">
        <v>40.0</v>
      </c>
      <c r="AA11" s="77">
        <v>100.0</v>
      </c>
      <c r="AB11" s="78">
        <f t="shared" si="13"/>
        <v>90</v>
      </c>
      <c r="AC11" s="77">
        <v>30.0</v>
      </c>
      <c r="AD11" s="77">
        <v>70.0</v>
      </c>
      <c r="AE11" s="74">
        <v>100.0</v>
      </c>
      <c r="AF11" s="78">
        <f t="shared" si="14"/>
        <v>100</v>
      </c>
      <c r="AG11" s="77"/>
      <c r="AH11" s="77"/>
      <c r="AI11" s="74"/>
      <c r="AJ11" s="78">
        <f t="shared" si="15"/>
        <v>0</v>
      </c>
      <c r="AK11" s="79">
        <v>100.0</v>
      </c>
      <c r="AL11" s="80">
        <v>100.0</v>
      </c>
      <c r="AM11" s="79">
        <v>100.0</v>
      </c>
      <c r="AN11" s="79">
        <v>100.0</v>
      </c>
      <c r="AO11" s="79">
        <v>100.0</v>
      </c>
      <c r="AP11" s="79">
        <v>80.0</v>
      </c>
      <c r="AQ11" s="79">
        <v>100.0</v>
      </c>
      <c r="AR11" s="79">
        <v>83.0</v>
      </c>
      <c r="AS11" s="79">
        <v>100.0</v>
      </c>
      <c r="AT11" s="79">
        <v>100.0</v>
      </c>
      <c r="AU11" s="79"/>
      <c r="AV11" s="78">
        <f t="shared" si="16"/>
        <v>96.3</v>
      </c>
      <c r="AW11" s="79">
        <v>100.0</v>
      </c>
      <c r="AX11" s="79">
        <v>100.0</v>
      </c>
      <c r="AY11" s="79">
        <v>100.0</v>
      </c>
      <c r="AZ11" s="79">
        <v>100.0</v>
      </c>
      <c r="BA11" s="79">
        <v>100.0</v>
      </c>
      <c r="BB11" s="79">
        <v>100.0</v>
      </c>
      <c r="BC11" s="79">
        <v>100.0</v>
      </c>
      <c r="BD11" s="79">
        <v>100.0</v>
      </c>
      <c r="BE11" s="79">
        <v>100.0</v>
      </c>
      <c r="BF11" s="79">
        <v>100.0</v>
      </c>
      <c r="BG11" s="79"/>
      <c r="BH11" s="79"/>
      <c r="BI11" s="78">
        <f t="shared" si="17"/>
        <v>100</v>
      </c>
      <c r="BJ11" s="79">
        <v>100.0</v>
      </c>
      <c r="BK11" s="79">
        <v>100.0</v>
      </c>
      <c r="BL11" s="79">
        <v>100.0</v>
      </c>
      <c r="BM11" s="79">
        <v>100.0</v>
      </c>
      <c r="BN11" s="79">
        <v>100.0</v>
      </c>
      <c r="BO11" s="79">
        <v>100.0</v>
      </c>
      <c r="BP11" s="79">
        <v>80.0</v>
      </c>
      <c r="BQ11" s="79">
        <v>100.0</v>
      </c>
      <c r="BR11" s="79">
        <v>100.0</v>
      </c>
      <c r="BS11" s="79">
        <v>95.0</v>
      </c>
      <c r="BT11" s="78">
        <f t="shared" si="18"/>
        <v>97.5</v>
      </c>
      <c r="BU11" s="81">
        <v>100.0</v>
      </c>
      <c r="BV11" s="81">
        <v>100.0</v>
      </c>
      <c r="BW11" s="81">
        <v>100.0</v>
      </c>
      <c r="BX11" s="79">
        <v>100.0</v>
      </c>
      <c r="BY11" s="79">
        <v>100.0</v>
      </c>
      <c r="BZ11" s="79">
        <v>100.0</v>
      </c>
      <c r="CA11" s="79">
        <v>100.0</v>
      </c>
      <c r="CB11" s="79">
        <v>100.0</v>
      </c>
      <c r="CC11" s="79"/>
      <c r="CD11" s="78">
        <f t="shared" si="19"/>
        <v>100</v>
      </c>
    </row>
    <row r="12" ht="15.75" customHeight="1">
      <c r="A12" s="34" t="str">
        <f t="shared" si="2"/>
        <v>202051516-6</v>
      </c>
      <c r="B12" s="23">
        <f t="shared" si="3"/>
        <v>92</v>
      </c>
      <c r="C12" s="34"/>
      <c r="D12" s="84">
        <v>8.0</v>
      </c>
      <c r="E12" s="72" t="s">
        <v>510</v>
      </c>
      <c r="F12" s="72" t="s">
        <v>85</v>
      </c>
      <c r="G12" s="72" t="s">
        <v>511</v>
      </c>
      <c r="H12" s="72" t="s">
        <v>59</v>
      </c>
      <c r="I12" s="72" t="s">
        <v>512</v>
      </c>
      <c r="J12" s="72" t="s">
        <v>157</v>
      </c>
      <c r="K12" s="72" t="s">
        <v>513</v>
      </c>
      <c r="L12" s="72" t="s">
        <v>65</v>
      </c>
      <c r="M12" s="72" t="s">
        <v>323</v>
      </c>
      <c r="N12" s="72" t="s">
        <v>514</v>
      </c>
      <c r="O12" s="74">
        <f t="shared" si="4"/>
        <v>85</v>
      </c>
      <c r="P12" s="74">
        <f t="shared" si="5"/>
        <v>95</v>
      </c>
      <c r="Q12" s="74">
        <f t="shared" si="20"/>
        <v>90</v>
      </c>
      <c r="R12" s="74">
        <f t="shared" si="7"/>
        <v>96</v>
      </c>
      <c r="S12" s="74">
        <f t="shared" si="8"/>
        <v>100</v>
      </c>
      <c r="T12" s="74">
        <f t="shared" si="9"/>
        <v>89</v>
      </c>
      <c r="U12" s="74">
        <f t="shared" si="10"/>
        <v>100</v>
      </c>
      <c r="V12" s="75">
        <f t="shared" si="11"/>
        <v>0</v>
      </c>
      <c r="W12" s="76">
        <f t="shared" si="12"/>
        <v>92</v>
      </c>
      <c r="X12" s="74">
        <v>20.0</v>
      </c>
      <c r="Y12" s="77">
        <v>30.0</v>
      </c>
      <c r="Z12" s="77">
        <v>35.0</v>
      </c>
      <c r="AA12" s="77">
        <v>100.0</v>
      </c>
      <c r="AB12" s="78">
        <f t="shared" si="13"/>
        <v>85</v>
      </c>
      <c r="AC12" s="77">
        <v>30.0</v>
      </c>
      <c r="AD12" s="77">
        <v>65.0</v>
      </c>
      <c r="AE12" s="74">
        <v>100.0</v>
      </c>
      <c r="AF12" s="78">
        <f t="shared" si="14"/>
        <v>95</v>
      </c>
      <c r="AG12" s="77"/>
      <c r="AH12" s="77"/>
      <c r="AI12" s="74"/>
      <c r="AJ12" s="78">
        <f t="shared" si="15"/>
        <v>0</v>
      </c>
      <c r="AK12" s="79">
        <v>100.0</v>
      </c>
      <c r="AL12" s="80">
        <v>100.0</v>
      </c>
      <c r="AM12" s="79">
        <v>100.0</v>
      </c>
      <c r="AN12" s="79">
        <v>100.0</v>
      </c>
      <c r="AO12" s="79">
        <v>100.0</v>
      </c>
      <c r="AP12" s="79">
        <v>60.0</v>
      </c>
      <c r="AQ12" s="79">
        <v>100.0</v>
      </c>
      <c r="AR12" s="79">
        <v>100.0</v>
      </c>
      <c r="AS12" s="79">
        <v>100.0</v>
      </c>
      <c r="AT12" s="79">
        <v>100.0</v>
      </c>
      <c r="AU12" s="79"/>
      <c r="AV12" s="78">
        <f t="shared" si="16"/>
        <v>96</v>
      </c>
      <c r="AW12" s="79">
        <v>100.0</v>
      </c>
      <c r="AX12" s="79">
        <v>100.0</v>
      </c>
      <c r="AY12" s="79">
        <v>100.0</v>
      </c>
      <c r="AZ12" s="79">
        <v>100.0</v>
      </c>
      <c r="BA12" s="79">
        <v>100.0</v>
      </c>
      <c r="BB12" s="79">
        <v>100.0</v>
      </c>
      <c r="BC12" s="79">
        <v>100.0</v>
      </c>
      <c r="BD12" s="79">
        <v>100.0</v>
      </c>
      <c r="BE12" s="79">
        <v>100.0</v>
      </c>
      <c r="BF12" s="79">
        <v>100.0</v>
      </c>
      <c r="BG12" s="79"/>
      <c r="BH12" s="79"/>
      <c r="BI12" s="78">
        <f t="shared" si="17"/>
        <v>100</v>
      </c>
      <c r="BJ12" s="79">
        <v>100.0</v>
      </c>
      <c r="BK12" s="79">
        <v>100.0</v>
      </c>
      <c r="BL12" s="79">
        <v>100.0</v>
      </c>
      <c r="BM12" s="79">
        <v>95.0</v>
      </c>
      <c r="BN12" s="79">
        <v>100.0</v>
      </c>
      <c r="BO12" s="79">
        <v>100.0</v>
      </c>
      <c r="BP12" s="79">
        <v>100.0</v>
      </c>
      <c r="BQ12" s="79">
        <v>100.0</v>
      </c>
      <c r="BR12" s="79">
        <v>95.0</v>
      </c>
      <c r="BS12" s="79">
        <v>0.0</v>
      </c>
      <c r="BT12" s="78">
        <f t="shared" si="18"/>
        <v>89</v>
      </c>
      <c r="BU12" s="81">
        <v>100.0</v>
      </c>
      <c r="BV12" s="81">
        <v>100.0</v>
      </c>
      <c r="BW12" s="81">
        <v>100.0</v>
      </c>
      <c r="BX12" s="79">
        <v>100.0</v>
      </c>
      <c r="BY12" s="79">
        <v>100.0</v>
      </c>
      <c r="BZ12" s="79">
        <v>100.0</v>
      </c>
      <c r="CA12" s="79">
        <v>100.0</v>
      </c>
      <c r="CB12" s="79">
        <v>100.0</v>
      </c>
      <c r="CC12" s="79"/>
      <c r="CD12" s="78">
        <f t="shared" si="19"/>
        <v>100</v>
      </c>
    </row>
    <row r="13" ht="15.75" customHeight="1">
      <c r="A13" s="34" t="str">
        <f t="shared" si="2"/>
        <v>202051553-0</v>
      </c>
      <c r="B13" s="23">
        <f t="shared" si="3"/>
        <v>74</v>
      </c>
      <c r="C13" s="34"/>
      <c r="D13" s="84">
        <v>9.0</v>
      </c>
      <c r="E13" s="72" t="s">
        <v>515</v>
      </c>
      <c r="F13" s="72" t="s">
        <v>155</v>
      </c>
      <c r="G13" s="72" t="s">
        <v>516</v>
      </c>
      <c r="H13" s="72" t="s">
        <v>108</v>
      </c>
      <c r="I13" s="72" t="s">
        <v>517</v>
      </c>
      <c r="J13" s="72" t="s">
        <v>518</v>
      </c>
      <c r="K13" s="72" t="s">
        <v>519</v>
      </c>
      <c r="L13" s="72" t="s">
        <v>65</v>
      </c>
      <c r="M13" s="72" t="s">
        <v>323</v>
      </c>
      <c r="N13" s="72" t="s">
        <v>520</v>
      </c>
      <c r="O13" s="74">
        <f t="shared" si="4"/>
        <v>70</v>
      </c>
      <c r="P13" s="74">
        <f t="shared" si="5"/>
        <v>70.5</v>
      </c>
      <c r="Q13" s="74">
        <f t="shared" si="20"/>
        <v>70</v>
      </c>
      <c r="R13" s="74">
        <f t="shared" si="7"/>
        <v>73.3</v>
      </c>
      <c r="S13" s="74">
        <f t="shared" si="8"/>
        <v>93.30333333</v>
      </c>
      <c r="T13" s="74">
        <f t="shared" si="9"/>
        <v>77.5</v>
      </c>
      <c r="U13" s="74">
        <f t="shared" si="10"/>
        <v>80</v>
      </c>
      <c r="V13" s="75">
        <f t="shared" si="11"/>
        <v>0</v>
      </c>
      <c r="W13" s="76">
        <f t="shared" si="12"/>
        <v>74</v>
      </c>
      <c r="X13" s="74">
        <v>20.0</v>
      </c>
      <c r="Y13" s="77">
        <v>0.0</v>
      </c>
      <c r="Z13" s="77">
        <v>50.0</v>
      </c>
      <c r="AA13" s="77">
        <v>100.0</v>
      </c>
      <c r="AB13" s="78">
        <f t="shared" si="13"/>
        <v>70</v>
      </c>
      <c r="AC13" s="77">
        <v>25.0</v>
      </c>
      <c r="AD13" s="77">
        <v>65.0</v>
      </c>
      <c r="AE13" s="74">
        <v>70.0</v>
      </c>
      <c r="AF13" s="78">
        <f t="shared" si="14"/>
        <v>70.5</v>
      </c>
      <c r="AG13" s="77"/>
      <c r="AH13" s="77"/>
      <c r="AI13" s="74"/>
      <c r="AJ13" s="78">
        <f t="shared" si="15"/>
        <v>0</v>
      </c>
      <c r="AK13" s="79">
        <v>20.0</v>
      </c>
      <c r="AL13" s="80">
        <v>100.0</v>
      </c>
      <c r="AM13" s="79">
        <v>100.0</v>
      </c>
      <c r="AN13" s="79">
        <v>100.0</v>
      </c>
      <c r="AO13" s="79">
        <v>50.0</v>
      </c>
      <c r="AP13" s="79">
        <v>100.0</v>
      </c>
      <c r="AQ13" s="79">
        <v>60.0</v>
      </c>
      <c r="AR13" s="79">
        <v>83.0</v>
      </c>
      <c r="AS13" s="79">
        <v>20.0</v>
      </c>
      <c r="AT13" s="79">
        <v>100.0</v>
      </c>
      <c r="AU13" s="79"/>
      <c r="AV13" s="78">
        <f t="shared" si="16"/>
        <v>73.3</v>
      </c>
      <c r="AW13" s="79">
        <v>0.0</v>
      </c>
      <c r="AX13" s="79">
        <v>100.0</v>
      </c>
      <c r="AY13" s="79">
        <v>100.0</v>
      </c>
      <c r="AZ13" s="79">
        <v>100.0</v>
      </c>
      <c r="BA13" s="79">
        <v>100.0</v>
      </c>
      <c r="BB13" s="79">
        <v>100.0</v>
      </c>
      <c r="BC13" s="79">
        <v>94.0</v>
      </c>
      <c r="BD13" s="79">
        <v>72.73</v>
      </c>
      <c r="BE13" s="79">
        <v>79.0</v>
      </c>
      <c r="BF13" s="79">
        <v>94.0</v>
      </c>
      <c r="BG13" s="79"/>
      <c r="BH13" s="79"/>
      <c r="BI13" s="78">
        <f>IFERROR(AVERAGE(AX13:BH13),0)</f>
        <v>93.30333333</v>
      </c>
      <c r="BJ13" s="79">
        <v>90.0</v>
      </c>
      <c r="BK13" s="79">
        <v>95.0</v>
      </c>
      <c r="BL13" s="79">
        <v>100.0</v>
      </c>
      <c r="BM13" s="79">
        <v>95.0</v>
      </c>
      <c r="BN13" s="79">
        <v>70.0</v>
      </c>
      <c r="BO13" s="79">
        <v>85.0</v>
      </c>
      <c r="BP13" s="79">
        <v>100.0</v>
      </c>
      <c r="BQ13" s="79">
        <v>40.0</v>
      </c>
      <c r="BR13" s="79">
        <v>100.0</v>
      </c>
      <c r="BS13" s="79">
        <v>0.0</v>
      </c>
      <c r="BT13" s="78">
        <f t="shared" si="18"/>
        <v>77.5</v>
      </c>
      <c r="BU13" s="81">
        <v>100.0</v>
      </c>
      <c r="BV13" s="81">
        <v>100.0</v>
      </c>
      <c r="BW13" s="81">
        <v>100.0</v>
      </c>
      <c r="BX13" s="79">
        <v>100.0</v>
      </c>
      <c r="BY13" s="79">
        <v>100.0</v>
      </c>
      <c r="BZ13" s="79">
        <v>100.0</v>
      </c>
      <c r="CA13" s="79">
        <v>0.0</v>
      </c>
      <c r="CB13" s="79">
        <v>40.0</v>
      </c>
      <c r="CC13" s="79"/>
      <c r="CD13" s="78">
        <f t="shared" si="19"/>
        <v>80</v>
      </c>
    </row>
    <row r="14" ht="15.75" customHeight="1">
      <c r="A14" s="34" t="str">
        <f t="shared" si="2"/>
        <v>201911555-3</v>
      </c>
      <c r="B14" s="23">
        <f t="shared" si="3"/>
        <v>73</v>
      </c>
      <c r="C14" s="34"/>
      <c r="D14" s="84">
        <v>10.0</v>
      </c>
      <c r="E14" s="72" t="s">
        <v>521</v>
      </c>
      <c r="F14" s="72" t="s">
        <v>79</v>
      </c>
      <c r="G14" s="72" t="s">
        <v>522</v>
      </c>
      <c r="H14" s="72" t="s">
        <v>79</v>
      </c>
      <c r="I14" s="72" t="s">
        <v>523</v>
      </c>
      <c r="J14" s="72" t="s">
        <v>353</v>
      </c>
      <c r="K14" s="72" t="s">
        <v>524</v>
      </c>
      <c r="L14" s="72" t="s">
        <v>61</v>
      </c>
      <c r="M14" s="72" t="s">
        <v>525</v>
      </c>
      <c r="N14" s="72" t="s">
        <v>526</v>
      </c>
      <c r="O14" s="74">
        <f t="shared" si="4"/>
        <v>95</v>
      </c>
      <c r="P14" s="74">
        <f t="shared" si="5"/>
        <v>25</v>
      </c>
      <c r="Q14" s="74">
        <f t="shared" si="20"/>
        <v>60</v>
      </c>
      <c r="R14" s="74">
        <f t="shared" si="7"/>
        <v>84</v>
      </c>
      <c r="S14" s="74">
        <f t="shared" si="8"/>
        <v>100</v>
      </c>
      <c r="T14" s="74">
        <f t="shared" si="9"/>
        <v>82</v>
      </c>
      <c r="U14" s="74">
        <f t="shared" si="10"/>
        <v>97.25</v>
      </c>
      <c r="V14" s="75">
        <f t="shared" si="11"/>
        <v>0</v>
      </c>
      <c r="W14" s="76">
        <f t="shared" si="12"/>
        <v>73</v>
      </c>
      <c r="X14" s="74">
        <v>15.0</v>
      </c>
      <c r="Y14" s="77">
        <v>30.0</v>
      </c>
      <c r="Z14" s="77">
        <v>50.0</v>
      </c>
      <c r="AA14" s="77">
        <v>100.0</v>
      </c>
      <c r="AB14" s="78">
        <f t="shared" si="13"/>
        <v>95</v>
      </c>
      <c r="AC14" s="77">
        <v>25.0</v>
      </c>
      <c r="AD14" s="77">
        <v>0.0</v>
      </c>
      <c r="AE14" s="74">
        <v>0.0</v>
      </c>
      <c r="AF14" s="78">
        <f t="shared" si="14"/>
        <v>25</v>
      </c>
      <c r="AG14" s="77"/>
      <c r="AH14" s="77"/>
      <c r="AI14" s="74"/>
      <c r="AJ14" s="78">
        <f t="shared" si="15"/>
        <v>0</v>
      </c>
      <c r="AK14" s="79">
        <v>100.0</v>
      </c>
      <c r="AL14" s="80">
        <v>100.0</v>
      </c>
      <c r="AM14" s="79">
        <v>100.0</v>
      </c>
      <c r="AN14" s="79">
        <v>100.0</v>
      </c>
      <c r="AO14" s="79">
        <v>100.0</v>
      </c>
      <c r="AP14" s="79">
        <v>60.0</v>
      </c>
      <c r="AQ14" s="79">
        <v>100.0</v>
      </c>
      <c r="AR14" s="79">
        <v>33.0</v>
      </c>
      <c r="AS14" s="79">
        <v>80.0</v>
      </c>
      <c r="AT14" s="79">
        <v>67.0</v>
      </c>
      <c r="AU14" s="79"/>
      <c r="AV14" s="78">
        <f t="shared" si="16"/>
        <v>84</v>
      </c>
      <c r="AW14" s="79">
        <v>100.0</v>
      </c>
      <c r="AX14" s="79">
        <v>100.0</v>
      </c>
      <c r="AY14" s="79">
        <v>100.0</v>
      </c>
      <c r="AZ14" s="79">
        <v>100.0</v>
      </c>
      <c r="BA14" s="79">
        <v>100.0</v>
      </c>
      <c r="BB14" s="79">
        <v>100.0</v>
      </c>
      <c r="BC14" s="79">
        <v>100.0</v>
      </c>
      <c r="BD14" s="79">
        <v>100.0</v>
      </c>
      <c r="BE14" s="79">
        <v>100.0</v>
      </c>
      <c r="BF14" s="79">
        <v>100.0</v>
      </c>
      <c r="BG14" s="79"/>
      <c r="BH14" s="79"/>
      <c r="BI14" s="78">
        <f t="shared" ref="BI14:BI37" si="21">IFERROR(AVERAGE(AW14:BH14),0)</f>
        <v>100</v>
      </c>
      <c r="BJ14" s="79">
        <v>90.0</v>
      </c>
      <c r="BK14" s="79">
        <v>90.0</v>
      </c>
      <c r="BL14" s="79">
        <v>100.0</v>
      </c>
      <c r="BM14" s="79">
        <v>90.0</v>
      </c>
      <c r="BN14" s="79">
        <v>100.0</v>
      </c>
      <c r="BO14" s="79">
        <v>90.0</v>
      </c>
      <c r="BP14" s="79">
        <v>90.0</v>
      </c>
      <c r="BQ14" s="79">
        <v>70.0</v>
      </c>
      <c r="BR14" s="79">
        <v>100.0</v>
      </c>
      <c r="BS14" s="79">
        <v>0.0</v>
      </c>
      <c r="BT14" s="78">
        <f t="shared" si="18"/>
        <v>82</v>
      </c>
      <c r="BU14" s="81">
        <v>100.0</v>
      </c>
      <c r="BV14" s="81">
        <v>100.0</v>
      </c>
      <c r="BW14" s="81">
        <v>100.0</v>
      </c>
      <c r="BX14" s="79">
        <v>100.0</v>
      </c>
      <c r="BY14" s="79">
        <v>100.0</v>
      </c>
      <c r="BZ14" s="79">
        <v>78.0</v>
      </c>
      <c r="CA14" s="79">
        <v>100.0</v>
      </c>
      <c r="CB14" s="79">
        <v>100.0</v>
      </c>
      <c r="CC14" s="79"/>
      <c r="CD14" s="78">
        <f t="shared" si="19"/>
        <v>97.25</v>
      </c>
    </row>
    <row r="15" ht="15.75" customHeight="1">
      <c r="A15" s="34" t="str">
        <f t="shared" si="2"/>
        <v>201951577-2</v>
      </c>
      <c r="B15" s="23">
        <f t="shared" si="3"/>
        <v>70</v>
      </c>
      <c r="C15" s="34"/>
      <c r="D15" s="84">
        <v>11.0</v>
      </c>
      <c r="E15" s="72" t="s">
        <v>527</v>
      </c>
      <c r="F15" s="72" t="s">
        <v>61</v>
      </c>
      <c r="G15" s="72" t="s">
        <v>528</v>
      </c>
      <c r="H15" s="72" t="s">
        <v>100</v>
      </c>
      <c r="I15" s="72" t="s">
        <v>529</v>
      </c>
      <c r="J15" s="72" t="s">
        <v>530</v>
      </c>
      <c r="K15" s="72" t="s">
        <v>531</v>
      </c>
      <c r="L15" s="72" t="s">
        <v>65</v>
      </c>
      <c r="M15" s="72" t="s">
        <v>323</v>
      </c>
      <c r="N15" s="72" t="s">
        <v>532</v>
      </c>
      <c r="O15" s="74">
        <f t="shared" si="4"/>
        <v>90</v>
      </c>
      <c r="P15" s="74">
        <f t="shared" si="5"/>
        <v>20</v>
      </c>
      <c r="Q15" s="74">
        <f t="shared" si="20"/>
        <v>55</v>
      </c>
      <c r="R15" s="74">
        <f t="shared" si="7"/>
        <v>91.3</v>
      </c>
      <c r="S15" s="74">
        <f t="shared" si="8"/>
        <v>90</v>
      </c>
      <c r="T15" s="74">
        <f t="shared" si="9"/>
        <v>77</v>
      </c>
      <c r="U15" s="74">
        <f t="shared" si="10"/>
        <v>90.25</v>
      </c>
      <c r="V15" s="75">
        <f t="shared" si="11"/>
        <v>0</v>
      </c>
      <c r="W15" s="76">
        <f t="shared" si="12"/>
        <v>70</v>
      </c>
      <c r="X15" s="74">
        <v>15.0</v>
      </c>
      <c r="Y15" s="77">
        <v>25.0</v>
      </c>
      <c r="Z15" s="77">
        <v>50.0</v>
      </c>
      <c r="AA15" s="77">
        <v>100.0</v>
      </c>
      <c r="AB15" s="78">
        <f t="shared" si="13"/>
        <v>90</v>
      </c>
      <c r="AC15" s="77">
        <v>20.0</v>
      </c>
      <c r="AD15" s="77">
        <v>0.0</v>
      </c>
      <c r="AE15" s="74">
        <v>0.0</v>
      </c>
      <c r="AF15" s="78">
        <f t="shared" si="14"/>
        <v>20</v>
      </c>
      <c r="AG15" s="77"/>
      <c r="AH15" s="77"/>
      <c r="AI15" s="74"/>
      <c r="AJ15" s="78">
        <f t="shared" si="15"/>
        <v>0</v>
      </c>
      <c r="AK15" s="79">
        <v>100.0</v>
      </c>
      <c r="AL15" s="80">
        <v>100.0</v>
      </c>
      <c r="AM15" s="79">
        <v>100.0</v>
      </c>
      <c r="AN15" s="79">
        <v>100.0</v>
      </c>
      <c r="AO15" s="79">
        <v>50.0</v>
      </c>
      <c r="AP15" s="79">
        <v>80.0</v>
      </c>
      <c r="AQ15" s="79">
        <v>100.0</v>
      </c>
      <c r="AR15" s="79">
        <v>83.0</v>
      </c>
      <c r="AS15" s="79">
        <v>100.0</v>
      </c>
      <c r="AT15" s="79">
        <v>100.0</v>
      </c>
      <c r="AU15" s="79"/>
      <c r="AV15" s="78">
        <f t="shared" si="16"/>
        <v>91.3</v>
      </c>
      <c r="AW15" s="79">
        <v>100.0</v>
      </c>
      <c r="AX15" s="79">
        <v>100.0</v>
      </c>
      <c r="AY15" s="79">
        <v>100.0</v>
      </c>
      <c r="AZ15" s="79">
        <v>100.0</v>
      </c>
      <c r="BA15" s="79">
        <v>100.0</v>
      </c>
      <c r="BB15" s="79">
        <v>0.0</v>
      </c>
      <c r="BC15" s="79">
        <v>100.0</v>
      </c>
      <c r="BD15" s="79">
        <v>100.0</v>
      </c>
      <c r="BE15" s="79">
        <v>100.0</v>
      </c>
      <c r="BF15" s="79">
        <v>100.0</v>
      </c>
      <c r="BG15" s="79"/>
      <c r="BH15" s="79"/>
      <c r="BI15" s="78">
        <f t="shared" si="21"/>
        <v>90</v>
      </c>
      <c r="BJ15" s="79">
        <v>90.0</v>
      </c>
      <c r="BK15" s="79">
        <v>100.0</v>
      </c>
      <c r="BL15" s="79">
        <v>100.0</v>
      </c>
      <c r="BM15" s="79">
        <v>75.0</v>
      </c>
      <c r="BN15" s="79">
        <v>100.0</v>
      </c>
      <c r="BO15" s="79">
        <v>15.0</v>
      </c>
      <c r="BP15" s="79">
        <v>100.0</v>
      </c>
      <c r="BQ15" s="79">
        <v>90.0</v>
      </c>
      <c r="BR15" s="79">
        <v>100.0</v>
      </c>
      <c r="BS15" s="79">
        <v>0.0</v>
      </c>
      <c r="BT15" s="78">
        <f t="shared" si="18"/>
        <v>77</v>
      </c>
      <c r="BU15" s="81">
        <v>100.0</v>
      </c>
      <c r="BV15" s="81">
        <v>100.0</v>
      </c>
      <c r="BW15" s="81">
        <v>100.0</v>
      </c>
      <c r="BX15" s="79">
        <v>100.0</v>
      </c>
      <c r="BY15" s="79">
        <v>100.0</v>
      </c>
      <c r="BZ15" s="79">
        <v>22.0</v>
      </c>
      <c r="CA15" s="79">
        <v>100.0</v>
      </c>
      <c r="CB15" s="79">
        <v>100.0</v>
      </c>
      <c r="CC15" s="79"/>
      <c r="CD15" s="78">
        <f t="shared" si="19"/>
        <v>90.25</v>
      </c>
    </row>
    <row r="16" ht="15.75" customHeight="1">
      <c r="A16" s="34" t="str">
        <f t="shared" si="2"/>
        <v>202051507-7</v>
      </c>
      <c r="B16" s="23">
        <f t="shared" si="3"/>
        <v>84</v>
      </c>
      <c r="C16" s="34"/>
      <c r="D16" s="84">
        <v>12.0</v>
      </c>
      <c r="E16" s="72" t="s">
        <v>533</v>
      </c>
      <c r="F16" s="72" t="s">
        <v>92</v>
      </c>
      <c r="G16" s="72" t="s">
        <v>534</v>
      </c>
      <c r="H16" s="72" t="s">
        <v>85</v>
      </c>
      <c r="I16" s="72" t="s">
        <v>116</v>
      </c>
      <c r="J16" s="72" t="s">
        <v>289</v>
      </c>
      <c r="K16" s="72" t="s">
        <v>535</v>
      </c>
      <c r="L16" s="72" t="s">
        <v>65</v>
      </c>
      <c r="M16" s="72" t="s">
        <v>323</v>
      </c>
      <c r="N16" s="72" t="s">
        <v>536</v>
      </c>
      <c r="O16" s="74">
        <f t="shared" si="4"/>
        <v>70</v>
      </c>
      <c r="P16" s="74">
        <f t="shared" si="5"/>
        <v>75</v>
      </c>
      <c r="Q16" s="74">
        <f t="shared" si="20"/>
        <v>73</v>
      </c>
      <c r="R16" s="74">
        <f t="shared" si="7"/>
        <v>86.8</v>
      </c>
      <c r="S16" s="74">
        <f t="shared" si="8"/>
        <v>100</v>
      </c>
      <c r="T16" s="74">
        <f t="shared" si="9"/>
        <v>99.5</v>
      </c>
      <c r="U16" s="74">
        <f t="shared" si="10"/>
        <v>100</v>
      </c>
      <c r="V16" s="75">
        <f t="shared" si="11"/>
        <v>0</v>
      </c>
      <c r="W16" s="76">
        <f t="shared" si="12"/>
        <v>84</v>
      </c>
      <c r="X16" s="74">
        <v>20.0</v>
      </c>
      <c r="Y16" s="77">
        <v>30.0</v>
      </c>
      <c r="Z16" s="77">
        <v>20.0</v>
      </c>
      <c r="AA16" s="77">
        <v>100.0</v>
      </c>
      <c r="AB16" s="78">
        <f t="shared" si="13"/>
        <v>70</v>
      </c>
      <c r="AC16" s="77">
        <v>20.0</v>
      </c>
      <c r="AD16" s="77">
        <v>55.0</v>
      </c>
      <c r="AE16" s="74">
        <v>100.0</v>
      </c>
      <c r="AF16" s="78">
        <f t="shared" si="14"/>
        <v>75</v>
      </c>
      <c r="AG16" s="77"/>
      <c r="AH16" s="77"/>
      <c r="AI16" s="74"/>
      <c r="AJ16" s="78">
        <f t="shared" si="15"/>
        <v>0</v>
      </c>
      <c r="AK16" s="79">
        <v>83.0</v>
      </c>
      <c r="AL16" s="80">
        <v>100.0</v>
      </c>
      <c r="AM16" s="79">
        <v>30.0</v>
      </c>
      <c r="AN16" s="79">
        <v>100.0</v>
      </c>
      <c r="AO16" s="79">
        <v>75.0</v>
      </c>
      <c r="AP16" s="79">
        <v>100.0</v>
      </c>
      <c r="AQ16" s="79">
        <v>100.0</v>
      </c>
      <c r="AR16" s="79">
        <v>100.0</v>
      </c>
      <c r="AS16" s="79">
        <v>80.0</v>
      </c>
      <c r="AT16" s="79">
        <v>100.0</v>
      </c>
      <c r="AU16" s="79"/>
      <c r="AV16" s="78">
        <f t="shared" si="16"/>
        <v>86.8</v>
      </c>
      <c r="AW16" s="79">
        <v>100.0</v>
      </c>
      <c r="AX16" s="79">
        <v>100.0</v>
      </c>
      <c r="AY16" s="79">
        <v>100.0</v>
      </c>
      <c r="AZ16" s="79">
        <v>100.0</v>
      </c>
      <c r="BA16" s="79">
        <v>100.0</v>
      </c>
      <c r="BB16" s="79">
        <v>100.0</v>
      </c>
      <c r="BC16" s="79">
        <v>100.0</v>
      </c>
      <c r="BD16" s="79">
        <v>100.0</v>
      </c>
      <c r="BE16" s="79">
        <v>100.0</v>
      </c>
      <c r="BF16" s="79">
        <v>100.0</v>
      </c>
      <c r="BG16" s="79"/>
      <c r="BH16" s="79"/>
      <c r="BI16" s="78">
        <f t="shared" si="21"/>
        <v>100</v>
      </c>
      <c r="BJ16" s="79">
        <v>100.0</v>
      </c>
      <c r="BK16" s="79">
        <v>100.0</v>
      </c>
      <c r="BL16" s="79">
        <v>100.0</v>
      </c>
      <c r="BM16" s="79">
        <v>100.0</v>
      </c>
      <c r="BN16" s="79">
        <v>100.0</v>
      </c>
      <c r="BO16" s="79">
        <v>100.0</v>
      </c>
      <c r="BP16" s="79">
        <v>100.0</v>
      </c>
      <c r="BQ16" s="79">
        <v>95.0</v>
      </c>
      <c r="BR16" s="79">
        <v>100.0</v>
      </c>
      <c r="BS16" s="79">
        <v>100.0</v>
      </c>
      <c r="BT16" s="78">
        <f t="shared" si="18"/>
        <v>99.5</v>
      </c>
      <c r="BU16" s="81">
        <v>100.0</v>
      </c>
      <c r="BV16" s="81">
        <v>100.0</v>
      </c>
      <c r="BW16" s="81">
        <v>100.0</v>
      </c>
      <c r="BX16" s="79">
        <v>100.0</v>
      </c>
      <c r="BY16" s="79">
        <v>100.0</v>
      </c>
      <c r="BZ16" s="79">
        <v>100.0</v>
      </c>
      <c r="CA16" s="79">
        <v>100.0</v>
      </c>
      <c r="CB16" s="79">
        <v>100.0</v>
      </c>
      <c r="CC16" s="79"/>
      <c r="CD16" s="78">
        <f t="shared" si="19"/>
        <v>100</v>
      </c>
    </row>
    <row r="17" ht="15.75" customHeight="1">
      <c r="A17" s="34" t="str">
        <f t="shared" si="2"/>
        <v>202051563-8</v>
      </c>
      <c r="B17" s="23">
        <f t="shared" si="3"/>
        <v>8</v>
      </c>
      <c r="C17" s="34"/>
      <c r="D17" s="84">
        <v>13.0</v>
      </c>
      <c r="E17" s="72" t="s">
        <v>537</v>
      </c>
      <c r="F17" s="72" t="s">
        <v>108</v>
      </c>
      <c r="G17" s="72" t="s">
        <v>538</v>
      </c>
      <c r="H17" s="72" t="s">
        <v>92</v>
      </c>
      <c r="I17" s="72" t="s">
        <v>539</v>
      </c>
      <c r="J17" s="72" t="s">
        <v>540</v>
      </c>
      <c r="K17" s="72" t="s">
        <v>541</v>
      </c>
      <c r="L17" s="72" t="s">
        <v>65</v>
      </c>
      <c r="M17" s="72" t="s">
        <v>323</v>
      </c>
      <c r="N17" s="72" t="s">
        <v>542</v>
      </c>
      <c r="O17" s="74">
        <f t="shared" si="4"/>
        <v>0</v>
      </c>
      <c r="P17" s="74">
        <f t="shared" si="5"/>
        <v>15</v>
      </c>
      <c r="Q17" s="74">
        <f t="shared" si="20"/>
        <v>8</v>
      </c>
      <c r="R17" s="74">
        <f t="shared" si="7"/>
        <v>32.7</v>
      </c>
      <c r="S17" s="74">
        <f t="shared" si="8"/>
        <v>99.4</v>
      </c>
      <c r="T17" s="74">
        <f t="shared" si="9"/>
        <v>47.5</v>
      </c>
      <c r="U17" s="74">
        <f t="shared" si="10"/>
        <v>0</v>
      </c>
      <c r="V17" s="75">
        <f t="shared" si="11"/>
        <v>0</v>
      </c>
      <c r="W17" s="76">
        <f t="shared" si="12"/>
        <v>8</v>
      </c>
      <c r="X17" s="74" t="s">
        <v>68</v>
      </c>
      <c r="Y17" s="77">
        <v>0.0</v>
      </c>
      <c r="Z17" s="77">
        <v>0.0</v>
      </c>
      <c r="AA17" s="77">
        <v>0.0</v>
      </c>
      <c r="AB17" s="78">
        <f t="shared" si="13"/>
        <v>0</v>
      </c>
      <c r="AC17" s="77">
        <v>15.0</v>
      </c>
      <c r="AD17" s="77">
        <v>0.0</v>
      </c>
      <c r="AE17" s="74">
        <v>0.0</v>
      </c>
      <c r="AF17" s="78">
        <f t="shared" si="14"/>
        <v>15</v>
      </c>
      <c r="AG17" s="77"/>
      <c r="AH17" s="77"/>
      <c r="AI17" s="74"/>
      <c r="AJ17" s="78">
        <f t="shared" si="15"/>
        <v>0</v>
      </c>
      <c r="AK17" s="79">
        <v>0.0</v>
      </c>
      <c r="AL17" s="80">
        <v>20.0</v>
      </c>
      <c r="AM17" s="79">
        <v>0.0</v>
      </c>
      <c r="AN17" s="79">
        <v>100.0</v>
      </c>
      <c r="AO17" s="79">
        <v>50.0</v>
      </c>
      <c r="AP17" s="79">
        <v>0.0</v>
      </c>
      <c r="AQ17" s="79">
        <v>80.0</v>
      </c>
      <c r="AR17" s="79">
        <v>17.0</v>
      </c>
      <c r="AS17" s="79">
        <v>60.0</v>
      </c>
      <c r="AT17" s="79">
        <v>0.0</v>
      </c>
      <c r="AU17" s="79"/>
      <c r="AV17" s="78">
        <f t="shared" si="16"/>
        <v>32.7</v>
      </c>
      <c r="AW17" s="79">
        <v>100.0</v>
      </c>
      <c r="AX17" s="79">
        <v>100.0</v>
      </c>
      <c r="AY17" s="79">
        <v>100.0</v>
      </c>
      <c r="AZ17" s="79">
        <v>100.0</v>
      </c>
      <c r="BA17" s="79">
        <v>98.0</v>
      </c>
      <c r="BB17" s="79">
        <v>100.0</v>
      </c>
      <c r="BC17" s="79">
        <v>98.0</v>
      </c>
      <c r="BD17" s="79">
        <v>100.0</v>
      </c>
      <c r="BE17" s="79">
        <v>99.0</v>
      </c>
      <c r="BF17" s="79">
        <v>99.0</v>
      </c>
      <c r="BG17" s="79"/>
      <c r="BH17" s="79"/>
      <c r="BI17" s="78">
        <f t="shared" si="21"/>
        <v>99.4</v>
      </c>
      <c r="BJ17" s="79">
        <v>0.0</v>
      </c>
      <c r="BK17" s="79">
        <v>60.0</v>
      </c>
      <c r="BL17" s="79">
        <v>90.0</v>
      </c>
      <c r="BM17" s="79">
        <v>0.0</v>
      </c>
      <c r="BN17" s="79">
        <v>60.0</v>
      </c>
      <c r="BO17" s="79">
        <v>0.0</v>
      </c>
      <c r="BP17" s="79">
        <v>90.0</v>
      </c>
      <c r="BQ17" s="79">
        <v>75.0</v>
      </c>
      <c r="BR17" s="79">
        <v>100.0</v>
      </c>
      <c r="BS17" s="79">
        <v>0.0</v>
      </c>
      <c r="BT17" s="78">
        <f t="shared" si="18"/>
        <v>47.5</v>
      </c>
      <c r="BU17" s="81">
        <v>0.0</v>
      </c>
      <c r="BV17" s="81">
        <v>0.0</v>
      </c>
      <c r="BW17" s="81">
        <v>0.0</v>
      </c>
      <c r="BX17" s="79">
        <v>0.0</v>
      </c>
      <c r="BY17" s="79">
        <v>0.0</v>
      </c>
      <c r="BZ17" s="79">
        <v>0.0</v>
      </c>
      <c r="CA17" s="79">
        <v>0.0</v>
      </c>
      <c r="CB17" s="85">
        <v>0.0</v>
      </c>
      <c r="CC17" s="79"/>
      <c r="CD17" s="78">
        <f t="shared" si="19"/>
        <v>0</v>
      </c>
    </row>
    <row r="18" ht="15.75" customHeight="1">
      <c r="A18" s="34" t="str">
        <f t="shared" si="2"/>
        <v>202051550-6</v>
      </c>
      <c r="B18" s="23">
        <f t="shared" si="3"/>
        <v>99</v>
      </c>
      <c r="C18" s="34"/>
      <c r="D18" s="84">
        <v>14.0</v>
      </c>
      <c r="E18" s="72" t="s">
        <v>543</v>
      </c>
      <c r="F18" s="72" t="s">
        <v>85</v>
      </c>
      <c r="G18" s="72" t="s">
        <v>544</v>
      </c>
      <c r="H18" s="72" t="s">
        <v>79</v>
      </c>
      <c r="I18" s="72" t="s">
        <v>545</v>
      </c>
      <c r="J18" s="72" t="s">
        <v>272</v>
      </c>
      <c r="K18" s="72" t="s">
        <v>546</v>
      </c>
      <c r="L18" s="72" t="s">
        <v>65</v>
      </c>
      <c r="M18" s="72" t="s">
        <v>323</v>
      </c>
      <c r="N18" s="72" t="s">
        <v>547</v>
      </c>
      <c r="O18" s="74">
        <f t="shared" si="4"/>
        <v>100</v>
      </c>
      <c r="P18" s="74">
        <f t="shared" si="5"/>
        <v>100</v>
      </c>
      <c r="Q18" s="74">
        <f t="shared" si="20"/>
        <v>100</v>
      </c>
      <c r="R18" s="74">
        <f t="shared" si="7"/>
        <v>98</v>
      </c>
      <c r="S18" s="74">
        <f t="shared" si="8"/>
        <v>100</v>
      </c>
      <c r="T18" s="74">
        <f t="shared" si="9"/>
        <v>98</v>
      </c>
      <c r="U18" s="74">
        <f t="shared" si="10"/>
        <v>100</v>
      </c>
      <c r="V18" s="75">
        <f t="shared" si="11"/>
        <v>0</v>
      </c>
      <c r="W18" s="76">
        <f t="shared" si="12"/>
        <v>99</v>
      </c>
      <c r="X18" s="74">
        <v>20.0</v>
      </c>
      <c r="Y18" s="77">
        <v>30.0</v>
      </c>
      <c r="Z18" s="77">
        <v>50.0</v>
      </c>
      <c r="AA18" s="77">
        <v>100.0</v>
      </c>
      <c r="AB18" s="78">
        <f t="shared" si="13"/>
        <v>100</v>
      </c>
      <c r="AC18" s="77">
        <v>30.0</v>
      </c>
      <c r="AD18" s="77">
        <v>70.0</v>
      </c>
      <c r="AE18" s="74">
        <v>100.0</v>
      </c>
      <c r="AF18" s="78">
        <f t="shared" si="14"/>
        <v>100</v>
      </c>
      <c r="AG18" s="77"/>
      <c r="AH18" s="77"/>
      <c r="AI18" s="74"/>
      <c r="AJ18" s="78">
        <f t="shared" si="15"/>
        <v>0</v>
      </c>
      <c r="AK18" s="79">
        <v>100.0</v>
      </c>
      <c r="AL18" s="80">
        <v>100.0</v>
      </c>
      <c r="AM18" s="79">
        <v>100.0</v>
      </c>
      <c r="AN18" s="79">
        <v>100.0</v>
      </c>
      <c r="AO18" s="79">
        <v>100.0</v>
      </c>
      <c r="AP18" s="79">
        <v>80.0</v>
      </c>
      <c r="AQ18" s="79">
        <v>100.0</v>
      </c>
      <c r="AR18" s="79">
        <v>100.0</v>
      </c>
      <c r="AS18" s="79">
        <v>100.0</v>
      </c>
      <c r="AT18" s="79">
        <v>100.0</v>
      </c>
      <c r="AU18" s="79"/>
      <c r="AV18" s="78">
        <f t="shared" si="16"/>
        <v>98</v>
      </c>
      <c r="AW18" s="79">
        <v>100.0</v>
      </c>
      <c r="AX18" s="79">
        <v>100.0</v>
      </c>
      <c r="AY18" s="79">
        <v>100.0</v>
      </c>
      <c r="AZ18" s="79">
        <v>100.0</v>
      </c>
      <c r="BA18" s="79">
        <v>100.0</v>
      </c>
      <c r="BB18" s="79">
        <v>100.0</v>
      </c>
      <c r="BC18" s="79">
        <v>100.0</v>
      </c>
      <c r="BD18" s="79">
        <v>100.0</v>
      </c>
      <c r="BE18" s="79">
        <v>100.0</v>
      </c>
      <c r="BF18" s="79">
        <v>100.0</v>
      </c>
      <c r="BG18" s="79"/>
      <c r="BH18" s="79"/>
      <c r="BI18" s="78">
        <f t="shared" si="21"/>
        <v>100</v>
      </c>
      <c r="BJ18" s="79">
        <v>100.0</v>
      </c>
      <c r="BK18" s="79">
        <v>100.0</v>
      </c>
      <c r="BL18" s="79">
        <v>100.0</v>
      </c>
      <c r="BM18" s="79">
        <v>100.0</v>
      </c>
      <c r="BN18" s="79">
        <v>100.0</v>
      </c>
      <c r="BO18" s="79">
        <v>90.0</v>
      </c>
      <c r="BP18" s="79">
        <v>100.0</v>
      </c>
      <c r="BQ18" s="79">
        <v>90.0</v>
      </c>
      <c r="BR18" s="79">
        <v>100.0</v>
      </c>
      <c r="BS18" s="79">
        <v>100.0</v>
      </c>
      <c r="BT18" s="78">
        <f t="shared" si="18"/>
        <v>98</v>
      </c>
      <c r="BU18" s="81">
        <v>100.0</v>
      </c>
      <c r="BV18" s="81">
        <v>100.0</v>
      </c>
      <c r="BW18" s="81">
        <v>100.0</v>
      </c>
      <c r="BX18" s="79">
        <v>100.0</v>
      </c>
      <c r="BY18" s="79">
        <v>100.0</v>
      </c>
      <c r="BZ18" s="79">
        <v>100.0</v>
      </c>
      <c r="CA18" s="79">
        <v>100.0</v>
      </c>
      <c r="CB18" s="79">
        <v>100.0</v>
      </c>
      <c r="CC18" s="79"/>
      <c r="CD18" s="78">
        <f t="shared" si="19"/>
        <v>100</v>
      </c>
    </row>
    <row r="19" ht="15.75" customHeight="1">
      <c r="A19" s="34" t="str">
        <f t="shared" si="2"/>
        <v>202051568-9</v>
      </c>
      <c r="B19" s="23">
        <f t="shared" si="3"/>
        <v>86</v>
      </c>
      <c r="C19" s="34"/>
      <c r="D19" s="84">
        <v>15.0</v>
      </c>
      <c r="E19" s="72" t="s">
        <v>548</v>
      </c>
      <c r="F19" s="72" t="s">
        <v>100</v>
      </c>
      <c r="G19" s="72" t="s">
        <v>549</v>
      </c>
      <c r="H19" s="72" t="s">
        <v>92</v>
      </c>
      <c r="I19" s="72" t="s">
        <v>550</v>
      </c>
      <c r="J19" s="72" t="s">
        <v>551</v>
      </c>
      <c r="K19" s="72" t="s">
        <v>552</v>
      </c>
      <c r="L19" s="72" t="s">
        <v>65</v>
      </c>
      <c r="M19" s="72" t="s">
        <v>323</v>
      </c>
      <c r="N19" s="72" t="s">
        <v>553</v>
      </c>
      <c r="O19" s="74">
        <f t="shared" si="4"/>
        <v>90</v>
      </c>
      <c r="P19" s="74">
        <f t="shared" si="5"/>
        <v>70</v>
      </c>
      <c r="Q19" s="74">
        <f t="shared" si="20"/>
        <v>80</v>
      </c>
      <c r="R19" s="74">
        <f t="shared" si="7"/>
        <v>98.3</v>
      </c>
      <c r="S19" s="74">
        <f t="shared" si="8"/>
        <v>79.9</v>
      </c>
      <c r="T19" s="74">
        <f t="shared" si="9"/>
        <v>85.5</v>
      </c>
      <c r="U19" s="74">
        <f t="shared" si="10"/>
        <v>100</v>
      </c>
      <c r="V19" s="75">
        <f t="shared" si="11"/>
        <v>0</v>
      </c>
      <c r="W19" s="76">
        <f t="shared" si="12"/>
        <v>86</v>
      </c>
      <c r="X19" s="74">
        <v>15.0</v>
      </c>
      <c r="Y19" s="77">
        <v>30.0</v>
      </c>
      <c r="Z19" s="77">
        <v>45.0</v>
      </c>
      <c r="AA19" s="77">
        <v>100.0</v>
      </c>
      <c r="AB19" s="78">
        <f t="shared" si="13"/>
        <v>90</v>
      </c>
      <c r="AC19" s="77">
        <v>15.0</v>
      </c>
      <c r="AD19" s="77">
        <v>55.0</v>
      </c>
      <c r="AE19" s="74">
        <v>100.0</v>
      </c>
      <c r="AF19" s="78">
        <f t="shared" si="14"/>
        <v>70</v>
      </c>
      <c r="AG19" s="77"/>
      <c r="AH19" s="77"/>
      <c r="AI19" s="74"/>
      <c r="AJ19" s="78">
        <f t="shared" si="15"/>
        <v>0</v>
      </c>
      <c r="AK19" s="79">
        <v>100.0</v>
      </c>
      <c r="AL19" s="80">
        <v>100.0</v>
      </c>
      <c r="AM19" s="79">
        <v>100.0</v>
      </c>
      <c r="AN19" s="79">
        <v>100.0</v>
      </c>
      <c r="AO19" s="79">
        <v>100.0</v>
      </c>
      <c r="AP19" s="79">
        <v>100.0</v>
      </c>
      <c r="AQ19" s="79">
        <v>100.0</v>
      </c>
      <c r="AR19" s="79">
        <v>83.0</v>
      </c>
      <c r="AS19" s="79">
        <v>100.0</v>
      </c>
      <c r="AT19" s="79">
        <v>100.0</v>
      </c>
      <c r="AU19" s="79"/>
      <c r="AV19" s="78">
        <f t="shared" si="16"/>
        <v>98.3</v>
      </c>
      <c r="AW19" s="79">
        <v>0.0</v>
      </c>
      <c r="AX19" s="79">
        <v>100.0</v>
      </c>
      <c r="AY19" s="79">
        <v>100.0</v>
      </c>
      <c r="AZ19" s="79">
        <v>0.0</v>
      </c>
      <c r="BA19" s="79">
        <v>99.0</v>
      </c>
      <c r="BB19" s="79">
        <v>100.0</v>
      </c>
      <c r="BC19" s="79">
        <v>100.0</v>
      </c>
      <c r="BD19" s="79">
        <v>100.0</v>
      </c>
      <c r="BE19" s="79">
        <v>100.0</v>
      </c>
      <c r="BF19" s="79">
        <v>100.0</v>
      </c>
      <c r="BG19" s="79"/>
      <c r="BH19" s="79"/>
      <c r="BI19" s="78">
        <f t="shared" si="21"/>
        <v>79.9</v>
      </c>
      <c r="BJ19" s="79">
        <v>100.0</v>
      </c>
      <c r="BK19" s="79">
        <v>100.0</v>
      </c>
      <c r="BL19" s="79">
        <v>100.0</v>
      </c>
      <c r="BM19" s="79">
        <v>65.0</v>
      </c>
      <c r="BN19" s="79">
        <v>90.0</v>
      </c>
      <c r="BO19" s="79">
        <v>80.0</v>
      </c>
      <c r="BP19" s="79">
        <v>100.0</v>
      </c>
      <c r="BQ19" s="79">
        <v>30.0</v>
      </c>
      <c r="BR19" s="79">
        <v>100.0</v>
      </c>
      <c r="BS19" s="79">
        <v>90.0</v>
      </c>
      <c r="BT19" s="78">
        <f t="shared" si="18"/>
        <v>85.5</v>
      </c>
      <c r="BU19" s="81">
        <v>100.0</v>
      </c>
      <c r="BV19" s="81">
        <v>100.0</v>
      </c>
      <c r="BW19" s="81">
        <v>100.0</v>
      </c>
      <c r="BX19" s="79">
        <v>100.0</v>
      </c>
      <c r="BY19" s="79">
        <v>100.0</v>
      </c>
      <c r="BZ19" s="79">
        <v>100.0</v>
      </c>
      <c r="CA19" s="79">
        <v>100.0</v>
      </c>
      <c r="CB19" s="79">
        <v>100.0</v>
      </c>
      <c r="CC19" s="79"/>
      <c r="CD19" s="78">
        <f t="shared" si="19"/>
        <v>100</v>
      </c>
    </row>
    <row r="20" ht="15.75" customHeight="1">
      <c r="A20" s="34" t="str">
        <f t="shared" si="2"/>
        <v>202051513-1</v>
      </c>
      <c r="B20" s="23">
        <f t="shared" si="3"/>
        <v>99</v>
      </c>
      <c r="C20" s="34"/>
      <c r="D20" s="98">
        <f t="shared" ref="D20:D30" si="22">D19+1</f>
        <v>16</v>
      </c>
      <c r="E20" s="72" t="s">
        <v>554</v>
      </c>
      <c r="F20" s="72" t="s">
        <v>65</v>
      </c>
      <c r="G20" s="72" t="s">
        <v>555</v>
      </c>
      <c r="H20" s="72" t="s">
        <v>79</v>
      </c>
      <c r="I20" s="72" t="s">
        <v>556</v>
      </c>
      <c r="J20" s="72" t="s">
        <v>557</v>
      </c>
      <c r="K20" s="72" t="s">
        <v>558</v>
      </c>
      <c r="L20" s="72" t="s">
        <v>65</v>
      </c>
      <c r="M20" s="72" t="s">
        <v>323</v>
      </c>
      <c r="N20" s="72" t="s">
        <v>559</v>
      </c>
      <c r="O20" s="74">
        <f t="shared" si="4"/>
        <v>100</v>
      </c>
      <c r="P20" s="74">
        <f t="shared" si="5"/>
        <v>95</v>
      </c>
      <c r="Q20" s="74">
        <f t="shared" si="20"/>
        <v>98</v>
      </c>
      <c r="R20" s="74">
        <f t="shared" si="7"/>
        <v>100</v>
      </c>
      <c r="S20" s="74">
        <f t="shared" si="8"/>
        <v>100</v>
      </c>
      <c r="T20" s="74">
        <f t="shared" si="9"/>
        <v>100</v>
      </c>
      <c r="U20" s="74">
        <f t="shared" si="10"/>
        <v>100</v>
      </c>
      <c r="V20" s="75">
        <f t="shared" si="11"/>
        <v>0</v>
      </c>
      <c r="W20" s="76">
        <f t="shared" si="12"/>
        <v>99</v>
      </c>
      <c r="X20" s="74">
        <v>20.0</v>
      </c>
      <c r="Y20" s="77">
        <v>30.0</v>
      </c>
      <c r="Z20" s="77">
        <v>50.0</v>
      </c>
      <c r="AA20" s="77">
        <v>100.0</v>
      </c>
      <c r="AB20" s="78">
        <f t="shared" si="13"/>
        <v>100</v>
      </c>
      <c r="AC20" s="77">
        <v>30.0</v>
      </c>
      <c r="AD20" s="77">
        <v>65.0</v>
      </c>
      <c r="AE20" s="74">
        <v>100.0</v>
      </c>
      <c r="AF20" s="78">
        <f t="shared" si="14"/>
        <v>95</v>
      </c>
      <c r="AG20" s="77"/>
      <c r="AH20" s="77"/>
      <c r="AI20" s="74"/>
      <c r="AJ20" s="78">
        <f t="shared" si="15"/>
        <v>0</v>
      </c>
      <c r="AK20" s="79">
        <v>100.0</v>
      </c>
      <c r="AL20" s="80">
        <v>100.0</v>
      </c>
      <c r="AM20" s="79">
        <v>100.0</v>
      </c>
      <c r="AN20" s="79">
        <v>100.0</v>
      </c>
      <c r="AO20" s="79">
        <v>100.0</v>
      </c>
      <c r="AP20" s="79">
        <v>100.0</v>
      </c>
      <c r="AQ20" s="79">
        <v>100.0</v>
      </c>
      <c r="AR20" s="79">
        <v>100.0</v>
      </c>
      <c r="AS20" s="79">
        <v>100.0</v>
      </c>
      <c r="AT20" s="79">
        <v>100.0</v>
      </c>
      <c r="AU20" s="79"/>
      <c r="AV20" s="78">
        <f t="shared" si="16"/>
        <v>100</v>
      </c>
      <c r="AW20" s="79">
        <v>100.0</v>
      </c>
      <c r="AX20" s="79">
        <v>100.0</v>
      </c>
      <c r="AY20" s="79">
        <v>100.0</v>
      </c>
      <c r="AZ20" s="79">
        <v>100.0</v>
      </c>
      <c r="BA20" s="79">
        <v>100.0</v>
      </c>
      <c r="BB20" s="79">
        <v>100.0</v>
      </c>
      <c r="BC20" s="79">
        <v>100.0</v>
      </c>
      <c r="BD20" s="79">
        <v>100.0</v>
      </c>
      <c r="BE20" s="79">
        <v>100.0</v>
      </c>
      <c r="BF20" s="79">
        <v>100.0</v>
      </c>
      <c r="BG20" s="79"/>
      <c r="BH20" s="79"/>
      <c r="BI20" s="78">
        <f t="shared" si="21"/>
        <v>100</v>
      </c>
      <c r="BJ20" s="79">
        <v>100.0</v>
      </c>
      <c r="BK20" s="79">
        <v>100.0</v>
      </c>
      <c r="BL20" s="79">
        <v>100.0</v>
      </c>
      <c r="BM20" s="79">
        <v>100.0</v>
      </c>
      <c r="BN20" s="79">
        <v>100.0</v>
      </c>
      <c r="BO20" s="79">
        <v>100.0</v>
      </c>
      <c r="BP20" s="79">
        <v>100.0</v>
      </c>
      <c r="BQ20" s="79">
        <v>100.0</v>
      </c>
      <c r="BR20" s="79">
        <v>100.0</v>
      </c>
      <c r="BS20" s="79">
        <v>100.0</v>
      </c>
      <c r="BT20" s="78">
        <f t="shared" si="18"/>
        <v>100</v>
      </c>
      <c r="BU20" s="81">
        <v>100.0</v>
      </c>
      <c r="BV20" s="81">
        <v>100.0</v>
      </c>
      <c r="BW20" s="81">
        <v>100.0</v>
      </c>
      <c r="BX20" s="79">
        <v>100.0</v>
      </c>
      <c r="BY20" s="79">
        <v>100.0</v>
      </c>
      <c r="BZ20" s="79">
        <v>100.0</v>
      </c>
      <c r="CA20" s="79">
        <v>100.0</v>
      </c>
      <c r="CB20" s="79">
        <v>100.0</v>
      </c>
      <c r="CC20" s="79"/>
      <c r="CD20" s="78">
        <f t="shared" si="19"/>
        <v>100</v>
      </c>
    </row>
    <row r="21" ht="15.75" customHeight="1">
      <c r="A21" s="34" t="str">
        <f t="shared" si="2"/>
        <v>202056540-6</v>
      </c>
      <c r="B21" s="23">
        <f t="shared" si="3"/>
        <v>28</v>
      </c>
      <c r="C21" s="34"/>
      <c r="D21" s="98">
        <f t="shared" si="22"/>
        <v>17</v>
      </c>
      <c r="E21" s="72" t="s">
        <v>560</v>
      </c>
      <c r="F21" s="72" t="s">
        <v>85</v>
      </c>
      <c r="G21" s="72" t="s">
        <v>561</v>
      </c>
      <c r="H21" s="72" t="s">
        <v>85</v>
      </c>
      <c r="I21" s="72" t="s">
        <v>562</v>
      </c>
      <c r="J21" s="72" t="s">
        <v>95</v>
      </c>
      <c r="K21" s="72" t="s">
        <v>563</v>
      </c>
      <c r="L21" s="72" t="s">
        <v>65</v>
      </c>
      <c r="M21" s="72" t="s">
        <v>323</v>
      </c>
      <c r="N21" s="72" t="s">
        <v>564</v>
      </c>
      <c r="O21" s="74">
        <f t="shared" si="4"/>
        <v>55</v>
      </c>
      <c r="P21" s="74">
        <f t="shared" si="5"/>
        <v>0</v>
      </c>
      <c r="Q21" s="74">
        <f t="shared" si="20"/>
        <v>28</v>
      </c>
      <c r="R21" s="74">
        <f t="shared" si="7"/>
        <v>22.7</v>
      </c>
      <c r="S21" s="74">
        <f t="shared" si="8"/>
        <v>69.091</v>
      </c>
      <c r="T21" s="74">
        <f t="shared" si="9"/>
        <v>37</v>
      </c>
      <c r="U21" s="74">
        <f t="shared" si="10"/>
        <v>56.625</v>
      </c>
      <c r="V21" s="75">
        <f t="shared" si="11"/>
        <v>0</v>
      </c>
      <c r="W21" s="76">
        <f t="shared" si="12"/>
        <v>28</v>
      </c>
      <c r="X21" s="74">
        <v>20.0</v>
      </c>
      <c r="Y21" s="77">
        <v>30.0</v>
      </c>
      <c r="Z21" s="77">
        <v>5.0</v>
      </c>
      <c r="AA21" s="77">
        <v>100.0</v>
      </c>
      <c r="AB21" s="78">
        <f t="shared" si="13"/>
        <v>55</v>
      </c>
      <c r="AC21" s="77" t="s">
        <v>68</v>
      </c>
      <c r="AD21" s="77">
        <v>0.0</v>
      </c>
      <c r="AE21" s="74">
        <v>70.0</v>
      </c>
      <c r="AF21" s="78">
        <f t="shared" si="14"/>
        <v>0</v>
      </c>
      <c r="AG21" s="77"/>
      <c r="AH21" s="77"/>
      <c r="AI21" s="74"/>
      <c r="AJ21" s="78">
        <f t="shared" si="15"/>
        <v>0</v>
      </c>
      <c r="AK21" s="79">
        <v>0.0</v>
      </c>
      <c r="AL21" s="80">
        <v>0.0</v>
      </c>
      <c r="AM21" s="79">
        <v>0.0</v>
      </c>
      <c r="AN21" s="79">
        <v>0.0</v>
      </c>
      <c r="AO21" s="79">
        <v>0.0</v>
      </c>
      <c r="AP21" s="79">
        <v>20.0</v>
      </c>
      <c r="AQ21" s="79">
        <v>80.0</v>
      </c>
      <c r="AR21" s="79">
        <v>67.0</v>
      </c>
      <c r="AS21" s="79">
        <v>60.0</v>
      </c>
      <c r="AT21" s="79">
        <v>0.0</v>
      </c>
      <c r="AU21" s="79"/>
      <c r="AV21" s="78">
        <f t="shared" si="16"/>
        <v>22.7</v>
      </c>
      <c r="AW21" s="79">
        <v>100.0</v>
      </c>
      <c r="AX21" s="79">
        <v>100.0</v>
      </c>
      <c r="AY21" s="79">
        <v>100.0</v>
      </c>
      <c r="AZ21" s="79">
        <v>0.0</v>
      </c>
      <c r="BA21" s="79">
        <v>100.0</v>
      </c>
      <c r="BB21" s="79">
        <v>0.0</v>
      </c>
      <c r="BC21" s="79">
        <v>100.0</v>
      </c>
      <c r="BD21" s="79">
        <v>90.91</v>
      </c>
      <c r="BE21" s="79">
        <v>100.0</v>
      </c>
      <c r="BF21" s="79">
        <v>0.0</v>
      </c>
      <c r="BG21" s="79"/>
      <c r="BH21" s="79"/>
      <c r="BI21" s="78">
        <f t="shared" si="21"/>
        <v>69.091</v>
      </c>
      <c r="BJ21" s="79">
        <v>100.0</v>
      </c>
      <c r="BK21" s="79">
        <v>90.0</v>
      </c>
      <c r="BL21" s="79">
        <v>100.0</v>
      </c>
      <c r="BM21" s="79">
        <v>10.0</v>
      </c>
      <c r="BN21" s="79">
        <v>40.0</v>
      </c>
      <c r="BO21" s="79">
        <v>0.0</v>
      </c>
      <c r="BP21" s="79">
        <v>30.0</v>
      </c>
      <c r="BQ21" s="79">
        <v>0.0</v>
      </c>
      <c r="BR21" s="79">
        <v>0.0</v>
      </c>
      <c r="BS21" s="79">
        <v>0.0</v>
      </c>
      <c r="BT21" s="78">
        <f t="shared" si="18"/>
        <v>37</v>
      </c>
      <c r="BU21" s="81">
        <v>100.0</v>
      </c>
      <c r="BV21" s="81">
        <v>60.0</v>
      </c>
      <c r="BW21" s="81">
        <v>100.0</v>
      </c>
      <c r="BX21" s="79">
        <v>83.0</v>
      </c>
      <c r="BY21" s="79">
        <v>100.0</v>
      </c>
      <c r="BZ21" s="79">
        <v>10.0</v>
      </c>
      <c r="CA21" s="79">
        <v>0.0</v>
      </c>
      <c r="CB21" s="79">
        <v>0.0</v>
      </c>
      <c r="CC21" s="79"/>
      <c r="CD21" s="78">
        <f t="shared" si="19"/>
        <v>56.625</v>
      </c>
    </row>
    <row r="22" ht="15.75" customHeight="1">
      <c r="A22" s="34" t="str">
        <f t="shared" si="2"/>
        <v>202051512-3</v>
      </c>
      <c r="B22" s="23">
        <f t="shared" si="3"/>
        <v>95</v>
      </c>
      <c r="C22" s="34"/>
      <c r="D22" s="98">
        <f t="shared" si="22"/>
        <v>18</v>
      </c>
      <c r="E22" s="72" t="s">
        <v>565</v>
      </c>
      <c r="F22" s="72" t="s">
        <v>79</v>
      </c>
      <c r="G22" s="72" t="s">
        <v>566</v>
      </c>
      <c r="H22" s="72" t="s">
        <v>100</v>
      </c>
      <c r="I22" s="72" t="s">
        <v>567</v>
      </c>
      <c r="J22" s="72" t="s">
        <v>414</v>
      </c>
      <c r="K22" s="72" t="s">
        <v>568</v>
      </c>
      <c r="L22" s="72" t="s">
        <v>65</v>
      </c>
      <c r="M22" s="72" t="s">
        <v>323</v>
      </c>
      <c r="N22" s="72" t="s">
        <v>569</v>
      </c>
      <c r="O22" s="74">
        <f t="shared" si="4"/>
        <v>95</v>
      </c>
      <c r="P22" s="74">
        <f t="shared" si="5"/>
        <v>100</v>
      </c>
      <c r="Q22" s="74">
        <f t="shared" si="20"/>
        <v>98</v>
      </c>
      <c r="R22" s="74">
        <f t="shared" si="7"/>
        <v>80.8</v>
      </c>
      <c r="S22" s="74">
        <f t="shared" si="8"/>
        <v>99.5</v>
      </c>
      <c r="T22" s="74">
        <f t="shared" si="9"/>
        <v>98</v>
      </c>
      <c r="U22" s="74">
        <f t="shared" si="10"/>
        <v>100</v>
      </c>
      <c r="V22" s="75">
        <f t="shared" si="11"/>
        <v>0</v>
      </c>
      <c r="W22" s="76">
        <f t="shared" si="12"/>
        <v>95</v>
      </c>
      <c r="X22" s="74">
        <v>20.0</v>
      </c>
      <c r="Y22" s="77">
        <v>30.0</v>
      </c>
      <c r="Z22" s="77">
        <v>45.0</v>
      </c>
      <c r="AA22" s="77">
        <v>100.0</v>
      </c>
      <c r="AB22" s="78">
        <f t="shared" si="13"/>
        <v>95</v>
      </c>
      <c r="AC22" s="77">
        <v>30.0</v>
      </c>
      <c r="AD22" s="77">
        <v>70.0</v>
      </c>
      <c r="AE22" s="74">
        <v>100.0</v>
      </c>
      <c r="AF22" s="78">
        <f t="shared" si="14"/>
        <v>100</v>
      </c>
      <c r="AG22" s="77"/>
      <c r="AH22" s="77"/>
      <c r="AI22" s="74"/>
      <c r="AJ22" s="78">
        <f t="shared" si="15"/>
        <v>0</v>
      </c>
      <c r="AK22" s="79">
        <v>100.0</v>
      </c>
      <c r="AL22" s="80">
        <v>100.0</v>
      </c>
      <c r="AM22" s="79">
        <v>100.0</v>
      </c>
      <c r="AN22" s="79">
        <v>75.0</v>
      </c>
      <c r="AO22" s="79">
        <v>50.0</v>
      </c>
      <c r="AP22" s="79">
        <v>80.0</v>
      </c>
      <c r="AQ22" s="79">
        <v>60.0</v>
      </c>
      <c r="AR22" s="79">
        <v>83.0</v>
      </c>
      <c r="AS22" s="79">
        <v>60.0</v>
      </c>
      <c r="AT22" s="79">
        <v>100.0</v>
      </c>
      <c r="AU22" s="79"/>
      <c r="AV22" s="78">
        <f t="shared" si="16"/>
        <v>80.8</v>
      </c>
      <c r="AW22" s="79">
        <v>100.0</v>
      </c>
      <c r="AX22" s="79">
        <v>100.0</v>
      </c>
      <c r="AY22" s="79">
        <v>100.0</v>
      </c>
      <c r="AZ22" s="79">
        <v>100.0</v>
      </c>
      <c r="BA22" s="79">
        <v>100.0</v>
      </c>
      <c r="BB22" s="79">
        <v>100.0</v>
      </c>
      <c r="BC22" s="79">
        <v>95.0</v>
      </c>
      <c r="BD22" s="79">
        <v>100.0</v>
      </c>
      <c r="BE22" s="79">
        <v>100.0</v>
      </c>
      <c r="BF22" s="79">
        <v>100.0</v>
      </c>
      <c r="BG22" s="79"/>
      <c r="BH22" s="79"/>
      <c r="BI22" s="78">
        <f t="shared" si="21"/>
        <v>99.5</v>
      </c>
      <c r="BJ22" s="79">
        <v>100.0</v>
      </c>
      <c r="BK22" s="79">
        <v>100.0</v>
      </c>
      <c r="BL22" s="79">
        <v>100.0</v>
      </c>
      <c r="BM22" s="79">
        <v>95.0</v>
      </c>
      <c r="BN22" s="79">
        <v>100.0</v>
      </c>
      <c r="BO22" s="79">
        <v>100.0</v>
      </c>
      <c r="BP22" s="79">
        <v>95.0</v>
      </c>
      <c r="BQ22" s="79">
        <v>95.0</v>
      </c>
      <c r="BR22" s="79">
        <v>100.0</v>
      </c>
      <c r="BS22" s="79">
        <v>95.0</v>
      </c>
      <c r="BT22" s="78">
        <f t="shared" si="18"/>
        <v>98</v>
      </c>
      <c r="BU22" s="81">
        <v>100.0</v>
      </c>
      <c r="BV22" s="81">
        <v>100.0</v>
      </c>
      <c r="BW22" s="81">
        <v>100.0</v>
      </c>
      <c r="BX22" s="79">
        <v>100.0</v>
      </c>
      <c r="BY22" s="79">
        <v>100.0</v>
      </c>
      <c r="BZ22" s="79">
        <v>100.0</v>
      </c>
      <c r="CA22" s="79">
        <v>100.0</v>
      </c>
      <c r="CB22" s="79">
        <v>100.0</v>
      </c>
      <c r="CC22" s="79"/>
      <c r="CD22" s="78">
        <f t="shared" si="19"/>
        <v>100</v>
      </c>
    </row>
    <row r="23" ht="15.75" customHeight="1">
      <c r="A23" s="34" t="str">
        <f t="shared" si="2"/>
        <v>202051518-2</v>
      </c>
      <c r="B23" s="23">
        <f t="shared" si="3"/>
        <v>84</v>
      </c>
      <c r="C23" s="34"/>
      <c r="D23" s="98">
        <f t="shared" si="22"/>
        <v>19</v>
      </c>
      <c r="E23" s="72" t="s">
        <v>570</v>
      </c>
      <c r="F23" s="72" t="s">
        <v>61</v>
      </c>
      <c r="G23" s="72" t="s">
        <v>571</v>
      </c>
      <c r="H23" s="72" t="s">
        <v>100</v>
      </c>
      <c r="I23" s="72" t="s">
        <v>219</v>
      </c>
      <c r="J23" s="72" t="s">
        <v>572</v>
      </c>
      <c r="K23" s="72" t="s">
        <v>415</v>
      </c>
      <c r="L23" s="72" t="s">
        <v>65</v>
      </c>
      <c r="M23" s="72" t="s">
        <v>323</v>
      </c>
      <c r="N23" s="72" t="s">
        <v>573</v>
      </c>
      <c r="O23" s="74">
        <f t="shared" si="4"/>
        <v>90</v>
      </c>
      <c r="P23" s="74">
        <f t="shared" si="5"/>
        <v>65</v>
      </c>
      <c r="Q23" s="74">
        <f t="shared" si="20"/>
        <v>78</v>
      </c>
      <c r="R23" s="74">
        <f t="shared" si="7"/>
        <v>92.5</v>
      </c>
      <c r="S23" s="74">
        <f t="shared" si="8"/>
        <v>100</v>
      </c>
      <c r="T23" s="74">
        <f t="shared" si="9"/>
        <v>81.5</v>
      </c>
      <c r="U23" s="74">
        <f t="shared" si="10"/>
        <v>100</v>
      </c>
      <c r="V23" s="75">
        <f t="shared" si="11"/>
        <v>0</v>
      </c>
      <c r="W23" s="76">
        <f t="shared" si="12"/>
        <v>84</v>
      </c>
      <c r="X23" s="74">
        <v>20.0</v>
      </c>
      <c r="Y23" s="77">
        <v>30.0</v>
      </c>
      <c r="Z23" s="77">
        <v>40.0</v>
      </c>
      <c r="AA23" s="77">
        <v>100.0</v>
      </c>
      <c r="AB23" s="78">
        <f t="shared" si="13"/>
        <v>90</v>
      </c>
      <c r="AC23" s="77">
        <v>20.0</v>
      </c>
      <c r="AD23" s="77">
        <v>45.0</v>
      </c>
      <c r="AE23" s="74">
        <v>100.0</v>
      </c>
      <c r="AF23" s="78">
        <f t="shared" si="14"/>
        <v>65</v>
      </c>
      <c r="AG23" s="77"/>
      <c r="AH23" s="77"/>
      <c r="AI23" s="74"/>
      <c r="AJ23" s="78">
        <f t="shared" si="15"/>
        <v>0</v>
      </c>
      <c r="AK23" s="79">
        <v>100.0</v>
      </c>
      <c r="AL23" s="80">
        <v>100.0</v>
      </c>
      <c r="AM23" s="79">
        <v>100.0</v>
      </c>
      <c r="AN23" s="79">
        <v>75.0</v>
      </c>
      <c r="AO23" s="79">
        <v>100.0</v>
      </c>
      <c r="AP23" s="79">
        <v>100.0</v>
      </c>
      <c r="AQ23" s="79">
        <v>100.0</v>
      </c>
      <c r="AR23" s="79">
        <v>50.0</v>
      </c>
      <c r="AS23" s="79">
        <v>100.0</v>
      </c>
      <c r="AT23" s="79">
        <v>100.0</v>
      </c>
      <c r="AU23" s="79"/>
      <c r="AV23" s="78">
        <f t="shared" si="16"/>
        <v>92.5</v>
      </c>
      <c r="AW23" s="79">
        <v>100.0</v>
      </c>
      <c r="AX23" s="79">
        <v>100.0</v>
      </c>
      <c r="AY23" s="79">
        <v>100.0</v>
      </c>
      <c r="AZ23" s="79">
        <v>100.0</v>
      </c>
      <c r="BA23" s="79">
        <v>100.0</v>
      </c>
      <c r="BB23" s="79">
        <v>100.0</v>
      </c>
      <c r="BC23" s="79">
        <v>100.0</v>
      </c>
      <c r="BD23" s="79">
        <v>100.0</v>
      </c>
      <c r="BE23" s="79">
        <v>100.0</v>
      </c>
      <c r="BF23" s="79">
        <v>100.0</v>
      </c>
      <c r="BG23" s="79"/>
      <c r="BH23" s="79"/>
      <c r="BI23" s="78">
        <f t="shared" si="21"/>
        <v>100</v>
      </c>
      <c r="BJ23" s="79">
        <v>100.0</v>
      </c>
      <c r="BK23" s="79">
        <v>100.0</v>
      </c>
      <c r="BL23" s="79">
        <v>100.0</v>
      </c>
      <c r="BM23" s="79">
        <v>100.0</v>
      </c>
      <c r="BN23" s="79">
        <v>100.0</v>
      </c>
      <c r="BO23" s="79">
        <v>100.0</v>
      </c>
      <c r="BP23" s="79">
        <v>80.0</v>
      </c>
      <c r="BQ23" s="79">
        <v>0.0</v>
      </c>
      <c r="BR23" s="79">
        <v>90.0</v>
      </c>
      <c r="BS23" s="79">
        <v>45.0</v>
      </c>
      <c r="BT23" s="78">
        <f t="shared" si="18"/>
        <v>81.5</v>
      </c>
      <c r="BU23" s="81">
        <v>100.0</v>
      </c>
      <c r="BV23" s="81">
        <v>100.0</v>
      </c>
      <c r="BW23" s="81">
        <v>100.0</v>
      </c>
      <c r="BX23" s="79">
        <v>100.0</v>
      </c>
      <c r="BY23" s="79">
        <v>100.0</v>
      </c>
      <c r="BZ23" s="79">
        <v>100.0</v>
      </c>
      <c r="CA23" s="79">
        <v>100.0</v>
      </c>
      <c r="CB23" s="79">
        <v>100.0</v>
      </c>
      <c r="CC23" s="79"/>
      <c r="CD23" s="78">
        <f t="shared" si="19"/>
        <v>100</v>
      </c>
    </row>
    <row r="24" ht="15.75" customHeight="1">
      <c r="A24" s="34" t="str">
        <f t="shared" si="2"/>
        <v>202051537-9</v>
      </c>
      <c r="B24" s="23">
        <f t="shared" si="3"/>
        <v>79</v>
      </c>
      <c r="C24" s="34"/>
      <c r="D24" s="98">
        <f t="shared" si="22"/>
        <v>20</v>
      </c>
      <c r="E24" s="72" t="s">
        <v>574</v>
      </c>
      <c r="F24" s="72" t="s">
        <v>100</v>
      </c>
      <c r="G24" s="72" t="s">
        <v>575</v>
      </c>
      <c r="H24" s="72" t="s">
        <v>155</v>
      </c>
      <c r="I24" s="72" t="s">
        <v>576</v>
      </c>
      <c r="J24" s="72" t="s">
        <v>577</v>
      </c>
      <c r="K24" s="72" t="s">
        <v>578</v>
      </c>
      <c r="L24" s="72" t="s">
        <v>65</v>
      </c>
      <c r="M24" s="72" t="s">
        <v>323</v>
      </c>
      <c r="N24" s="72" t="s">
        <v>579</v>
      </c>
      <c r="O24" s="74">
        <f t="shared" si="4"/>
        <v>50</v>
      </c>
      <c r="P24" s="74">
        <f t="shared" si="5"/>
        <v>95</v>
      </c>
      <c r="Q24" s="74">
        <f t="shared" si="20"/>
        <v>73</v>
      </c>
      <c r="R24" s="74">
        <f t="shared" si="7"/>
        <v>79</v>
      </c>
      <c r="S24" s="74">
        <f t="shared" si="8"/>
        <v>100</v>
      </c>
      <c r="T24" s="74">
        <f t="shared" si="9"/>
        <v>82.5</v>
      </c>
      <c r="U24" s="74">
        <f t="shared" si="10"/>
        <v>97.5</v>
      </c>
      <c r="V24" s="75">
        <f t="shared" si="11"/>
        <v>0</v>
      </c>
      <c r="W24" s="76">
        <f t="shared" si="12"/>
        <v>79</v>
      </c>
      <c r="X24" s="74">
        <v>20.0</v>
      </c>
      <c r="Y24" s="77">
        <v>30.0</v>
      </c>
      <c r="Z24" s="77">
        <v>0.0</v>
      </c>
      <c r="AA24" s="77">
        <v>0.0</v>
      </c>
      <c r="AB24" s="78">
        <f t="shared" si="13"/>
        <v>50</v>
      </c>
      <c r="AC24" s="77">
        <v>25.0</v>
      </c>
      <c r="AD24" s="77">
        <v>70.0</v>
      </c>
      <c r="AE24" s="74">
        <v>100.0</v>
      </c>
      <c r="AF24" s="78">
        <f t="shared" si="14"/>
        <v>95</v>
      </c>
      <c r="AG24" s="77"/>
      <c r="AH24" s="77"/>
      <c r="AI24" s="74"/>
      <c r="AJ24" s="78">
        <f t="shared" si="15"/>
        <v>0</v>
      </c>
      <c r="AK24" s="79">
        <v>100.0</v>
      </c>
      <c r="AL24" s="80">
        <v>100.0</v>
      </c>
      <c r="AM24" s="79">
        <v>100.0</v>
      </c>
      <c r="AN24" s="79">
        <v>100.0</v>
      </c>
      <c r="AO24" s="79">
        <v>50.0</v>
      </c>
      <c r="AP24" s="79">
        <v>60.0</v>
      </c>
      <c r="AQ24" s="79">
        <v>100.0</v>
      </c>
      <c r="AR24" s="79">
        <v>100.0</v>
      </c>
      <c r="AS24" s="79">
        <v>80.0</v>
      </c>
      <c r="AT24" s="79">
        <v>0.0</v>
      </c>
      <c r="AU24" s="79"/>
      <c r="AV24" s="78">
        <f t="shared" si="16"/>
        <v>79</v>
      </c>
      <c r="AW24" s="79">
        <v>100.0</v>
      </c>
      <c r="AX24" s="79">
        <v>100.0</v>
      </c>
      <c r="AY24" s="79">
        <v>100.0</v>
      </c>
      <c r="AZ24" s="79">
        <v>100.0</v>
      </c>
      <c r="BA24" s="79">
        <v>100.0</v>
      </c>
      <c r="BB24" s="79">
        <v>100.0</v>
      </c>
      <c r="BC24" s="79">
        <v>100.0</v>
      </c>
      <c r="BD24" s="79">
        <v>100.0</v>
      </c>
      <c r="BE24" s="79">
        <v>100.0</v>
      </c>
      <c r="BF24" s="79">
        <v>100.0</v>
      </c>
      <c r="BG24" s="79"/>
      <c r="BH24" s="79"/>
      <c r="BI24" s="78">
        <f t="shared" si="21"/>
        <v>100</v>
      </c>
      <c r="BJ24" s="79">
        <v>90.0</v>
      </c>
      <c r="BK24" s="79">
        <v>100.0</v>
      </c>
      <c r="BL24" s="79">
        <v>100.0</v>
      </c>
      <c r="BM24" s="79">
        <v>75.0</v>
      </c>
      <c r="BN24" s="79">
        <v>100.0</v>
      </c>
      <c r="BO24" s="79">
        <v>30.0</v>
      </c>
      <c r="BP24" s="79">
        <v>30.0</v>
      </c>
      <c r="BQ24" s="79">
        <v>100.0</v>
      </c>
      <c r="BR24" s="79">
        <v>100.0</v>
      </c>
      <c r="BS24" s="79">
        <v>100.0</v>
      </c>
      <c r="BT24" s="78">
        <f t="shared" si="18"/>
        <v>82.5</v>
      </c>
      <c r="BU24" s="81">
        <v>100.0</v>
      </c>
      <c r="BV24" s="81">
        <v>100.0</v>
      </c>
      <c r="BW24" s="81">
        <v>100.0</v>
      </c>
      <c r="BX24" s="79">
        <v>100.0</v>
      </c>
      <c r="BY24" s="79">
        <v>100.0</v>
      </c>
      <c r="BZ24" s="79">
        <v>100.0</v>
      </c>
      <c r="CA24" s="79">
        <v>80.0</v>
      </c>
      <c r="CB24" s="79">
        <v>100.0</v>
      </c>
      <c r="CC24" s="79"/>
      <c r="CD24" s="78">
        <f t="shared" si="19"/>
        <v>97.5</v>
      </c>
    </row>
    <row r="25" ht="15.75" customHeight="1">
      <c r="A25" s="34" t="str">
        <f t="shared" si="2"/>
        <v>202051501-8</v>
      </c>
      <c r="B25" s="23">
        <f t="shared" si="3"/>
        <v>67</v>
      </c>
      <c r="C25" s="34"/>
      <c r="D25" s="98">
        <f t="shared" si="22"/>
        <v>21</v>
      </c>
      <c r="E25" s="72" t="s">
        <v>580</v>
      </c>
      <c r="F25" s="72" t="s">
        <v>108</v>
      </c>
      <c r="G25" s="72" t="s">
        <v>581</v>
      </c>
      <c r="H25" s="72" t="s">
        <v>79</v>
      </c>
      <c r="I25" s="72" t="s">
        <v>582</v>
      </c>
      <c r="J25" s="72" t="s">
        <v>583</v>
      </c>
      <c r="K25" s="72" t="s">
        <v>584</v>
      </c>
      <c r="L25" s="72" t="s">
        <v>65</v>
      </c>
      <c r="M25" s="72" t="s">
        <v>323</v>
      </c>
      <c r="N25" s="72" t="s">
        <v>585</v>
      </c>
      <c r="O25" s="74">
        <f t="shared" si="4"/>
        <v>70</v>
      </c>
      <c r="P25" s="74">
        <f t="shared" si="5"/>
        <v>60</v>
      </c>
      <c r="Q25" s="74">
        <f t="shared" si="20"/>
        <v>65</v>
      </c>
      <c r="R25" s="74">
        <f t="shared" si="7"/>
        <v>64.5</v>
      </c>
      <c r="S25" s="74">
        <f t="shared" si="8"/>
        <v>57.4</v>
      </c>
      <c r="T25" s="74">
        <f t="shared" si="9"/>
        <v>90.5</v>
      </c>
      <c r="U25" s="74">
        <f t="shared" si="10"/>
        <v>17</v>
      </c>
      <c r="V25" s="75">
        <f t="shared" si="11"/>
        <v>0</v>
      </c>
      <c r="W25" s="76">
        <f t="shared" si="12"/>
        <v>67</v>
      </c>
      <c r="X25" s="74">
        <v>20.0</v>
      </c>
      <c r="Y25" s="77">
        <v>30.0</v>
      </c>
      <c r="Z25" s="77">
        <v>20.0</v>
      </c>
      <c r="AA25" s="77">
        <v>100.0</v>
      </c>
      <c r="AB25" s="78">
        <f t="shared" si="13"/>
        <v>70</v>
      </c>
      <c r="AC25" s="77">
        <v>15.0</v>
      </c>
      <c r="AD25" s="77">
        <v>45.0</v>
      </c>
      <c r="AE25" s="74">
        <v>100.0</v>
      </c>
      <c r="AF25" s="78">
        <f t="shared" si="14"/>
        <v>60</v>
      </c>
      <c r="AG25" s="77"/>
      <c r="AH25" s="77"/>
      <c r="AI25" s="74"/>
      <c r="AJ25" s="78">
        <f t="shared" si="15"/>
        <v>0</v>
      </c>
      <c r="AK25" s="79">
        <v>100.0</v>
      </c>
      <c r="AL25" s="80">
        <v>60.0</v>
      </c>
      <c r="AM25" s="79">
        <v>100.0</v>
      </c>
      <c r="AN25" s="79">
        <v>75.0</v>
      </c>
      <c r="AO25" s="79">
        <v>50.0</v>
      </c>
      <c r="AP25" s="79">
        <v>40.0</v>
      </c>
      <c r="AQ25" s="79">
        <v>100.0</v>
      </c>
      <c r="AR25" s="79">
        <v>33.0</v>
      </c>
      <c r="AS25" s="79">
        <v>20.0</v>
      </c>
      <c r="AT25" s="79">
        <v>67.0</v>
      </c>
      <c r="AU25" s="79"/>
      <c r="AV25" s="78">
        <f t="shared" si="16"/>
        <v>64.5</v>
      </c>
      <c r="AW25" s="79">
        <v>77.0</v>
      </c>
      <c r="AX25" s="79">
        <v>100.0</v>
      </c>
      <c r="AY25" s="79">
        <v>0.0</v>
      </c>
      <c r="AZ25" s="79">
        <v>0.0</v>
      </c>
      <c r="BA25" s="79">
        <v>0.0</v>
      </c>
      <c r="BB25" s="79">
        <v>100.0</v>
      </c>
      <c r="BC25" s="79">
        <v>0.0</v>
      </c>
      <c r="BD25" s="79">
        <v>100.0</v>
      </c>
      <c r="BE25" s="79">
        <v>97.0</v>
      </c>
      <c r="BF25" s="79">
        <v>100.0</v>
      </c>
      <c r="BG25" s="79"/>
      <c r="BH25" s="79"/>
      <c r="BI25" s="78">
        <f t="shared" si="21"/>
        <v>57.4</v>
      </c>
      <c r="BJ25" s="79">
        <v>100.0</v>
      </c>
      <c r="BK25" s="79">
        <v>100.0</v>
      </c>
      <c r="BL25" s="79">
        <v>100.0</v>
      </c>
      <c r="BM25" s="79">
        <v>80.0</v>
      </c>
      <c r="BN25" s="79">
        <v>85.0</v>
      </c>
      <c r="BO25" s="79">
        <v>100.0</v>
      </c>
      <c r="BP25" s="79">
        <v>70.0</v>
      </c>
      <c r="BQ25" s="79">
        <v>100.0</v>
      </c>
      <c r="BR25" s="79">
        <v>70.0</v>
      </c>
      <c r="BS25" s="79">
        <v>100.0</v>
      </c>
      <c r="BT25" s="78">
        <f t="shared" si="18"/>
        <v>90.5</v>
      </c>
      <c r="BU25" s="81">
        <v>0.0</v>
      </c>
      <c r="BV25" s="81">
        <v>0.0</v>
      </c>
      <c r="BW25" s="81">
        <v>0.0</v>
      </c>
      <c r="BX25" s="79">
        <v>80.0</v>
      </c>
      <c r="BY25" s="79">
        <v>56.0</v>
      </c>
      <c r="BZ25" s="79">
        <v>0.0</v>
      </c>
      <c r="CA25" s="79">
        <v>0.0</v>
      </c>
      <c r="CB25" s="85">
        <v>0.0</v>
      </c>
      <c r="CC25" s="79"/>
      <c r="CD25" s="78">
        <f t="shared" si="19"/>
        <v>17</v>
      </c>
    </row>
    <row r="26" ht="15.75" customHeight="1">
      <c r="A26" s="34" t="str">
        <f t="shared" si="2"/>
        <v>202051529-8</v>
      </c>
      <c r="B26" s="23">
        <f t="shared" si="3"/>
        <v>0</v>
      </c>
      <c r="C26" s="34"/>
      <c r="D26" s="98">
        <f t="shared" si="22"/>
        <v>22</v>
      </c>
      <c r="E26" s="72" t="s">
        <v>586</v>
      </c>
      <c r="F26" s="72" t="s">
        <v>108</v>
      </c>
      <c r="G26" s="72" t="s">
        <v>587</v>
      </c>
      <c r="H26" s="72" t="s">
        <v>71</v>
      </c>
      <c r="I26" s="72" t="s">
        <v>588</v>
      </c>
      <c r="J26" s="72" t="s">
        <v>116</v>
      </c>
      <c r="K26" s="72" t="s">
        <v>589</v>
      </c>
      <c r="L26" s="72" t="s">
        <v>65</v>
      </c>
      <c r="M26" s="72" t="s">
        <v>323</v>
      </c>
      <c r="N26" s="72" t="s">
        <v>590</v>
      </c>
      <c r="O26" s="74">
        <f t="shared" si="4"/>
        <v>0</v>
      </c>
      <c r="P26" s="74">
        <f t="shared" si="5"/>
        <v>0</v>
      </c>
      <c r="Q26" s="74">
        <f t="shared" si="20"/>
        <v>0</v>
      </c>
      <c r="R26" s="74">
        <f t="shared" si="7"/>
        <v>82.2</v>
      </c>
      <c r="S26" s="74">
        <f t="shared" si="8"/>
        <v>38.8</v>
      </c>
      <c r="T26" s="74">
        <f t="shared" si="9"/>
        <v>20</v>
      </c>
      <c r="U26" s="74">
        <f t="shared" si="10"/>
        <v>12.5</v>
      </c>
      <c r="V26" s="75">
        <f t="shared" si="11"/>
        <v>0</v>
      </c>
      <c r="W26" s="76">
        <f t="shared" si="12"/>
        <v>0</v>
      </c>
      <c r="X26" s="74" t="s">
        <v>68</v>
      </c>
      <c r="Y26" s="77">
        <v>0.0</v>
      </c>
      <c r="Z26" s="77">
        <v>0.0</v>
      </c>
      <c r="AA26" s="77">
        <v>0.0</v>
      </c>
      <c r="AB26" s="78">
        <f t="shared" si="13"/>
        <v>0</v>
      </c>
      <c r="AC26" s="77" t="s">
        <v>68</v>
      </c>
      <c r="AD26" s="77" t="s">
        <v>68</v>
      </c>
      <c r="AE26" s="74" t="s">
        <v>68</v>
      </c>
      <c r="AF26" s="78">
        <f t="shared" si="14"/>
        <v>0</v>
      </c>
      <c r="AG26" s="77"/>
      <c r="AH26" s="77"/>
      <c r="AI26" s="74"/>
      <c r="AJ26" s="78">
        <f t="shared" si="15"/>
        <v>0</v>
      </c>
      <c r="AK26" s="79">
        <v>100.0</v>
      </c>
      <c r="AL26" s="80">
        <v>100.0</v>
      </c>
      <c r="AM26" s="79">
        <v>100.0</v>
      </c>
      <c r="AN26" s="79">
        <v>75.0</v>
      </c>
      <c r="AO26" s="79">
        <v>50.0</v>
      </c>
      <c r="AP26" s="79">
        <v>80.0</v>
      </c>
      <c r="AQ26" s="79">
        <v>100.0</v>
      </c>
      <c r="AR26" s="79">
        <v>17.0</v>
      </c>
      <c r="AS26" s="79">
        <v>100.0</v>
      </c>
      <c r="AT26" s="79">
        <v>100.0</v>
      </c>
      <c r="AU26" s="79"/>
      <c r="AV26" s="78">
        <f t="shared" si="16"/>
        <v>82.2</v>
      </c>
      <c r="AW26" s="79">
        <v>100.0</v>
      </c>
      <c r="AX26" s="79">
        <v>100.0</v>
      </c>
      <c r="AY26" s="79">
        <v>95.0</v>
      </c>
      <c r="AZ26" s="79">
        <v>93.0</v>
      </c>
      <c r="BA26" s="79">
        <v>0.0</v>
      </c>
      <c r="BB26" s="79">
        <v>0.0</v>
      </c>
      <c r="BC26" s="79">
        <v>0.0</v>
      </c>
      <c r="BD26" s="79">
        <v>0.0</v>
      </c>
      <c r="BE26" s="79">
        <v>0.0</v>
      </c>
      <c r="BF26" s="79">
        <v>0.0</v>
      </c>
      <c r="BG26" s="79"/>
      <c r="BH26" s="79"/>
      <c r="BI26" s="78">
        <f t="shared" si="21"/>
        <v>38.8</v>
      </c>
      <c r="BJ26" s="79">
        <v>100.0</v>
      </c>
      <c r="BK26" s="79">
        <v>100.0</v>
      </c>
      <c r="BL26" s="79">
        <v>0.0</v>
      </c>
      <c r="BM26" s="79">
        <v>0.0</v>
      </c>
      <c r="BN26" s="79">
        <v>0.0</v>
      </c>
      <c r="BO26" s="79">
        <v>0.0</v>
      </c>
      <c r="BP26" s="79">
        <v>0.0</v>
      </c>
      <c r="BQ26" s="79">
        <v>0.0</v>
      </c>
      <c r="BR26" s="79">
        <v>0.0</v>
      </c>
      <c r="BS26" s="79">
        <v>0.0</v>
      </c>
      <c r="BT26" s="78">
        <f t="shared" si="18"/>
        <v>20</v>
      </c>
      <c r="BU26" s="81">
        <v>100.0</v>
      </c>
      <c r="BV26" s="81">
        <v>0.0</v>
      </c>
      <c r="BW26" s="81">
        <v>0.0</v>
      </c>
      <c r="BX26" s="79">
        <v>0.0</v>
      </c>
      <c r="BY26" s="79">
        <v>0.0</v>
      </c>
      <c r="BZ26" s="79">
        <v>0.0</v>
      </c>
      <c r="CA26" s="79">
        <v>0.0</v>
      </c>
      <c r="CB26" s="85">
        <v>0.0</v>
      </c>
      <c r="CC26" s="79"/>
      <c r="CD26" s="78">
        <f t="shared" si="19"/>
        <v>12.5</v>
      </c>
    </row>
    <row r="27" ht="15.75" customHeight="1">
      <c r="A27" s="34" t="str">
        <f t="shared" si="2"/>
        <v>202051530-1</v>
      </c>
      <c r="B27" s="23">
        <f t="shared" si="3"/>
        <v>90</v>
      </c>
      <c r="C27" s="34"/>
      <c r="D27" s="98">
        <f t="shared" si="22"/>
        <v>23</v>
      </c>
      <c r="E27" s="72" t="s">
        <v>591</v>
      </c>
      <c r="F27" s="72" t="s">
        <v>65</v>
      </c>
      <c r="G27" s="72" t="s">
        <v>592</v>
      </c>
      <c r="H27" s="72" t="s">
        <v>108</v>
      </c>
      <c r="I27" s="72" t="s">
        <v>593</v>
      </c>
      <c r="J27" s="72" t="s">
        <v>156</v>
      </c>
      <c r="K27" s="72" t="s">
        <v>546</v>
      </c>
      <c r="L27" s="72" t="s">
        <v>65</v>
      </c>
      <c r="M27" s="72" t="s">
        <v>323</v>
      </c>
      <c r="N27" s="72" t="s">
        <v>594</v>
      </c>
      <c r="O27" s="74">
        <f t="shared" si="4"/>
        <v>90</v>
      </c>
      <c r="P27" s="74">
        <f t="shared" si="5"/>
        <v>100</v>
      </c>
      <c r="Q27" s="74">
        <f t="shared" si="20"/>
        <v>95</v>
      </c>
      <c r="R27" s="74">
        <f t="shared" si="7"/>
        <v>68.8</v>
      </c>
      <c r="S27" s="74">
        <f t="shared" si="8"/>
        <v>100</v>
      </c>
      <c r="T27" s="74">
        <f t="shared" si="9"/>
        <v>97</v>
      </c>
      <c r="U27" s="74">
        <f t="shared" si="10"/>
        <v>88.75</v>
      </c>
      <c r="V27" s="75">
        <f t="shared" si="11"/>
        <v>0</v>
      </c>
      <c r="W27" s="76">
        <f t="shared" si="12"/>
        <v>90</v>
      </c>
      <c r="X27" s="74">
        <v>20.0</v>
      </c>
      <c r="Y27" s="77">
        <v>30.0</v>
      </c>
      <c r="Z27" s="77">
        <v>40.0</v>
      </c>
      <c r="AA27" s="77">
        <v>100.0</v>
      </c>
      <c r="AB27" s="78">
        <f t="shared" si="13"/>
        <v>90</v>
      </c>
      <c r="AC27" s="77">
        <v>30.0</v>
      </c>
      <c r="AD27" s="77">
        <v>70.0</v>
      </c>
      <c r="AE27" s="74">
        <v>100.0</v>
      </c>
      <c r="AF27" s="78">
        <f t="shared" si="14"/>
        <v>100</v>
      </c>
      <c r="AG27" s="77"/>
      <c r="AH27" s="77"/>
      <c r="AI27" s="74"/>
      <c r="AJ27" s="78">
        <f t="shared" si="15"/>
        <v>0</v>
      </c>
      <c r="AK27" s="79">
        <v>83.0</v>
      </c>
      <c r="AL27" s="80">
        <v>0.0</v>
      </c>
      <c r="AM27" s="79">
        <v>100.0</v>
      </c>
      <c r="AN27" s="79">
        <v>75.0</v>
      </c>
      <c r="AO27" s="79">
        <v>50.0</v>
      </c>
      <c r="AP27" s="79">
        <v>40.0</v>
      </c>
      <c r="AQ27" s="79">
        <v>60.0</v>
      </c>
      <c r="AR27" s="79">
        <v>100.0</v>
      </c>
      <c r="AS27" s="79">
        <v>80.0</v>
      </c>
      <c r="AT27" s="79">
        <v>100.0</v>
      </c>
      <c r="AU27" s="79"/>
      <c r="AV27" s="78">
        <f t="shared" si="16"/>
        <v>68.8</v>
      </c>
      <c r="AW27" s="79">
        <v>100.0</v>
      </c>
      <c r="AX27" s="79">
        <v>100.0</v>
      </c>
      <c r="AY27" s="79">
        <v>100.0</v>
      </c>
      <c r="AZ27" s="79">
        <v>100.0</v>
      </c>
      <c r="BA27" s="79">
        <v>100.0</v>
      </c>
      <c r="BB27" s="79">
        <v>100.0</v>
      </c>
      <c r="BC27" s="79">
        <v>100.0</v>
      </c>
      <c r="BD27" s="79">
        <v>100.0</v>
      </c>
      <c r="BE27" s="79">
        <v>100.0</v>
      </c>
      <c r="BF27" s="79">
        <v>100.0</v>
      </c>
      <c r="BG27" s="79"/>
      <c r="BH27" s="79"/>
      <c r="BI27" s="78">
        <f t="shared" si="21"/>
        <v>100</v>
      </c>
      <c r="BJ27" s="79">
        <v>100.0</v>
      </c>
      <c r="BK27" s="79">
        <v>100.0</v>
      </c>
      <c r="BL27" s="79">
        <v>100.0</v>
      </c>
      <c r="BM27" s="79">
        <v>100.0</v>
      </c>
      <c r="BN27" s="79">
        <v>100.0</v>
      </c>
      <c r="BO27" s="79">
        <v>100.0</v>
      </c>
      <c r="BP27" s="79">
        <v>70.0</v>
      </c>
      <c r="BQ27" s="79">
        <v>100.0</v>
      </c>
      <c r="BR27" s="79">
        <v>100.0</v>
      </c>
      <c r="BS27" s="79">
        <v>100.0</v>
      </c>
      <c r="BT27" s="78">
        <f t="shared" si="18"/>
        <v>97</v>
      </c>
      <c r="BU27" s="81">
        <v>100.0</v>
      </c>
      <c r="BV27" s="81">
        <v>100.0</v>
      </c>
      <c r="BW27" s="81">
        <v>100.0</v>
      </c>
      <c r="BX27" s="79">
        <v>100.0</v>
      </c>
      <c r="BY27" s="79">
        <v>100.0</v>
      </c>
      <c r="BZ27" s="79">
        <v>100.0</v>
      </c>
      <c r="CA27" s="79">
        <v>10.0</v>
      </c>
      <c r="CB27" s="79">
        <v>100.0</v>
      </c>
      <c r="CC27" s="79"/>
      <c r="CD27" s="78">
        <f t="shared" si="19"/>
        <v>88.75</v>
      </c>
    </row>
    <row r="28" ht="15.75" customHeight="1">
      <c r="A28" s="34" t="str">
        <f t="shared" si="2"/>
        <v>202051527-1</v>
      </c>
      <c r="B28" s="23">
        <f t="shared" si="3"/>
        <v>84</v>
      </c>
      <c r="C28" s="34"/>
      <c r="D28" s="98">
        <f t="shared" si="22"/>
        <v>24</v>
      </c>
      <c r="E28" s="72" t="s">
        <v>595</v>
      </c>
      <c r="F28" s="72" t="s">
        <v>65</v>
      </c>
      <c r="G28" s="72" t="s">
        <v>596</v>
      </c>
      <c r="H28" s="72" t="s">
        <v>155</v>
      </c>
      <c r="I28" s="72" t="s">
        <v>597</v>
      </c>
      <c r="J28" s="72" t="s">
        <v>259</v>
      </c>
      <c r="K28" s="72" t="s">
        <v>598</v>
      </c>
      <c r="L28" s="72" t="s">
        <v>65</v>
      </c>
      <c r="M28" s="72" t="s">
        <v>323</v>
      </c>
      <c r="N28" s="72" t="s">
        <v>599</v>
      </c>
      <c r="O28" s="74">
        <f t="shared" si="4"/>
        <v>90</v>
      </c>
      <c r="P28" s="74">
        <f t="shared" si="5"/>
        <v>60</v>
      </c>
      <c r="Q28" s="74">
        <f t="shared" si="20"/>
        <v>75</v>
      </c>
      <c r="R28" s="74">
        <f t="shared" si="7"/>
        <v>90.5</v>
      </c>
      <c r="S28" s="74">
        <f t="shared" si="8"/>
        <v>100</v>
      </c>
      <c r="T28" s="74">
        <f t="shared" si="9"/>
        <v>90</v>
      </c>
      <c r="U28" s="74">
        <f t="shared" si="10"/>
        <v>100</v>
      </c>
      <c r="V28" s="75">
        <f t="shared" si="11"/>
        <v>0</v>
      </c>
      <c r="W28" s="76">
        <f t="shared" si="12"/>
        <v>84</v>
      </c>
      <c r="X28" s="74">
        <v>20.0</v>
      </c>
      <c r="Y28" s="77">
        <v>30.0</v>
      </c>
      <c r="Z28" s="77">
        <v>40.0</v>
      </c>
      <c r="AA28" s="77">
        <v>100.0</v>
      </c>
      <c r="AB28" s="78">
        <f t="shared" si="13"/>
        <v>90</v>
      </c>
      <c r="AC28" s="77">
        <v>25.0</v>
      </c>
      <c r="AD28" s="77">
        <v>35.0</v>
      </c>
      <c r="AE28" s="74">
        <v>100.0</v>
      </c>
      <c r="AF28" s="78">
        <f t="shared" si="14"/>
        <v>60</v>
      </c>
      <c r="AG28" s="77"/>
      <c r="AH28" s="77"/>
      <c r="AI28" s="74"/>
      <c r="AJ28" s="78">
        <f t="shared" si="15"/>
        <v>0</v>
      </c>
      <c r="AK28" s="79">
        <v>100.0</v>
      </c>
      <c r="AL28" s="80">
        <v>100.0</v>
      </c>
      <c r="AM28" s="79">
        <v>100.0</v>
      </c>
      <c r="AN28" s="79">
        <v>75.0</v>
      </c>
      <c r="AO28" s="79">
        <v>50.0</v>
      </c>
      <c r="AP28" s="79">
        <v>80.0</v>
      </c>
      <c r="AQ28" s="79">
        <v>100.0</v>
      </c>
      <c r="AR28" s="79">
        <v>100.0</v>
      </c>
      <c r="AS28" s="79">
        <v>100.0</v>
      </c>
      <c r="AT28" s="79">
        <v>100.0</v>
      </c>
      <c r="AU28" s="79"/>
      <c r="AV28" s="78">
        <f t="shared" si="16"/>
        <v>90.5</v>
      </c>
      <c r="AW28" s="79">
        <v>100.0</v>
      </c>
      <c r="AX28" s="79">
        <v>100.0</v>
      </c>
      <c r="AY28" s="79">
        <v>100.0</v>
      </c>
      <c r="AZ28" s="79">
        <v>100.0</v>
      </c>
      <c r="BA28" s="79">
        <v>100.0</v>
      </c>
      <c r="BB28" s="79">
        <v>100.0</v>
      </c>
      <c r="BC28" s="79">
        <v>100.0</v>
      </c>
      <c r="BD28" s="79">
        <v>100.0</v>
      </c>
      <c r="BE28" s="79">
        <v>100.0</v>
      </c>
      <c r="BF28" s="79">
        <v>100.0</v>
      </c>
      <c r="BG28" s="79"/>
      <c r="BH28" s="79"/>
      <c r="BI28" s="78">
        <f t="shared" si="21"/>
        <v>100</v>
      </c>
      <c r="BJ28" s="79">
        <v>100.0</v>
      </c>
      <c r="BK28" s="79">
        <v>100.0</v>
      </c>
      <c r="BL28" s="79">
        <v>0.0</v>
      </c>
      <c r="BM28" s="79">
        <v>100.0</v>
      </c>
      <c r="BN28" s="79">
        <v>100.0</v>
      </c>
      <c r="BO28" s="79">
        <v>100.0</v>
      </c>
      <c r="BP28" s="79">
        <v>100.0</v>
      </c>
      <c r="BQ28" s="79">
        <v>100.0</v>
      </c>
      <c r="BR28" s="79">
        <v>100.0</v>
      </c>
      <c r="BS28" s="79">
        <v>100.0</v>
      </c>
      <c r="BT28" s="78">
        <f t="shared" si="18"/>
        <v>90</v>
      </c>
      <c r="BU28" s="81">
        <v>100.0</v>
      </c>
      <c r="BV28" s="81">
        <v>100.0</v>
      </c>
      <c r="BW28" s="81">
        <v>100.0</v>
      </c>
      <c r="BX28" s="79">
        <v>100.0</v>
      </c>
      <c r="BY28" s="79">
        <v>100.0</v>
      </c>
      <c r="BZ28" s="79">
        <v>100.0</v>
      </c>
      <c r="CA28" s="79">
        <v>100.0</v>
      </c>
      <c r="CB28" s="79">
        <v>100.0</v>
      </c>
      <c r="CC28" s="79"/>
      <c r="CD28" s="78">
        <f t="shared" si="19"/>
        <v>100</v>
      </c>
    </row>
    <row r="29" ht="15.75" customHeight="1">
      <c r="A29" s="34" t="str">
        <f t="shared" si="2"/>
        <v>202051569-7</v>
      </c>
      <c r="B29" s="23">
        <f t="shared" si="3"/>
        <v>61</v>
      </c>
      <c r="C29" s="34"/>
      <c r="D29" s="98">
        <f t="shared" si="22"/>
        <v>25</v>
      </c>
      <c r="E29" s="72" t="s">
        <v>600</v>
      </c>
      <c r="F29" s="72" t="s">
        <v>92</v>
      </c>
      <c r="G29" s="72" t="s">
        <v>601</v>
      </c>
      <c r="H29" s="72" t="s">
        <v>79</v>
      </c>
      <c r="I29" s="72" t="s">
        <v>187</v>
      </c>
      <c r="J29" s="72" t="s">
        <v>602</v>
      </c>
      <c r="K29" s="72" t="s">
        <v>603</v>
      </c>
      <c r="L29" s="72" t="s">
        <v>65</v>
      </c>
      <c r="M29" s="72" t="s">
        <v>323</v>
      </c>
      <c r="N29" s="72" t="s">
        <v>604</v>
      </c>
      <c r="O29" s="74">
        <f t="shared" si="4"/>
        <v>95</v>
      </c>
      <c r="P29" s="74">
        <f t="shared" si="5"/>
        <v>25</v>
      </c>
      <c r="Q29" s="74">
        <f t="shared" si="20"/>
        <v>60</v>
      </c>
      <c r="R29" s="74">
        <f t="shared" si="7"/>
        <v>85.5</v>
      </c>
      <c r="S29" s="74">
        <f t="shared" si="8"/>
        <v>70</v>
      </c>
      <c r="T29" s="74">
        <f t="shared" si="9"/>
        <v>35.5</v>
      </c>
      <c r="U29" s="74">
        <f t="shared" si="10"/>
        <v>75</v>
      </c>
      <c r="V29" s="75">
        <f t="shared" si="11"/>
        <v>0</v>
      </c>
      <c r="W29" s="76">
        <f t="shared" si="12"/>
        <v>61</v>
      </c>
      <c r="X29" s="74">
        <v>20.0</v>
      </c>
      <c r="Y29" s="77">
        <v>30.0</v>
      </c>
      <c r="Z29" s="77">
        <v>45.0</v>
      </c>
      <c r="AA29" s="77">
        <v>100.0</v>
      </c>
      <c r="AB29" s="78">
        <f t="shared" si="13"/>
        <v>95</v>
      </c>
      <c r="AC29" s="77">
        <v>25.0</v>
      </c>
      <c r="AD29" s="77">
        <v>0.0</v>
      </c>
      <c r="AE29" s="74">
        <v>0.0</v>
      </c>
      <c r="AF29" s="78">
        <f t="shared" si="14"/>
        <v>25</v>
      </c>
      <c r="AG29" s="77"/>
      <c r="AH29" s="77"/>
      <c r="AI29" s="74"/>
      <c r="AJ29" s="78">
        <f t="shared" si="15"/>
        <v>0</v>
      </c>
      <c r="AK29" s="79">
        <v>100.0</v>
      </c>
      <c r="AL29" s="80">
        <v>20.0</v>
      </c>
      <c r="AM29" s="79">
        <v>100.0</v>
      </c>
      <c r="AN29" s="79">
        <v>75.0</v>
      </c>
      <c r="AO29" s="79">
        <v>100.0</v>
      </c>
      <c r="AP29" s="79">
        <v>60.0</v>
      </c>
      <c r="AQ29" s="79">
        <v>100.0</v>
      </c>
      <c r="AR29" s="79">
        <v>100.0</v>
      </c>
      <c r="AS29" s="79">
        <v>100.0</v>
      </c>
      <c r="AT29" s="79">
        <v>100.0</v>
      </c>
      <c r="AU29" s="79"/>
      <c r="AV29" s="78">
        <f t="shared" si="16"/>
        <v>85.5</v>
      </c>
      <c r="AW29" s="79">
        <v>0.0</v>
      </c>
      <c r="AX29" s="79">
        <v>100.0</v>
      </c>
      <c r="AY29" s="79">
        <v>100.0</v>
      </c>
      <c r="AZ29" s="79">
        <v>0.0</v>
      </c>
      <c r="BA29" s="79">
        <v>100.0</v>
      </c>
      <c r="BB29" s="79">
        <v>100.0</v>
      </c>
      <c r="BC29" s="79">
        <v>0.0</v>
      </c>
      <c r="BD29" s="79">
        <v>100.0</v>
      </c>
      <c r="BE29" s="79">
        <v>100.0</v>
      </c>
      <c r="BF29" s="79">
        <v>100.0</v>
      </c>
      <c r="BG29" s="79"/>
      <c r="BH29" s="79"/>
      <c r="BI29" s="78">
        <f t="shared" si="21"/>
        <v>70</v>
      </c>
      <c r="BJ29" s="79">
        <v>100.0</v>
      </c>
      <c r="BK29" s="79">
        <v>90.0</v>
      </c>
      <c r="BL29" s="79">
        <v>0.0</v>
      </c>
      <c r="BM29" s="79">
        <v>0.0</v>
      </c>
      <c r="BN29" s="79">
        <v>80.0</v>
      </c>
      <c r="BO29" s="79">
        <v>0.0</v>
      </c>
      <c r="BP29" s="79">
        <v>20.0</v>
      </c>
      <c r="BQ29" s="79">
        <v>30.0</v>
      </c>
      <c r="BR29" s="79">
        <v>35.0</v>
      </c>
      <c r="BS29" s="79">
        <v>0.0</v>
      </c>
      <c r="BT29" s="78">
        <f t="shared" si="18"/>
        <v>35.5</v>
      </c>
      <c r="BU29" s="81">
        <v>100.0</v>
      </c>
      <c r="BV29" s="81">
        <v>100.0</v>
      </c>
      <c r="BW29" s="81">
        <v>100.0</v>
      </c>
      <c r="BX29" s="79">
        <v>100.0</v>
      </c>
      <c r="BY29" s="79">
        <v>100.0</v>
      </c>
      <c r="BZ29" s="79">
        <v>100.0</v>
      </c>
      <c r="CA29" s="79">
        <v>0.0</v>
      </c>
      <c r="CB29" s="85">
        <v>0.0</v>
      </c>
      <c r="CC29" s="79"/>
      <c r="CD29" s="78">
        <f t="shared" si="19"/>
        <v>75</v>
      </c>
    </row>
    <row r="30" ht="15.75" customHeight="1">
      <c r="A30" s="34" t="str">
        <f t="shared" si="2"/>
        <v>202051055-5</v>
      </c>
      <c r="B30" s="23">
        <f t="shared" si="3"/>
        <v>39</v>
      </c>
      <c r="C30" s="34"/>
      <c r="D30" s="98">
        <f t="shared" si="22"/>
        <v>26</v>
      </c>
      <c r="E30" s="72" t="s">
        <v>605</v>
      </c>
      <c r="F30" s="72" t="s">
        <v>71</v>
      </c>
      <c r="G30" s="72" t="s">
        <v>606</v>
      </c>
      <c r="H30" s="72" t="s">
        <v>61</v>
      </c>
      <c r="I30" s="72" t="s">
        <v>380</v>
      </c>
      <c r="J30" s="72" t="s">
        <v>109</v>
      </c>
      <c r="K30" s="72" t="s">
        <v>607</v>
      </c>
      <c r="L30" s="72" t="s">
        <v>65</v>
      </c>
      <c r="M30" s="72" t="s">
        <v>323</v>
      </c>
      <c r="N30" s="72" t="s">
        <v>608</v>
      </c>
      <c r="O30" s="74">
        <f t="shared" si="4"/>
        <v>20</v>
      </c>
      <c r="P30" s="74">
        <f t="shared" si="5"/>
        <v>45</v>
      </c>
      <c r="Q30" s="74">
        <f t="shared" si="20"/>
        <v>73</v>
      </c>
      <c r="R30" s="74">
        <f t="shared" si="7"/>
        <v>10</v>
      </c>
      <c r="S30" s="74">
        <f t="shared" si="8"/>
        <v>0</v>
      </c>
      <c r="T30" s="74">
        <f t="shared" si="9"/>
        <v>0</v>
      </c>
      <c r="U30" s="74">
        <f t="shared" si="10"/>
        <v>0</v>
      </c>
      <c r="V30" s="75">
        <f t="shared" si="11"/>
        <v>100</v>
      </c>
      <c r="W30" s="76">
        <f t="shared" si="12"/>
        <v>39</v>
      </c>
      <c r="X30" s="74">
        <v>20.0</v>
      </c>
      <c r="Y30" s="77">
        <v>0.0</v>
      </c>
      <c r="Z30" s="77">
        <v>0.0</v>
      </c>
      <c r="AA30" s="77">
        <v>0.0</v>
      </c>
      <c r="AB30" s="78">
        <f t="shared" si="13"/>
        <v>20</v>
      </c>
      <c r="AC30" s="77">
        <v>0.0</v>
      </c>
      <c r="AD30" s="77">
        <v>45.0</v>
      </c>
      <c r="AE30" s="74">
        <v>100.0</v>
      </c>
      <c r="AF30" s="78">
        <f t="shared" si="14"/>
        <v>45</v>
      </c>
      <c r="AG30" s="77">
        <v>30.0</v>
      </c>
      <c r="AH30" s="77">
        <v>70.0</v>
      </c>
      <c r="AI30" s="74">
        <v>100.0</v>
      </c>
      <c r="AJ30" s="78">
        <f t="shared" si="15"/>
        <v>100</v>
      </c>
      <c r="AK30" s="79">
        <v>100.0</v>
      </c>
      <c r="AL30" s="80">
        <v>0.0</v>
      </c>
      <c r="AM30" s="79">
        <v>0.0</v>
      </c>
      <c r="AN30" s="79">
        <v>0.0</v>
      </c>
      <c r="AO30" s="79">
        <v>0.0</v>
      </c>
      <c r="AP30" s="79">
        <v>0.0</v>
      </c>
      <c r="AQ30" s="79">
        <v>0.0</v>
      </c>
      <c r="AR30" s="79">
        <v>0.0</v>
      </c>
      <c r="AS30" s="79">
        <v>0.0</v>
      </c>
      <c r="AT30" s="79">
        <v>0.0</v>
      </c>
      <c r="AU30" s="79"/>
      <c r="AV30" s="78">
        <f t="shared" si="16"/>
        <v>10</v>
      </c>
      <c r="AW30" s="79">
        <v>0.0</v>
      </c>
      <c r="AX30" s="79">
        <v>0.0</v>
      </c>
      <c r="AY30" s="79">
        <v>0.0</v>
      </c>
      <c r="AZ30" s="79">
        <v>0.0</v>
      </c>
      <c r="BA30" s="79">
        <v>0.0</v>
      </c>
      <c r="BB30" s="79">
        <v>0.0</v>
      </c>
      <c r="BC30" s="79">
        <v>0.0</v>
      </c>
      <c r="BD30" s="79">
        <v>0.0</v>
      </c>
      <c r="BE30" s="79">
        <v>0.0</v>
      </c>
      <c r="BF30" s="79">
        <v>0.0</v>
      </c>
      <c r="BG30" s="79"/>
      <c r="BH30" s="79"/>
      <c r="BI30" s="78">
        <f t="shared" si="21"/>
        <v>0</v>
      </c>
      <c r="BJ30" s="79">
        <v>0.0</v>
      </c>
      <c r="BK30" s="79">
        <v>0.0</v>
      </c>
      <c r="BL30" s="79">
        <v>0.0</v>
      </c>
      <c r="BM30" s="79">
        <v>0.0</v>
      </c>
      <c r="BN30" s="79">
        <v>0.0</v>
      </c>
      <c r="BO30" s="79">
        <v>0.0</v>
      </c>
      <c r="BP30" s="79">
        <v>0.0</v>
      </c>
      <c r="BQ30" s="79">
        <v>0.0</v>
      </c>
      <c r="BR30" s="79">
        <v>0.0</v>
      </c>
      <c r="BS30" s="79">
        <v>0.0</v>
      </c>
      <c r="BT30" s="78">
        <f t="shared" si="18"/>
        <v>0</v>
      </c>
      <c r="BU30" s="81">
        <v>0.0</v>
      </c>
      <c r="BV30" s="81">
        <v>0.0</v>
      </c>
      <c r="BW30" s="81">
        <v>0.0</v>
      </c>
      <c r="BX30" s="79">
        <v>0.0</v>
      </c>
      <c r="BY30" s="79">
        <v>0.0</v>
      </c>
      <c r="BZ30" s="79">
        <v>0.0</v>
      </c>
      <c r="CA30" s="79">
        <v>0.0</v>
      </c>
      <c r="CB30" s="85">
        <v>0.0</v>
      </c>
      <c r="CC30" s="79"/>
      <c r="CD30" s="78">
        <f t="shared" si="19"/>
        <v>0</v>
      </c>
    </row>
    <row r="31" ht="15.75" customHeight="1">
      <c r="A31" s="34" t="str">
        <f t="shared" si="2"/>
        <v>202051535-2</v>
      </c>
      <c r="B31" s="23">
        <f t="shared" si="3"/>
        <v>94</v>
      </c>
      <c r="C31" s="34"/>
      <c r="D31" s="98">
        <v>27.0</v>
      </c>
      <c r="E31" s="72" t="s">
        <v>609</v>
      </c>
      <c r="F31" s="72" t="s">
        <v>61</v>
      </c>
      <c r="G31" s="72" t="s">
        <v>610</v>
      </c>
      <c r="H31" s="72" t="s">
        <v>71</v>
      </c>
      <c r="I31" s="72" t="s">
        <v>380</v>
      </c>
      <c r="J31" s="72" t="s">
        <v>265</v>
      </c>
      <c r="K31" s="72" t="s">
        <v>611</v>
      </c>
      <c r="L31" s="72" t="s">
        <v>65</v>
      </c>
      <c r="M31" s="72" t="s">
        <v>323</v>
      </c>
      <c r="N31" s="72" t="s">
        <v>612</v>
      </c>
      <c r="O31" s="74">
        <f t="shared" si="4"/>
        <v>80</v>
      </c>
      <c r="P31" s="74">
        <f t="shared" si="5"/>
        <v>100</v>
      </c>
      <c r="Q31" s="74">
        <f t="shared" si="20"/>
        <v>90</v>
      </c>
      <c r="R31" s="74">
        <f t="shared" si="7"/>
        <v>96</v>
      </c>
      <c r="S31" s="74">
        <f t="shared" si="8"/>
        <v>100</v>
      </c>
      <c r="T31" s="74">
        <f t="shared" si="9"/>
        <v>100</v>
      </c>
      <c r="U31" s="74">
        <f t="shared" si="10"/>
        <v>100</v>
      </c>
      <c r="V31" s="75">
        <f t="shared" si="11"/>
        <v>0</v>
      </c>
      <c r="W31" s="76">
        <f t="shared" si="12"/>
        <v>94</v>
      </c>
      <c r="X31" s="74">
        <v>15.0</v>
      </c>
      <c r="Y31" s="77">
        <v>30.0</v>
      </c>
      <c r="Z31" s="77">
        <v>35.0</v>
      </c>
      <c r="AA31" s="77">
        <v>100.0</v>
      </c>
      <c r="AB31" s="78">
        <f t="shared" si="13"/>
        <v>80</v>
      </c>
      <c r="AC31" s="77">
        <v>30.0</v>
      </c>
      <c r="AD31" s="77">
        <v>70.0</v>
      </c>
      <c r="AE31" s="74">
        <v>100.0</v>
      </c>
      <c r="AF31" s="78">
        <f t="shared" si="14"/>
        <v>100</v>
      </c>
      <c r="AG31" s="77"/>
      <c r="AH31" s="77"/>
      <c r="AI31" s="74"/>
      <c r="AJ31" s="78">
        <f t="shared" si="15"/>
        <v>0</v>
      </c>
      <c r="AK31" s="79">
        <v>100.0</v>
      </c>
      <c r="AL31" s="80">
        <v>100.0</v>
      </c>
      <c r="AM31" s="79">
        <v>100.0</v>
      </c>
      <c r="AN31" s="79">
        <v>100.0</v>
      </c>
      <c r="AO31" s="79">
        <v>100.0</v>
      </c>
      <c r="AP31" s="79">
        <v>60.0</v>
      </c>
      <c r="AQ31" s="79">
        <v>100.0</v>
      </c>
      <c r="AR31" s="79">
        <v>100.0</v>
      </c>
      <c r="AS31" s="79">
        <v>100.0</v>
      </c>
      <c r="AT31" s="79">
        <v>100.0</v>
      </c>
      <c r="AU31" s="79"/>
      <c r="AV31" s="78">
        <f t="shared" si="16"/>
        <v>96</v>
      </c>
      <c r="AW31" s="79">
        <v>100.0</v>
      </c>
      <c r="AX31" s="79">
        <v>100.0</v>
      </c>
      <c r="AY31" s="79">
        <v>100.0</v>
      </c>
      <c r="AZ31" s="79">
        <v>100.0</v>
      </c>
      <c r="BA31" s="79">
        <v>100.0</v>
      </c>
      <c r="BB31" s="79">
        <v>100.0</v>
      </c>
      <c r="BC31" s="79">
        <v>100.0</v>
      </c>
      <c r="BD31" s="79">
        <v>100.0</v>
      </c>
      <c r="BE31" s="79">
        <v>100.0</v>
      </c>
      <c r="BF31" s="79">
        <v>100.0</v>
      </c>
      <c r="BG31" s="79"/>
      <c r="BH31" s="79"/>
      <c r="BI31" s="78">
        <f t="shared" si="21"/>
        <v>100</v>
      </c>
      <c r="BJ31" s="79">
        <v>100.0</v>
      </c>
      <c r="BK31" s="79">
        <v>100.0</v>
      </c>
      <c r="BL31" s="79">
        <v>100.0</v>
      </c>
      <c r="BM31" s="79">
        <v>100.0</v>
      </c>
      <c r="BN31" s="79">
        <v>100.0</v>
      </c>
      <c r="BO31" s="79">
        <v>100.0</v>
      </c>
      <c r="BP31" s="79">
        <v>100.0</v>
      </c>
      <c r="BQ31" s="79">
        <v>100.0</v>
      </c>
      <c r="BR31" s="79">
        <v>100.0</v>
      </c>
      <c r="BS31" s="79">
        <v>100.0</v>
      </c>
      <c r="BT31" s="78">
        <f t="shared" si="18"/>
        <v>100</v>
      </c>
      <c r="BU31" s="81">
        <v>100.0</v>
      </c>
      <c r="BV31" s="81">
        <v>100.0</v>
      </c>
      <c r="BW31" s="81">
        <v>100.0</v>
      </c>
      <c r="BX31" s="79">
        <v>100.0</v>
      </c>
      <c r="BY31" s="79">
        <v>100.0</v>
      </c>
      <c r="BZ31" s="79">
        <v>100.0</v>
      </c>
      <c r="CA31" s="79">
        <v>100.0</v>
      </c>
      <c r="CB31" s="79">
        <v>100.0</v>
      </c>
      <c r="CC31" s="79"/>
      <c r="CD31" s="78">
        <f t="shared" si="19"/>
        <v>100</v>
      </c>
    </row>
    <row r="32" ht="15.75" customHeight="1">
      <c r="A32" s="34" t="str">
        <f t="shared" si="2"/>
        <v>201904528-8</v>
      </c>
      <c r="B32" s="23">
        <f t="shared" si="3"/>
        <v>59</v>
      </c>
      <c r="C32" s="34"/>
      <c r="D32" s="98">
        <v>28.0</v>
      </c>
      <c r="E32" s="72" t="s">
        <v>613</v>
      </c>
      <c r="F32" s="72" t="s">
        <v>108</v>
      </c>
      <c r="G32" s="72" t="s">
        <v>614</v>
      </c>
      <c r="H32" s="72" t="s">
        <v>59</v>
      </c>
      <c r="I32" s="72" t="s">
        <v>615</v>
      </c>
      <c r="J32" s="72" t="s">
        <v>616</v>
      </c>
      <c r="K32" s="72" t="s">
        <v>617</v>
      </c>
      <c r="L32" s="72" t="s">
        <v>65</v>
      </c>
      <c r="M32" s="72" t="s">
        <v>195</v>
      </c>
      <c r="N32" s="72" t="s">
        <v>618</v>
      </c>
      <c r="O32" s="74">
        <f t="shared" si="4"/>
        <v>80</v>
      </c>
      <c r="P32" s="74">
        <f t="shared" si="5"/>
        <v>60</v>
      </c>
      <c r="Q32" s="74">
        <f t="shared" si="20"/>
        <v>70</v>
      </c>
      <c r="R32" s="74">
        <f t="shared" si="7"/>
        <v>30</v>
      </c>
      <c r="S32" s="74">
        <f t="shared" si="8"/>
        <v>29.5</v>
      </c>
      <c r="T32" s="74">
        <f t="shared" si="9"/>
        <v>70.5</v>
      </c>
      <c r="U32" s="74">
        <f t="shared" si="10"/>
        <v>43.25</v>
      </c>
      <c r="V32" s="75">
        <f t="shared" si="11"/>
        <v>0</v>
      </c>
      <c r="W32" s="76">
        <f t="shared" si="12"/>
        <v>59</v>
      </c>
      <c r="X32" s="74">
        <v>15.0</v>
      </c>
      <c r="Y32" s="77">
        <v>25.0</v>
      </c>
      <c r="Z32" s="77">
        <v>40.0</v>
      </c>
      <c r="AA32" s="77">
        <v>100.0</v>
      </c>
      <c r="AB32" s="78">
        <f t="shared" si="13"/>
        <v>80</v>
      </c>
      <c r="AC32" s="77">
        <v>25.0</v>
      </c>
      <c r="AD32" s="77">
        <v>35.0</v>
      </c>
      <c r="AE32" s="74">
        <v>100.0</v>
      </c>
      <c r="AF32" s="78">
        <f t="shared" si="14"/>
        <v>60</v>
      </c>
      <c r="AG32" s="77"/>
      <c r="AH32" s="77"/>
      <c r="AI32" s="74"/>
      <c r="AJ32" s="78">
        <f t="shared" si="15"/>
        <v>0</v>
      </c>
      <c r="AK32" s="79">
        <v>100.0</v>
      </c>
      <c r="AL32" s="80">
        <v>100.0</v>
      </c>
      <c r="AM32" s="79">
        <v>100.0</v>
      </c>
      <c r="AN32" s="79">
        <v>0.0</v>
      </c>
      <c r="AO32" s="79">
        <v>0.0</v>
      </c>
      <c r="AP32" s="79">
        <v>0.0</v>
      </c>
      <c r="AQ32" s="79">
        <v>0.0</v>
      </c>
      <c r="AR32" s="79">
        <v>0.0</v>
      </c>
      <c r="AS32" s="79">
        <v>0.0</v>
      </c>
      <c r="AT32" s="79">
        <v>0.0</v>
      </c>
      <c r="AU32" s="79"/>
      <c r="AV32" s="78">
        <f t="shared" si="16"/>
        <v>30</v>
      </c>
      <c r="AW32" s="79">
        <v>0.0</v>
      </c>
      <c r="AX32" s="79">
        <v>98.0</v>
      </c>
      <c r="AY32" s="79">
        <v>100.0</v>
      </c>
      <c r="AZ32" s="79">
        <v>0.0</v>
      </c>
      <c r="BA32" s="79">
        <v>0.0</v>
      </c>
      <c r="BB32" s="79">
        <v>0.0</v>
      </c>
      <c r="BC32" s="79">
        <v>97.0</v>
      </c>
      <c r="BD32" s="79">
        <v>0.0</v>
      </c>
      <c r="BE32" s="79">
        <v>0.0</v>
      </c>
      <c r="BF32" s="79">
        <v>0.0</v>
      </c>
      <c r="BG32" s="79"/>
      <c r="BH32" s="79"/>
      <c r="BI32" s="78">
        <f t="shared" si="21"/>
        <v>29.5</v>
      </c>
      <c r="BJ32" s="79">
        <v>90.0</v>
      </c>
      <c r="BK32" s="79">
        <v>90.0</v>
      </c>
      <c r="BL32" s="79">
        <v>100.0</v>
      </c>
      <c r="BM32" s="79">
        <v>95.0</v>
      </c>
      <c r="BN32" s="79">
        <v>100.0</v>
      </c>
      <c r="BO32" s="79">
        <v>35.0</v>
      </c>
      <c r="BP32" s="79">
        <v>100.0</v>
      </c>
      <c r="BQ32" s="79">
        <v>95.0</v>
      </c>
      <c r="BR32" s="79">
        <v>0.0</v>
      </c>
      <c r="BS32" s="79">
        <v>0.0</v>
      </c>
      <c r="BT32" s="78">
        <f t="shared" si="18"/>
        <v>70.5</v>
      </c>
      <c r="BU32" s="81">
        <v>100.0</v>
      </c>
      <c r="BV32" s="81">
        <v>0.0</v>
      </c>
      <c r="BW32" s="81">
        <v>100.0</v>
      </c>
      <c r="BX32" s="79">
        <v>0.0</v>
      </c>
      <c r="BY32" s="79">
        <v>100.0</v>
      </c>
      <c r="BZ32" s="79">
        <v>46.0</v>
      </c>
      <c r="CA32" s="79">
        <v>0.0</v>
      </c>
      <c r="CB32" s="85">
        <v>0.0</v>
      </c>
      <c r="CC32" s="79"/>
      <c r="CD32" s="78">
        <f t="shared" si="19"/>
        <v>43.25</v>
      </c>
    </row>
    <row r="33" ht="15.75" customHeight="1">
      <c r="A33" s="34" t="str">
        <f t="shared" si="2"/>
        <v>202051545-k</v>
      </c>
      <c r="B33" s="23">
        <f t="shared" si="3"/>
        <v>91</v>
      </c>
      <c r="C33" s="34"/>
      <c r="D33" s="98">
        <v>29.0</v>
      </c>
      <c r="E33" s="72" t="s">
        <v>619</v>
      </c>
      <c r="F33" s="72" t="s">
        <v>77</v>
      </c>
      <c r="G33" s="72" t="s">
        <v>620</v>
      </c>
      <c r="H33" s="72" t="s">
        <v>108</v>
      </c>
      <c r="I33" s="72" t="s">
        <v>265</v>
      </c>
      <c r="J33" s="72" t="s">
        <v>265</v>
      </c>
      <c r="K33" s="72" t="s">
        <v>621</v>
      </c>
      <c r="L33" s="72" t="s">
        <v>65</v>
      </c>
      <c r="M33" s="72" t="s">
        <v>323</v>
      </c>
      <c r="N33" s="72" t="s">
        <v>622</v>
      </c>
      <c r="O33" s="74">
        <f t="shared" si="4"/>
        <v>100</v>
      </c>
      <c r="P33" s="74">
        <f t="shared" si="5"/>
        <v>100</v>
      </c>
      <c r="Q33" s="74">
        <f t="shared" si="20"/>
        <v>100</v>
      </c>
      <c r="R33" s="74">
        <f t="shared" si="7"/>
        <v>98</v>
      </c>
      <c r="S33" s="74">
        <f t="shared" si="8"/>
        <v>88.2</v>
      </c>
      <c r="T33" s="74">
        <f t="shared" si="9"/>
        <v>70</v>
      </c>
      <c r="U33" s="74">
        <f t="shared" si="10"/>
        <v>62.5</v>
      </c>
      <c r="V33" s="75">
        <f t="shared" si="11"/>
        <v>0</v>
      </c>
      <c r="W33" s="76">
        <f t="shared" si="12"/>
        <v>91</v>
      </c>
      <c r="X33" s="74">
        <v>20.0</v>
      </c>
      <c r="Y33" s="77">
        <v>30.0</v>
      </c>
      <c r="Z33" s="77">
        <v>50.0</v>
      </c>
      <c r="AA33" s="77">
        <v>100.0</v>
      </c>
      <c r="AB33" s="78">
        <f t="shared" si="13"/>
        <v>100</v>
      </c>
      <c r="AC33" s="77">
        <v>30.0</v>
      </c>
      <c r="AD33" s="77">
        <v>70.0</v>
      </c>
      <c r="AE33" s="74">
        <v>100.0</v>
      </c>
      <c r="AF33" s="78">
        <f t="shared" si="14"/>
        <v>100</v>
      </c>
      <c r="AG33" s="77"/>
      <c r="AH33" s="77"/>
      <c r="AI33" s="74"/>
      <c r="AJ33" s="78">
        <f t="shared" si="15"/>
        <v>0</v>
      </c>
      <c r="AK33" s="79">
        <v>100.0</v>
      </c>
      <c r="AL33" s="80">
        <v>100.0</v>
      </c>
      <c r="AM33" s="79">
        <v>100.0</v>
      </c>
      <c r="AN33" s="79">
        <v>100.0</v>
      </c>
      <c r="AO33" s="79">
        <v>100.0</v>
      </c>
      <c r="AP33" s="79">
        <v>80.0</v>
      </c>
      <c r="AQ33" s="79">
        <v>100.0</v>
      </c>
      <c r="AR33" s="79">
        <v>100.0</v>
      </c>
      <c r="AS33" s="79">
        <v>100.0</v>
      </c>
      <c r="AT33" s="79">
        <v>100.0</v>
      </c>
      <c r="AU33" s="79"/>
      <c r="AV33" s="78">
        <f t="shared" si="16"/>
        <v>98</v>
      </c>
      <c r="AW33" s="79">
        <v>100.0</v>
      </c>
      <c r="AX33" s="79">
        <v>100.0</v>
      </c>
      <c r="AY33" s="79">
        <v>100.0</v>
      </c>
      <c r="AZ33" s="79">
        <v>100.0</v>
      </c>
      <c r="BA33" s="79">
        <v>100.0</v>
      </c>
      <c r="BB33" s="79">
        <v>94.0</v>
      </c>
      <c r="BC33" s="79">
        <v>100.0</v>
      </c>
      <c r="BD33" s="79">
        <v>0.0</v>
      </c>
      <c r="BE33" s="79">
        <v>88.0</v>
      </c>
      <c r="BF33" s="79">
        <v>100.0</v>
      </c>
      <c r="BG33" s="79"/>
      <c r="BH33" s="79"/>
      <c r="BI33" s="78">
        <f t="shared" si="21"/>
        <v>88.2</v>
      </c>
      <c r="BJ33" s="79">
        <v>100.0</v>
      </c>
      <c r="BK33" s="79">
        <v>100.0</v>
      </c>
      <c r="BL33" s="79">
        <v>100.0</v>
      </c>
      <c r="BM33" s="79">
        <v>100.0</v>
      </c>
      <c r="BN33" s="79">
        <v>0.0</v>
      </c>
      <c r="BO33" s="79">
        <v>100.0</v>
      </c>
      <c r="BP33" s="79">
        <v>0.0</v>
      </c>
      <c r="BQ33" s="79">
        <v>0.0</v>
      </c>
      <c r="BR33" s="79">
        <v>100.0</v>
      </c>
      <c r="BS33" s="79">
        <v>100.0</v>
      </c>
      <c r="BT33" s="78">
        <f t="shared" si="18"/>
        <v>70</v>
      </c>
      <c r="BU33" s="81">
        <v>100.0</v>
      </c>
      <c r="BV33" s="81">
        <v>100.0</v>
      </c>
      <c r="BW33" s="81">
        <v>100.0</v>
      </c>
      <c r="BX33" s="79">
        <v>0.0</v>
      </c>
      <c r="BY33" s="79">
        <v>100.0</v>
      </c>
      <c r="BZ33" s="79">
        <v>100.0</v>
      </c>
      <c r="CA33" s="79">
        <v>0.0</v>
      </c>
      <c r="CB33" s="79">
        <v>0.0</v>
      </c>
      <c r="CC33" s="79"/>
      <c r="CD33" s="78">
        <f t="shared" si="19"/>
        <v>62.5</v>
      </c>
    </row>
    <row r="34" ht="15.75" customHeight="1">
      <c r="A34" s="34" t="str">
        <f t="shared" si="2"/>
        <v>202051552-2</v>
      </c>
      <c r="B34" s="23">
        <f t="shared" si="3"/>
        <v>93</v>
      </c>
      <c r="C34" s="34"/>
      <c r="D34" s="98">
        <v>30.0</v>
      </c>
      <c r="E34" s="72" t="s">
        <v>623</v>
      </c>
      <c r="F34" s="72" t="s">
        <v>61</v>
      </c>
      <c r="G34" s="72" t="s">
        <v>624</v>
      </c>
      <c r="H34" s="72" t="s">
        <v>59</v>
      </c>
      <c r="I34" s="72" t="s">
        <v>95</v>
      </c>
      <c r="J34" s="72" t="s">
        <v>625</v>
      </c>
      <c r="K34" s="72" t="s">
        <v>626</v>
      </c>
      <c r="L34" s="72" t="s">
        <v>65</v>
      </c>
      <c r="M34" s="72" t="s">
        <v>323</v>
      </c>
      <c r="N34" s="72" t="s">
        <v>627</v>
      </c>
      <c r="O34" s="74">
        <f t="shared" si="4"/>
        <v>90</v>
      </c>
      <c r="P34" s="74">
        <f t="shared" si="5"/>
        <v>100</v>
      </c>
      <c r="Q34" s="74">
        <f t="shared" si="20"/>
        <v>95</v>
      </c>
      <c r="R34" s="74">
        <f t="shared" si="7"/>
        <v>92.7</v>
      </c>
      <c r="S34" s="74">
        <f t="shared" si="8"/>
        <v>99.5</v>
      </c>
      <c r="T34" s="74">
        <f t="shared" si="9"/>
        <v>85.5</v>
      </c>
      <c r="U34" s="74">
        <f t="shared" si="10"/>
        <v>100</v>
      </c>
      <c r="V34" s="75">
        <f t="shared" si="11"/>
        <v>0</v>
      </c>
      <c r="W34" s="76">
        <f t="shared" si="12"/>
        <v>93</v>
      </c>
      <c r="X34" s="74">
        <v>20.0</v>
      </c>
      <c r="Y34" s="77">
        <v>30.0</v>
      </c>
      <c r="Z34" s="77">
        <v>40.0</v>
      </c>
      <c r="AA34" s="77">
        <v>100.0</v>
      </c>
      <c r="AB34" s="78">
        <f t="shared" si="13"/>
        <v>90</v>
      </c>
      <c r="AC34" s="77">
        <v>30.0</v>
      </c>
      <c r="AD34" s="77">
        <v>70.0</v>
      </c>
      <c r="AE34" s="74">
        <v>100.0</v>
      </c>
      <c r="AF34" s="78">
        <f t="shared" si="14"/>
        <v>100</v>
      </c>
      <c r="AG34" s="77"/>
      <c r="AH34" s="77"/>
      <c r="AI34" s="74"/>
      <c r="AJ34" s="78">
        <f t="shared" si="15"/>
        <v>0</v>
      </c>
      <c r="AK34" s="79">
        <v>100.0</v>
      </c>
      <c r="AL34" s="80">
        <v>100.0</v>
      </c>
      <c r="AM34" s="79">
        <v>100.0</v>
      </c>
      <c r="AN34" s="79">
        <v>100.0</v>
      </c>
      <c r="AO34" s="79">
        <v>100.0</v>
      </c>
      <c r="AP34" s="79">
        <v>60.0</v>
      </c>
      <c r="AQ34" s="79">
        <v>100.0</v>
      </c>
      <c r="AR34" s="79">
        <v>67.0</v>
      </c>
      <c r="AS34" s="79">
        <v>100.0</v>
      </c>
      <c r="AT34" s="79">
        <v>100.0</v>
      </c>
      <c r="AU34" s="79"/>
      <c r="AV34" s="78">
        <f t="shared" si="16"/>
        <v>92.7</v>
      </c>
      <c r="AW34" s="79">
        <v>95.0</v>
      </c>
      <c r="AX34" s="79">
        <v>100.0</v>
      </c>
      <c r="AY34" s="79">
        <v>100.0</v>
      </c>
      <c r="AZ34" s="79">
        <v>100.0</v>
      </c>
      <c r="BA34" s="79">
        <v>100.0</v>
      </c>
      <c r="BB34" s="79">
        <v>100.0</v>
      </c>
      <c r="BC34" s="79">
        <v>100.0</v>
      </c>
      <c r="BD34" s="79">
        <v>100.0</v>
      </c>
      <c r="BE34" s="79">
        <v>100.0</v>
      </c>
      <c r="BF34" s="79">
        <v>100.0</v>
      </c>
      <c r="BG34" s="79"/>
      <c r="BH34" s="79"/>
      <c r="BI34" s="78">
        <f t="shared" si="21"/>
        <v>99.5</v>
      </c>
      <c r="BJ34" s="79">
        <v>100.0</v>
      </c>
      <c r="BK34" s="79">
        <v>60.0</v>
      </c>
      <c r="BL34" s="79">
        <v>100.0</v>
      </c>
      <c r="BM34" s="79">
        <v>100.0</v>
      </c>
      <c r="BN34" s="79">
        <v>100.0</v>
      </c>
      <c r="BO34" s="79">
        <v>100.0</v>
      </c>
      <c r="BP34" s="79">
        <v>100.0</v>
      </c>
      <c r="BQ34" s="79">
        <v>0.0</v>
      </c>
      <c r="BR34" s="79">
        <v>100.0</v>
      </c>
      <c r="BS34" s="79">
        <v>95.0</v>
      </c>
      <c r="BT34" s="78">
        <f t="shared" si="18"/>
        <v>85.5</v>
      </c>
      <c r="BU34" s="81">
        <v>100.0</v>
      </c>
      <c r="BV34" s="81">
        <v>100.0</v>
      </c>
      <c r="BW34" s="81">
        <v>100.0</v>
      </c>
      <c r="BX34" s="79">
        <v>100.0</v>
      </c>
      <c r="BY34" s="79">
        <v>100.0</v>
      </c>
      <c r="BZ34" s="79">
        <v>100.0</v>
      </c>
      <c r="CA34" s="79">
        <v>100.0</v>
      </c>
      <c r="CB34" s="79">
        <v>100.0</v>
      </c>
      <c r="CC34" s="79"/>
      <c r="CD34" s="78">
        <f t="shared" si="19"/>
        <v>100</v>
      </c>
    </row>
    <row r="35" ht="15.75" customHeight="1">
      <c r="A35" s="34" t="str">
        <f t="shared" si="2"/>
        <v>202051521-2</v>
      </c>
      <c r="B35" s="23">
        <f t="shared" si="3"/>
        <v>83</v>
      </c>
      <c r="C35" s="34"/>
      <c r="D35" s="98">
        <v>31.0</v>
      </c>
      <c r="E35" s="72" t="s">
        <v>628</v>
      </c>
      <c r="F35" s="72" t="s">
        <v>61</v>
      </c>
      <c r="G35" s="72" t="s">
        <v>629</v>
      </c>
      <c r="H35" s="72" t="s">
        <v>92</v>
      </c>
      <c r="I35" s="72" t="s">
        <v>630</v>
      </c>
      <c r="J35" s="72" t="s">
        <v>328</v>
      </c>
      <c r="K35" s="72" t="s">
        <v>631</v>
      </c>
      <c r="L35" s="72" t="s">
        <v>65</v>
      </c>
      <c r="M35" s="72" t="s">
        <v>323</v>
      </c>
      <c r="N35" s="72" t="s">
        <v>632</v>
      </c>
      <c r="O35" s="74">
        <f t="shared" si="4"/>
        <v>75</v>
      </c>
      <c r="P35" s="74">
        <f t="shared" si="5"/>
        <v>70</v>
      </c>
      <c r="Q35" s="74">
        <f t="shared" si="20"/>
        <v>73</v>
      </c>
      <c r="R35" s="74">
        <f t="shared" si="7"/>
        <v>84.5</v>
      </c>
      <c r="S35" s="74">
        <f t="shared" si="8"/>
        <v>100</v>
      </c>
      <c r="T35" s="74">
        <f t="shared" si="9"/>
        <v>97</v>
      </c>
      <c r="U35" s="74">
        <f t="shared" si="10"/>
        <v>100</v>
      </c>
      <c r="V35" s="75">
        <f t="shared" si="11"/>
        <v>0</v>
      </c>
      <c r="W35" s="76">
        <f t="shared" si="12"/>
        <v>83</v>
      </c>
      <c r="X35" s="74">
        <v>20.0</v>
      </c>
      <c r="Y35" s="77">
        <v>30.0</v>
      </c>
      <c r="Z35" s="77">
        <v>25.0</v>
      </c>
      <c r="AA35" s="77">
        <v>100.0</v>
      </c>
      <c r="AB35" s="78">
        <f t="shared" si="13"/>
        <v>75</v>
      </c>
      <c r="AC35" s="77">
        <v>0.0</v>
      </c>
      <c r="AD35" s="77">
        <v>70.0</v>
      </c>
      <c r="AE35" s="74">
        <v>100.0</v>
      </c>
      <c r="AF35" s="78">
        <f t="shared" si="14"/>
        <v>70</v>
      </c>
      <c r="AG35" s="77"/>
      <c r="AH35" s="77"/>
      <c r="AI35" s="74"/>
      <c r="AJ35" s="78">
        <f t="shared" si="15"/>
        <v>0</v>
      </c>
      <c r="AK35" s="79">
        <v>100.0</v>
      </c>
      <c r="AL35" s="80">
        <v>60.0</v>
      </c>
      <c r="AM35" s="79">
        <v>90.0</v>
      </c>
      <c r="AN35" s="79">
        <v>75.0</v>
      </c>
      <c r="AO35" s="79">
        <v>100.0</v>
      </c>
      <c r="AP35" s="79">
        <v>60.0</v>
      </c>
      <c r="AQ35" s="79">
        <v>60.0</v>
      </c>
      <c r="AR35" s="79">
        <v>100.0</v>
      </c>
      <c r="AS35" s="79">
        <v>100.0</v>
      </c>
      <c r="AT35" s="79">
        <v>100.0</v>
      </c>
      <c r="AU35" s="79"/>
      <c r="AV35" s="78">
        <f t="shared" si="16"/>
        <v>84.5</v>
      </c>
      <c r="AW35" s="79">
        <v>100.0</v>
      </c>
      <c r="AX35" s="79">
        <v>100.0</v>
      </c>
      <c r="AY35" s="79">
        <v>100.0</v>
      </c>
      <c r="AZ35" s="79">
        <v>100.0</v>
      </c>
      <c r="BA35" s="79">
        <v>100.0</v>
      </c>
      <c r="BB35" s="79">
        <v>100.0</v>
      </c>
      <c r="BC35" s="79">
        <v>100.0</v>
      </c>
      <c r="BD35" s="79">
        <v>100.0</v>
      </c>
      <c r="BE35" s="79">
        <v>100.0</v>
      </c>
      <c r="BF35" s="79">
        <v>100.0</v>
      </c>
      <c r="BG35" s="79"/>
      <c r="BH35" s="79"/>
      <c r="BI35" s="78">
        <f t="shared" si="21"/>
        <v>100</v>
      </c>
      <c r="BJ35" s="79">
        <v>100.0</v>
      </c>
      <c r="BK35" s="79">
        <v>95.0</v>
      </c>
      <c r="BL35" s="79">
        <v>100.0</v>
      </c>
      <c r="BM35" s="79">
        <v>100.0</v>
      </c>
      <c r="BN35" s="79">
        <v>100.0</v>
      </c>
      <c r="BO35" s="79">
        <v>75.0</v>
      </c>
      <c r="BP35" s="79">
        <v>100.0</v>
      </c>
      <c r="BQ35" s="79">
        <v>100.0</v>
      </c>
      <c r="BR35" s="79">
        <v>100.0</v>
      </c>
      <c r="BS35" s="79">
        <v>100.0</v>
      </c>
      <c r="BT35" s="78">
        <f t="shared" si="18"/>
        <v>97</v>
      </c>
      <c r="BU35" s="81">
        <v>100.0</v>
      </c>
      <c r="BV35" s="81">
        <v>100.0</v>
      </c>
      <c r="BW35" s="81">
        <v>100.0</v>
      </c>
      <c r="BX35" s="79">
        <v>100.0</v>
      </c>
      <c r="BY35" s="79">
        <v>100.0</v>
      </c>
      <c r="BZ35" s="79">
        <v>100.0</v>
      </c>
      <c r="CA35" s="79">
        <v>100.0</v>
      </c>
      <c r="CB35" s="79">
        <v>100.0</v>
      </c>
      <c r="CC35" s="79"/>
      <c r="CD35" s="78">
        <f t="shared" si="19"/>
        <v>100</v>
      </c>
    </row>
    <row r="36" ht="15.75" customHeight="1">
      <c r="A36" s="34" t="str">
        <f t="shared" si="2"/>
        <v>202051520-4</v>
      </c>
      <c r="B36" s="23">
        <f t="shared" si="3"/>
        <v>86</v>
      </c>
      <c r="C36" s="34"/>
      <c r="D36" s="98">
        <v>32.0</v>
      </c>
      <c r="E36" s="72" t="s">
        <v>633</v>
      </c>
      <c r="F36" s="72" t="s">
        <v>59</v>
      </c>
      <c r="G36" s="72" t="s">
        <v>634</v>
      </c>
      <c r="H36" s="72" t="s">
        <v>71</v>
      </c>
      <c r="I36" s="72" t="s">
        <v>635</v>
      </c>
      <c r="J36" s="72" t="s">
        <v>636</v>
      </c>
      <c r="K36" s="72" t="s">
        <v>637</v>
      </c>
      <c r="L36" s="72" t="s">
        <v>65</v>
      </c>
      <c r="M36" s="72" t="s">
        <v>323</v>
      </c>
      <c r="N36" s="72" t="s">
        <v>638</v>
      </c>
      <c r="O36" s="74">
        <f t="shared" si="4"/>
        <v>90</v>
      </c>
      <c r="P36" s="74">
        <f t="shared" si="5"/>
        <v>75</v>
      </c>
      <c r="Q36" s="74">
        <f t="shared" si="20"/>
        <v>83</v>
      </c>
      <c r="R36" s="74">
        <f t="shared" si="7"/>
        <v>81.8</v>
      </c>
      <c r="S36" s="74">
        <f t="shared" si="8"/>
        <v>97.991</v>
      </c>
      <c r="T36" s="74">
        <f t="shared" si="9"/>
        <v>92.5</v>
      </c>
      <c r="U36" s="74">
        <f t="shared" si="10"/>
        <v>100</v>
      </c>
      <c r="V36" s="75">
        <f t="shared" si="11"/>
        <v>0</v>
      </c>
      <c r="W36" s="76">
        <f t="shared" si="12"/>
        <v>86</v>
      </c>
      <c r="X36" s="74">
        <v>20.0</v>
      </c>
      <c r="Y36" s="77">
        <v>30.0</v>
      </c>
      <c r="Z36" s="77">
        <v>40.0</v>
      </c>
      <c r="AA36" s="77">
        <v>100.0</v>
      </c>
      <c r="AB36" s="78">
        <f t="shared" si="13"/>
        <v>90</v>
      </c>
      <c r="AC36" s="77">
        <v>25.0</v>
      </c>
      <c r="AD36" s="77">
        <v>50.0</v>
      </c>
      <c r="AE36" s="74">
        <v>100.0</v>
      </c>
      <c r="AF36" s="78">
        <f t="shared" si="14"/>
        <v>75</v>
      </c>
      <c r="AG36" s="77"/>
      <c r="AH36" s="77"/>
      <c r="AI36" s="74"/>
      <c r="AJ36" s="78">
        <f t="shared" si="15"/>
        <v>0</v>
      </c>
      <c r="AK36" s="79">
        <v>100.0</v>
      </c>
      <c r="AL36" s="80">
        <v>100.0</v>
      </c>
      <c r="AM36" s="79">
        <v>70.0</v>
      </c>
      <c r="AN36" s="79">
        <v>25.0</v>
      </c>
      <c r="AO36" s="79">
        <v>100.0</v>
      </c>
      <c r="AP36" s="79">
        <v>60.0</v>
      </c>
      <c r="AQ36" s="79">
        <v>100.0</v>
      </c>
      <c r="AR36" s="79">
        <v>83.0</v>
      </c>
      <c r="AS36" s="79">
        <v>80.0</v>
      </c>
      <c r="AT36" s="79">
        <v>100.0</v>
      </c>
      <c r="AU36" s="79"/>
      <c r="AV36" s="78">
        <f t="shared" si="16"/>
        <v>81.8</v>
      </c>
      <c r="AW36" s="79">
        <v>100.0</v>
      </c>
      <c r="AX36" s="79">
        <v>100.0</v>
      </c>
      <c r="AY36" s="79">
        <v>100.0</v>
      </c>
      <c r="AZ36" s="79">
        <v>100.0</v>
      </c>
      <c r="BA36" s="79">
        <v>100.0</v>
      </c>
      <c r="BB36" s="79">
        <v>100.0</v>
      </c>
      <c r="BC36" s="79">
        <v>95.0</v>
      </c>
      <c r="BD36" s="79">
        <v>90.91</v>
      </c>
      <c r="BE36" s="79">
        <v>94.0</v>
      </c>
      <c r="BF36" s="79">
        <v>100.0</v>
      </c>
      <c r="BG36" s="79"/>
      <c r="BH36" s="79"/>
      <c r="BI36" s="78">
        <f t="shared" si="21"/>
        <v>97.991</v>
      </c>
      <c r="BJ36" s="79">
        <v>90.0</v>
      </c>
      <c r="BK36" s="79">
        <v>75.0</v>
      </c>
      <c r="BL36" s="79">
        <v>100.0</v>
      </c>
      <c r="BM36" s="79">
        <v>95.0</v>
      </c>
      <c r="BN36" s="79">
        <v>100.0</v>
      </c>
      <c r="BO36" s="79">
        <v>95.0</v>
      </c>
      <c r="BP36" s="79">
        <v>75.0</v>
      </c>
      <c r="BQ36" s="79">
        <v>100.0</v>
      </c>
      <c r="BR36" s="79">
        <v>100.0</v>
      </c>
      <c r="BS36" s="79">
        <v>95.0</v>
      </c>
      <c r="BT36" s="78">
        <f t="shared" si="18"/>
        <v>92.5</v>
      </c>
      <c r="BU36" s="81">
        <v>100.0</v>
      </c>
      <c r="BV36" s="81">
        <v>100.0</v>
      </c>
      <c r="BW36" s="81">
        <v>100.0</v>
      </c>
      <c r="BX36" s="79">
        <v>100.0</v>
      </c>
      <c r="BY36" s="79">
        <v>100.0</v>
      </c>
      <c r="BZ36" s="79">
        <v>100.0</v>
      </c>
      <c r="CA36" s="79">
        <v>100.0</v>
      </c>
      <c r="CB36" s="79">
        <v>100.0</v>
      </c>
      <c r="CC36" s="79"/>
      <c r="CD36" s="78">
        <f t="shared" si="19"/>
        <v>100</v>
      </c>
    </row>
    <row r="37" ht="15.75" customHeight="1">
      <c r="A37" s="34" t="str">
        <f t="shared" si="2"/>
        <v>201904603-9</v>
      </c>
      <c r="B37" s="23">
        <f t="shared" si="3"/>
        <v>50</v>
      </c>
      <c r="C37" s="34"/>
      <c r="D37" s="98">
        <v>33.0</v>
      </c>
      <c r="E37" s="72" t="s">
        <v>639</v>
      </c>
      <c r="F37" s="72" t="s">
        <v>100</v>
      </c>
      <c r="G37" s="72" t="s">
        <v>640</v>
      </c>
      <c r="H37" s="72" t="s">
        <v>61</v>
      </c>
      <c r="I37" s="72" t="s">
        <v>641</v>
      </c>
      <c r="J37" s="72" t="s">
        <v>642</v>
      </c>
      <c r="K37" s="72" t="s">
        <v>643</v>
      </c>
      <c r="L37" s="110" t="s">
        <v>65</v>
      </c>
      <c r="M37" s="110" t="s">
        <v>195</v>
      </c>
      <c r="N37" s="110" t="s">
        <v>644</v>
      </c>
      <c r="O37" s="74">
        <f t="shared" si="4"/>
        <v>100</v>
      </c>
      <c r="P37" s="74">
        <f t="shared" si="5"/>
        <v>0</v>
      </c>
      <c r="Q37" s="74">
        <f t="shared" si="20"/>
        <v>50</v>
      </c>
      <c r="R37" s="74">
        <f t="shared" si="7"/>
        <v>20</v>
      </c>
      <c r="S37" s="74">
        <f t="shared" si="8"/>
        <v>0</v>
      </c>
      <c r="T37" s="74">
        <f t="shared" si="9"/>
        <v>10</v>
      </c>
      <c r="U37" s="74">
        <f t="shared" si="10"/>
        <v>0</v>
      </c>
      <c r="V37" s="75">
        <f t="shared" si="11"/>
        <v>0</v>
      </c>
      <c r="W37" s="76">
        <f t="shared" si="12"/>
        <v>50</v>
      </c>
      <c r="X37" s="74">
        <v>20.0</v>
      </c>
      <c r="Y37" s="77">
        <v>30.0</v>
      </c>
      <c r="Z37" s="77">
        <v>50.0</v>
      </c>
      <c r="AA37" s="77">
        <v>100.0</v>
      </c>
      <c r="AB37" s="78">
        <f t="shared" si="13"/>
        <v>100</v>
      </c>
      <c r="AC37" s="77" t="s">
        <v>68</v>
      </c>
      <c r="AD37" s="77" t="s">
        <v>68</v>
      </c>
      <c r="AE37" s="74" t="s">
        <v>68</v>
      </c>
      <c r="AF37" s="78">
        <f t="shared" si="14"/>
        <v>0</v>
      </c>
      <c r="AG37" s="77"/>
      <c r="AH37" s="77"/>
      <c r="AI37" s="74"/>
      <c r="AJ37" s="78">
        <f t="shared" si="15"/>
        <v>0</v>
      </c>
      <c r="AK37" s="79">
        <v>0.0</v>
      </c>
      <c r="AL37" s="80">
        <v>0.0</v>
      </c>
      <c r="AM37" s="79">
        <v>100.0</v>
      </c>
      <c r="AN37" s="79">
        <v>0.0</v>
      </c>
      <c r="AO37" s="79">
        <v>0.0</v>
      </c>
      <c r="AP37" s="79">
        <v>0.0</v>
      </c>
      <c r="AQ37" s="79">
        <v>0.0</v>
      </c>
      <c r="AR37" s="79">
        <v>0.0</v>
      </c>
      <c r="AS37" s="79">
        <v>0.0</v>
      </c>
      <c r="AT37" s="79">
        <v>100.0</v>
      </c>
      <c r="AU37" s="79"/>
      <c r="AV37" s="78">
        <f t="shared" si="16"/>
        <v>20</v>
      </c>
      <c r="AW37" s="79">
        <v>0.0</v>
      </c>
      <c r="AX37" s="79">
        <v>0.0</v>
      </c>
      <c r="AY37" s="79">
        <v>0.0</v>
      </c>
      <c r="AZ37" s="79">
        <v>0.0</v>
      </c>
      <c r="BA37" s="79">
        <v>0.0</v>
      </c>
      <c r="BB37" s="79">
        <v>0.0</v>
      </c>
      <c r="BC37" s="79">
        <v>0.0</v>
      </c>
      <c r="BD37" s="79">
        <v>0.0</v>
      </c>
      <c r="BE37" s="79">
        <v>0.0</v>
      </c>
      <c r="BF37" s="79">
        <v>0.0</v>
      </c>
      <c r="BG37" s="79"/>
      <c r="BH37" s="79"/>
      <c r="BI37" s="78">
        <f t="shared" si="21"/>
        <v>0</v>
      </c>
      <c r="BJ37" s="79">
        <v>0.0</v>
      </c>
      <c r="BK37" s="79">
        <v>0.0</v>
      </c>
      <c r="BL37" s="79">
        <v>100.0</v>
      </c>
      <c r="BM37" s="79">
        <v>0.0</v>
      </c>
      <c r="BN37" s="79">
        <v>0.0</v>
      </c>
      <c r="BO37" s="79">
        <v>0.0</v>
      </c>
      <c r="BP37" s="79">
        <v>0.0</v>
      </c>
      <c r="BQ37" s="79">
        <v>0.0</v>
      </c>
      <c r="BR37" s="79">
        <v>0.0</v>
      </c>
      <c r="BS37" s="79">
        <v>0.0</v>
      </c>
      <c r="BT37" s="78">
        <f t="shared" si="18"/>
        <v>10</v>
      </c>
      <c r="BU37" s="81">
        <v>0.0</v>
      </c>
      <c r="BV37" s="81">
        <v>0.0</v>
      </c>
      <c r="BW37" s="81">
        <v>0.0</v>
      </c>
      <c r="BX37" s="79">
        <v>0.0</v>
      </c>
      <c r="BY37" s="79">
        <v>0.0</v>
      </c>
      <c r="BZ37" s="79">
        <v>0.0</v>
      </c>
      <c r="CA37" s="79">
        <v>0.0</v>
      </c>
      <c r="CB37" s="79">
        <v>0.0</v>
      </c>
      <c r="CC37" s="79"/>
      <c r="CD37" s="78">
        <f t="shared" si="19"/>
        <v>0</v>
      </c>
    </row>
    <row r="38" ht="15.75" customHeight="1">
      <c r="A38" s="34" t="str">
        <f t="shared" si="2"/>
        <v>-</v>
      </c>
      <c r="B38" s="23" t="str">
        <f t="shared" si="3"/>
        <v/>
      </c>
      <c r="C38" s="34"/>
      <c r="D38" s="98">
        <v>34.0</v>
      </c>
      <c r="E38" s="72"/>
      <c r="F38" s="72"/>
      <c r="G38" s="72"/>
      <c r="H38" s="72"/>
      <c r="I38" s="72"/>
      <c r="J38" s="72"/>
      <c r="K38" s="105"/>
      <c r="L38" s="98"/>
      <c r="M38" s="98"/>
      <c r="N38" s="98"/>
      <c r="O38" s="106"/>
      <c r="P38" s="74"/>
      <c r="Q38" s="74"/>
      <c r="R38" s="74"/>
      <c r="S38" s="74"/>
      <c r="T38" s="74"/>
      <c r="U38" s="74"/>
      <c r="V38" s="75"/>
      <c r="W38" s="76"/>
      <c r="X38" s="74"/>
      <c r="Y38" s="77"/>
      <c r="Z38" s="77"/>
      <c r="AA38" s="77"/>
      <c r="AB38" s="78"/>
      <c r="AC38" s="77"/>
      <c r="AD38" s="77"/>
      <c r="AE38" s="74"/>
      <c r="AF38" s="78"/>
      <c r="AG38" s="77"/>
      <c r="AH38" s="77"/>
      <c r="AI38" s="77"/>
      <c r="AJ38" s="78"/>
      <c r="AK38" s="79"/>
      <c r="AL38" s="80"/>
      <c r="AM38" s="79"/>
      <c r="AN38" s="79"/>
      <c r="AO38" s="79"/>
      <c r="AP38" s="79"/>
      <c r="AQ38" s="79"/>
      <c r="AR38" s="79"/>
      <c r="AS38" s="79"/>
      <c r="AT38" s="79"/>
      <c r="AU38" s="79"/>
      <c r="AV38" s="78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8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8"/>
      <c r="BU38" s="79"/>
      <c r="BV38" s="79"/>
      <c r="BW38" s="79"/>
      <c r="BX38" s="79"/>
      <c r="BY38" s="79"/>
      <c r="BZ38" s="79"/>
      <c r="CA38" s="79"/>
      <c r="CB38" s="79"/>
      <c r="CC38" s="79"/>
      <c r="CD38" s="78"/>
    </row>
    <row r="39" ht="15.75" customHeight="1">
      <c r="A39" s="34" t="str">
        <f t="shared" si="2"/>
        <v>-</v>
      </c>
      <c r="B39" s="23" t="str">
        <f t="shared" si="3"/>
        <v/>
      </c>
      <c r="C39" s="34"/>
      <c r="D39" s="98">
        <v>35.0</v>
      </c>
      <c r="E39" s="72"/>
      <c r="F39" s="72"/>
      <c r="G39" s="72"/>
      <c r="H39" s="72"/>
      <c r="I39" s="72"/>
      <c r="J39" s="72"/>
      <c r="K39" s="105"/>
      <c r="L39" s="98"/>
      <c r="M39" s="98"/>
      <c r="N39" s="98"/>
      <c r="O39" s="106"/>
      <c r="P39" s="74"/>
      <c r="Q39" s="74"/>
      <c r="R39" s="74"/>
      <c r="S39" s="74"/>
      <c r="T39" s="74"/>
      <c r="U39" s="74"/>
      <c r="V39" s="75"/>
      <c r="W39" s="76"/>
      <c r="X39" s="74"/>
      <c r="Y39" s="77"/>
      <c r="Z39" s="77"/>
      <c r="AA39" s="77"/>
      <c r="AB39" s="78"/>
      <c r="AC39" s="77"/>
      <c r="AD39" s="77"/>
      <c r="AE39" s="74"/>
      <c r="AF39" s="78"/>
      <c r="AG39" s="77"/>
      <c r="AH39" s="77"/>
      <c r="AI39" s="77"/>
      <c r="AJ39" s="78"/>
      <c r="AK39" s="79"/>
      <c r="AL39" s="80"/>
      <c r="AM39" s="79"/>
      <c r="AN39" s="79"/>
      <c r="AO39" s="79"/>
      <c r="AP39" s="79"/>
      <c r="AQ39" s="79"/>
      <c r="AR39" s="79"/>
      <c r="AS39" s="79"/>
      <c r="AT39" s="79"/>
      <c r="AU39" s="79"/>
      <c r="AV39" s="78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8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8"/>
      <c r="BU39" s="79"/>
      <c r="BV39" s="79"/>
      <c r="BW39" s="79"/>
      <c r="BX39" s="79"/>
      <c r="BY39" s="79"/>
      <c r="BZ39" s="79"/>
      <c r="CA39" s="79"/>
      <c r="CB39" s="79"/>
      <c r="CC39" s="79"/>
      <c r="CD39" s="78"/>
    </row>
    <row r="40" ht="15.75" customHeight="1">
      <c r="A40" s="34" t="str">
        <f t="shared" si="2"/>
        <v>-</v>
      </c>
      <c r="B40" s="23" t="str">
        <f t="shared" si="3"/>
        <v/>
      </c>
      <c r="C40" s="34"/>
      <c r="D40" s="98">
        <v>36.0</v>
      </c>
      <c r="E40" s="72"/>
      <c r="F40" s="72"/>
      <c r="G40" s="72"/>
      <c r="H40" s="72"/>
      <c r="I40" s="72"/>
      <c r="J40" s="72"/>
      <c r="K40" s="105"/>
      <c r="L40" s="98"/>
      <c r="M40" s="98"/>
      <c r="N40" s="98"/>
      <c r="O40" s="106"/>
      <c r="P40" s="74"/>
      <c r="Q40" s="74"/>
      <c r="R40" s="74"/>
      <c r="S40" s="74"/>
      <c r="T40" s="74"/>
      <c r="U40" s="74"/>
      <c r="V40" s="75"/>
      <c r="W40" s="76"/>
      <c r="X40" s="74"/>
      <c r="Y40" s="77"/>
      <c r="Z40" s="77"/>
      <c r="AA40" s="77"/>
      <c r="AB40" s="78"/>
      <c r="AC40" s="77"/>
      <c r="AD40" s="77"/>
      <c r="AE40" s="74"/>
      <c r="AF40" s="78"/>
      <c r="AG40" s="77"/>
      <c r="AH40" s="77"/>
      <c r="AI40" s="77"/>
      <c r="AJ40" s="78"/>
      <c r="AK40" s="79"/>
      <c r="AL40" s="80"/>
      <c r="AM40" s="79"/>
      <c r="AN40" s="79"/>
      <c r="AO40" s="79"/>
      <c r="AP40" s="79"/>
      <c r="AQ40" s="79"/>
      <c r="AR40" s="79"/>
      <c r="AS40" s="79"/>
      <c r="AT40" s="79"/>
      <c r="AU40" s="79"/>
      <c r="AV40" s="78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8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8"/>
      <c r="BU40" s="79"/>
      <c r="BV40" s="79"/>
      <c r="BW40" s="79"/>
      <c r="BX40" s="79"/>
      <c r="BY40" s="79"/>
      <c r="BZ40" s="79"/>
      <c r="CA40" s="79"/>
      <c r="CB40" s="79"/>
      <c r="CC40" s="79"/>
      <c r="CD40" s="78"/>
    </row>
    <row r="41" ht="15.75" customHeight="1">
      <c r="A41" s="34" t="str">
        <f t="shared" si="2"/>
        <v>-</v>
      </c>
      <c r="B41" s="23" t="str">
        <f t="shared" si="3"/>
        <v/>
      </c>
      <c r="C41" s="34"/>
      <c r="D41" s="98">
        <v>37.0</v>
      </c>
      <c r="E41" s="72"/>
      <c r="F41" s="72"/>
      <c r="G41" s="72"/>
      <c r="H41" s="72"/>
      <c r="I41" s="72"/>
      <c r="J41" s="72"/>
      <c r="K41" s="105"/>
      <c r="L41" s="98"/>
      <c r="M41" s="98"/>
      <c r="N41" s="98"/>
      <c r="O41" s="106"/>
      <c r="P41" s="74"/>
      <c r="Q41" s="74"/>
      <c r="R41" s="74"/>
      <c r="S41" s="74"/>
      <c r="T41" s="74"/>
      <c r="U41" s="74"/>
      <c r="V41" s="75"/>
      <c r="W41" s="107"/>
      <c r="X41" s="74"/>
      <c r="Y41" s="77"/>
      <c r="Z41" s="77"/>
      <c r="AA41" s="77"/>
      <c r="AB41" s="78"/>
      <c r="AC41" s="77"/>
      <c r="AD41" s="77"/>
      <c r="AE41" s="74"/>
      <c r="AF41" s="78"/>
      <c r="AG41" s="77"/>
      <c r="AH41" s="77"/>
      <c r="AI41" s="77"/>
      <c r="AJ41" s="78"/>
      <c r="AK41" s="79"/>
      <c r="AL41" s="80"/>
      <c r="AM41" s="79"/>
      <c r="AN41" s="79"/>
      <c r="AO41" s="79"/>
      <c r="AP41" s="79"/>
      <c r="AQ41" s="79"/>
      <c r="AR41" s="79"/>
      <c r="AS41" s="79"/>
      <c r="AT41" s="79"/>
      <c r="AU41" s="79"/>
      <c r="AV41" s="78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8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8"/>
      <c r="BU41" s="79"/>
      <c r="BV41" s="79"/>
      <c r="BW41" s="79"/>
      <c r="BX41" s="79"/>
      <c r="BY41" s="79"/>
      <c r="BZ41" s="79"/>
      <c r="CA41" s="79"/>
      <c r="CB41" s="79"/>
      <c r="CC41" s="79"/>
      <c r="CD41" s="78"/>
    </row>
    <row r="42" ht="15.75" customHeight="1">
      <c r="A42" s="34" t="str">
        <f t="shared" si="2"/>
        <v>-</v>
      </c>
      <c r="B42" s="23" t="str">
        <f t="shared" si="3"/>
        <v/>
      </c>
      <c r="C42" s="34"/>
      <c r="D42" s="98">
        <v>38.0</v>
      </c>
      <c r="E42" s="72"/>
      <c r="F42" s="72"/>
      <c r="G42" s="72"/>
      <c r="H42" s="72"/>
      <c r="I42" s="72"/>
      <c r="J42" s="72"/>
      <c r="K42" s="105"/>
      <c r="L42" s="98"/>
      <c r="M42" s="98"/>
      <c r="N42" s="98"/>
      <c r="O42" s="106"/>
      <c r="P42" s="74"/>
      <c r="Q42" s="74"/>
      <c r="R42" s="74"/>
      <c r="S42" s="74"/>
      <c r="T42" s="74"/>
      <c r="U42" s="74"/>
      <c r="V42" s="75"/>
      <c r="W42" s="107"/>
      <c r="X42" s="74"/>
      <c r="Y42" s="77"/>
      <c r="Z42" s="77"/>
      <c r="AA42" s="77"/>
      <c r="AB42" s="78"/>
      <c r="AC42" s="77"/>
      <c r="AD42" s="77"/>
      <c r="AE42" s="74"/>
      <c r="AF42" s="78"/>
      <c r="AG42" s="77"/>
      <c r="AH42" s="77"/>
      <c r="AI42" s="77"/>
      <c r="AJ42" s="78"/>
      <c r="AK42" s="79"/>
      <c r="AL42" s="80"/>
      <c r="AM42" s="79"/>
      <c r="AN42" s="79"/>
      <c r="AO42" s="79"/>
      <c r="AP42" s="79"/>
      <c r="AQ42" s="79"/>
      <c r="AR42" s="79"/>
      <c r="AS42" s="79"/>
      <c r="AT42" s="79"/>
      <c r="AU42" s="79"/>
      <c r="AV42" s="78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8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8"/>
      <c r="BU42" s="79"/>
      <c r="BV42" s="79"/>
      <c r="BW42" s="79"/>
      <c r="BX42" s="79"/>
      <c r="BY42" s="79"/>
      <c r="BZ42" s="79"/>
      <c r="CA42" s="79"/>
      <c r="CB42" s="79"/>
      <c r="CC42" s="79"/>
      <c r="CD42" s="78"/>
    </row>
    <row r="43" ht="15.75" customHeight="1">
      <c r="A43" s="34" t="str">
        <f t="shared" si="2"/>
        <v>-</v>
      </c>
      <c r="B43" s="23" t="str">
        <f t="shared" si="3"/>
        <v/>
      </c>
      <c r="C43" s="34"/>
      <c r="D43" s="98">
        <v>39.0</v>
      </c>
      <c r="E43" s="72"/>
      <c r="F43" s="72"/>
      <c r="G43" s="72"/>
      <c r="H43" s="72"/>
      <c r="I43" s="72"/>
      <c r="J43" s="72"/>
      <c r="K43" s="105"/>
      <c r="L43" s="98"/>
      <c r="M43" s="98"/>
      <c r="N43" s="98"/>
      <c r="O43" s="106"/>
      <c r="P43" s="74"/>
      <c r="Q43" s="74"/>
      <c r="R43" s="74"/>
      <c r="S43" s="74"/>
      <c r="T43" s="74"/>
      <c r="U43" s="74"/>
      <c r="V43" s="75"/>
      <c r="W43" s="107"/>
      <c r="X43" s="74"/>
      <c r="Y43" s="77"/>
      <c r="Z43" s="77"/>
      <c r="AA43" s="77"/>
      <c r="AB43" s="78"/>
      <c r="AC43" s="77"/>
      <c r="AD43" s="77"/>
      <c r="AE43" s="74"/>
      <c r="AF43" s="78"/>
      <c r="AG43" s="77"/>
      <c r="AH43" s="77"/>
      <c r="AI43" s="77"/>
      <c r="AJ43" s="78"/>
      <c r="AK43" s="79"/>
      <c r="AL43" s="80"/>
      <c r="AM43" s="79"/>
      <c r="AN43" s="79"/>
      <c r="AO43" s="79"/>
      <c r="AP43" s="79"/>
      <c r="AQ43" s="79"/>
      <c r="AR43" s="79"/>
      <c r="AS43" s="79"/>
      <c r="AT43" s="79"/>
      <c r="AU43" s="79"/>
      <c r="AV43" s="78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8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8"/>
      <c r="BU43" s="79"/>
      <c r="BV43" s="79"/>
      <c r="BW43" s="79"/>
      <c r="BX43" s="79"/>
      <c r="BY43" s="79"/>
      <c r="BZ43" s="79"/>
      <c r="CA43" s="79"/>
      <c r="CB43" s="79"/>
      <c r="CC43" s="79"/>
      <c r="CD43" s="78"/>
    </row>
    <row r="44" ht="15.75" customHeight="1">
      <c r="A44" s="34" t="str">
        <f t="shared" si="2"/>
        <v>-</v>
      </c>
      <c r="B44" s="23" t="str">
        <f t="shared" si="3"/>
        <v/>
      </c>
      <c r="C44" s="34"/>
      <c r="D44" s="98">
        <v>40.0</v>
      </c>
      <c r="E44" s="72"/>
      <c r="F44" s="72"/>
      <c r="G44" s="72"/>
      <c r="H44" s="72"/>
      <c r="I44" s="72"/>
      <c r="J44" s="72"/>
      <c r="K44" s="105"/>
      <c r="L44" s="98"/>
      <c r="M44" s="98"/>
      <c r="N44" s="98"/>
      <c r="O44" s="106"/>
      <c r="P44" s="74"/>
      <c r="Q44" s="74"/>
      <c r="R44" s="74"/>
      <c r="S44" s="74"/>
      <c r="T44" s="74"/>
      <c r="U44" s="74"/>
      <c r="V44" s="75"/>
      <c r="W44" s="107"/>
      <c r="X44" s="74"/>
      <c r="Y44" s="77"/>
      <c r="Z44" s="77"/>
      <c r="AA44" s="77"/>
      <c r="AB44" s="78"/>
      <c r="AC44" s="77"/>
      <c r="AD44" s="77"/>
      <c r="AE44" s="74"/>
      <c r="AF44" s="78"/>
      <c r="AG44" s="77"/>
      <c r="AH44" s="77"/>
      <c r="AI44" s="77"/>
      <c r="AJ44" s="78"/>
      <c r="AK44" s="79"/>
      <c r="AL44" s="80"/>
      <c r="AM44" s="79"/>
      <c r="AN44" s="79"/>
      <c r="AO44" s="79"/>
      <c r="AP44" s="79"/>
      <c r="AQ44" s="79"/>
      <c r="AR44" s="79"/>
      <c r="AS44" s="79"/>
      <c r="AT44" s="79"/>
      <c r="AU44" s="79"/>
      <c r="AV44" s="78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8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8"/>
      <c r="BU44" s="79"/>
      <c r="BV44" s="79"/>
      <c r="BW44" s="79"/>
      <c r="BX44" s="79"/>
      <c r="BY44" s="79"/>
      <c r="BZ44" s="79"/>
      <c r="CA44" s="79"/>
      <c r="CB44" s="79"/>
      <c r="CC44" s="79"/>
      <c r="CD44" s="78"/>
    </row>
    <row r="45" ht="15.75" customHeight="1">
      <c r="A45" s="34" t="str">
        <f t="shared" si="2"/>
        <v>-</v>
      </c>
      <c r="B45" s="23" t="str">
        <f t="shared" si="3"/>
        <v/>
      </c>
      <c r="C45" s="34"/>
      <c r="D45" s="98">
        <v>41.0</v>
      </c>
      <c r="E45" s="72"/>
      <c r="F45" s="72"/>
      <c r="G45" s="72"/>
      <c r="H45" s="72"/>
      <c r="I45" s="72"/>
      <c r="J45" s="72"/>
      <c r="K45" s="105"/>
      <c r="L45" s="98"/>
      <c r="M45" s="98"/>
      <c r="N45" s="98"/>
      <c r="O45" s="106"/>
      <c r="P45" s="74"/>
      <c r="Q45" s="74"/>
      <c r="R45" s="74"/>
      <c r="S45" s="74"/>
      <c r="T45" s="74"/>
      <c r="U45" s="74"/>
      <c r="V45" s="75"/>
      <c r="W45" s="107"/>
      <c r="X45" s="74"/>
      <c r="Y45" s="77"/>
      <c r="Z45" s="77"/>
      <c r="AA45" s="77"/>
      <c r="AB45" s="78"/>
      <c r="AC45" s="77"/>
      <c r="AD45" s="77"/>
      <c r="AE45" s="74"/>
      <c r="AF45" s="78"/>
      <c r="AG45" s="77"/>
      <c r="AH45" s="77"/>
      <c r="AI45" s="77"/>
      <c r="AJ45" s="78"/>
      <c r="AK45" s="79"/>
      <c r="AL45" s="80"/>
      <c r="AM45" s="79"/>
      <c r="AN45" s="79"/>
      <c r="AO45" s="79"/>
      <c r="AP45" s="79"/>
      <c r="AQ45" s="79"/>
      <c r="AR45" s="79"/>
      <c r="AS45" s="79"/>
      <c r="AT45" s="79"/>
      <c r="AU45" s="79"/>
      <c r="AV45" s="78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8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8"/>
      <c r="BU45" s="79"/>
      <c r="BV45" s="79"/>
      <c r="BW45" s="79"/>
      <c r="BX45" s="79"/>
      <c r="BY45" s="79"/>
      <c r="BZ45" s="79"/>
      <c r="CA45" s="79"/>
      <c r="CB45" s="79"/>
      <c r="CC45" s="79"/>
      <c r="CD45" s="78"/>
    </row>
    <row r="46" ht="15.75" customHeight="1">
      <c r="A46" s="34" t="str">
        <f t="shared" si="2"/>
        <v>-</v>
      </c>
      <c r="B46" s="23" t="str">
        <f t="shared" si="3"/>
        <v/>
      </c>
      <c r="C46" s="34"/>
      <c r="D46" s="98">
        <f t="shared" ref="D46:D47" si="23">D45+1</f>
        <v>42</v>
      </c>
      <c r="E46" s="72"/>
      <c r="F46" s="72"/>
      <c r="G46" s="72"/>
      <c r="H46" s="72"/>
      <c r="I46" s="72"/>
      <c r="J46" s="72"/>
      <c r="K46" s="105"/>
      <c r="L46" s="98"/>
      <c r="M46" s="98"/>
      <c r="N46" s="98"/>
      <c r="O46" s="106"/>
      <c r="P46" s="74"/>
      <c r="Q46" s="74"/>
      <c r="R46" s="74"/>
      <c r="S46" s="74"/>
      <c r="T46" s="74"/>
      <c r="U46" s="74"/>
      <c r="V46" s="75"/>
      <c r="W46" s="107"/>
      <c r="X46" s="74"/>
      <c r="Y46" s="77"/>
      <c r="Z46" s="77"/>
      <c r="AA46" s="77"/>
      <c r="AB46" s="78"/>
      <c r="AC46" s="77"/>
      <c r="AD46" s="77"/>
      <c r="AE46" s="74"/>
      <c r="AF46" s="78"/>
      <c r="AG46" s="77"/>
      <c r="AH46" s="77"/>
      <c r="AI46" s="77"/>
      <c r="AJ46" s="78"/>
      <c r="AK46" s="79"/>
      <c r="AL46" s="80"/>
      <c r="AM46" s="79"/>
      <c r="AN46" s="79"/>
      <c r="AO46" s="79"/>
      <c r="AP46" s="79"/>
      <c r="AQ46" s="79"/>
      <c r="AR46" s="79"/>
      <c r="AS46" s="79"/>
      <c r="AT46" s="79"/>
      <c r="AU46" s="79"/>
      <c r="AV46" s="78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8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8"/>
      <c r="BU46" s="79"/>
      <c r="BV46" s="79"/>
      <c r="BW46" s="79"/>
      <c r="BX46" s="79"/>
      <c r="BY46" s="79"/>
      <c r="BZ46" s="79"/>
      <c r="CA46" s="79"/>
      <c r="CB46" s="79"/>
      <c r="CC46" s="79"/>
      <c r="CD46" s="78"/>
    </row>
    <row r="47" ht="15.75" customHeight="1">
      <c r="A47" s="34" t="str">
        <f t="shared" si="2"/>
        <v>-</v>
      </c>
      <c r="B47" s="23" t="str">
        <f t="shared" si="3"/>
        <v/>
      </c>
      <c r="C47" s="34"/>
      <c r="D47" s="98">
        <f t="shared" si="23"/>
        <v>43</v>
      </c>
      <c r="E47" s="72"/>
      <c r="F47" s="72"/>
      <c r="G47" s="72"/>
      <c r="H47" s="72"/>
      <c r="I47" s="72"/>
      <c r="J47" s="72"/>
      <c r="K47" s="105"/>
      <c r="L47" s="98"/>
      <c r="M47" s="98"/>
      <c r="N47" s="98"/>
      <c r="O47" s="106"/>
      <c r="P47" s="74"/>
      <c r="Q47" s="74"/>
      <c r="R47" s="74"/>
      <c r="S47" s="74"/>
      <c r="T47" s="74"/>
      <c r="U47" s="74"/>
      <c r="V47" s="75"/>
      <c r="W47" s="107"/>
      <c r="X47" s="74"/>
      <c r="Y47" s="77"/>
      <c r="Z47" s="77"/>
      <c r="AA47" s="77"/>
      <c r="AB47" s="78"/>
      <c r="AC47" s="77"/>
      <c r="AD47" s="77"/>
      <c r="AE47" s="74"/>
      <c r="AF47" s="78"/>
      <c r="AG47" s="77"/>
      <c r="AH47" s="77"/>
      <c r="AI47" s="77"/>
      <c r="AJ47" s="78"/>
      <c r="AK47" s="79"/>
      <c r="AL47" s="80"/>
      <c r="AM47" s="79"/>
      <c r="AN47" s="79"/>
      <c r="AO47" s="79"/>
      <c r="AP47" s="79"/>
      <c r="AQ47" s="79"/>
      <c r="AR47" s="79"/>
      <c r="AS47" s="79"/>
      <c r="AT47" s="79"/>
      <c r="AU47" s="79"/>
      <c r="AV47" s="78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8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8"/>
      <c r="BU47" s="79"/>
      <c r="BV47" s="79"/>
      <c r="BW47" s="79"/>
      <c r="BX47" s="79"/>
      <c r="BY47" s="79"/>
      <c r="BZ47" s="79"/>
      <c r="CA47" s="79"/>
      <c r="CB47" s="79"/>
      <c r="CC47" s="79"/>
      <c r="CD47" s="78"/>
    </row>
    <row r="48" ht="15.75" customHeight="1">
      <c r="A48" s="34"/>
      <c r="B48" s="34"/>
      <c r="C48" s="34"/>
      <c r="D48" s="34"/>
      <c r="K48" s="2" t="s">
        <v>1</v>
      </c>
      <c r="L48" s="34"/>
      <c r="M48" s="34"/>
      <c r="N48" s="34"/>
      <c r="O48" s="108">
        <f t="shared" ref="O48:R48" si="24">IF(COUNT(O5:O47)&gt;0,ROUND(SUM(O5:O47)/COUNTIF(O5:O47,"&lt;&gt;"),0),0)</f>
        <v>77</v>
      </c>
      <c r="P48" s="108">
        <f t="shared" si="24"/>
        <v>66</v>
      </c>
      <c r="Q48" s="108">
        <f t="shared" si="24"/>
        <v>73</v>
      </c>
      <c r="R48" s="108">
        <f t="shared" si="24"/>
        <v>77</v>
      </c>
      <c r="S48" s="108"/>
      <c r="T48" s="108">
        <f>IF(COUNT(T5:T47)&gt;0,ROUND(SUM(T5:T47)/COUNTIF(T5:T47,"&lt;&gt;"),0),0)</f>
        <v>75</v>
      </c>
      <c r="U48" s="108"/>
      <c r="V48" s="108">
        <f t="shared" ref="V48:Z48" si="25">IF(COUNT(V5:V47)&gt;0,ROUND(SUM(V5:V47)/COUNTIF(V5:V47,"&lt;&gt;"),0),0)</f>
        <v>6</v>
      </c>
      <c r="W48" s="108">
        <f t="shared" si="25"/>
        <v>74</v>
      </c>
      <c r="X48" s="99">
        <f t="shared" si="25"/>
        <v>18</v>
      </c>
      <c r="Y48" s="99">
        <f t="shared" si="25"/>
        <v>25</v>
      </c>
      <c r="Z48" s="99">
        <f t="shared" si="25"/>
        <v>34</v>
      </c>
      <c r="AA48" s="99"/>
      <c r="AB48" s="99">
        <f t="shared" ref="AB48:AN48" si="26">IF(COUNT(AB5:AB47)&gt;0,ROUND(SUM(AB5:AB47)/COUNTIF(AB5:AB47,"&lt;&gt;"),0),0)</f>
        <v>77</v>
      </c>
      <c r="AC48" s="99">
        <f t="shared" si="26"/>
        <v>20</v>
      </c>
      <c r="AD48" s="99">
        <f t="shared" si="26"/>
        <v>46</v>
      </c>
      <c r="AE48" s="99">
        <f t="shared" si="26"/>
        <v>77</v>
      </c>
      <c r="AF48" s="99">
        <f t="shared" si="26"/>
        <v>66</v>
      </c>
      <c r="AG48" s="99">
        <f t="shared" si="26"/>
        <v>28</v>
      </c>
      <c r="AH48" s="99">
        <f t="shared" si="26"/>
        <v>68</v>
      </c>
      <c r="AI48" s="99">
        <f t="shared" si="26"/>
        <v>100</v>
      </c>
      <c r="AJ48" s="99">
        <f t="shared" si="26"/>
        <v>6</v>
      </c>
      <c r="AK48" s="99">
        <f t="shared" si="26"/>
        <v>85</v>
      </c>
      <c r="AL48" s="99">
        <f t="shared" si="26"/>
        <v>81</v>
      </c>
      <c r="AM48" s="99">
        <f t="shared" si="26"/>
        <v>85</v>
      </c>
      <c r="AN48" s="99">
        <f t="shared" si="26"/>
        <v>77</v>
      </c>
      <c r="AO48" s="99"/>
      <c r="AP48" s="99"/>
      <c r="AQ48" s="99"/>
      <c r="AR48" s="99"/>
      <c r="AS48" s="99"/>
      <c r="AT48" s="99"/>
      <c r="AU48" s="99"/>
      <c r="AV48" s="99">
        <f t="shared" ref="AV48:AX48" si="27">IF(COUNT(AV5:AV47)&gt;0,ROUND(SUM(AV5:AV47)/COUNTIF(AV5:AV47,"&lt;&gt;"),0),0)</f>
        <v>77</v>
      </c>
      <c r="AW48" s="99">
        <f t="shared" si="27"/>
        <v>80</v>
      </c>
      <c r="AX48" s="99">
        <f t="shared" si="27"/>
        <v>94</v>
      </c>
      <c r="AY48" s="99"/>
      <c r="AZ48" s="99"/>
      <c r="BA48" s="99"/>
      <c r="BB48" s="99"/>
      <c r="BC48" s="99">
        <f>IF(COUNT(BC5:BC47)&gt;0,ROUND(SUM(BC5:BC47)/COUNTIF(BC5:BC47,"&lt;&gt;"),0),0)</f>
        <v>84</v>
      </c>
      <c r="BD48" s="99"/>
      <c r="BE48" s="99"/>
      <c r="BF48" s="99">
        <f>IF(COUNT(BF5:BF47)&gt;0,ROUND(SUM(BF5:BF47)/COUNTIF(BF5:BF47,"&lt;&gt;"),0),0)</f>
        <v>78</v>
      </c>
      <c r="BG48" s="99"/>
      <c r="BH48" s="99"/>
      <c r="BI48" s="99">
        <f t="shared" ref="BI48:BK48" si="28">IF(COUNT(BI5:BI47)&gt;0,ROUND(SUM(BI5:BI47)/COUNTIF(BI5:BI47,"&lt;&gt;"),0),0)</f>
        <v>83</v>
      </c>
      <c r="BJ48" s="99">
        <f t="shared" si="28"/>
        <v>88</v>
      </c>
      <c r="BK48" s="99">
        <f t="shared" si="28"/>
        <v>89</v>
      </c>
      <c r="BL48" s="99"/>
      <c r="BM48" s="99"/>
      <c r="BN48" s="99"/>
      <c r="BO48" s="99"/>
      <c r="BP48" s="99">
        <f>IF(COUNT(BP5:BP47)&gt;0,ROUND(SUM(BP5:BP47)/COUNTIF(BP5:BP47,"&lt;&gt;"),0),0)</f>
        <v>70</v>
      </c>
      <c r="BQ48" s="99"/>
      <c r="BR48" s="99"/>
      <c r="BS48" s="99">
        <f t="shared" ref="BS48:BW48" si="29">IF(COUNT(BS5:BS47)&gt;0,ROUND(SUM(BS5:BS47)/COUNTIF(BS5:BS47,"&lt;&gt;"),0),0)</f>
        <v>55</v>
      </c>
      <c r="BT48" s="99">
        <f t="shared" si="29"/>
        <v>75</v>
      </c>
      <c r="BU48" s="99">
        <f t="shared" si="29"/>
        <v>83</v>
      </c>
      <c r="BV48" s="99">
        <f t="shared" si="29"/>
        <v>78</v>
      </c>
      <c r="BW48" s="99">
        <f t="shared" si="29"/>
        <v>82</v>
      </c>
      <c r="BX48" s="99"/>
      <c r="BY48" s="99"/>
      <c r="BZ48" s="99"/>
      <c r="CA48" s="99"/>
      <c r="CB48" s="99"/>
      <c r="CC48" s="99"/>
      <c r="CD48" s="99">
        <f>IF(COUNT(CD5:CD47)&gt;0,ROUND(SUM(CD5:CD47)/COUNTIF(CD5:CD47,"&lt;&gt;"),0),0)</f>
        <v>74</v>
      </c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2" t="s">
        <v>2</v>
      </c>
      <c r="L49" s="34"/>
      <c r="M49" s="34"/>
      <c r="N49" s="34"/>
      <c r="O49" s="99">
        <f t="shared" ref="O49:R49" si="30">MAX(O5:O47)</f>
        <v>100</v>
      </c>
      <c r="P49" s="99">
        <f t="shared" si="30"/>
        <v>100</v>
      </c>
      <c r="Q49" s="99">
        <f t="shared" si="30"/>
        <v>100</v>
      </c>
      <c r="R49" s="99">
        <f t="shared" si="30"/>
        <v>100</v>
      </c>
      <c r="S49" s="99"/>
      <c r="T49" s="99">
        <f>MAX(T5:T47)</f>
        <v>100</v>
      </c>
      <c r="U49" s="99"/>
      <c r="V49" s="99">
        <f t="shared" ref="V49:Z49" si="31">MAX(V5:V47)</f>
        <v>100</v>
      </c>
      <c r="W49" s="99">
        <f t="shared" si="31"/>
        <v>99</v>
      </c>
      <c r="X49" s="99">
        <f t="shared" si="31"/>
        <v>20</v>
      </c>
      <c r="Y49" s="99">
        <f t="shared" si="31"/>
        <v>30</v>
      </c>
      <c r="Z49" s="99">
        <f t="shared" si="31"/>
        <v>50</v>
      </c>
      <c r="AA49" s="99"/>
      <c r="AB49" s="99">
        <f t="shared" ref="AB49:AN49" si="32">MAX(AB5:AB47)</f>
        <v>100</v>
      </c>
      <c r="AC49" s="99">
        <f t="shared" si="32"/>
        <v>30</v>
      </c>
      <c r="AD49" s="99">
        <f t="shared" si="32"/>
        <v>70</v>
      </c>
      <c r="AE49" s="99">
        <f t="shared" si="32"/>
        <v>100</v>
      </c>
      <c r="AF49" s="99">
        <f t="shared" si="32"/>
        <v>100</v>
      </c>
      <c r="AG49" s="99">
        <f t="shared" si="32"/>
        <v>30</v>
      </c>
      <c r="AH49" s="99">
        <f t="shared" si="32"/>
        <v>70</v>
      </c>
      <c r="AI49" s="99">
        <f t="shared" si="32"/>
        <v>100</v>
      </c>
      <c r="AJ49" s="99">
        <f t="shared" si="32"/>
        <v>100</v>
      </c>
      <c r="AK49" s="99">
        <f t="shared" si="32"/>
        <v>100</v>
      </c>
      <c r="AL49" s="99">
        <f t="shared" si="32"/>
        <v>100</v>
      </c>
      <c r="AM49" s="99">
        <f t="shared" si="32"/>
        <v>100</v>
      </c>
      <c r="AN49" s="99">
        <f t="shared" si="32"/>
        <v>100</v>
      </c>
      <c r="AO49" s="99"/>
      <c r="AP49" s="99"/>
      <c r="AQ49" s="99"/>
      <c r="AR49" s="99"/>
      <c r="AS49" s="99"/>
      <c r="AT49" s="99"/>
      <c r="AU49" s="99"/>
      <c r="AV49" s="99">
        <f t="shared" ref="AV49:AX49" si="33">MAX(AV5:AV47)</f>
        <v>100</v>
      </c>
      <c r="AW49" s="99">
        <f t="shared" si="33"/>
        <v>100</v>
      </c>
      <c r="AX49" s="99">
        <f t="shared" si="33"/>
        <v>100</v>
      </c>
      <c r="AY49" s="99"/>
      <c r="AZ49" s="99"/>
      <c r="BA49" s="99"/>
      <c r="BB49" s="99"/>
      <c r="BC49" s="99">
        <f>MAX(BC5:BC47)</f>
        <v>100</v>
      </c>
      <c r="BD49" s="99"/>
      <c r="BE49" s="99"/>
      <c r="BF49" s="99">
        <f>MAX(BF5:BF47)</f>
        <v>100</v>
      </c>
      <c r="BG49" s="99"/>
      <c r="BH49" s="99"/>
      <c r="BI49" s="101">
        <f t="shared" ref="BI49:BK49" si="34">MAX(BI5:BI47)</f>
        <v>100</v>
      </c>
      <c r="BJ49" s="99">
        <f t="shared" si="34"/>
        <v>100</v>
      </c>
      <c r="BK49" s="99">
        <f t="shared" si="34"/>
        <v>100</v>
      </c>
      <c r="BL49" s="99"/>
      <c r="BM49" s="99"/>
      <c r="BN49" s="99"/>
      <c r="BO49" s="99"/>
      <c r="BP49" s="99">
        <f>MAX(BP5:BP47)</f>
        <v>100</v>
      </c>
      <c r="BQ49" s="99"/>
      <c r="BR49" s="99"/>
      <c r="BS49" s="99">
        <f t="shared" ref="BS49:BW49" si="35">MAX(BS5:BS47)</f>
        <v>100</v>
      </c>
      <c r="BT49" s="101">
        <f t="shared" si="35"/>
        <v>100</v>
      </c>
      <c r="BU49" s="99">
        <f t="shared" si="35"/>
        <v>100</v>
      </c>
      <c r="BV49" s="99">
        <f t="shared" si="35"/>
        <v>100</v>
      </c>
      <c r="BW49" s="99">
        <f t="shared" si="35"/>
        <v>100</v>
      </c>
      <c r="BX49" s="99"/>
      <c r="BY49" s="99"/>
      <c r="BZ49" s="99"/>
      <c r="CA49" s="99"/>
      <c r="CB49" s="99"/>
      <c r="CC49" s="99"/>
      <c r="CD49" s="101">
        <f>MAX(CD5:CD47)</f>
        <v>100</v>
      </c>
    </row>
    <row r="50" ht="15.75" customHeight="1">
      <c r="A50" s="34"/>
      <c r="B50" s="34"/>
      <c r="C50" s="34"/>
      <c r="D50" s="34">
        <v>1.0</v>
      </c>
      <c r="E50" s="34"/>
      <c r="F50" s="34"/>
      <c r="G50" s="34"/>
      <c r="H50" s="34"/>
      <c r="I50" s="34"/>
      <c r="J50" s="34"/>
      <c r="K50" s="2" t="s">
        <v>3</v>
      </c>
      <c r="L50" s="34"/>
      <c r="M50" s="34"/>
      <c r="N50" s="34"/>
      <c r="O50" s="99">
        <f t="shared" ref="O50:R50" si="36">MIN(O5:O47)</f>
        <v>0</v>
      </c>
      <c r="P50" s="99">
        <f t="shared" si="36"/>
        <v>0</v>
      </c>
      <c r="Q50" s="99">
        <f t="shared" si="36"/>
        <v>0</v>
      </c>
      <c r="R50" s="99">
        <f t="shared" si="36"/>
        <v>10</v>
      </c>
      <c r="S50" s="99"/>
      <c r="T50" s="99">
        <f>MIN(T5:T47)</f>
        <v>0</v>
      </c>
      <c r="U50" s="99"/>
      <c r="V50" s="99">
        <f t="shared" ref="V50:Z50" si="37">MIN(V5:V47)</f>
        <v>0</v>
      </c>
      <c r="W50" s="99">
        <f t="shared" si="37"/>
        <v>0</v>
      </c>
      <c r="X50" s="99">
        <f t="shared" si="37"/>
        <v>15</v>
      </c>
      <c r="Y50" s="99">
        <f t="shared" si="37"/>
        <v>0</v>
      </c>
      <c r="Z50" s="99">
        <f t="shared" si="37"/>
        <v>0</v>
      </c>
      <c r="AA50" s="99"/>
      <c r="AB50" s="99">
        <f t="shared" ref="AB50:AN50" si="38">MIN(AB5:AB47)</f>
        <v>0</v>
      </c>
      <c r="AC50" s="99">
        <f t="shared" si="38"/>
        <v>0</v>
      </c>
      <c r="AD50" s="99">
        <f t="shared" si="38"/>
        <v>0</v>
      </c>
      <c r="AE50" s="99">
        <f t="shared" si="38"/>
        <v>0</v>
      </c>
      <c r="AF50" s="99">
        <f t="shared" si="38"/>
        <v>0</v>
      </c>
      <c r="AG50" s="99">
        <f t="shared" si="38"/>
        <v>25</v>
      </c>
      <c r="AH50" s="99">
        <f t="shared" si="38"/>
        <v>65</v>
      </c>
      <c r="AI50" s="99">
        <f t="shared" si="38"/>
        <v>100</v>
      </c>
      <c r="AJ50" s="99">
        <f t="shared" si="38"/>
        <v>0</v>
      </c>
      <c r="AK50" s="99">
        <f t="shared" si="38"/>
        <v>0</v>
      </c>
      <c r="AL50" s="99">
        <f t="shared" si="38"/>
        <v>0</v>
      </c>
      <c r="AM50" s="99">
        <f t="shared" si="38"/>
        <v>0</v>
      </c>
      <c r="AN50" s="99">
        <f t="shared" si="38"/>
        <v>0</v>
      </c>
      <c r="AO50" s="99"/>
      <c r="AP50" s="99"/>
      <c r="AQ50" s="99"/>
      <c r="AR50" s="99"/>
      <c r="AS50" s="99"/>
      <c r="AT50" s="99"/>
      <c r="AU50" s="99"/>
      <c r="AV50" s="99">
        <f t="shared" ref="AV50:AX50" si="39">MIN(AV5:AV47)</f>
        <v>10</v>
      </c>
      <c r="AW50" s="99">
        <f t="shared" si="39"/>
        <v>0</v>
      </c>
      <c r="AX50" s="99">
        <f t="shared" si="39"/>
        <v>0</v>
      </c>
      <c r="AY50" s="99"/>
      <c r="AZ50" s="99"/>
      <c r="BA50" s="99"/>
      <c r="BB50" s="99"/>
      <c r="BC50" s="99">
        <f>MIN(BC5:BC47)</f>
        <v>0</v>
      </c>
      <c r="BD50" s="99"/>
      <c r="BE50" s="99"/>
      <c r="BF50" s="99">
        <f>MIN(BF5:BF47)</f>
        <v>0</v>
      </c>
      <c r="BG50" s="99"/>
      <c r="BH50" s="99"/>
      <c r="BI50" s="101">
        <f t="shared" ref="BI50:BK50" si="40">MIN(BI5:BI47)</f>
        <v>0</v>
      </c>
      <c r="BJ50" s="99">
        <f t="shared" si="40"/>
        <v>0</v>
      </c>
      <c r="BK50" s="99">
        <f t="shared" si="40"/>
        <v>0</v>
      </c>
      <c r="BL50" s="99"/>
      <c r="BM50" s="99"/>
      <c r="BN50" s="99"/>
      <c r="BO50" s="99"/>
      <c r="BP50" s="99">
        <f>MIN(BP5:BP47)</f>
        <v>0</v>
      </c>
      <c r="BQ50" s="99"/>
      <c r="BR50" s="99"/>
      <c r="BS50" s="99">
        <f t="shared" ref="BS50:BW50" si="41">MIN(BS5:BS47)</f>
        <v>0</v>
      </c>
      <c r="BT50" s="101">
        <f t="shared" si="41"/>
        <v>0</v>
      </c>
      <c r="BU50" s="99">
        <f t="shared" si="41"/>
        <v>0</v>
      </c>
      <c r="BV50" s="99">
        <f t="shared" si="41"/>
        <v>0</v>
      </c>
      <c r="BW50" s="99">
        <f t="shared" si="41"/>
        <v>0</v>
      </c>
      <c r="BX50" s="99"/>
      <c r="BY50" s="99"/>
      <c r="BZ50" s="99"/>
      <c r="CA50" s="99"/>
      <c r="CB50" s="99"/>
      <c r="CC50" s="99"/>
      <c r="CD50" s="101">
        <f>MIN(CD5:CD47)</f>
        <v>0</v>
      </c>
    </row>
    <row r="51" ht="15.75" customHeight="1">
      <c r="A51" s="34"/>
      <c r="B51" s="34"/>
      <c r="C51" s="34"/>
      <c r="D51" s="34">
        <v>0.7</v>
      </c>
      <c r="E51" s="34"/>
      <c r="F51" s="34"/>
      <c r="G51" s="34"/>
      <c r="H51" s="34"/>
      <c r="I51" s="34"/>
      <c r="J51" s="34"/>
      <c r="K51" s="2" t="s">
        <v>4</v>
      </c>
      <c r="L51" s="34"/>
      <c r="M51" s="34"/>
      <c r="N51" s="34"/>
      <c r="O51" s="102">
        <f t="shared" ref="O51:R51" si="42">COUNTIF(O5:O47,"&gt;=55")</f>
        <v>29</v>
      </c>
      <c r="P51" s="102">
        <f t="shared" si="42"/>
        <v>24</v>
      </c>
      <c r="Q51" s="102">
        <f t="shared" si="42"/>
        <v>28</v>
      </c>
      <c r="R51" s="102">
        <f t="shared" si="42"/>
        <v>28</v>
      </c>
      <c r="S51" s="102"/>
      <c r="T51" s="102">
        <f>COUNTIF(T5:T47,"&gt;=55")</f>
        <v>26</v>
      </c>
      <c r="U51" s="102"/>
      <c r="V51" s="102">
        <f t="shared" ref="V51:Z51" si="43">COUNTIF(V5:V47,"&gt;=55")</f>
        <v>2</v>
      </c>
      <c r="W51" s="102">
        <f t="shared" si="43"/>
        <v>27</v>
      </c>
      <c r="X51" s="102">
        <f t="shared" si="43"/>
        <v>0</v>
      </c>
      <c r="Y51" s="102">
        <f t="shared" si="43"/>
        <v>0</v>
      </c>
      <c r="Z51" s="102">
        <f t="shared" si="43"/>
        <v>0</v>
      </c>
      <c r="AA51" s="102"/>
      <c r="AB51" s="102">
        <f t="shared" ref="AB51:AN51" si="44">COUNTIF(AB5:AB47,"&gt;=55")</f>
        <v>29</v>
      </c>
      <c r="AC51" s="102">
        <f t="shared" si="44"/>
        <v>0</v>
      </c>
      <c r="AD51" s="102">
        <f t="shared" si="44"/>
        <v>19</v>
      </c>
      <c r="AE51" s="102">
        <f t="shared" si="44"/>
        <v>26</v>
      </c>
      <c r="AF51" s="102">
        <f t="shared" si="44"/>
        <v>24</v>
      </c>
      <c r="AG51" s="102">
        <f t="shared" si="44"/>
        <v>0</v>
      </c>
      <c r="AH51" s="102">
        <f t="shared" si="44"/>
        <v>2</v>
      </c>
      <c r="AI51" s="102">
        <f t="shared" si="44"/>
        <v>2</v>
      </c>
      <c r="AJ51" s="102">
        <f t="shared" si="44"/>
        <v>2</v>
      </c>
      <c r="AK51" s="102">
        <f t="shared" si="44"/>
        <v>28</v>
      </c>
      <c r="AL51" s="102">
        <f t="shared" si="44"/>
        <v>27</v>
      </c>
      <c r="AM51" s="102">
        <f t="shared" si="44"/>
        <v>28</v>
      </c>
      <c r="AN51" s="102">
        <f t="shared" si="44"/>
        <v>28</v>
      </c>
      <c r="AO51" s="102"/>
      <c r="AP51" s="102"/>
      <c r="AQ51" s="102"/>
      <c r="AR51" s="102"/>
      <c r="AS51" s="102"/>
      <c r="AT51" s="102"/>
      <c r="AU51" s="102"/>
      <c r="AV51" s="99">
        <f t="shared" ref="AV51:AX51" si="45">COUNTIF(AV5:AV47,"&gt;=55")</f>
        <v>28</v>
      </c>
      <c r="AW51" s="102">
        <f t="shared" si="45"/>
        <v>27</v>
      </c>
      <c r="AX51" s="102">
        <f t="shared" si="45"/>
        <v>31</v>
      </c>
      <c r="AY51" s="102"/>
      <c r="AZ51" s="102"/>
      <c r="BA51" s="102"/>
      <c r="BB51" s="102"/>
      <c r="BC51" s="102">
        <f>COUNTIF(BC5:BC47,"&gt;=55")</f>
        <v>28</v>
      </c>
      <c r="BD51" s="102"/>
      <c r="BE51" s="102"/>
      <c r="BF51" s="102">
        <f>COUNTIF(BF5:BF47,"&gt;=55")</f>
        <v>26</v>
      </c>
      <c r="BG51" s="102"/>
      <c r="BH51" s="102"/>
      <c r="BI51" s="101">
        <f t="shared" ref="BI51:BK51" si="46">COUNTIF(BI5:BI47,"&gt;=55")</f>
        <v>28</v>
      </c>
      <c r="BJ51" s="102">
        <f t="shared" si="46"/>
        <v>30</v>
      </c>
      <c r="BK51" s="102">
        <f t="shared" si="46"/>
        <v>31</v>
      </c>
      <c r="BL51" s="102"/>
      <c r="BM51" s="102"/>
      <c r="BN51" s="102"/>
      <c r="BO51" s="102"/>
      <c r="BP51" s="102">
        <f>COUNTIF(BP5:BP47,"&gt;=55")</f>
        <v>24</v>
      </c>
      <c r="BQ51" s="102"/>
      <c r="BR51" s="102"/>
      <c r="BS51" s="102">
        <f t="shared" ref="BS51:BW51" si="47">COUNTIF(BS5:BS47,"&gt;=55")</f>
        <v>18</v>
      </c>
      <c r="BT51" s="101">
        <f t="shared" si="47"/>
        <v>26</v>
      </c>
      <c r="BU51" s="102">
        <f t="shared" si="47"/>
        <v>27</v>
      </c>
      <c r="BV51" s="102">
        <f t="shared" si="47"/>
        <v>26</v>
      </c>
      <c r="BW51" s="102">
        <f t="shared" si="47"/>
        <v>27</v>
      </c>
      <c r="BX51" s="102"/>
      <c r="BY51" s="102"/>
      <c r="BZ51" s="102"/>
      <c r="CA51" s="102"/>
      <c r="CB51" s="102"/>
      <c r="CC51" s="102"/>
      <c r="CD51" s="101">
        <f>COUNTIF(CD5:CD47,"&gt;=55")</f>
        <v>26</v>
      </c>
    </row>
    <row r="52" ht="15.75" customHeight="1">
      <c r="A52" s="34"/>
      <c r="B52" s="34"/>
      <c r="C52" s="34"/>
      <c r="D52" s="34">
        <v>0.3</v>
      </c>
      <c r="E52" s="34"/>
      <c r="F52" s="34"/>
      <c r="G52" s="34"/>
      <c r="H52" s="34"/>
      <c r="I52" s="34"/>
      <c r="J52" s="34"/>
      <c r="K52" s="2" t="s">
        <v>5</v>
      </c>
      <c r="L52" s="34"/>
      <c r="M52" s="34"/>
      <c r="N52" s="34"/>
      <c r="O52" s="102">
        <f t="shared" ref="O52:R52" si="48">+$K$53-O51</f>
        <v>4</v>
      </c>
      <c r="P52" s="102">
        <f t="shared" si="48"/>
        <v>9</v>
      </c>
      <c r="Q52" s="102">
        <f t="shared" si="48"/>
        <v>5</v>
      </c>
      <c r="R52" s="102">
        <f t="shared" si="48"/>
        <v>5</v>
      </c>
      <c r="S52" s="102"/>
      <c r="T52" s="102">
        <f>+$K$53-T51</f>
        <v>7</v>
      </c>
      <c r="U52" s="102"/>
      <c r="V52" s="102">
        <f t="shared" ref="V52:Z52" si="49">+$K$53-V51</f>
        <v>31</v>
      </c>
      <c r="W52" s="102">
        <f t="shared" si="49"/>
        <v>6</v>
      </c>
      <c r="X52" s="102">
        <f t="shared" si="49"/>
        <v>33</v>
      </c>
      <c r="Y52" s="102">
        <f t="shared" si="49"/>
        <v>33</v>
      </c>
      <c r="Z52" s="102">
        <f t="shared" si="49"/>
        <v>33</v>
      </c>
      <c r="AA52" s="102"/>
      <c r="AB52" s="102">
        <f t="shared" ref="AB52:AN52" si="50">+$K$53-AB51</f>
        <v>4</v>
      </c>
      <c r="AC52" s="102">
        <f t="shared" si="50"/>
        <v>33</v>
      </c>
      <c r="AD52" s="102">
        <f t="shared" si="50"/>
        <v>14</v>
      </c>
      <c r="AE52" s="102">
        <f t="shared" si="50"/>
        <v>7</v>
      </c>
      <c r="AF52" s="102">
        <f t="shared" si="50"/>
        <v>9</v>
      </c>
      <c r="AG52" s="102">
        <f t="shared" si="50"/>
        <v>33</v>
      </c>
      <c r="AH52" s="102">
        <f t="shared" si="50"/>
        <v>31</v>
      </c>
      <c r="AI52" s="102">
        <f t="shared" si="50"/>
        <v>31</v>
      </c>
      <c r="AJ52" s="102">
        <f t="shared" si="50"/>
        <v>31</v>
      </c>
      <c r="AK52" s="102">
        <f t="shared" si="50"/>
        <v>5</v>
      </c>
      <c r="AL52" s="102">
        <f t="shared" si="50"/>
        <v>6</v>
      </c>
      <c r="AM52" s="102">
        <f t="shared" si="50"/>
        <v>5</v>
      </c>
      <c r="AN52" s="102">
        <f t="shared" si="50"/>
        <v>5</v>
      </c>
      <c r="AO52" s="102"/>
      <c r="AP52" s="102"/>
      <c r="AQ52" s="102"/>
      <c r="AR52" s="102"/>
      <c r="AS52" s="102"/>
      <c r="AT52" s="102"/>
      <c r="AU52" s="102"/>
      <c r="AV52" s="99">
        <f t="shared" ref="AV52:AX52" si="51">+$K$53-AV51</f>
        <v>5</v>
      </c>
      <c r="AW52" s="102">
        <f t="shared" si="51"/>
        <v>6</v>
      </c>
      <c r="AX52" s="102">
        <f t="shared" si="51"/>
        <v>2</v>
      </c>
      <c r="AY52" s="102"/>
      <c r="AZ52" s="102"/>
      <c r="BA52" s="102"/>
      <c r="BB52" s="102"/>
      <c r="BC52" s="102">
        <f>+$K$53-BC51</f>
        <v>5</v>
      </c>
      <c r="BD52" s="102"/>
      <c r="BE52" s="102"/>
      <c r="BF52" s="102">
        <f>+$K$53-BF51</f>
        <v>7</v>
      </c>
      <c r="BG52" s="102"/>
      <c r="BH52" s="102"/>
      <c r="BI52" s="101">
        <f t="shared" ref="BI52:BK52" si="52">+$K$53-BI51</f>
        <v>5</v>
      </c>
      <c r="BJ52" s="102">
        <f t="shared" si="52"/>
        <v>3</v>
      </c>
      <c r="BK52" s="102">
        <f t="shared" si="52"/>
        <v>2</v>
      </c>
      <c r="BL52" s="102"/>
      <c r="BM52" s="102"/>
      <c r="BN52" s="102"/>
      <c r="BO52" s="102"/>
      <c r="BP52" s="102">
        <f>+$K$53-BP51</f>
        <v>9</v>
      </c>
      <c r="BQ52" s="102"/>
      <c r="BR52" s="102"/>
      <c r="BS52" s="102">
        <f t="shared" ref="BS52:BW52" si="53">+$K$53-BS51</f>
        <v>15</v>
      </c>
      <c r="BT52" s="101">
        <f t="shared" si="53"/>
        <v>7</v>
      </c>
      <c r="BU52" s="102">
        <f t="shared" si="53"/>
        <v>6</v>
      </c>
      <c r="BV52" s="102">
        <f t="shared" si="53"/>
        <v>7</v>
      </c>
      <c r="BW52" s="102">
        <f t="shared" si="53"/>
        <v>6</v>
      </c>
      <c r="BX52" s="102"/>
      <c r="BY52" s="102"/>
      <c r="BZ52" s="102"/>
      <c r="CA52" s="102"/>
      <c r="CB52" s="102"/>
      <c r="CC52" s="102"/>
      <c r="CD52" s="101">
        <f>+$K$53-CD51</f>
        <v>7</v>
      </c>
    </row>
    <row r="53" ht="15.75" customHeight="1">
      <c r="D53" s="34">
        <v>0.0</v>
      </c>
      <c r="J53" s="34" t="s">
        <v>6</v>
      </c>
      <c r="K53" s="34">
        <f>COUNTA(K5:K47)</f>
        <v>33</v>
      </c>
      <c r="AA53" s="18"/>
    </row>
    <row r="54" ht="15.75" customHeight="1">
      <c r="AA54" s="18"/>
    </row>
    <row r="55" ht="15.75" customHeight="1">
      <c r="AA55" s="18"/>
    </row>
    <row r="56" ht="15.75" customHeight="1">
      <c r="AA56" s="18"/>
    </row>
    <row r="57" ht="15.75" customHeight="1">
      <c r="AA57" s="18"/>
    </row>
    <row r="58" ht="15.75" customHeight="1">
      <c r="AA58" s="18"/>
    </row>
    <row r="59" ht="15.75" customHeight="1">
      <c r="AA59" s="18"/>
    </row>
    <row r="60" ht="15.75" customHeight="1">
      <c r="AA60" s="18"/>
    </row>
    <row r="61" ht="15.75" customHeight="1">
      <c r="AA61" s="18"/>
    </row>
    <row r="62" ht="15.75" customHeight="1">
      <c r="AA62" s="18"/>
    </row>
    <row r="63" ht="15.75" customHeight="1">
      <c r="AA63" s="18"/>
    </row>
    <row r="64" ht="15.75" customHeight="1">
      <c r="AA64" s="18"/>
    </row>
    <row r="65" ht="15.75" customHeight="1">
      <c r="AA65" s="18"/>
    </row>
    <row r="66" ht="15.75" customHeight="1">
      <c r="AA66" s="18"/>
    </row>
    <row r="67" ht="15.75" customHeight="1">
      <c r="AA67" s="18"/>
    </row>
    <row r="68" ht="15.75" customHeight="1">
      <c r="AA68" s="18"/>
    </row>
    <row r="69" ht="15.75" customHeight="1">
      <c r="AA69" s="18"/>
    </row>
    <row r="70" ht="15.75" customHeight="1">
      <c r="AA70" s="18"/>
    </row>
    <row r="71" ht="15.75" customHeight="1">
      <c r="AA71" s="18"/>
    </row>
    <row r="72" ht="15.75" customHeight="1">
      <c r="AA72" s="18"/>
    </row>
    <row r="73" ht="15.75" customHeight="1">
      <c r="AA73" s="18"/>
    </row>
    <row r="74" ht="15.75" customHeight="1">
      <c r="AA74" s="18"/>
    </row>
    <row r="75" ht="15.75" customHeight="1">
      <c r="AA75" s="18"/>
    </row>
    <row r="76" ht="15.75" customHeight="1">
      <c r="AA76" s="18"/>
    </row>
    <row r="77" ht="15.75" customHeight="1">
      <c r="AA77" s="18"/>
    </row>
    <row r="78" ht="15.75" customHeight="1">
      <c r="AA78" s="18"/>
    </row>
    <row r="79" ht="15.75" customHeight="1">
      <c r="AA79" s="18"/>
    </row>
    <row r="80" ht="15.75" customHeight="1">
      <c r="AA80" s="18"/>
    </row>
    <row r="81" ht="15.75" customHeight="1">
      <c r="AA81" s="18"/>
    </row>
    <row r="82" ht="15.75" customHeight="1">
      <c r="AA82" s="18"/>
    </row>
    <row r="83" ht="15.75" customHeight="1">
      <c r="AA83" s="18"/>
    </row>
    <row r="84" ht="15.75" customHeight="1">
      <c r="AA84" s="18"/>
    </row>
    <row r="85" ht="15.75" customHeight="1">
      <c r="AA85" s="18"/>
    </row>
    <row r="86" ht="15.75" customHeight="1">
      <c r="AA86" s="18"/>
    </row>
    <row r="87" ht="15.75" customHeight="1">
      <c r="AA87" s="18"/>
    </row>
    <row r="88" ht="15.75" customHeight="1">
      <c r="AA88" s="18"/>
    </row>
    <row r="89" ht="15.75" customHeight="1">
      <c r="AA89" s="18"/>
    </row>
    <row r="90" ht="15.75" customHeight="1">
      <c r="AA90" s="18"/>
    </row>
    <row r="91" ht="15.75" customHeight="1">
      <c r="AA91" s="18"/>
    </row>
    <row r="92" ht="15.75" customHeight="1">
      <c r="AA92" s="18"/>
    </row>
    <row r="93" ht="15.75" customHeight="1">
      <c r="AA93" s="18"/>
    </row>
    <row r="94" ht="15.75" customHeight="1">
      <c r="AA94" s="18"/>
    </row>
    <row r="95" ht="15.75" customHeight="1">
      <c r="AA95" s="18"/>
    </row>
    <row r="96" ht="15.75" customHeight="1">
      <c r="AA96" s="18"/>
    </row>
    <row r="97" ht="15.75" customHeight="1">
      <c r="AA97" s="18"/>
    </row>
    <row r="98" ht="15.75" customHeight="1">
      <c r="AA98" s="18"/>
    </row>
    <row r="99" ht="15.75" customHeight="1">
      <c r="AA99" s="18"/>
    </row>
    <row r="100" ht="15.75" customHeight="1">
      <c r="AA100" s="18"/>
    </row>
    <row r="101" ht="15.75" customHeight="1">
      <c r="AA101" s="18"/>
    </row>
    <row r="102" ht="15.75" customHeight="1">
      <c r="AA102" s="18"/>
    </row>
    <row r="103" ht="15.75" customHeight="1">
      <c r="AA103" s="18"/>
    </row>
    <row r="104" ht="15.75" customHeight="1">
      <c r="AA104" s="18"/>
    </row>
    <row r="105" ht="15.75" customHeight="1">
      <c r="AA105" s="18"/>
    </row>
    <row r="106" ht="15.75" customHeight="1">
      <c r="AA106" s="18"/>
    </row>
    <row r="107" ht="15.75" customHeight="1">
      <c r="AA107" s="18"/>
    </row>
    <row r="108" ht="15.75" customHeight="1">
      <c r="AA108" s="18"/>
    </row>
    <row r="109" ht="15.75" customHeight="1">
      <c r="AA109" s="18"/>
    </row>
    <row r="110" ht="15.75" customHeight="1">
      <c r="AA110" s="18"/>
    </row>
    <row r="111" ht="15.75" customHeight="1">
      <c r="AA111" s="18"/>
    </row>
    <row r="112" ht="15.75" customHeight="1">
      <c r="AA112" s="18"/>
    </row>
    <row r="113" ht="15.75" customHeight="1">
      <c r="AA113" s="18"/>
    </row>
    <row r="114" ht="15.75" customHeight="1">
      <c r="AA114" s="18"/>
    </row>
    <row r="115" ht="15.75" customHeight="1">
      <c r="AA115" s="18"/>
    </row>
    <row r="116" ht="15.75" customHeight="1">
      <c r="AA116" s="18"/>
    </row>
    <row r="117" ht="15.75" customHeight="1">
      <c r="AA117" s="18"/>
    </row>
    <row r="118" ht="15.75" customHeight="1">
      <c r="AA118" s="18"/>
    </row>
    <row r="119" ht="15.75" customHeight="1">
      <c r="AA119" s="18"/>
    </row>
    <row r="120" ht="15.75" customHeight="1">
      <c r="AA120" s="18"/>
    </row>
    <row r="121" ht="15.75" customHeight="1">
      <c r="AA121" s="18"/>
    </row>
    <row r="122" ht="15.75" customHeight="1">
      <c r="AA122" s="18"/>
    </row>
    <row r="123" ht="15.75" customHeight="1">
      <c r="AA123" s="18"/>
    </row>
    <row r="124" ht="15.75" customHeight="1">
      <c r="AA124" s="18"/>
    </row>
    <row r="125" ht="15.75" customHeight="1">
      <c r="AA125" s="18"/>
    </row>
    <row r="126" ht="15.75" customHeight="1">
      <c r="AA126" s="18"/>
    </row>
    <row r="127" ht="15.75" customHeight="1">
      <c r="AA127" s="18"/>
    </row>
    <row r="128" ht="15.75" customHeight="1">
      <c r="AA128" s="18"/>
    </row>
    <row r="129" ht="15.75" customHeight="1">
      <c r="AA129" s="18"/>
    </row>
    <row r="130" ht="15.75" customHeight="1">
      <c r="AA130" s="18"/>
    </row>
    <row r="131" ht="15.75" customHeight="1">
      <c r="AA131" s="18"/>
    </row>
    <row r="132" ht="15.75" customHeight="1">
      <c r="AA132" s="18"/>
    </row>
    <row r="133" ht="15.75" customHeight="1">
      <c r="AA133" s="18"/>
    </row>
    <row r="134" ht="15.75" customHeight="1">
      <c r="AA134" s="18"/>
    </row>
    <row r="135" ht="15.75" customHeight="1">
      <c r="AA135" s="18"/>
    </row>
    <row r="136" ht="15.75" customHeight="1">
      <c r="AA136" s="18"/>
    </row>
    <row r="137" ht="15.75" customHeight="1">
      <c r="AA137" s="18"/>
    </row>
    <row r="138" ht="15.75" customHeight="1">
      <c r="AA138" s="18"/>
    </row>
    <row r="139" ht="15.75" customHeight="1">
      <c r="AA139" s="18"/>
    </row>
    <row r="140" ht="15.75" customHeight="1">
      <c r="AA140" s="18"/>
    </row>
    <row r="141" ht="15.75" customHeight="1">
      <c r="AA141" s="18"/>
    </row>
    <row r="142" ht="15.75" customHeight="1">
      <c r="AA142" s="18"/>
    </row>
    <row r="143" ht="15.75" customHeight="1">
      <c r="AA143" s="18"/>
    </row>
    <row r="144" ht="15.75" customHeight="1">
      <c r="AA144" s="18"/>
    </row>
    <row r="145" ht="15.75" customHeight="1">
      <c r="AA145" s="18"/>
    </row>
    <row r="146" ht="15.75" customHeight="1">
      <c r="AA146" s="18"/>
    </row>
    <row r="147" ht="15.75" customHeight="1">
      <c r="AA147" s="18"/>
    </row>
    <row r="148" ht="15.75" customHeight="1">
      <c r="AA148" s="18"/>
    </row>
    <row r="149" ht="15.75" customHeight="1">
      <c r="AA149" s="18"/>
    </row>
    <row r="150" ht="15.75" customHeight="1">
      <c r="AA150" s="18"/>
    </row>
    <row r="151" ht="15.75" customHeight="1">
      <c r="AA151" s="18"/>
    </row>
    <row r="152" ht="15.75" customHeight="1">
      <c r="AA152" s="18"/>
    </row>
    <row r="153" ht="15.75" customHeight="1">
      <c r="AA153" s="18"/>
    </row>
    <row r="154" ht="15.75" customHeight="1">
      <c r="AA154" s="18"/>
    </row>
    <row r="155" ht="15.75" customHeight="1">
      <c r="AA155" s="18"/>
    </row>
    <row r="156" ht="15.75" customHeight="1">
      <c r="AA156" s="18"/>
    </row>
    <row r="157" ht="15.75" customHeight="1">
      <c r="AA157" s="18"/>
    </row>
    <row r="158" ht="15.75" customHeight="1">
      <c r="AA158" s="18"/>
    </row>
    <row r="159" ht="15.75" customHeight="1">
      <c r="AA159" s="18"/>
    </row>
    <row r="160" ht="15.75" customHeight="1">
      <c r="AA160" s="18"/>
    </row>
    <row r="161" ht="15.75" customHeight="1">
      <c r="AA161" s="18"/>
    </row>
    <row r="162" ht="15.75" customHeight="1">
      <c r="AA162" s="18"/>
    </row>
    <row r="163" ht="15.75" customHeight="1">
      <c r="AA163" s="18"/>
    </row>
    <row r="164" ht="15.75" customHeight="1">
      <c r="AA164" s="18"/>
    </row>
    <row r="165" ht="15.75" customHeight="1">
      <c r="AA165" s="18"/>
    </row>
    <row r="166" ht="15.75" customHeight="1">
      <c r="AA166" s="18"/>
    </row>
    <row r="167" ht="15.75" customHeight="1">
      <c r="AA167" s="18"/>
    </row>
    <row r="168" ht="15.75" customHeight="1">
      <c r="AA168" s="18"/>
    </row>
    <row r="169" ht="15.75" customHeight="1">
      <c r="AA169" s="18"/>
    </row>
    <row r="170" ht="15.75" customHeight="1">
      <c r="AA170" s="18"/>
    </row>
    <row r="171" ht="15.75" customHeight="1">
      <c r="AA171" s="18"/>
    </row>
    <row r="172" ht="15.75" customHeight="1">
      <c r="AA172" s="18"/>
    </row>
    <row r="173" ht="15.75" customHeight="1">
      <c r="AA173" s="18"/>
    </row>
    <row r="174" ht="15.75" customHeight="1">
      <c r="AA174" s="18"/>
    </row>
    <row r="175" ht="15.75" customHeight="1">
      <c r="AA175" s="18"/>
    </row>
    <row r="176" ht="15.75" customHeight="1">
      <c r="AA176" s="18"/>
    </row>
    <row r="177" ht="15.75" customHeight="1">
      <c r="AA177" s="18"/>
    </row>
    <row r="178" ht="15.75" customHeight="1">
      <c r="AA178" s="18"/>
    </row>
    <row r="179" ht="15.75" customHeight="1">
      <c r="AA179" s="18"/>
    </row>
    <row r="180" ht="15.75" customHeight="1">
      <c r="AA180" s="18"/>
    </row>
    <row r="181" ht="15.75" customHeight="1">
      <c r="AA181" s="18"/>
    </row>
    <row r="182" ht="15.75" customHeight="1">
      <c r="AA182" s="18"/>
    </row>
    <row r="183" ht="15.75" customHeight="1">
      <c r="AA183" s="18"/>
    </row>
    <row r="184" ht="15.75" customHeight="1">
      <c r="AA184" s="18"/>
    </row>
    <row r="185" ht="15.75" customHeight="1">
      <c r="AA185" s="18"/>
    </row>
    <row r="186" ht="15.75" customHeight="1">
      <c r="AA186" s="18"/>
    </row>
    <row r="187" ht="15.75" customHeight="1">
      <c r="AA187" s="18"/>
    </row>
    <row r="188" ht="15.75" customHeight="1">
      <c r="AA188" s="18"/>
    </row>
    <row r="189" ht="15.75" customHeight="1">
      <c r="AA189" s="18"/>
    </row>
    <row r="190" ht="15.75" customHeight="1">
      <c r="AA190" s="18"/>
    </row>
    <row r="191" ht="15.75" customHeight="1">
      <c r="AA191" s="18"/>
    </row>
    <row r="192" ht="15.75" customHeight="1">
      <c r="AA192" s="18"/>
    </row>
    <row r="193" ht="15.75" customHeight="1">
      <c r="AA193" s="18"/>
    </row>
    <row r="194" ht="15.75" customHeight="1">
      <c r="AA194" s="18"/>
    </row>
    <row r="195" ht="15.75" customHeight="1">
      <c r="AA195" s="18"/>
    </row>
    <row r="196" ht="15.75" customHeight="1">
      <c r="AA196" s="18"/>
    </row>
    <row r="197" ht="15.75" customHeight="1">
      <c r="AA197" s="18"/>
    </row>
    <row r="198" ht="15.75" customHeight="1">
      <c r="AA198" s="18"/>
    </row>
    <row r="199" ht="15.75" customHeight="1">
      <c r="AA199" s="18"/>
    </row>
    <row r="200" ht="15.75" customHeight="1">
      <c r="AA200" s="18"/>
    </row>
    <row r="201" ht="15.75" customHeight="1">
      <c r="AA201" s="18"/>
    </row>
    <row r="202" ht="15.75" customHeight="1">
      <c r="AA202" s="18"/>
    </row>
    <row r="203" ht="15.75" customHeight="1">
      <c r="AA203" s="18"/>
    </row>
    <row r="204" ht="15.75" customHeight="1">
      <c r="AA204" s="18"/>
    </row>
    <row r="205" ht="15.75" customHeight="1">
      <c r="AA205" s="18"/>
    </row>
    <row r="206" ht="15.75" customHeight="1">
      <c r="AA206" s="18"/>
    </row>
    <row r="207" ht="15.75" customHeight="1">
      <c r="AA207" s="18"/>
    </row>
    <row r="208" ht="15.75" customHeight="1">
      <c r="AA208" s="18"/>
    </row>
    <row r="209" ht="15.75" customHeight="1">
      <c r="AA209" s="18"/>
    </row>
    <row r="210" ht="15.75" customHeight="1">
      <c r="AA210" s="18"/>
    </row>
    <row r="211" ht="15.75" customHeight="1">
      <c r="AA211" s="18"/>
    </row>
    <row r="212" ht="15.75" customHeight="1">
      <c r="AA212" s="18"/>
    </row>
    <row r="213" ht="15.75" customHeight="1">
      <c r="AA213" s="18"/>
    </row>
    <row r="214" ht="15.75" customHeight="1">
      <c r="AA214" s="18"/>
    </row>
    <row r="215" ht="15.75" customHeight="1">
      <c r="AA215" s="18"/>
    </row>
    <row r="216" ht="15.75" customHeight="1">
      <c r="AA216" s="18"/>
    </row>
    <row r="217" ht="15.75" customHeight="1">
      <c r="AA217" s="18"/>
    </row>
    <row r="218" ht="15.75" customHeight="1">
      <c r="AA218" s="18"/>
    </row>
    <row r="219" ht="15.75" customHeight="1">
      <c r="AA219" s="18"/>
    </row>
    <row r="220" ht="15.75" customHeight="1">
      <c r="AA220" s="18"/>
    </row>
    <row r="221" ht="15.75" customHeight="1">
      <c r="AA221" s="18"/>
    </row>
    <row r="222" ht="15.75" customHeight="1">
      <c r="AA222" s="18"/>
    </row>
    <row r="223" ht="15.75" customHeight="1">
      <c r="AA223" s="18"/>
    </row>
    <row r="224" ht="15.75" customHeight="1">
      <c r="AA224" s="18"/>
    </row>
    <row r="225" ht="15.75" customHeight="1">
      <c r="AA225" s="18"/>
    </row>
    <row r="226" ht="15.75" customHeight="1">
      <c r="AA226" s="18"/>
    </row>
    <row r="227" ht="15.75" customHeight="1">
      <c r="AA227" s="18"/>
    </row>
    <row r="228" ht="15.75" customHeight="1">
      <c r="AA228" s="18"/>
    </row>
    <row r="229" ht="15.75" customHeight="1">
      <c r="AA229" s="18"/>
    </row>
    <row r="230" ht="15.75" customHeight="1">
      <c r="AA230" s="18"/>
    </row>
    <row r="231" ht="15.75" customHeight="1">
      <c r="AA231" s="18"/>
    </row>
    <row r="232" ht="15.75" customHeight="1">
      <c r="AA232" s="18"/>
    </row>
    <row r="233" ht="15.75" customHeight="1">
      <c r="AA233" s="18"/>
    </row>
    <row r="234" ht="15.75" customHeight="1">
      <c r="AA234" s="18"/>
    </row>
    <row r="235" ht="15.75" customHeight="1">
      <c r="AA235" s="18"/>
    </row>
    <row r="236" ht="15.75" customHeight="1">
      <c r="AA236" s="18"/>
    </row>
    <row r="237" ht="15.75" customHeight="1">
      <c r="AA237" s="18"/>
    </row>
    <row r="238" ht="15.75" customHeight="1">
      <c r="AA238" s="18"/>
    </row>
    <row r="239" ht="15.75" customHeight="1">
      <c r="AA239" s="18"/>
    </row>
    <row r="240" ht="15.75" customHeight="1">
      <c r="AA240" s="18"/>
    </row>
    <row r="241" ht="15.75" customHeight="1">
      <c r="AA241" s="18"/>
    </row>
    <row r="242" ht="15.75" customHeight="1">
      <c r="AA242" s="18"/>
    </row>
    <row r="243" ht="15.75" customHeight="1">
      <c r="AA243" s="18"/>
    </row>
    <row r="244" ht="15.75" customHeight="1">
      <c r="AA244" s="18"/>
    </row>
    <row r="245" ht="15.75" customHeight="1">
      <c r="AA245" s="18"/>
    </row>
    <row r="246" ht="15.75" customHeight="1">
      <c r="AA246" s="18"/>
    </row>
    <row r="247" ht="15.75" customHeight="1">
      <c r="AA247" s="18"/>
    </row>
    <row r="248" ht="15.75" customHeight="1">
      <c r="AA248" s="18"/>
    </row>
    <row r="249" ht="15.75" customHeight="1">
      <c r="AA249" s="18"/>
    </row>
    <row r="250" ht="15.75" customHeight="1">
      <c r="AA250" s="18"/>
    </row>
    <row r="251" ht="15.75" customHeight="1">
      <c r="AA251" s="18"/>
    </row>
    <row r="252" ht="15.75" customHeight="1">
      <c r="AA252" s="18"/>
    </row>
    <row r="253" ht="15.75" customHeight="1">
      <c r="AA253" s="1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X40:AA40 AC40:AE40 AG40:AI40 AK40:AU40 BJ40:BS40 BI52 O38:W40 AB38:AB40 AF38:AF40 AJ38:AJ40 AV38:BI40 BT52:CD52 BT5:CD44">
    <cfRule type="cellIs" dxfId="1" priority="1" operator="lessThan">
      <formula>54.5</formula>
    </cfRule>
  </conditionalFormatting>
  <conditionalFormatting sqref="AB38:AB47 AF38:AF47 AJ38:BS47 BU5:CC47">
    <cfRule type="containsText" dxfId="2" priority="2" operator="containsText" text="A">
      <formula>NOT(ISERROR(SEARCH(("A"),(AB38))))</formula>
    </cfRule>
  </conditionalFormatting>
  <conditionalFormatting sqref="BI41:BI44">
    <cfRule type="cellIs" dxfId="1" priority="3" operator="lessThan">
      <formula>54.5</formula>
    </cfRule>
  </conditionalFormatting>
  <conditionalFormatting sqref="BI42">
    <cfRule type="cellIs" dxfId="1" priority="4" operator="lessThan">
      <formula>54.5</formula>
    </cfRule>
  </conditionalFormatting>
  <conditionalFormatting sqref="BI43">
    <cfRule type="cellIs" dxfId="1" priority="5" operator="lessThan">
      <formula>54.5</formula>
    </cfRule>
  </conditionalFormatting>
  <conditionalFormatting sqref="BI44">
    <cfRule type="cellIs" dxfId="1" priority="6" operator="lessThan">
      <formula>54.5</formula>
    </cfRule>
  </conditionalFormatting>
  <conditionalFormatting sqref="O5:V37 AB5:AB37 AJ5:AJ37 AV5:BH37">
    <cfRule type="cellIs" dxfId="1" priority="7" operator="lessThan">
      <formula>54.5</formula>
    </cfRule>
  </conditionalFormatting>
  <conditionalFormatting sqref="AB5:AB37 AJ5:BH37 BJ5:BS37">
    <cfRule type="containsText" dxfId="2" priority="8" operator="containsText" text="A">
      <formula>NOT(ISERROR(SEARCH(("A"),(AB5))))</formula>
    </cfRule>
  </conditionalFormatting>
  <conditionalFormatting sqref="BI5:BI37">
    <cfRule type="cellIs" dxfId="1" priority="9" operator="lessThan">
      <formula>54.5</formula>
    </cfRule>
  </conditionalFormatting>
  <conditionalFormatting sqref="BI5:BI37">
    <cfRule type="containsText" dxfId="2" priority="10" operator="containsText" text="A">
      <formula>NOT(ISERROR(SEARCH(("A"),(BI5))))</formula>
    </cfRule>
  </conditionalFormatting>
  <conditionalFormatting sqref="AF5:AF37 AJ5:AJ37">
    <cfRule type="cellIs" dxfId="1" priority="11" operator="lessThan">
      <formula>54.5</formula>
    </cfRule>
  </conditionalFormatting>
  <conditionalFormatting sqref="AF5:AF37 AJ5:AJ37">
    <cfRule type="containsText" dxfId="2" priority="12" operator="containsText" text="A">
      <formula>NOT(ISERROR(SEARCH(("A"),(AF5))))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2.29"/>
    <col customWidth="1" min="2" max="2" width="3.57"/>
    <col customWidth="1" min="3" max="4" width="3.0"/>
    <col customWidth="1" min="5" max="5" width="11.71"/>
    <col customWidth="1" min="6" max="6" width="3.57"/>
    <col customWidth="1" min="7" max="7" width="9.0"/>
    <col customWidth="1" min="8" max="8" width="3.57"/>
    <col customWidth="1" min="9" max="9" width="11.29"/>
    <col customWidth="1" min="10" max="10" width="9.29"/>
    <col customWidth="1" min="11" max="11" width="18.57"/>
    <col customWidth="1" hidden="1" min="12" max="12" width="4.71"/>
    <col customWidth="1" hidden="1" min="13" max="13" width="23.14"/>
    <col customWidth="1" hidden="1" min="14" max="14" width="34.14"/>
    <col customWidth="1" min="15" max="22" width="4.14"/>
    <col customWidth="1" min="23" max="23" width="5.71"/>
    <col customWidth="1" min="24" max="27" width="6.0"/>
    <col customWidth="1" min="28" max="28" width="4.14"/>
    <col customWidth="1" min="29" max="31" width="6.0"/>
    <col customWidth="1" min="32" max="32" width="4.14"/>
    <col customWidth="1" min="33" max="35" width="6.71"/>
    <col customWidth="1" min="36" max="36" width="4.14"/>
    <col customWidth="1" min="37" max="47" width="6.71"/>
    <col customWidth="1" min="48" max="48" width="7.43"/>
    <col customWidth="1" min="49" max="60" width="6.71"/>
    <col customWidth="1" min="61" max="61" width="4.71"/>
    <col customWidth="1" min="62" max="71" width="6.71"/>
    <col customWidth="1" min="72" max="72" width="4.71"/>
    <col customWidth="1" min="73" max="81" width="6.71"/>
    <col customWidth="1" min="82" max="82" width="4.71"/>
  </cols>
  <sheetData>
    <row r="1" ht="15.75" customHeight="1">
      <c r="A1" s="34"/>
      <c r="B1" s="34"/>
      <c r="C1" s="34"/>
      <c r="D1" s="34"/>
      <c r="E1" s="35"/>
      <c r="F1" s="35"/>
      <c r="G1" s="35"/>
      <c r="H1" s="35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 t="s">
        <v>12</v>
      </c>
      <c r="Y1" s="38"/>
      <c r="Z1" s="38"/>
      <c r="AA1" s="38"/>
      <c r="AB1" s="38"/>
      <c r="AC1" s="37" t="s">
        <v>13</v>
      </c>
      <c r="AD1" s="38"/>
      <c r="AE1" s="38"/>
      <c r="AF1" s="38"/>
      <c r="AG1" s="39" t="s">
        <v>14</v>
      </c>
      <c r="AH1" s="38"/>
      <c r="AI1" s="38"/>
      <c r="AJ1" s="38"/>
      <c r="AK1" s="40" t="s">
        <v>15</v>
      </c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41" t="s">
        <v>16</v>
      </c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42" t="s">
        <v>17</v>
      </c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43" t="s">
        <v>18</v>
      </c>
      <c r="BV1" s="38"/>
      <c r="BW1" s="38"/>
      <c r="BX1" s="38"/>
      <c r="BY1" s="38"/>
      <c r="BZ1" s="38"/>
      <c r="CA1" s="38"/>
      <c r="CB1" s="38"/>
      <c r="CC1" s="38"/>
      <c r="CD1" s="38"/>
    </row>
    <row r="2" ht="15.75" customHeight="1">
      <c r="A2" s="35"/>
      <c r="B2" s="35"/>
      <c r="C2" s="35"/>
      <c r="D2" s="35"/>
      <c r="G2" s="35"/>
      <c r="H2" s="35"/>
      <c r="I2" s="35"/>
      <c r="J2" s="36"/>
      <c r="K2" s="36"/>
      <c r="L2" s="36"/>
      <c r="M2" s="36"/>
      <c r="N2" s="36"/>
      <c r="O2" s="44" t="s">
        <v>19</v>
      </c>
      <c r="P2" s="45"/>
      <c r="Q2" s="45"/>
      <c r="R2" s="45"/>
      <c r="S2" s="45"/>
      <c r="T2" s="45"/>
      <c r="U2" s="45"/>
      <c r="V2" s="45"/>
      <c r="W2" s="46"/>
      <c r="X2" s="47">
        <v>20.0</v>
      </c>
      <c r="Y2" s="47">
        <v>30.0</v>
      </c>
      <c r="Z2" s="47">
        <v>50.0</v>
      </c>
      <c r="AA2" s="47"/>
      <c r="AB2" s="48"/>
      <c r="AC2" s="47">
        <v>30.0</v>
      </c>
      <c r="AD2" s="47">
        <v>70.0</v>
      </c>
      <c r="AE2" s="47"/>
      <c r="AF2" s="48"/>
      <c r="AG2" s="50">
        <v>30.0</v>
      </c>
      <c r="AH2" s="50">
        <v>70.0</v>
      </c>
      <c r="AI2" s="47"/>
      <c r="AJ2" s="51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52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53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54"/>
      <c r="BU2" s="36"/>
      <c r="BV2" s="36"/>
      <c r="BW2" s="36"/>
      <c r="BX2" s="36"/>
      <c r="BY2" s="36"/>
      <c r="BZ2" s="36"/>
      <c r="CA2" s="36"/>
      <c r="CB2" s="36"/>
      <c r="CC2" s="36"/>
      <c r="CD2" s="55"/>
    </row>
    <row r="3" ht="15.75" customHeight="1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L3" s="36"/>
      <c r="M3" s="36"/>
      <c r="N3" s="36"/>
      <c r="O3" s="56"/>
      <c r="P3" s="56"/>
      <c r="Q3" s="57">
        <v>0.5</v>
      </c>
      <c r="R3" s="57">
        <v>0.2</v>
      </c>
      <c r="S3" s="57">
        <v>0.05</v>
      </c>
      <c r="T3" s="57">
        <v>0.2</v>
      </c>
      <c r="U3" s="57">
        <v>0.05</v>
      </c>
      <c r="V3" s="57"/>
      <c r="W3" s="57"/>
      <c r="X3" s="58">
        <v>0.2</v>
      </c>
      <c r="Y3" s="58">
        <v>0.3</v>
      </c>
      <c r="Z3" s="58">
        <f>Z2/100</f>
        <v>0.5</v>
      </c>
      <c r="AA3" s="58"/>
      <c r="AB3" s="48"/>
      <c r="AC3" s="58">
        <v>0.3</v>
      </c>
      <c r="AD3" s="58">
        <v>0.7</v>
      </c>
      <c r="AE3" s="58"/>
      <c r="AF3" s="48"/>
      <c r="AG3" s="58">
        <f t="shared" ref="AG3:AH3" si="1">AG2/100</f>
        <v>0.3</v>
      </c>
      <c r="AH3" s="58">
        <f t="shared" si="1"/>
        <v>0.7</v>
      </c>
      <c r="AI3" s="58"/>
      <c r="AJ3" s="51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2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3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4"/>
      <c r="BU3" s="59"/>
      <c r="BV3" s="59"/>
      <c r="BW3" s="59"/>
      <c r="BX3" s="59"/>
      <c r="BY3" s="59"/>
      <c r="BZ3" s="59"/>
      <c r="CA3" s="59"/>
      <c r="CB3" s="59"/>
      <c r="CC3" s="59"/>
      <c r="CD3" s="55" t="s">
        <v>20</v>
      </c>
    </row>
    <row r="4" ht="15.75" customHeight="1">
      <c r="A4" s="60" t="s">
        <v>21</v>
      </c>
      <c r="B4" s="60" t="s">
        <v>22</v>
      </c>
      <c r="C4" s="60"/>
      <c r="D4" s="61" t="s">
        <v>23</v>
      </c>
      <c r="E4" s="61" t="s">
        <v>21</v>
      </c>
      <c r="F4" s="61" t="s">
        <v>24</v>
      </c>
      <c r="G4" s="61" t="s">
        <v>25</v>
      </c>
      <c r="H4" s="61" t="s">
        <v>24</v>
      </c>
      <c r="I4" s="61" t="s">
        <v>26</v>
      </c>
      <c r="J4" s="6" t="s">
        <v>27</v>
      </c>
      <c r="K4" s="6" t="s">
        <v>28</v>
      </c>
      <c r="L4" s="62" t="s">
        <v>29</v>
      </c>
      <c r="M4" s="62" t="s">
        <v>30</v>
      </c>
      <c r="N4" s="62" t="s">
        <v>31</v>
      </c>
      <c r="O4" s="56" t="s">
        <v>32</v>
      </c>
      <c r="P4" s="56" t="s">
        <v>33</v>
      </c>
      <c r="Q4" s="63" t="s">
        <v>34</v>
      </c>
      <c r="R4" s="63" t="s">
        <v>35</v>
      </c>
      <c r="S4" s="63" t="s">
        <v>36</v>
      </c>
      <c r="T4" s="63" t="s">
        <v>37</v>
      </c>
      <c r="U4" s="63" t="s">
        <v>38</v>
      </c>
      <c r="V4" s="63" t="s">
        <v>39</v>
      </c>
      <c r="W4" s="63" t="s">
        <v>22</v>
      </c>
      <c r="X4" s="36" t="s">
        <v>40</v>
      </c>
      <c r="Y4" s="36" t="s">
        <v>41</v>
      </c>
      <c r="Z4" s="36" t="s">
        <v>42</v>
      </c>
      <c r="AA4" s="36" t="s">
        <v>43</v>
      </c>
      <c r="AB4" s="48" t="s">
        <v>32</v>
      </c>
      <c r="AC4" s="36" t="s">
        <v>40</v>
      </c>
      <c r="AD4" s="36" t="s">
        <v>41</v>
      </c>
      <c r="AE4" s="36" t="s">
        <v>43</v>
      </c>
      <c r="AF4" s="48" t="s">
        <v>33</v>
      </c>
      <c r="AG4" s="36" t="s">
        <v>40</v>
      </c>
      <c r="AH4" s="36" t="s">
        <v>41</v>
      </c>
      <c r="AI4" s="36" t="s">
        <v>43</v>
      </c>
      <c r="AJ4" s="64" t="s">
        <v>39</v>
      </c>
      <c r="AK4" s="65" t="s">
        <v>44</v>
      </c>
      <c r="AL4" s="65" t="s">
        <v>45</v>
      </c>
      <c r="AM4" s="65" t="s">
        <v>46</v>
      </c>
      <c r="AN4" s="65" t="s">
        <v>47</v>
      </c>
      <c r="AO4" s="65" t="s">
        <v>48</v>
      </c>
      <c r="AP4" s="65" t="s">
        <v>49</v>
      </c>
      <c r="AQ4" s="65" t="s">
        <v>50</v>
      </c>
      <c r="AR4" s="65" t="s">
        <v>51</v>
      </c>
      <c r="AS4" s="65" t="s">
        <v>52</v>
      </c>
      <c r="AT4" s="65" t="s">
        <v>53</v>
      </c>
      <c r="AU4" s="65" t="s">
        <v>54</v>
      </c>
      <c r="AV4" s="66" t="s">
        <v>35</v>
      </c>
      <c r="AW4" s="65" t="s">
        <v>44</v>
      </c>
      <c r="AX4" s="65" t="s">
        <v>45</v>
      </c>
      <c r="AY4" s="65" t="s">
        <v>46</v>
      </c>
      <c r="AZ4" s="65" t="s">
        <v>47</v>
      </c>
      <c r="BA4" s="65" t="s">
        <v>48</v>
      </c>
      <c r="BB4" s="65" t="s">
        <v>49</v>
      </c>
      <c r="BC4" s="65" t="s">
        <v>50</v>
      </c>
      <c r="BD4" s="65" t="s">
        <v>51</v>
      </c>
      <c r="BE4" s="65" t="s">
        <v>52</v>
      </c>
      <c r="BF4" s="65" t="s">
        <v>53</v>
      </c>
      <c r="BG4" s="65" t="s">
        <v>55</v>
      </c>
      <c r="BH4" s="65" t="s">
        <v>56</v>
      </c>
      <c r="BI4" s="67" t="s">
        <v>36</v>
      </c>
      <c r="BJ4" s="65" t="s">
        <v>44</v>
      </c>
      <c r="BK4" s="65" t="s">
        <v>45</v>
      </c>
      <c r="BL4" s="65" t="s">
        <v>46</v>
      </c>
      <c r="BM4" s="65" t="s">
        <v>47</v>
      </c>
      <c r="BN4" s="65" t="s">
        <v>48</v>
      </c>
      <c r="BO4" s="65" t="s">
        <v>49</v>
      </c>
      <c r="BP4" s="65" t="s">
        <v>50</v>
      </c>
      <c r="BQ4" s="65" t="s">
        <v>51</v>
      </c>
      <c r="BR4" s="65" t="s">
        <v>52</v>
      </c>
      <c r="BS4" s="65" t="s">
        <v>53</v>
      </c>
      <c r="BT4" s="68" t="s">
        <v>37</v>
      </c>
      <c r="BU4" s="65" t="s">
        <v>45</v>
      </c>
      <c r="BV4" s="65" t="s">
        <v>46</v>
      </c>
      <c r="BW4" s="65" t="s">
        <v>47</v>
      </c>
      <c r="BX4" s="65" t="s">
        <v>48</v>
      </c>
      <c r="BY4" s="65" t="s">
        <v>49</v>
      </c>
      <c r="BZ4" s="65" t="s">
        <v>50</v>
      </c>
      <c r="CA4" s="65" t="s">
        <v>51</v>
      </c>
      <c r="CB4" s="69" t="s">
        <v>52</v>
      </c>
      <c r="CC4" s="70"/>
      <c r="CD4" s="71" t="s">
        <v>57</v>
      </c>
    </row>
    <row r="5" ht="15.75" customHeight="1">
      <c r="A5" s="34" t="str">
        <f t="shared" ref="A5:A47" si="2">$E5&amp;"-"&amp;$F5</f>
        <v>202056572-4</v>
      </c>
      <c r="B5" s="23">
        <f t="shared" ref="B5:B47" si="3">$W5</f>
        <v>0</v>
      </c>
      <c r="C5" s="34"/>
      <c r="D5" s="72">
        <v>1.0</v>
      </c>
      <c r="E5" s="72" t="s">
        <v>645</v>
      </c>
      <c r="F5" s="72" t="s">
        <v>59</v>
      </c>
      <c r="G5" s="72" t="s">
        <v>646</v>
      </c>
      <c r="H5" s="72" t="s">
        <v>205</v>
      </c>
      <c r="I5" s="111" t="s">
        <v>647</v>
      </c>
      <c r="J5" s="72" t="s">
        <v>648</v>
      </c>
      <c r="K5" s="72" t="s">
        <v>649</v>
      </c>
      <c r="L5" s="72" t="s">
        <v>65</v>
      </c>
      <c r="M5" s="72" t="s">
        <v>97</v>
      </c>
      <c r="N5" s="72" t="s">
        <v>650</v>
      </c>
      <c r="O5" s="74">
        <f t="shared" ref="O5:O38" si="4">$AB5</f>
        <v>0</v>
      </c>
      <c r="P5" s="74">
        <f t="shared" ref="P5:P38" si="5">$AF5</f>
        <v>0</v>
      </c>
      <c r="Q5" s="74">
        <f>IFERROR(IF($V5&lt;&gt;0,ROUND((MAX(O5:P5)*0.5+$V5*0.5),0),ROUND(($O5*0.5+$P5*0.5),0)),)</f>
        <v>0</v>
      </c>
      <c r="R5" s="74">
        <f t="shared" ref="R5:R38" si="6">$AV5</f>
        <v>50</v>
      </c>
      <c r="S5" s="74">
        <f t="shared" ref="S5:S38" si="7">$BI5</f>
        <v>50</v>
      </c>
      <c r="T5" s="74">
        <f t="shared" ref="T5:T38" si="8">$BT5</f>
        <v>33.7</v>
      </c>
      <c r="U5" s="74">
        <f t="shared" ref="U5:U38" si="9">$CD5</f>
        <v>37.5</v>
      </c>
      <c r="V5" s="75">
        <f t="shared" ref="V5:V38" si="10">$AJ5</f>
        <v>0</v>
      </c>
      <c r="W5" s="76">
        <f t="shared" ref="W5:W21" si="11">IF($Q5&gt;=55,ROUND($Q5*$Q$3+$R5*$R$3+$S5*$S$3+$T5*$T$3+$U5*$U$3,0),$Q5)</f>
        <v>0</v>
      </c>
      <c r="X5" s="74"/>
      <c r="Y5" s="77"/>
      <c r="Z5" s="77"/>
      <c r="AA5" s="77"/>
      <c r="AB5" s="78">
        <f t="shared" ref="AB5:AB38" si="12">IFERROR(X5+Y5+Z5*AA5/100,0)</f>
        <v>0</v>
      </c>
      <c r="AC5" s="77"/>
      <c r="AD5" s="77"/>
      <c r="AE5" s="74"/>
      <c r="AF5" s="78">
        <f t="shared" ref="AF5:AF38" si="13">IFERROR(AC5+AD5*AE5/100,0)</f>
        <v>0</v>
      </c>
      <c r="AG5" s="77"/>
      <c r="AH5" s="77"/>
      <c r="AI5" s="96"/>
      <c r="AJ5" s="78">
        <f t="shared" ref="AJ5:AJ38" si="14">IFERROR(AG5+AH5*AI5/100,0)</f>
        <v>0</v>
      </c>
      <c r="AK5" s="79">
        <v>100.0</v>
      </c>
      <c r="AL5" s="80">
        <v>100.0</v>
      </c>
      <c r="AM5" s="79">
        <v>100.0</v>
      </c>
      <c r="AN5" s="79">
        <v>100.0</v>
      </c>
      <c r="AO5" s="79">
        <v>100.0</v>
      </c>
      <c r="AP5" s="79">
        <v>0.0</v>
      </c>
      <c r="AQ5" s="79">
        <v>0.0</v>
      </c>
      <c r="AR5" s="79">
        <v>0.0</v>
      </c>
      <c r="AS5" s="85">
        <v>0.0</v>
      </c>
      <c r="AT5" s="85">
        <v>0.0</v>
      </c>
      <c r="AU5" s="79"/>
      <c r="AV5" s="78">
        <f t="shared" ref="AV5:AV21" si="15">IFERROR(AVERAGE(AK5:AU5),0)</f>
        <v>50</v>
      </c>
      <c r="AW5" s="79">
        <v>100.0</v>
      </c>
      <c r="AX5" s="79">
        <v>100.0</v>
      </c>
      <c r="AY5" s="79">
        <v>100.0</v>
      </c>
      <c r="AZ5" s="79">
        <v>100.0</v>
      </c>
      <c r="BA5" s="79">
        <v>100.0</v>
      </c>
      <c r="BB5" s="79">
        <v>0.0</v>
      </c>
      <c r="BC5" s="79">
        <v>0.0</v>
      </c>
      <c r="BD5" s="79">
        <v>0.0</v>
      </c>
      <c r="BE5" s="85">
        <v>0.0</v>
      </c>
      <c r="BF5" s="85">
        <v>0.0</v>
      </c>
      <c r="BG5" s="79"/>
      <c r="BH5" s="79"/>
      <c r="BI5" s="78">
        <f t="shared" ref="BI5:BI38" si="16">IFERROR(AVERAGE(AW5:BH5),0)</f>
        <v>50</v>
      </c>
      <c r="BJ5" s="79">
        <v>82.0</v>
      </c>
      <c r="BK5" s="79">
        <v>85.0</v>
      </c>
      <c r="BL5" s="79">
        <v>85.0</v>
      </c>
      <c r="BM5" s="79">
        <v>85.0</v>
      </c>
      <c r="BN5" s="79">
        <v>0.0</v>
      </c>
      <c r="BO5" s="79">
        <v>0.0</v>
      </c>
      <c r="BP5" s="85">
        <v>0.0</v>
      </c>
      <c r="BQ5" s="85">
        <v>0.0</v>
      </c>
      <c r="BR5" s="85">
        <v>0.0</v>
      </c>
      <c r="BS5" s="79">
        <v>0.0</v>
      </c>
      <c r="BT5" s="78">
        <f t="shared" ref="BT5:BT38" si="17">IFERROR(AVERAGE(BJ5:BS5),0)</f>
        <v>33.7</v>
      </c>
      <c r="BU5" s="81">
        <v>100.0</v>
      </c>
      <c r="BV5" s="81">
        <v>100.0</v>
      </c>
      <c r="BW5" s="81">
        <v>100.0</v>
      </c>
      <c r="BX5" s="79">
        <v>0.0</v>
      </c>
      <c r="BY5" s="79">
        <v>0.0</v>
      </c>
      <c r="BZ5" s="79">
        <v>0.0</v>
      </c>
      <c r="CA5" s="79">
        <v>0.0</v>
      </c>
      <c r="CB5" s="85">
        <v>0.0</v>
      </c>
      <c r="CC5" s="83"/>
      <c r="CD5" s="78">
        <f t="shared" ref="CD5:CD38" si="18">IFERROR(AVERAGE(BU5:CC5),0)</f>
        <v>37.5</v>
      </c>
    </row>
    <row r="6" ht="15.75" customHeight="1">
      <c r="A6" s="34" t="str">
        <f t="shared" si="2"/>
        <v>202056551-1</v>
      </c>
      <c r="B6" s="23">
        <f t="shared" si="3"/>
        <v>76</v>
      </c>
      <c r="C6" s="34"/>
      <c r="D6" s="84">
        <v>2.0</v>
      </c>
      <c r="E6" s="72" t="s">
        <v>651</v>
      </c>
      <c r="F6" s="72" t="s">
        <v>65</v>
      </c>
      <c r="G6" s="72" t="s">
        <v>652</v>
      </c>
      <c r="H6" s="72" t="s">
        <v>92</v>
      </c>
      <c r="I6" s="72" t="s">
        <v>653</v>
      </c>
      <c r="J6" s="72" t="s">
        <v>654</v>
      </c>
      <c r="K6" s="72" t="s">
        <v>563</v>
      </c>
      <c r="L6" s="72" t="s">
        <v>65</v>
      </c>
      <c r="M6" s="72" t="s">
        <v>97</v>
      </c>
      <c r="N6" s="72" t="s">
        <v>655</v>
      </c>
      <c r="O6" s="74">
        <f t="shared" si="4"/>
        <v>90</v>
      </c>
      <c r="P6" s="74">
        <f t="shared" si="5"/>
        <v>0</v>
      </c>
      <c r="Q6" s="74">
        <f>IFERROR(IF($V6&lt;&gt;0,ROUND((O6+P6+V6)/3,0),ROUND(($O6*0.5+$P6*0.5),0)),)</f>
        <v>62</v>
      </c>
      <c r="R6" s="74">
        <f t="shared" si="6"/>
        <v>76.3</v>
      </c>
      <c r="S6" s="74">
        <f t="shared" si="7"/>
        <v>100</v>
      </c>
      <c r="T6" s="74">
        <f t="shared" si="8"/>
        <v>98</v>
      </c>
      <c r="U6" s="74">
        <f t="shared" si="9"/>
        <v>100</v>
      </c>
      <c r="V6" s="75">
        <f t="shared" si="10"/>
        <v>95</v>
      </c>
      <c r="W6" s="76">
        <f t="shared" si="11"/>
        <v>76</v>
      </c>
      <c r="X6" s="74">
        <v>20.0</v>
      </c>
      <c r="Y6" s="77">
        <v>25.0</v>
      </c>
      <c r="Z6" s="77">
        <v>45.0</v>
      </c>
      <c r="AA6" s="77">
        <v>100.0</v>
      </c>
      <c r="AB6" s="78">
        <f t="shared" si="12"/>
        <v>90</v>
      </c>
      <c r="AC6" s="77">
        <v>0.0</v>
      </c>
      <c r="AD6" s="77">
        <v>0.0</v>
      </c>
      <c r="AE6" s="74">
        <v>0.0</v>
      </c>
      <c r="AF6" s="78">
        <f t="shared" si="13"/>
        <v>0</v>
      </c>
      <c r="AG6" s="77">
        <v>30.0</v>
      </c>
      <c r="AH6" s="77">
        <v>65.0</v>
      </c>
      <c r="AI6" s="74">
        <v>100.0</v>
      </c>
      <c r="AJ6" s="78">
        <f t="shared" si="14"/>
        <v>95</v>
      </c>
      <c r="AK6" s="79">
        <v>100.0</v>
      </c>
      <c r="AL6" s="80">
        <v>100.0</v>
      </c>
      <c r="AM6" s="79">
        <v>100.0</v>
      </c>
      <c r="AN6" s="79">
        <v>0.0</v>
      </c>
      <c r="AO6" s="79">
        <v>50.0</v>
      </c>
      <c r="AP6" s="79">
        <v>80.0</v>
      </c>
      <c r="AQ6" s="79">
        <v>100.0</v>
      </c>
      <c r="AR6" s="79">
        <v>33.0</v>
      </c>
      <c r="AS6" s="79">
        <v>100.0</v>
      </c>
      <c r="AT6" s="79">
        <v>100.0</v>
      </c>
      <c r="AU6" s="79"/>
      <c r="AV6" s="78">
        <f t="shared" si="15"/>
        <v>76.3</v>
      </c>
      <c r="AW6" s="79">
        <v>100.0</v>
      </c>
      <c r="AX6" s="79">
        <v>100.0</v>
      </c>
      <c r="AY6" s="79">
        <v>100.0</v>
      </c>
      <c r="AZ6" s="79">
        <v>100.0</v>
      </c>
      <c r="BA6" s="79">
        <v>100.0</v>
      </c>
      <c r="BB6" s="79">
        <v>100.0</v>
      </c>
      <c r="BC6" s="79">
        <v>100.0</v>
      </c>
      <c r="BD6" s="79">
        <v>100.0</v>
      </c>
      <c r="BE6" s="79">
        <v>100.0</v>
      </c>
      <c r="BF6" s="79">
        <v>100.0</v>
      </c>
      <c r="BG6" s="79"/>
      <c r="BH6" s="79"/>
      <c r="BI6" s="78">
        <f t="shared" si="16"/>
        <v>100</v>
      </c>
      <c r="BJ6" s="79">
        <v>100.0</v>
      </c>
      <c r="BK6" s="79">
        <v>100.0</v>
      </c>
      <c r="BL6" s="79">
        <v>100.0</v>
      </c>
      <c r="BM6" s="79">
        <v>90.0</v>
      </c>
      <c r="BN6" s="79">
        <v>100.0</v>
      </c>
      <c r="BO6" s="79">
        <v>95.0</v>
      </c>
      <c r="BP6" s="79">
        <v>100.0</v>
      </c>
      <c r="BQ6" s="79">
        <v>100.0</v>
      </c>
      <c r="BR6" s="79">
        <v>100.0</v>
      </c>
      <c r="BS6" s="79">
        <v>95.0</v>
      </c>
      <c r="BT6" s="78">
        <f t="shared" si="17"/>
        <v>98</v>
      </c>
      <c r="BU6" s="81">
        <v>100.0</v>
      </c>
      <c r="BV6" s="81">
        <v>100.0</v>
      </c>
      <c r="BW6" s="81">
        <v>100.0</v>
      </c>
      <c r="BX6" s="79">
        <v>100.0</v>
      </c>
      <c r="BY6" s="79">
        <v>100.0</v>
      </c>
      <c r="BZ6" s="79">
        <v>100.0</v>
      </c>
      <c r="CA6" s="79">
        <v>100.0</v>
      </c>
      <c r="CB6" s="79">
        <v>100.0</v>
      </c>
      <c r="CC6" s="79"/>
      <c r="CD6" s="78">
        <f t="shared" si="18"/>
        <v>100</v>
      </c>
    </row>
    <row r="7" ht="15.75" customHeight="1">
      <c r="A7" s="34" t="str">
        <f t="shared" si="2"/>
        <v>202056560-0</v>
      </c>
      <c r="B7" s="23">
        <f t="shared" si="3"/>
        <v>50</v>
      </c>
      <c r="C7" s="34"/>
      <c r="D7" s="84">
        <v>3.0</v>
      </c>
      <c r="E7" s="72" t="s">
        <v>656</v>
      </c>
      <c r="F7" s="72" t="s">
        <v>155</v>
      </c>
      <c r="G7" s="72" t="s">
        <v>657</v>
      </c>
      <c r="H7" s="72" t="s">
        <v>65</v>
      </c>
      <c r="I7" s="72" t="s">
        <v>658</v>
      </c>
      <c r="J7" s="72" t="s">
        <v>659</v>
      </c>
      <c r="K7" s="72" t="s">
        <v>660</v>
      </c>
      <c r="L7" s="72" t="s">
        <v>65</v>
      </c>
      <c r="M7" s="72" t="s">
        <v>97</v>
      </c>
      <c r="N7" s="72" t="s">
        <v>661</v>
      </c>
      <c r="O7" s="74">
        <f t="shared" si="4"/>
        <v>50</v>
      </c>
      <c r="P7" s="74">
        <f t="shared" si="5"/>
        <v>29.5</v>
      </c>
      <c r="Q7" s="74">
        <f t="shared" ref="Q7:Q9" si="19">IFERROR(IF($V7&lt;&gt;0,ROUND((MAX(O7:P7)*0.5+$V7*0.5),0),ROUND(($O7*0.5+$P7*0.5),0)),)</f>
        <v>50</v>
      </c>
      <c r="R7" s="74">
        <f t="shared" si="6"/>
        <v>72.8</v>
      </c>
      <c r="S7" s="74">
        <f t="shared" si="7"/>
        <v>100</v>
      </c>
      <c r="T7" s="74">
        <f t="shared" si="8"/>
        <v>64.5</v>
      </c>
      <c r="U7" s="74">
        <f t="shared" si="9"/>
        <v>75</v>
      </c>
      <c r="V7" s="75">
        <f t="shared" si="10"/>
        <v>50</v>
      </c>
      <c r="W7" s="76">
        <f t="shared" si="11"/>
        <v>50</v>
      </c>
      <c r="X7" s="74">
        <v>20.0</v>
      </c>
      <c r="Y7" s="77">
        <v>20.0</v>
      </c>
      <c r="Z7" s="77">
        <v>10.0</v>
      </c>
      <c r="AA7" s="77">
        <v>100.0</v>
      </c>
      <c r="AB7" s="78">
        <f t="shared" si="12"/>
        <v>50</v>
      </c>
      <c r="AC7" s="77">
        <v>5.0</v>
      </c>
      <c r="AD7" s="77">
        <v>35.0</v>
      </c>
      <c r="AE7" s="74">
        <v>70.0</v>
      </c>
      <c r="AF7" s="78">
        <f t="shared" si="13"/>
        <v>29.5</v>
      </c>
      <c r="AG7" s="77">
        <v>15.0</v>
      </c>
      <c r="AH7" s="77">
        <v>35.0</v>
      </c>
      <c r="AI7" s="74">
        <v>100.0</v>
      </c>
      <c r="AJ7" s="78">
        <f t="shared" si="14"/>
        <v>50</v>
      </c>
      <c r="AK7" s="79">
        <v>80.0</v>
      </c>
      <c r="AL7" s="80">
        <v>50.0</v>
      </c>
      <c r="AM7" s="79">
        <v>100.0</v>
      </c>
      <c r="AN7" s="79">
        <v>100.0</v>
      </c>
      <c r="AO7" s="79">
        <v>75.0</v>
      </c>
      <c r="AP7" s="79">
        <v>100.0</v>
      </c>
      <c r="AQ7" s="79">
        <v>100.0</v>
      </c>
      <c r="AR7" s="79">
        <v>50.0</v>
      </c>
      <c r="AS7" s="79">
        <v>40.0</v>
      </c>
      <c r="AT7" s="79">
        <v>33.0</v>
      </c>
      <c r="AU7" s="79"/>
      <c r="AV7" s="78">
        <f t="shared" si="15"/>
        <v>72.8</v>
      </c>
      <c r="AW7" s="79">
        <v>100.0</v>
      </c>
      <c r="AX7" s="79">
        <v>100.0</v>
      </c>
      <c r="AY7" s="79">
        <v>100.0</v>
      </c>
      <c r="AZ7" s="79">
        <v>100.0</v>
      </c>
      <c r="BA7" s="79">
        <v>100.0</v>
      </c>
      <c r="BB7" s="79">
        <v>100.0</v>
      </c>
      <c r="BC7" s="79">
        <v>100.0</v>
      </c>
      <c r="BD7" s="79">
        <v>100.0</v>
      </c>
      <c r="BE7" s="79">
        <v>100.0</v>
      </c>
      <c r="BF7" s="79">
        <v>100.0</v>
      </c>
      <c r="BG7" s="79"/>
      <c r="BH7" s="79"/>
      <c r="BI7" s="78">
        <f t="shared" si="16"/>
        <v>100</v>
      </c>
      <c r="BJ7" s="79">
        <v>100.0</v>
      </c>
      <c r="BK7" s="79">
        <v>100.0</v>
      </c>
      <c r="BL7" s="79">
        <v>90.0</v>
      </c>
      <c r="BM7" s="79">
        <v>0.0</v>
      </c>
      <c r="BN7" s="79">
        <v>20.0</v>
      </c>
      <c r="BO7" s="79">
        <v>50.0</v>
      </c>
      <c r="BP7" s="79">
        <v>30.0</v>
      </c>
      <c r="BQ7" s="79">
        <v>100.0</v>
      </c>
      <c r="BR7" s="79">
        <v>100.0</v>
      </c>
      <c r="BS7" s="79">
        <v>55.0</v>
      </c>
      <c r="BT7" s="78">
        <f t="shared" si="17"/>
        <v>64.5</v>
      </c>
      <c r="BU7" s="81">
        <v>100.0</v>
      </c>
      <c r="BV7" s="81">
        <v>100.0</v>
      </c>
      <c r="BW7" s="81">
        <v>100.0</v>
      </c>
      <c r="BX7" s="79">
        <v>100.0</v>
      </c>
      <c r="BY7" s="79">
        <v>100.0</v>
      </c>
      <c r="BZ7" s="79">
        <v>0.0</v>
      </c>
      <c r="CA7" s="79">
        <v>0.0</v>
      </c>
      <c r="CB7" s="79">
        <v>100.0</v>
      </c>
      <c r="CC7" s="79"/>
      <c r="CD7" s="78">
        <f t="shared" si="18"/>
        <v>75</v>
      </c>
    </row>
    <row r="8" ht="15.75" customHeight="1">
      <c r="A8" s="34" t="str">
        <f t="shared" si="2"/>
        <v>202056611-9</v>
      </c>
      <c r="B8" s="23">
        <f t="shared" si="3"/>
        <v>72</v>
      </c>
      <c r="C8" s="34"/>
      <c r="D8" s="84">
        <v>4.0</v>
      </c>
      <c r="E8" s="72" t="s">
        <v>662</v>
      </c>
      <c r="F8" s="72" t="s">
        <v>100</v>
      </c>
      <c r="G8" s="72" t="s">
        <v>663</v>
      </c>
      <c r="H8" s="72" t="s">
        <v>65</v>
      </c>
      <c r="I8" s="72" t="s">
        <v>80</v>
      </c>
      <c r="J8" s="72" t="s">
        <v>664</v>
      </c>
      <c r="K8" s="72" t="s">
        <v>665</v>
      </c>
      <c r="L8" s="72" t="s">
        <v>65</v>
      </c>
      <c r="M8" s="72" t="s">
        <v>97</v>
      </c>
      <c r="N8" s="72" t="s">
        <v>666</v>
      </c>
      <c r="O8" s="74">
        <f t="shared" si="4"/>
        <v>75</v>
      </c>
      <c r="P8" s="74">
        <f t="shared" si="5"/>
        <v>55</v>
      </c>
      <c r="Q8" s="74">
        <f t="shared" si="19"/>
        <v>65</v>
      </c>
      <c r="R8" s="74">
        <f t="shared" si="6"/>
        <v>77.5</v>
      </c>
      <c r="S8" s="74">
        <f t="shared" si="7"/>
        <v>100</v>
      </c>
      <c r="T8" s="74">
        <f t="shared" si="8"/>
        <v>74.3</v>
      </c>
      <c r="U8" s="74">
        <f t="shared" si="9"/>
        <v>82.5</v>
      </c>
      <c r="V8" s="75">
        <f t="shared" si="10"/>
        <v>0</v>
      </c>
      <c r="W8" s="76">
        <f t="shared" si="11"/>
        <v>72</v>
      </c>
      <c r="X8" s="74">
        <v>20.0</v>
      </c>
      <c r="Y8" s="77">
        <v>30.0</v>
      </c>
      <c r="Z8" s="77">
        <v>25.0</v>
      </c>
      <c r="AA8" s="77">
        <v>100.0</v>
      </c>
      <c r="AB8" s="78">
        <f t="shared" si="12"/>
        <v>75</v>
      </c>
      <c r="AC8" s="77">
        <v>20.0</v>
      </c>
      <c r="AD8" s="77">
        <v>35.0</v>
      </c>
      <c r="AE8" s="74">
        <v>100.0</v>
      </c>
      <c r="AF8" s="78">
        <f t="shared" si="13"/>
        <v>55</v>
      </c>
      <c r="AG8" s="77"/>
      <c r="AH8" s="77"/>
      <c r="AI8" s="74"/>
      <c r="AJ8" s="78">
        <f t="shared" si="14"/>
        <v>0</v>
      </c>
      <c r="AK8" s="79">
        <v>100.0</v>
      </c>
      <c r="AL8" s="80">
        <v>80.0</v>
      </c>
      <c r="AM8" s="79">
        <v>100.0</v>
      </c>
      <c r="AN8" s="79">
        <v>100.0</v>
      </c>
      <c r="AO8" s="79">
        <v>25.0</v>
      </c>
      <c r="AP8" s="79">
        <v>100.0</v>
      </c>
      <c r="AQ8" s="79">
        <v>40.0</v>
      </c>
      <c r="AR8" s="79">
        <v>50.0</v>
      </c>
      <c r="AS8" s="79">
        <v>80.0</v>
      </c>
      <c r="AT8" s="79">
        <v>100.0</v>
      </c>
      <c r="AU8" s="79"/>
      <c r="AV8" s="78">
        <f t="shared" si="15"/>
        <v>77.5</v>
      </c>
      <c r="AW8" s="79">
        <v>100.0</v>
      </c>
      <c r="AX8" s="79">
        <v>100.0</v>
      </c>
      <c r="AY8" s="79">
        <v>100.0</v>
      </c>
      <c r="AZ8" s="79">
        <v>100.0</v>
      </c>
      <c r="BA8" s="79">
        <v>100.0</v>
      </c>
      <c r="BB8" s="79">
        <v>100.0</v>
      </c>
      <c r="BC8" s="79">
        <v>100.0</v>
      </c>
      <c r="BD8" s="79">
        <v>100.0</v>
      </c>
      <c r="BE8" s="79">
        <v>100.0</v>
      </c>
      <c r="BF8" s="79">
        <v>100.0</v>
      </c>
      <c r="BG8" s="79"/>
      <c r="BH8" s="79"/>
      <c r="BI8" s="78">
        <f t="shared" si="16"/>
        <v>100</v>
      </c>
      <c r="BJ8" s="79">
        <v>100.0</v>
      </c>
      <c r="BK8" s="79">
        <v>100.0</v>
      </c>
      <c r="BL8" s="79">
        <v>98.0</v>
      </c>
      <c r="BM8" s="79">
        <v>0.0</v>
      </c>
      <c r="BN8" s="79">
        <v>100.0</v>
      </c>
      <c r="BO8" s="79">
        <v>0.0</v>
      </c>
      <c r="BP8" s="79">
        <v>80.0</v>
      </c>
      <c r="BQ8" s="79">
        <v>100.0</v>
      </c>
      <c r="BR8" s="79">
        <v>95.0</v>
      </c>
      <c r="BS8" s="79">
        <v>70.0</v>
      </c>
      <c r="BT8" s="78">
        <f t="shared" si="17"/>
        <v>74.3</v>
      </c>
      <c r="BU8" s="81">
        <v>100.0</v>
      </c>
      <c r="BV8" s="81">
        <v>100.0</v>
      </c>
      <c r="BW8" s="81">
        <v>100.0</v>
      </c>
      <c r="BX8" s="79">
        <v>100.0</v>
      </c>
      <c r="BY8" s="79">
        <v>70.0</v>
      </c>
      <c r="BZ8" s="79">
        <v>100.0</v>
      </c>
      <c r="CA8" s="79">
        <v>10.0</v>
      </c>
      <c r="CB8" s="79">
        <v>80.0</v>
      </c>
      <c r="CC8" s="79"/>
      <c r="CD8" s="78">
        <f t="shared" si="18"/>
        <v>82.5</v>
      </c>
    </row>
    <row r="9" ht="15.75" customHeight="1">
      <c r="A9" s="34" t="str">
        <f t="shared" si="2"/>
        <v>202056584-8</v>
      </c>
      <c r="B9" s="23">
        <f t="shared" si="3"/>
        <v>33</v>
      </c>
      <c r="C9" s="34"/>
      <c r="D9" s="84">
        <v>5.0</v>
      </c>
      <c r="E9" s="72" t="s">
        <v>667</v>
      </c>
      <c r="F9" s="72" t="s">
        <v>108</v>
      </c>
      <c r="G9" s="72" t="s">
        <v>668</v>
      </c>
      <c r="H9" s="72" t="s">
        <v>155</v>
      </c>
      <c r="I9" s="72" t="s">
        <v>669</v>
      </c>
      <c r="J9" s="72" t="s">
        <v>265</v>
      </c>
      <c r="K9" s="72" t="s">
        <v>670</v>
      </c>
      <c r="L9" s="72" t="s">
        <v>65</v>
      </c>
      <c r="M9" s="72" t="s">
        <v>97</v>
      </c>
      <c r="N9" s="72" t="s">
        <v>671</v>
      </c>
      <c r="O9" s="74">
        <f t="shared" si="4"/>
        <v>60</v>
      </c>
      <c r="P9" s="74">
        <f t="shared" si="5"/>
        <v>10</v>
      </c>
      <c r="Q9" s="74">
        <f t="shared" si="19"/>
        <v>33</v>
      </c>
      <c r="R9" s="74">
        <f t="shared" si="6"/>
        <v>65</v>
      </c>
      <c r="S9" s="74">
        <f t="shared" si="7"/>
        <v>67.3</v>
      </c>
      <c r="T9" s="74">
        <f t="shared" si="8"/>
        <v>56.9</v>
      </c>
      <c r="U9" s="74">
        <f t="shared" si="9"/>
        <v>50</v>
      </c>
      <c r="V9" s="75">
        <f t="shared" si="10"/>
        <v>5</v>
      </c>
      <c r="W9" s="76">
        <f t="shared" si="11"/>
        <v>33</v>
      </c>
      <c r="X9" s="74">
        <v>20.0</v>
      </c>
      <c r="Y9" s="77">
        <v>15.0</v>
      </c>
      <c r="Z9" s="77">
        <v>25.0</v>
      </c>
      <c r="AA9" s="77">
        <v>100.0</v>
      </c>
      <c r="AB9" s="78">
        <f t="shared" si="12"/>
        <v>60</v>
      </c>
      <c r="AC9" s="77">
        <v>10.0</v>
      </c>
      <c r="AD9" s="77">
        <v>0.0</v>
      </c>
      <c r="AE9" s="74">
        <v>0.0</v>
      </c>
      <c r="AF9" s="78">
        <f t="shared" si="13"/>
        <v>10</v>
      </c>
      <c r="AG9" s="77">
        <v>5.0</v>
      </c>
      <c r="AH9" s="77">
        <v>0.0</v>
      </c>
      <c r="AI9" s="74">
        <v>0.0</v>
      </c>
      <c r="AJ9" s="78">
        <f t="shared" si="14"/>
        <v>5</v>
      </c>
      <c r="AK9" s="79">
        <v>0.0</v>
      </c>
      <c r="AL9" s="80">
        <v>0.0</v>
      </c>
      <c r="AM9" s="79">
        <v>100.0</v>
      </c>
      <c r="AN9" s="79">
        <v>100.0</v>
      </c>
      <c r="AO9" s="79">
        <v>50.0</v>
      </c>
      <c r="AP9" s="79">
        <v>100.0</v>
      </c>
      <c r="AQ9" s="79">
        <v>100.0</v>
      </c>
      <c r="AR9" s="79">
        <v>33.0</v>
      </c>
      <c r="AS9" s="79">
        <v>100.0</v>
      </c>
      <c r="AT9" s="79">
        <v>67.0</v>
      </c>
      <c r="AU9" s="79"/>
      <c r="AV9" s="78">
        <f t="shared" si="15"/>
        <v>65</v>
      </c>
      <c r="AW9" s="79">
        <v>100.0</v>
      </c>
      <c r="AX9" s="79">
        <v>92.0</v>
      </c>
      <c r="AY9" s="79">
        <v>100.0</v>
      </c>
      <c r="AZ9" s="79">
        <v>46.0</v>
      </c>
      <c r="BA9" s="79">
        <v>100.0</v>
      </c>
      <c r="BB9" s="79">
        <v>55.0</v>
      </c>
      <c r="BC9" s="79">
        <v>95.0</v>
      </c>
      <c r="BD9" s="79">
        <v>0.0</v>
      </c>
      <c r="BE9" s="79">
        <v>0.0</v>
      </c>
      <c r="BF9" s="79">
        <v>85.0</v>
      </c>
      <c r="BG9" s="79"/>
      <c r="BH9" s="79"/>
      <c r="BI9" s="78">
        <f t="shared" si="16"/>
        <v>67.3</v>
      </c>
      <c r="BJ9" s="79">
        <v>89.0</v>
      </c>
      <c r="BK9" s="79">
        <v>100.0</v>
      </c>
      <c r="BL9" s="79">
        <v>85.0</v>
      </c>
      <c r="BM9" s="79">
        <v>35.0</v>
      </c>
      <c r="BN9" s="79">
        <v>45.0</v>
      </c>
      <c r="BO9" s="79">
        <v>0.0</v>
      </c>
      <c r="BP9" s="79">
        <v>65.0</v>
      </c>
      <c r="BQ9" s="79">
        <v>80.0</v>
      </c>
      <c r="BR9" s="79">
        <v>70.0</v>
      </c>
      <c r="BS9" s="79">
        <v>0.0</v>
      </c>
      <c r="BT9" s="78">
        <f t="shared" si="17"/>
        <v>56.9</v>
      </c>
      <c r="BU9" s="81">
        <v>100.0</v>
      </c>
      <c r="BV9" s="81">
        <v>100.0</v>
      </c>
      <c r="BW9" s="81">
        <v>100.0</v>
      </c>
      <c r="BX9" s="79">
        <v>0.0</v>
      </c>
      <c r="BY9" s="79">
        <v>100.0</v>
      </c>
      <c r="BZ9" s="79">
        <v>0.0</v>
      </c>
      <c r="CA9" s="79">
        <v>0.0</v>
      </c>
      <c r="CB9" s="79">
        <v>0.0</v>
      </c>
      <c r="CC9" s="79"/>
      <c r="CD9" s="78">
        <f t="shared" si="18"/>
        <v>50</v>
      </c>
    </row>
    <row r="10" ht="15.75" customHeight="1">
      <c r="A10" s="34" t="str">
        <f t="shared" si="2"/>
        <v>202056520-1</v>
      </c>
      <c r="B10" s="23">
        <f t="shared" si="3"/>
        <v>70</v>
      </c>
      <c r="C10" s="34"/>
      <c r="D10" s="84">
        <v>6.0</v>
      </c>
      <c r="E10" s="72" t="s">
        <v>672</v>
      </c>
      <c r="F10" s="72" t="s">
        <v>65</v>
      </c>
      <c r="G10" s="72" t="s">
        <v>673</v>
      </c>
      <c r="H10" s="72" t="s">
        <v>108</v>
      </c>
      <c r="I10" s="72" t="s">
        <v>674</v>
      </c>
      <c r="J10" s="72" t="s">
        <v>675</v>
      </c>
      <c r="K10" s="72" t="s">
        <v>676</v>
      </c>
      <c r="L10" s="72" t="s">
        <v>65</v>
      </c>
      <c r="M10" s="72" t="s">
        <v>97</v>
      </c>
      <c r="N10" s="72" t="s">
        <v>677</v>
      </c>
      <c r="O10" s="74">
        <f t="shared" si="4"/>
        <v>0</v>
      </c>
      <c r="P10" s="74">
        <f t="shared" si="5"/>
        <v>95</v>
      </c>
      <c r="Q10" s="74">
        <f>IFERROR(IF($V10&lt;&gt;0,ROUND((O10+P10+V10)/3,0),ROUND(($O10*0.5+$P10*0.5),0)),)</f>
        <v>65</v>
      </c>
      <c r="R10" s="74">
        <f t="shared" si="6"/>
        <v>65.4</v>
      </c>
      <c r="S10" s="74">
        <f t="shared" si="7"/>
        <v>90</v>
      </c>
      <c r="T10" s="74">
        <f t="shared" si="8"/>
        <v>76</v>
      </c>
      <c r="U10" s="74">
        <f t="shared" si="9"/>
        <v>100</v>
      </c>
      <c r="V10" s="75">
        <f t="shared" si="10"/>
        <v>100</v>
      </c>
      <c r="W10" s="76">
        <f t="shared" si="11"/>
        <v>70</v>
      </c>
      <c r="X10" s="74">
        <v>0.0</v>
      </c>
      <c r="Y10" s="77">
        <v>0.0</v>
      </c>
      <c r="Z10" s="77">
        <v>0.0</v>
      </c>
      <c r="AA10" s="77">
        <v>70.0</v>
      </c>
      <c r="AB10" s="78">
        <f t="shared" si="12"/>
        <v>0</v>
      </c>
      <c r="AC10" s="77">
        <v>30.0</v>
      </c>
      <c r="AD10" s="77">
        <v>65.0</v>
      </c>
      <c r="AE10" s="74">
        <v>100.0</v>
      </c>
      <c r="AF10" s="78">
        <f t="shared" si="13"/>
        <v>95</v>
      </c>
      <c r="AG10" s="77">
        <v>30.0</v>
      </c>
      <c r="AH10" s="77">
        <v>70.0</v>
      </c>
      <c r="AI10" s="74">
        <v>100.0</v>
      </c>
      <c r="AJ10" s="78">
        <f t="shared" si="14"/>
        <v>100</v>
      </c>
      <c r="AK10" s="79">
        <v>100.0</v>
      </c>
      <c r="AL10" s="80">
        <v>50.0</v>
      </c>
      <c r="AM10" s="79">
        <v>90.0</v>
      </c>
      <c r="AN10" s="79">
        <v>100.0</v>
      </c>
      <c r="AO10" s="79">
        <v>50.0</v>
      </c>
      <c r="AP10" s="79">
        <v>80.0</v>
      </c>
      <c r="AQ10" s="79">
        <v>40.0</v>
      </c>
      <c r="AR10" s="79">
        <v>17.0</v>
      </c>
      <c r="AS10" s="79">
        <v>60.0</v>
      </c>
      <c r="AT10" s="79">
        <v>67.0</v>
      </c>
      <c r="AU10" s="79"/>
      <c r="AV10" s="78">
        <f t="shared" si="15"/>
        <v>65.4</v>
      </c>
      <c r="AW10" s="79">
        <v>100.0</v>
      </c>
      <c r="AX10" s="79">
        <v>100.0</v>
      </c>
      <c r="AY10" s="79">
        <v>100.0</v>
      </c>
      <c r="AZ10" s="79">
        <v>100.0</v>
      </c>
      <c r="BA10" s="79">
        <v>0.0</v>
      </c>
      <c r="BB10" s="79">
        <v>100.0</v>
      </c>
      <c r="BC10" s="79">
        <v>100.0</v>
      </c>
      <c r="BD10" s="79">
        <v>100.0</v>
      </c>
      <c r="BE10" s="79">
        <v>100.0</v>
      </c>
      <c r="BF10" s="79">
        <v>100.0</v>
      </c>
      <c r="BG10" s="79"/>
      <c r="BH10" s="79"/>
      <c r="BI10" s="78">
        <f t="shared" si="16"/>
        <v>90</v>
      </c>
      <c r="BJ10" s="79">
        <v>90.0</v>
      </c>
      <c r="BK10" s="79">
        <v>90.0</v>
      </c>
      <c r="BL10" s="79">
        <v>0.0</v>
      </c>
      <c r="BM10" s="79">
        <v>95.0</v>
      </c>
      <c r="BN10" s="79">
        <v>85.0</v>
      </c>
      <c r="BO10" s="79">
        <v>100.0</v>
      </c>
      <c r="BP10" s="79">
        <v>0.0</v>
      </c>
      <c r="BQ10" s="79">
        <v>100.0</v>
      </c>
      <c r="BR10" s="79">
        <v>100.0</v>
      </c>
      <c r="BS10" s="79">
        <v>100.0</v>
      </c>
      <c r="BT10" s="78">
        <f t="shared" si="17"/>
        <v>76</v>
      </c>
      <c r="BU10" s="81">
        <v>100.0</v>
      </c>
      <c r="BV10" s="81">
        <v>100.0</v>
      </c>
      <c r="BW10" s="81">
        <v>100.0</v>
      </c>
      <c r="BX10" s="79">
        <v>100.0</v>
      </c>
      <c r="BY10" s="79">
        <v>100.0</v>
      </c>
      <c r="BZ10" s="79">
        <v>100.0</v>
      </c>
      <c r="CA10" s="79">
        <v>100.0</v>
      </c>
      <c r="CB10" s="79">
        <v>100.0</v>
      </c>
      <c r="CC10" s="79"/>
      <c r="CD10" s="78">
        <f t="shared" si="18"/>
        <v>100</v>
      </c>
    </row>
    <row r="11" ht="15.75" customHeight="1">
      <c r="A11" s="34" t="str">
        <f t="shared" si="2"/>
        <v>202056588-0</v>
      </c>
      <c r="B11" s="23">
        <f t="shared" si="3"/>
        <v>66</v>
      </c>
      <c r="C11" s="34"/>
      <c r="D11" s="84">
        <v>7.0</v>
      </c>
      <c r="E11" s="72" t="s">
        <v>678</v>
      </c>
      <c r="F11" s="72" t="s">
        <v>155</v>
      </c>
      <c r="G11" s="72" t="s">
        <v>679</v>
      </c>
      <c r="H11" s="72" t="s">
        <v>92</v>
      </c>
      <c r="I11" s="72" t="s">
        <v>680</v>
      </c>
      <c r="J11" s="72" t="s">
        <v>681</v>
      </c>
      <c r="K11" s="72" t="s">
        <v>682</v>
      </c>
      <c r="L11" s="72" t="s">
        <v>65</v>
      </c>
      <c r="M11" s="72" t="s">
        <v>97</v>
      </c>
      <c r="N11" s="72" t="s">
        <v>683</v>
      </c>
      <c r="O11" s="74">
        <f t="shared" si="4"/>
        <v>40</v>
      </c>
      <c r="P11" s="74">
        <f t="shared" si="5"/>
        <v>60</v>
      </c>
      <c r="Q11" s="74">
        <f t="shared" ref="Q11:Q18" si="20">IFERROR(IF($V11&lt;&gt;0,ROUND((MAX(O11:P11)*0.5+$V11*0.5),0),ROUND(($O11*0.5+$P11*0.5),0)),)</f>
        <v>64</v>
      </c>
      <c r="R11" s="74">
        <f t="shared" si="6"/>
        <v>70.8</v>
      </c>
      <c r="S11" s="74">
        <f t="shared" si="7"/>
        <v>99.5</v>
      </c>
      <c r="T11" s="74">
        <f t="shared" si="8"/>
        <v>56.5</v>
      </c>
      <c r="U11" s="74">
        <f t="shared" si="9"/>
        <v>75</v>
      </c>
      <c r="V11" s="75">
        <f t="shared" si="10"/>
        <v>67</v>
      </c>
      <c r="W11" s="76">
        <f t="shared" si="11"/>
        <v>66</v>
      </c>
      <c r="X11" s="74">
        <v>15.0</v>
      </c>
      <c r="Y11" s="77">
        <v>25.0</v>
      </c>
      <c r="Z11" s="77">
        <v>0.0</v>
      </c>
      <c r="AA11" s="77">
        <v>0.0</v>
      </c>
      <c r="AB11" s="78">
        <f t="shared" si="12"/>
        <v>40</v>
      </c>
      <c r="AC11" s="77">
        <v>0.0</v>
      </c>
      <c r="AD11" s="77">
        <v>60.0</v>
      </c>
      <c r="AE11" s="74">
        <v>100.0</v>
      </c>
      <c r="AF11" s="78">
        <f t="shared" si="13"/>
        <v>60</v>
      </c>
      <c r="AG11" s="77">
        <v>2.0</v>
      </c>
      <c r="AH11" s="77">
        <v>65.0</v>
      </c>
      <c r="AI11" s="74">
        <v>100.0</v>
      </c>
      <c r="AJ11" s="78">
        <f t="shared" si="14"/>
        <v>67</v>
      </c>
      <c r="AK11" s="79">
        <v>83.0</v>
      </c>
      <c r="AL11" s="80">
        <v>100.0</v>
      </c>
      <c r="AM11" s="79">
        <v>100.0</v>
      </c>
      <c r="AN11" s="79">
        <v>25.0</v>
      </c>
      <c r="AO11" s="79">
        <v>100.0</v>
      </c>
      <c r="AP11" s="79">
        <v>100.0</v>
      </c>
      <c r="AQ11" s="79">
        <v>60.0</v>
      </c>
      <c r="AR11" s="79">
        <v>0.0</v>
      </c>
      <c r="AS11" s="79">
        <v>40.0</v>
      </c>
      <c r="AT11" s="79">
        <v>100.0</v>
      </c>
      <c r="AU11" s="79"/>
      <c r="AV11" s="78">
        <f t="shared" si="15"/>
        <v>70.8</v>
      </c>
      <c r="AW11" s="79">
        <v>95.0</v>
      </c>
      <c r="AX11" s="79">
        <v>100.0</v>
      </c>
      <c r="AY11" s="79">
        <v>100.0</v>
      </c>
      <c r="AZ11" s="79">
        <v>100.0</v>
      </c>
      <c r="BA11" s="79">
        <v>100.0</v>
      </c>
      <c r="BB11" s="79">
        <v>100.0</v>
      </c>
      <c r="BC11" s="79">
        <v>100.0</v>
      </c>
      <c r="BD11" s="79">
        <v>100.0</v>
      </c>
      <c r="BE11" s="79">
        <v>100.0</v>
      </c>
      <c r="BF11" s="79">
        <v>100.0</v>
      </c>
      <c r="BG11" s="79"/>
      <c r="BH11" s="79"/>
      <c r="BI11" s="78">
        <f t="shared" si="16"/>
        <v>99.5</v>
      </c>
      <c r="BJ11" s="79">
        <v>100.0</v>
      </c>
      <c r="BK11" s="79">
        <v>100.0</v>
      </c>
      <c r="BL11" s="79">
        <v>80.0</v>
      </c>
      <c r="BM11" s="79">
        <v>0.0</v>
      </c>
      <c r="BN11" s="79">
        <v>85.0</v>
      </c>
      <c r="BO11" s="79">
        <v>0.0</v>
      </c>
      <c r="BP11" s="79">
        <v>100.0</v>
      </c>
      <c r="BQ11" s="79">
        <v>0.0</v>
      </c>
      <c r="BR11" s="79">
        <v>100.0</v>
      </c>
      <c r="BS11" s="79">
        <v>0.0</v>
      </c>
      <c r="BT11" s="78">
        <f t="shared" si="17"/>
        <v>56.5</v>
      </c>
      <c r="BU11" s="81">
        <v>100.0</v>
      </c>
      <c r="BV11" s="81">
        <v>100.0</v>
      </c>
      <c r="BW11" s="81">
        <v>100.0</v>
      </c>
      <c r="BX11" s="79">
        <v>100.0</v>
      </c>
      <c r="BY11" s="79">
        <v>100.0</v>
      </c>
      <c r="BZ11" s="79">
        <v>0.0</v>
      </c>
      <c r="CA11" s="79">
        <v>0.0</v>
      </c>
      <c r="CB11" s="79">
        <v>100.0</v>
      </c>
      <c r="CC11" s="79"/>
      <c r="CD11" s="78">
        <f t="shared" si="18"/>
        <v>75</v>
      </c>
    </row>
    <row r="12" ht="15.75" customHeight="1">
      <c r="A12" s="34" t="str">
        <f t="shared" si="2"/>
        <v>202056579-1</v>
      </c>
      <c r="B12" s="23">
        <f t="shared" si="3"/>
        <v>29</v>
      </c>
      <c r="C12" s="34"/>
      <c r="D12" s="84">
        <v>8.0</v>
      </c>
      <c r="E12" s="72" t="s">
        <v>684</v>
      </c>
      <c r="F12" s="72" t="s">
        <v>65</v>
      </c>
      <c r="G12" s="72" t="s">
        <v>685</v>
      </c>
      <c r="H12" s="72" t="s">
        <v>61</v>
      </c>
      <c r="I12" s="72" t="s">
        <v>121</v>
      </c>
      <c r="J12" s="72" t="s">
        <v>327</v>
      </c>
      <c r="K12" s="72" t="s">
        <v>64</v>
      </c>
      <c r="L12" s="72" t="s">
        <v>65</v>
      </c>
      <c r="M12" s="72" t="s">
        <v>97</v>
      </c>
      <c r="N12" s="72" t="s">
        <v>686</v>
      </c>
      <c r="O12" s="74">
        <f t="shared" si="4"/>
        <v>57.5</v>
      </c>
      <c r="P12" s="74">
        <f t="shared" si="5"/>
        <v>0</v>
      </c>
      <c r="Q12" s="74">
        <f t="shared" si="20"/>
        <v>29</v>
      </c>
      <c r="R12" s="74">
        <f t="shared" si="6"/>
        <v>54.5</v>
      </c>
      <c r="S12" s="74">
        <f t="shared" si="7"/>
        <v>20</v>
      </c>
      <c r="T12" s="74">
        <f t="shared" si="8"/>
        <v>36</v>
      </c>
      <c r="U12" s="74">
        <f t="shared" si="9"/>
        <v>18.25</v>
      </c>
      <c r="V12" s="75">
        <f t="shared" si="10"/>
        <v>0</v>
      </c>
      <c r="W12" s="76">
        <f t="shared" si="11"/>
        <v>29</v>
      </c>
      <c r="X12" s="74">
        <v>15.0</v>
      </c>
      <c r="Y12" s="77">
        <v>25.0</v>
      </c>
      <c r="Z12" s="77">
        <v>25.0</v>
      </c>
      <c r="AA12" s="77">
        <v>70.0</v>
      </c>
      <c r="AB12" s="78">
        <f t="shared" si="12"/>
        <v>57.5</v>
      </c>
      <c r="AC12" s="77" t="s">
        <v>68</v>
      </c>
      <c r="AD12" s="77" t="s">
        <v>68</v>
      </c>
      <c r="AE12" s="74" t="s">
        <v>68</v>
      </c>
      <c r="AF12" s="78">
        <f t="shared" si="13"/>
        <v>0</v>
      </c>
      <c r="AG12" s="77"/>
      <c r="AH12" s="77"/>
      <c r="AI12" s="74"/>
      <c r="AJ12" s="78">
        <f t="shared" si="14"/>
        <v>0</v>
      </c>
      <c r="AK12" s="79">
        <v>100.0</v>
      </c>
      <c r="AL12" s="80">
        <v>100.0</v>
      </c>
      <c r="AM12" s="79">
        <v>100.0</v>
      </c>
      <c r="AN12" s="79">
        <v>100.0</v>
      </c>
      <c r="AO12" s="79">
        <v>25.0</v>
      </c>
      <c r="AP12" s="79">
        <v>60.0</v>
      </c>
      <c r="AQ12" s="79">
        <v>60.0</v>
      </c>
      <c r="AR12" s="79">
        <v>0.0</v>
      </c>
      <c r="AS12" s="79">
        <v>0.0</v>
      </c>
      <c r="AT12" s="79">
        <v>0.0</v>
      </c>
      <c r="AU12" s="79"/>
      <c r="AV12" s="78">
        <f t="shared" si="15"/>
        <v>54.5</v>
      </c>
      <c r="AW12" s="79">
        <v>100.0</v>
      </c>
      <c r="AX12" s="79">
        <v>100.0</v>
      </c>
      <c r="AY12" s="79">
        <v>0.0</v>
      </c>
      <c r="AZ12" s="79">
        <v>0.0</v>
      </c>
      <c r="BA12" s="79">
        <v>0.0</v>
      </c>
      <c r="BB12" s="79">
        <v>0.0</v>
      </c>
      <c r="BC12" s="79">
        <v>0.0</v>
      </c>
      <c r="BD12" s="79">
        <v>0.0</v>
      </c>
      <c r="BE12" s="79">
        <v>0.0</v>
      </c>
      <c r="BF12" s="79">
        <v>0.0</v>
      </c>
      <c r="BG12" s="79"/>
      <c r="BH12" s="79"/>
      <c r="BI12" s="78">
        <f t="shared" si="16"/>
        <v>20</v>
      </c>
      <c r="BJ12" s="79">
        <v>100.0</v>
      </c>
      <c r="BK12" s="79">
        <v>100.0</v>
      </c>
      <c r="BL12" s="79">
        <v>85.0</v>
      </c>
      <c r="BM12" s="79">
        <v>50.0</v>
      </c>
      <c r="BN12" s="79">
        <v>25.0</v>
      </c>
      <c r="BO12" s="79">
        <v>0.0</v>
      </c>
      <c r="BP12" s="79">
        <v>0.0</v>
      </c>
      <c r="BQ12" s="79">
        <v>0.0</v>
      </c>
      <c r="BR12" s="79">
        <v>0.0</v>
      </c>
      <c r="BS12" s="79">
        <v>0.0</v>
      </c>
      <c r="BT12" s="78">
        <f t="shared" si="17"/>
        <v>36</v>
      </c>
      <c r="BU12" s="81">
        <v>0.0</v>
      </c>
      <c r="BV12" s="81">
        <v>100.0</v>
      </c>
      <c r="BW12" s="81">
        <v>0.0</v>
      </c>
      <c r="BX12" s="79">
        <v>46.0</v>
      </c>
      <c r="BY12" s="79">
        <v>0.0</v>
      </c>
      <c r="BZ12" s="79">
        <v>0.0</v>
      </c>
      <c r="CA12" s="79">
        <v>0.0</v>
      </c>
      <c r="CB12" s="85">
        <v>0.0</v>
      </c>
      <c r="CC12" s="79"/>
      <c r="CD12" s="78">
        <f t="shared" si="18"/>
        <v>18.25</v>
      </c>
    </row>
    <row r="13" ht="15.75" customHeight="1">
      <c r="A13" s="34" t="str">
        <f t="shared" si="2"/>
        <v>202056503-1</v>
      </c>
      <c r="B13" s="23">
        <f t="shared" si="3"/>
        <v>38</v>
      </c>
      <c r="C13" s="34"/>
      <c r="D13" s="84">
        <v>9.0</v>
      </c>
      <c r="E13" s="72" t="s">
        <v>687</v>
      </c>
      <c r="F13" s="72" t="s">
        <v>65</v>
      </c>
      <c r="G13" s="72" t="s">
        <v>688</v>
      </c>
      <c r="H13" s="72" t="s">
        <v>59</v>
      </c>
      <c r="I13" s="72" t="s">
        <v>121</v>
      </c>
      <c r="J13" s="72" t="s">
        <v>689</v>
      </c>
      <c r="K13" s="72" t="s">
        <v>690</v>
      </c>
      <c r="L13" s="72" t="s">
        <v>65</v>
      </c>
      <c r="M13" s="72" t="s">
        <v>97</v>
      </c>
      <c r="N13" s="72" t="s">
        <v>691</v>
      </c>
      <c r="O13" s="74">
        <f t="shared" si="4"/>
        <v>45</v>
      </c>
      <c r="P13" s="74">
        <f t="shared" si="5"/>
        <v>5</v>
      </c>
      <c r="Q13" s="74">
        <f t="shared" si="20"/>
        <v>38</v>
      </c>
      <c r="R13" s="74">
        <f t="shared" si="6"/>
        <v>63.6</v>
      </c>
      <c r="S13" s="74">
        <f t="shared" si="7"/>
        <v>98.1</v>
      </c>
      <c r="T13" s="74">
        <f t="shared" si="8"/>
        <v>64</v>
      </c>
      <c r="U13" s="74">
        <f t="shared" si="9"/>
        <v>100</v>
      </c>
      <c r="V13" s="75">
        <f t="shared" si="10"/>
        <v>30</v>
      </c>
      <c r="W13" s="76">
        <f t="shared" si="11"/>
        <v>38</v>
      </c>
      <c r="X13" s="74">
        <v>20.0</v>
      </c>
      <c r="Y13" s="77">
        <v>25.0</v>
      </c>
      <c r="Z13" s="77">
        <v>15.0</v>
      </c>
      <c r="AA13" s="77">
        <v>0.0</v>
      </c>
      <c r="AB13" s="78">
        <f t="shared" si="12"/>
        <v>45</v>
      </c>
      <c r="AC13" s="77">
        <v>5.0</v>
      </c>
      <c r="AD13" s="77">
        <v>0.0</v>
      </c>
      <c r="AE13" s="74">
        <v>0.0</v>
      </c>
      <c r="AF13" s="78">
        <f t="shared" si="13"/>
        <v>5</v>
      </c>
      <c r="AG13" s="77">
        <v>0.0</v>
      </c>
      <c r="AH13" s="77">
        <v>30.0</v>
      </c>
      <c r="AI13" s="74">
        <v>100.0</v>
      </c>
      <c r="AJ13" s="78">
        <f t="shared" si="14"/>
        <v>30</v>
      </c>
      <c r="AK13" s="79">
        <v>83.0</v>
      </c>
      <c r="AL13" s="80">
        <v>50.0</v>
      </c>
      <c r="AM13" s="79">
        <v>100.0</v>
      </c>
      <c r="AN13" s="79">
        <v>100.0</v>
      </c>
      <c r="AO13" s="79">
        <v>100.0</v>
      </c>
      <c r="AP13" s="79">
        <v>40.0</v>
      </c>
      <c r="AQ13" s="79">
        <v>40.0</v>
      </c>
      <c r="AR13" s="79">
        <v>33.0</v>
      </c>
      <c r="AS13" s="79">
        <v>40.0</v>
      </c>
      <c r="AT13" s="79">
        <v>50.0</v>
      </c>
      <c r="AU13" s="79"/>
      <c r="AV13" s="78">
        <f t="shared" si="15"/>
        <v>63.6</v>
      </c>
      <c r="AW13" s="79">
        <v>81.0</v>
      </c>
      <c r="AX13" s="79">
        <v>100.0</v>
      </c>
      <c r="AY13" s="79">
        <v>100.0</v>
      </c>
      <c r="AZ13" s="79">
        <v>100.0</v>
      </c>
      <c r="BA13" s="79">
        <v>100.0</v>
      </c>
      <c r="BB13" s="79">
        <v>100.0</v>
      </c>
      <c r="BC13" s="79">
        <v>100.0</v>
      </c>
      <c r="BD13" s="79">
        <v>100.0</v>
      </c>
      <c r="BE13" s="79">
        <v>100.0</v>
      </c>
      <c r="BF13" s="79">
        <v>100.0</v>
      </c>
      <c r="BG13" s="79"/>
      <c r="BH13" s="79"/>
      <c r="BI13" s="78">
        <f t="shared" si="16"/>
        <v>98.1</v>
      </c>
      <c r="BJ13" s="79">
        <v>90.0</v>
      </c>
      <c r="BK13" s="79">
        <v>100.0</v>
      </c>
      <c r="BL13" s="79">
        <v>80.0</v>
      </c>
      <c r="BM13" s="79">
        <v>55.0</v>
      </c>
      <c r="BN13" s="79">
        <v>55.0</v>
      </c>
      <c r="BO13" s="79">
        <v>20.0</v>
      </c>
      <c r="BP13" s="79">
        <v>40.0</v>
      </c>
      <c r="BQ13" s="79">
        <v>100.0</v>
      </c>
      <c r="BR13" s="79">
        <v>100.0</v>
      </c>
      <c r="BS13" s="79">
        <v>0.0</v>
      </c>
      <c r="BT13" s="78">
        <f t="shared" si="17"/>
        <v>64</v>
      </c>
      <c r="BU13" s="81">
        <v>100.0</v>
      </c>
      <c r="BV13" s="81">
        <v>100.0</v>
      </c>
      <c r="BW13" s="81">
        <v>100.0</v>
      </c>
      <c r="BX13" s="79">
        <v>100.0</v>
      </c>
      <c r="BY13" s="79">
        <v>100.0</v>
      </c>
      <c r="BZ13" s="79">
        <v>100.0</v>
      </c>
      <c r="CA13" s="79">
        <v>100.0</v>
      </c>
      <c r="CB13" s="79">
        <v>100.0</v>
      </c>
      <c r="CC13" s="79"/>
      <c r="CD13" s="78">
        <f t="shared" si="18"/>
        <v>100</v>
      </c>
    </row>
    <row r="14" ht="15.75" customHeight="1">
      <c r="A14" s="34" t="str">
        <f t="shared" si="2"/>
        <v>202056501-5</v>
      </c>
      <c r="B14" s="23">
        <f t="shared" si="3"/>
        <v>0</v>
      </c>
      <c r="C14" s="34"/>
      <c r="D14" s="84">
        <v>10.0</v>
      </c>
      <c r="E14" s="72" t="s">
        <v>692</v>
      </c>
      <c r="F14" s="72" t="s">
        <v>71</v>
      </c>
      <c r="G14" s="72" t="s">
        <v>693</v>
      </c>
      <c r="H14" s="72" t="s">
        <v>65</v>
      </c>
      <c r="I14" s="72" t="s">
        <v>694</v>
      </c>
      <c r="J14" s="72" t="s">
        <v>437</v>
      </c>
      <c r="K14" s="72" t="s">
        <v>695</v>
      </c>
      <c r="L14" s="72" t="s">
        <v>65</v>
      </c>
      <c r="M14" s="72" t="s">
        <v>97</v>
      </c>
      <c r="N14" s="72" t="s">
        <v>696</v>
      </c>
      <c r="O14" s="74">
        <f t="shared" si="4"/>
        <v>0</v>
      </c>
      <c r="P14" s="74">
        <f t="shared" si="5"/>
        <v>0</v>
      </c>
      <c r="Q14" s="74">
        <f t="shared" si="20"/>
        <v>0</v>
      </c>
      <c r="R14" s="74">
        <f t="shared" si="6"/>
        <v>22</v>
      </c>
      <c r="S14" s="74">
        <f t="shared" si="7"/>
        <v>60</v>
      </c>
      <c r="T14" s="74">
        <f t="shared" si="8"/>
        <v>18</v>
      </c>
      <c r="U14" s="74">
        <f t="shared" si="9"/>
        <v>100</v>
      </c>
      <c r="V14" s="75">
        <f t="shared" si="10"/>
        <v>0</v>
      </c>
      <c r="W14" s="76">
        <f t="shared" si="11"/>
        <v>0</v>
      </c>
      <c r="X14" s="74">
        <v>0.0</v>
      </c>
      <c r="Y14" s="77" t="s">
        <v>68</v>
      </c>
      <c r="Z14" s="77" t="s">
        <v>68</v>
      </c>
      <c r="AA14" s="77" t="s">
        <v>68</v>
      </c>
      <c r="AB14" s="78">
        <f t="shared" si="12"/>
        <v>0</v>
      </c>
      <c r="AC14" s="77" t="s">
        <v>68</v>
      </c>
      <c r="AD14" s="77" t="s">
        <v>68</v>
      </c>
      <c r="AE14" s="74" t="s">
        <v>68</v>
      </c>
      <c r="AF14" s="78">
        <f t="shared" si="13"/>
        <v>0</v>
      </c>
      <c r="AG14" s="77"/>
      <c r="AH14" s="77"/>
      <c r="AI14" s="74"/>
      <c r="AJ14" s="78">
        <f t="shared" si="14"/>
        <v>0</v>
      </c>
      <c r="AK14" s="79">
        <v>0.0</v>
      </c>
      <c r="AL14" s="80">
        <v>0.0</v>
      </c>
      <c r="AM14" s="79">
        <v>100.0</v>
      </c>
      <c r="AN14" s="79">
        <v>50.0</v>
      </c>
      <c r="AO14" s="79">
        <v>50.0</v>
      </c>
      <c r="AP14" s="79">
        <v>20.0</v>
      </c>
      <c r="AQ14" s="79">
        <v>0.0</v>
      </c>
      <c r="AR14" s="79">
        <v>0.0</v>
      </c>
      <c r="AS14" s="79">
        <v>0.0</v>
      </c>
      <c r="AT14" s="79">
        <v>0.0</v>
      </c>
      <c r="AU14" s="79"/>
      <c r="AV14" s="78">
        <f t="shared" si="15"/>
        <v>22</v>
      </c>
      <c r="AW14" s="79">
        <v>100.0</v>
      </c>
      <c r="AX14" s="79">
        <v>100.0</v>
      </c>
      <c r="AY14" s="79">
        <v>100.0</v>
      </c>
      <c r="AZ14" s="79">
        <v>100.0</v>
      </c>
      <c r="BA14" s="79">
        <v>100.0</v>
      </c>
      <c r="BB14" s="79">
        <v>100.0</v>
      </c>
      <c r="BC14" s="79">
        <v>0.0</v>
      </c>
      <c r="BD14" s="79">
        <v>0.0</v>
      </c>
      <c r="BE14" s="79">
        <v>0.0</v>
      </c>
      <c r="BF14" s="79">
        <v>0.0</v>
      </c>
      <c r="BG14" s="79"/>
      <c r="BH14" s="79"/>
      <c r="BI14" s="78">
        <f t="shared" si="16"/>
        <v>60</v>
      </c>
      <c r="BJ14" s="79">
        <v>90.0</v>
      </c>
      <c r="BK14" s="79">
        <v>90.0</v>
      </c>
      <c r="BL14" s="79">
        <v>0.0</v>
      </c>
      <c r="BM14" s="79">
        <v>0.0</v>
      </c>
      <c r="BN14" s="79">
        <v>0.0</v>
      </c>
      <c r="BO14" s="79">
        <v>0.0</v>
      </c>
      <c r="BP14" s="79">
        <v>0.0</v>
      </c>
      <c r="BQ14" s="79">
        <v>0.0</v>
      </c>
      <c r="BR14" s="79">
        <v>0.0</v>
      </c>
      <c r="BS14" s="79">
        <v>0.0</v>
      </c>
      <c r="BT14" s="78">
        <f t="shared" si="17"/>
        <v>18</v>
      </c>
      <c r="BU14" s="81">
        <v>100.0</v>
      </c>
      <c r="BV14" s="81">
        <v>100.0</v>
      </c>
      <c r="BW14" s="81">
        <v>100.0</v>
      </c>
      <c r="BX14" s="79">
        <v>100.0</v>
      </c>
      <c r="BY14" s="79">
        <v>100.0</v>
      </c>
      <c r="BZ14" s="79">
        <v>100.0</v>
      </c>
      <c r="CA14" s="79">
        <v>100.0</v>
      </c>
      <c r="CB14" s="79">
        <v>100.0</v>
      </c>
      <c r="CC14" s="79"/>
      <c r="CD14" s="78">
        <f t="shared" si="18"/>
        <v>100</v>
      </c>
    </row>
    <row r="15" ht="15.75" customHeight="1">
      <c r="A15" s="34" t="str">
        <f t="shared" si="2"/>
        <v>202056510-4</v>
      </c>
      <c r="B15" s="23">
        <f t="shared" si="3"/>
        <v>49</v>
      </c>
      <c r="C15" s="34"/>
      <c r="D15" s="84">
        <v>11.0</v>
      </c>
      <c r="E15" s="72" t="s">
        <v>697</v>
      </c>
      <c r="F15" s="72" t="s">
        <v>59</v>
      </c>
      <c r="G15" s="72" t="s">
        <v>698</v>
      </c>
      <c r="H15" s="72" t="s">
        <v>155</v>
      </c>
      <c r="I15" s="72" t="s">
        <v>391</v>
      </c>
      <c r="J15" s="72" t="s">
        <v>699</v>
      </c>
      <c r="K15" s="72" t="s">
        <v>700</v>
      </c>
      <c r="L15" s="72" t="s">
        <v>65</v>
      </c>
      <c r="M15" s="72" t="s">
        <v>97</v>
      </c>
      <c r="N15" s="72" t="s">
        <v>701</v>
      </c>
      <c r="O15" s="74">
        <f t="shared" si="4"/>
        <v>50</v>
      </c>
      <c r="P15" s="74">
        <f t="shared" si="5"/>
        <v>50</v>
      </c>
      <c r="Q15" s="74">
        <f t="shared" si="20"/>
        <v>49</v>
      </c>
      <c r="R15" s="74">
        <f t="shared" si="6"/>
        <v>57.5</v>
      </c>
      <c r="S15" s="74">
        <f t="shared" si="7"/>
        <v>99.9</v>
      </c>
      <c r="T15" s="74">
        <f t="shared" si="8"/>
        <v>61</v>
      </c>
      <c r="U15" s="74">
        <f t="shared" si="9"/>
        <v>97.5</v>
      </c>
      <c r="V15" s="75">
        <f t="shared" si="10"/>
        <v>47.5</v>
      </c>
      <c r="W15" s="76">
        <f t="shared" si="11"/>
        <v>49</v>
      </c>
      <c r="X15" s="74">
        <v>20.0</v>
      </c>
      <c r="Y15" s="77">
        <v>10.0</v>
      </c>
      <c r="Z15" s="77">
        <v>20.0</v>
      </c>
      <c r="AA15" s="77">
        <v>100.0</v>
      </c>
      <c r="AB15" s="78">
        <f t="shared" si="12"/>
        <v>50</v>
      </c>
      <c r="AC15" s="77">
        <v>20.0</v>
      </c>
      <c r="AD15" s="77">
        <v>30.0</v>
      </c>
      <c r="AE15" s="74">
        <v>100.0</v>
      </c>
      <c r="AF15" s="78">
        <f t="shared" si="13"/>
        <v>50</v>
      </c>
      <c r="AG15" s="77">
        <v>30.0</v>
      </c>
      <c r="AH15" s="77">
        <v>25.0</v>
      </c>
      <c r="AI15" s="74">
        <v>70.0</v>
      </c>
      <c r="AJ15" s="78">
        <f t="shared" si="14"/>
        <v>47.5</v>
      </c>
      <c r="AK15" s="79">
        <v>100.0</v>
      </c>
      <c r="AL15" s="80">
        <v>100.0</v>
      </c>
      <c r="AM15" s="79">
        <v>100.0</v>
      </c>
      <c r="AN15" s="79">
        <v>0.0</v>
      </c>
      <c r="AO15" s="79">
        <v>75.0</v>
      </c>
      <c r="AP15" s="79">
        <v>0.0</v>
      </c>
      <c r="AQ15" s="79">
        <v>80.0</v>
      </c>
      <c r="AR15" s="79">
        <v>0.0</v>
      </c>
      <c r="AS15" s="79">
        <v>20.0</v>
      </c>
      <c r="AT15" s="79">
        <v>100.0</v>
      </c>
      <c r="AU15" s="79"/>
      <c r="AV15" s="78">
        <f t="shared" si="15"/>
        <v>57.5</v>
      </c>
      <c r="AW15" s="79">
        <v>100.0</v>
      </c>
      <c r="AX15" s="79">
        <v>100.0</v>
      </c>
      <c r="AY15" s="79">
        <v>100.0</v>
      </c>
      <c r="AZ15" s="79">
        <v>100.0</v>
      </c>
      <c r="BA15" s="79">
        <v>100.0</v>
      </c>
      <c r="BB15" s="79">
        <v>100.0</v>
      </c>
      <c r="BC15" s="79">
        <v>100.0</v>
      </c>
      <c r="BD15" s="79">
        <v>100.0</v>
      </c>
      <c r="BE15" s="79">
        <v>99.0</v>
      </c>
      <c r="BF15" s="79">
        <v>100.0</v>
      </c>
      <c r="BG15" s="79"/>
      <c r="BH15" s="79"/>
      <c r="BI15" s="78">
        <f t="shared" si="16"/>
        <v>99.9</v>
      </c>
      <c r="BJ15" s="79">
        <v>90.0</v>
      </c>
      <c r="BK15" s="79">
        <v>80.0</v>
      </c>
      <c r="BL15" s="79">
        <v>100.0</v>
      </c>
      <c r="BM15" s="79">
        <v>0.0</v>
      </c>
      <c r="BN15" s="79">
        <v>85.0</v>
      </c>
      <c r="BO15" s="79">
        <v>10.0</v>
      </c>
      <c r="BP15" s="79">
        <v>90.0</v>
      </c>
      <c r="BQ15" s="79">
        <v>55.0</v>
      </c>
      <c r="BR15" s="79">
        <v>100.0</v>
      </c>
      <c r="BS15" s="79">
        <v>0.0</v>
      </c>
      <c r="BT15" s="78">
        <f t="shared" si="17"/>
        <v>61</v>
      </c>
      <c r="BU15" s="81">
        <v>100.0</v>
      </c>
      <c r="BV15" s="81">
        <v>80.0</v>
      </c>
      <c r="BW15" s="81">
        <v>100.0</v>
      </c>
      <c r="BX15" s="79">
        <v>100.0</v>
      </c>
      <c r="BY15" s="79">
        <v>100.0</v>
      </c>
      <c r="BZ15" s="79">
        <v>100.0</v>
      </c>
      <c r="CA15" s="79">
        <v>100.0</v>
      </c>
      <c r="CB15" s="79">
        <v>100.0</v>
      </c>
      <c r="CC15" s="79"/>
      <c r="CD15" s="78">
        <f t="shared" si="18"/>
        <v>97.5</v>
      </c>
    </row>
    <row r="16" ht="15.75" customHeight="1">
      <c r="A16" s="34" t="str">
        <f t="shared" si="2"/>
        <v>202056580-5</v>
      </c>
      <c r="B16" s="23">
        <f t="shared" si="3"/>
        <v>63</v>
      </c>
      <c r="C16" s="34"/>
      <c r="D16" s="84">
        <v>12.0</v>
      </c>
      <c r="E16" s="72" t="s">
        <v>702</v>
      </c>
      <c r="F16" s="72" t="s">
        <v>71</v>
      </c>
      <c r="G16" s="72" t="s">
        <v>703</v>
      </c>
      <c r="H16" s="72" t="s">
        <v>100</v>
      </c>
      <c r="I16" s="72" t="s">
        <v>704</v>
      </c>
      <c r="J16" s="72" t="s">
        <v>705</v>
      </c>
      <c r="K16" s="72" t="s">
        <v>706</v>
      </c>
      <c r="L16" s="72" t="s">
        <v>65</v>
      </c>
      <c r="M16" s="72" t="s">
        <v>97</v>
      </c>
      <c r="N16" s="72" t="s">
        <v>707</v>
      </c>
      <c r="O16" s="74">
        <f t="shared" si="4"/>
        <v>60</v>
      </c>
      <c r="P16" s="74">
        <f t="shared" si="5"/>
        <v>50</v>
      </c>
      <c r="Q16" s="74">
        <f t="shared" si="20"/>
        <v>55</v>
      </c>
      <c r="R16" s="74">
        <f t="shared" si="6"/>
        <v>57</v>
      </c>
      <c r="S16" s="74">
        <f t="shared" si="7"/>
        <v>98</v>
      </c>
      <c r="T16" s="74">
        <f t="shared" si="8"/>
        <v>71.5</v>
      </c>
      <c r="U16" s="74">
        <f t="shared" si="9"/>
        <v>92.5</v>
      </c>
      <c r="V16" s="75">
        <f t="shared" si="10"/>
        <v>0</v>
      </c>
      <c r="W16" s="76">
        <f t="shared" si="11"/>
        <v>63</v>
      </c>
      <c r="X16" s="74">
        <v>20.0</v>
      </c>
      <c r="Y16" s="77">
        <v>20.0</v>
      </c>
      <c r="Z16" s="77">
        <v>20.0</v>
      </c>
      <c r="AA16" s="77">
        <v>100.0</v>
      </c>
      <c r="AB16" s="78">
        <f t="shared" si="12"/>
        <v>60</v>
      </c>
      <c r="AC16" s="77">
        <v>10.0</v>
      </c>
      <c r="AD16" s="77">
        <v>40.0</v>
      </c>
      <c r="AE16" s="74">
        <v>100.0</v>
      </c>
      <c r="AF16" s="78">
        <f t="shared" si="13"/>
        <v>50</v>
      </c>
      <c r="AG16" s="77"/>
      <c r="AH16" s="77"/>
      <c r="AI16" s="74"/>
      <c r="AJ16" s="78">
        <f t="shared" si="14"/>
        <v>0</v>
      </c>
      <c r="AK16" s="79">
        <v>0.0</v>
      </c>
      <c r="AL16" s="80">
        <v>100.0</v>
      </c>
      <c r="AM16" s="79">
        <v>100.0</v>
      </c>
      <c r="AN16" s="79">
        <v>100.0</v>
      </c>
      <c r="AO16" s="79">
        <v>50.0</v>
      </c>
      <c r="AP16" s="79">
        <v>100.0</v>
      </c>
      <c r="AQ16" s="79">
        <v>100.0</v>
      </c>
      <c r="AR16" s="79">
        <v>0.0</v>
      </c>
      <c r="AS16" s="79">
        <v>20.0</v>
      </c>
      <c r="AT16" s="79">
        <v>0.0</v>
      </c>
      <c r="AU16" s="79"/>
      <c r="AV16" s="78">
        <f t="shared" si="15"/>
        <v>57</v>
      </c>
      <c r="AW16" s="79">
        <v>88.0</v>
      </c>
      <c r="AX16" s="79">
        <v>100.0</v>
      </c>
      <c r="AY16" s="79">
        <v>100.0</v>
      </c>
      <c r="AZ16" s="79">
        <v>92.0</v>
      </c>
      <c r="BA16" s="79">
        <v>100.0</v>
      </c>
      <c r="BB16" s="79">
        <v>100.0</v>
      </c>
      <c r="BC16" s="79">
        <v>100.0</v>
      </c>
      <c r="BD16" s="79">
        <v>100.0</v>
      </c>
      <c r="BE16" s="79">
        <v>100.0</v>
      </c>
      <c r="BF16" s="79">
        <v>100.0</v>
      </c>
      <c r="BG16" s="79"/>
      <c r="BH16" s="79"/>
      <c r="BI16" s="78">
        <f t="shared" si="16"/>
        <v>98</v>
      </c>
      <c r="BJ16" s="79">
        <v>100.0</v>
      </c>
      <c r="BK16" s="79">
        <v>100.0</v>
      </c>
      <c r="BL16" s="79">
        <v>100.0</v>
      </c>
      <c r="BM16" s="79">
        <v>55.0</v>
      </c>
      <c r="BN16" s="79">
        <v>85.0</v>
      </c>
      <c r="BO16" s="79">
        <v>20.0</v>
      </c>
      <c r="BP16" s="79">
        <v>55.0</v>
      </c>
      <c r="BQ16" s="79">
        <v>80.0</v>
      </c>
      <c r="BR16" s="79">
        <v>100.0</v>
      </c>
      <c r="BS16" s="79">
        <v>20.0</v>
      </c>
      <c r="BT16" s="78">
        <f t="shared" si="17"/>
        <v>71.5</v>
      </c>
      <c r="BU16" s="81">
        <v>100.0</v>
      </c>
      <c r="BV16" s="81">
        <v>100.0</v>
      </c>
      <c r="BW16" s="81">
        <v>100.0</v>
      </c>
      <c r="BX16" s="79">
        <v>100.0</v>
      </c>
      <c r="BY16" s="79">
        <v>100.0</v>
      </c>
      <c r="BZ16" s="79">
        <v>100.0</v>
      </c>
      <c r="CA16" s="79">
        <v>40.0</v>
      </c>
      <c r="CB16" s="79">
        <v>100.0</v>
      </c>
      <c r="CC16" s="79"/>
      <c r="CD16" s="78">
        <f t="shared" si="18"/>
        <v>92.5</v>
      </c>
    </row>
    <row r="17" ht="15.75" customHeight="1">
      <c r="A17" s="34" t="str">
        <f t="shared" si="2"/>
        <v>202051533-6</v>
      </c>
      <c r="B17" s="23">
        <f t="shared" si="3"/>
        <v>75</v>
      </c>
      <c r="C17" s="34"/>
      <c r="D17" s="84">
        <v>13.0</v>
      </c>
      <c r="E17" s="72" t="s">
        <v>708</v>
      </c>
      <c r="F17" s="72" t="s">
        <v>85</v>
      </c>
      <c r="G17" s="72" t="s">
        <v>709</v>
      </c>
      <c r="H17" s="72" t="s">
        <v>65</v>
      </c>
      <c r="I17" s="72" t="s">
        <v>710</v>
      </c>
      <c r="J17" s="72" t="s">
        <v>518</v>
      </c>
      <c r="K17" s="72" t="s">
        <v>711</v>
      </c>
      <c r="L17" s="72" t="s">
        <v>65</v>
      </c>
      <c r="M17" s="72" t="s">
        <v>323</v>
      </c>
      <c r="N17" s="72" t="s">
        <v>712</v>
      </c>
      <c r="O17" s="74">
        <f t="shared" si="4"/>
        <v>80</v>
      </c>
      <c r="P17" s="74">
        <f t="shared" si="5"/>
        <v>20</v>
      </c>
      <c r="Q17" s="74">
        <f t="shared" si="20"/>
        <v>65</v>
      </c>
      <c r="R17" s="74">
        <f t="shared" si="6"/>
        <v>81.8</v>
      </c>
      <c r="S17" s="74">
        <f t="shared" si="7"/>
        <v>89.091</v>
      </c>
      <c r="T17" s="74">
        <f t="shared" si="8"/>
        <v>92.5</v>
      </c>
      <c r="U17" s="74">
        <f t="shared" si="9"/>
        <v>64.5</v>
      </c>
      <c r="V17" s="75">
        <f t="shared" si="10"/>
        <v>50</v>
      </c>
      <c r="W17" s="76">
        <f t="shared" si="11"/>
        <v>75</v>
      </c>
      <c r="X17" s="74">
        <v>20.0</v>
      </c>
      <c r="Y17" s="77">
        <v>25.0</v>
      </c>
      <c r="Z17" s="77">
        <v>35.0</v>
      </c>
      <c r="AA17" s="77">
        <v>100.0</v>
      </c>
      <c r="AB17" s="78">
        <f t="shared" si="12"/>
        <v>80</v>
      </c>
      <c r="AC17" s="77">
        <v>20.0</v>
      </c>
      <c r="AD17" s="77">
        <v>30.0</v>
      </c>
      <c r="AE17" s="74">
        <v>0.0</v>
      </c>
      <c r="AF17" s="78">
        <f t="shared" si="13"/>
        <v>20</v>
      </c>
      <c r="AG17" s="77">
        <v>20.0</v>
      </c>
      <c r="AH17" s="77">
        <v>30.0</v>
      </c>
      <c r="AI17" s="74">
        <v>100.0</v>
      </c>
      <c r="AJ17" s="78">
        <f t="shared" si="14"/>
        <v>50</v>
      </c>
      <c r="AK17" s="79">
        <v>100.0</v>
      </c>
      <c r="AL17" s="80">
        <v>100.0</v>
      </c>
      <c r="AM17" s="79">
        <v>100.0</v>
      </c>
      <c r="AN17" s="79">
        <v>100.0</v>
      </c>
      <c r="AO17" s="79">
        <v>75.0</v>
      </c>
      <c r="AP17" s="79">
        <v>60.0</v>
      </c>
      <c r="AQ17" s="79">
        <v>40.0</v>
      </c>
      <c r="AR17" s="79">
        <v>83.0</v>
      </c>
      <c r="AS17" s="79">
        <v>60.0</v>
      </c>
      <c r="AT17" s="79">
        <v>100.0</v>
      </c>
      <c r="AU17" s="79"/>
      <c r="AV17" s="78">
        <f t="shared" si="15"/>
        <v>81.8</v>
      </c>
      <c r="AW17" s="79">
        <v>100.0</v>
      </c>
      <c r="AX17" s="79">
        <v>100.0</v>
      </c>
      <c r="AY17" s="79">
        <v>100.0</v>
      </c>
      <c r="AZ17" s="79">
        <v>0.0</v>
      </c>
      <c r="BA17" s="79">
        <v>100.0</v>
      </c>
      <c r="BB17" s="79">
        <v>100.0</v>
      </c>
      <c r="BC17" s="79">
        <v>100.0</v>
      </c>
      <c r="BD17" s="79">
        <v>90.91</v>
      </c>
      <c r="BE17" s="79">
        <v>100.0</v>
      </c>
      <c r="BF17" s="79">
        <v>100.0</v>
      </c>
      <c r="BG17" s="79"/>
      <c r="BH17" s="79"/>
      <c r="BI17" s="78">
        <f t="shared" si="16"/>
        <v>89.091</v>
      </c>
      <c r="BJ17" s="79">
        <v>90.0</v>
      </c>
      <c r="BK17" s="79">
        <v>100.0</v>
      </c>
      <c r="BL17" s="79">
        <v>100.0</v>
      </c>
      <c r="BM17" s="79">
        <v>80.0</v>
      </c>
      <c r="BN17" s="79">
        <v>100.0</v>
      </c>
      <c r="BO17" s="79">
        <v>100.0</v>
      </c>
      <c r="BP17" s="79">
        <v>90.0</v>
      </c>
      <c r="BQ17" s="79">
        <v>85.0</v>
      </c>
      <c r="BR17" s="79">
        <v>100.0</v>
      </c>
      <c r="BS17" s="79">
        <v>80.0</v>
      </c>
      <c r="BT17" s="78">
        <f t="shared" si="17"/>
        <v>92.5</v>
      </c>
      <c r="BU17" s="81">
        <v>0.0</v>
      </c>
      <c r="BV17" s="81">
        <v>60.0</v>
      </c>
      <c r="BW17" s="81">
        <v>0.0</v>
      </c>
      <c r="BX17" s="79">
        <v>100.0</v>
      </c>
      <c r="BY17" s="79">
        <v>100.0</v>
      </c>
      <c r="BZ17" s="79">
        <v>56.0</v>
      </c>
      <c r="CA17" s="79">
        <v>100.0</v>
      </c>
      <c r="CB17" s="79">
        <v>100.0</v>
      </c>
      <c r="CC17" s="79"/>
      <c r="CD17" s="78">
        <f t="shared" si="18"/>
        <v>64.5</v>
      </c>
    </row>
    <row r="18" ht="15.75" customHeight="1">
      <c r="A18" s="34" t="str">
        <f t="shared" si="2"/>
        <v>202056610-0</v>
      </c>
      <c r="B18" s="23">
        <f t="shared" si="3"/>
        <v>79</v>
      </c>
      <c r="C18" s="34"/>
      <c r="D18" s="84">
        <v>14.0</v>
      </c>
      <c r="E18" s="72" t="s">
        <v>713</v>
      </c>
      <c r="F18" s="72" t="s">
        <v>155</v>
      </c>
      <c r="G18" s="72" t="s">
        <v>714</v>
      </c>
      <c r="H18" s="72" t="s">
        <v>108</v>
      </c>
      <c r="I18" s="72" t="s">
        <v>715</v>
      </c>
      <c r="J18" s="72" t="s">
        <v>716</v>
      </c>
      <c r="K18" s="72" t="s">
        <v>717</v>
      </c>
      <c r="L18" s="72" t="s">
        <v>65</v>
      </c>
      <c r="M18" s="72" t="s">
        <v>97</v>
      </c>
      <c r="N18" s="72" t="s">
        <v>718</v>
      </c>
      <c r="O18" s="74">
        <f t="shared" si="4"/>
        <v>85</v>
      </c>
      <c r="P18" s="74">
        <f t="shared" si="5"/>
        <v>55</v>
      </c>
      <c r="Q18" s="74">
        <f t="shared" si="20"/>
        <v>70</v>
      </c>
      <c r="R18" s="74">
        <f t="shared" si="6"/>
        <v>78.3</v>
      </c>
      <c r="S18" s="74">
        <f t="shared" si="7"/>
        <v>100</v>
      </c>
      <c r="T18" s="74">
        <f t="shared" si="8"/>
        <v>94</v>
      </c>
      <c r="U18" s="74">
        <f t="shared" si="9"/>
        <v>100</v>
      </c>
      <c r="V18" s="75">
        <f t="shared" si="10"/>
        <v>0</v>
      </c>
      <c r="W18" s="76">
        <f t="shared" si="11"/>
        <v>79</v>
      </c>
      <c r="X18" s="74">
        <v>15.0</v>
      </c>
      <c r="Y18" s="77">
        <v>30.0</v>
      </c>
      <c r="Z18" s="77">
        <v>40.0</v>
      </c>
      <c r="AA18" s="77">
        <v>100.0</v>
      </c>
      <c r="AB18" s="78">
        <f t="shared" si="12"/>
        <v>85</v>
      </c>
      <c r="AC18" s="77">
        <v>20.0</v>
      </c>
      <c r="AD18" s="77">
        <v>35.0</v>
      </c>
      <c r="AE18" s="74">
        <v>100.0</v>
      </c>
      <c r="AF18" s="78">
        <f t="shared" si="13"/>
        <v>55</v>
      </c>
      <c r="AG18" s="77"/>
      <c r="AH18" s="77"/>
      <c r="AI18" s="74"/>
      <c r="AJ18" s="78">
        <f t="shared" si="14"/>
        <v>0</v>
      </c>
      <c r="AK18" s="79">
        <v>100.0</v>
      </c>
      <c r="AL18" s="80">
        <v>100.0</v>
      </c>
      <c r="AM18" s="79">
        <v>100.0</v>
      </c>
      <c r="AN18" s="79">
        <v>100.0</v>
      </c>
      <c r="AO18" s="79">
        <v>50.0</v>
      </c>
      <c r="AP18" s="79">
        <v>80.0</v>
      </c>
      <c r="AQ18" s="79">
        <v>60.0</v>
      </c>
      <c r="AR18" s="79">
        <v>33.0</v>
      </c>
      <c r="AS18" s="79">
        <v>60.0</v>
      </c>
      <c r="AT18" s="79">
        <v>100.0</v>
      </c>
      <c r="AU18" s="79"/>
      <c r="AV18" s="78">
        <f t="shared" si="15"/>
        <v>78.3</v>
      </c>
      <c r="AW18" s="79">
        <v>100.0</v>
      </c>
      <c r="AX18" s="79">
        <v>100.0</v>
      </c>
      <c r="AY18" s="79">
        <v>100.0</v>
      </c>
      <c r="AZ18" s="79">
        <v>100.0</v>
      </c>
      <c r="BA18" s="79">
        <v>100.0</v>
      </c>
      <c r="BB18" s="79">
        <v>100.0</v>
      </c>
      <c r="BC18" s="79">
        <v>100.0</v>
      </c>
      <c r="BD18" s="79">
        <v>100.0</v>
      </c>
      <c r="BE18" s="79">
        <v>100.0</v>
      </c>
      <c r="BF18" s="79">
        <v>100.0</v>
      </c>
      <c r="BG18" s="79"/>
      <c r="BH18" s="79"/>
      <c r="BI18" s="78">
        <f t="shared" si="16"/>
        <v>100</v>
      </c>
      <c r="BJ18" s="79">
        <v>100.0</v>
      </c>
      <c r="BK18" s="79">
        <v>100.0</v>
      </c>
      <c r="BL18" s="79">
        <v>100.0</v>
      </c>
      <c r="BM18" s="79">
        <v>100.0</v>
      </c>
      <c r="BN18" s="79">
        <v>100.0</v>
      </c>
      <c r="BO18" s="79">
        <v>100.0</v>
      </c>
      <c r="BP18" s="79">
        <v>80.0</v>
      </c>
      <c r="BQ18" s="79">
        <v>85.0</v>
      </c>
      <c r="BR18" s="79">
        <v>100.0</v>
      </c>
      <c r="BS18" s="79">
        <v>75.0</v>
      </c>
      <c r="BT18" s="78">
        <f t="shared" si="17"/>
        <v>94</v>
      </c>
      <c r="BU18" s="81">
        <v>100.0</v>
      </c>
      <c r="BV18" s="81">
        <v>100.0</v>
      </c>
      <c r="BW18" s="81">
        <v>100.0</v>
      </c>
      <c r="BX18" s="79">
        <v>100.0</v>
      </c>
      <c r="BY18" s="79">
        <v>100.0</v>
      </c>
      <c r="BZ18" s="79">
        <v>100.0</v>
      </c>
      <c r="CA18" s="79">
        <v>100.0</v>
      </c>
      <c r="CB18" s="79">
        <v>100.0</v>
      </c>
      <c r="CC18" s="79"/>
      <c r="CD18" s="78">
        <f t="shared" si="18"/>
        <v>100</v>
      </c>
    </row>
    <row r="19" ht="15.75" customHeight="1">
      <c r="A19" s="34" t="str">
        <f t="shared" si="2"/>
        <v>202056583-k</v>
      </c>
      <c r="B19" s="23">
        <f t="shared" si="3"/>
        <v>59</v>
      </c>
      <c r="C19" s="34"/>
      <c r="D19" s="84">
        <v>15.0</v>
      </c>
      <c r="E19" s="72" t="s">
        <v>719</v>
      </c>
      <c r="F19" s="72" t="s">
        <v>77</v>
      </c>
      <c r="G19" s="72" t="s">
        <v>720</v>
      </c>
      <c r="H19" s="72" t="s">
        <v>79</v>
      </c>
      <c r="I19" s="72" t="s">
        <v>721</v>
      </c>
      <c r="J19" s="72" t="s">
        <v>157</v>
      </c>
      <c r="K19" s="72" t="s">
        <v>722</v>
      </c>
      <c r="L19" s="72" t="s">
        <v>65</v>
      </c>
      <c r="M19" s="72" t="s">
        <v>97</v>
      </c>
      <c r="N19" s="72" t="s">
        <v>723</v>
      </c>
      <c r="O19" s="74">
        <f t="shared" si="4"/>
        <v>100</v>
      </c>
      <c r="P19" s="74">
        <f t="shared" si="5"/>
        <v>0</v>
      </c>
      <c r="Q19" s="74">
        <f>IFERROR(IF($V19&lt;&gt;0,ROUND((O19+P19+V19)/3,0),ROUND(($O19*0.5+$P19*0.5),0)),)</f>
        <v>62</v>
      </c>
      <c r="R19" s="74">
        <f t="shared" si="6"/>
        <v>70</v>
      </c>
      <c r="S19" s="74">
        <f t="shared" si="7"/>
        <v>80</v>
      </c>
      <c r="T19" s="74">
        <f t="shared" si="8"/>
        <v>44</v>
      </c>
      <c r="U19" s="74">
        <f t="shared" si="9"/>
        <v>25</v>
      </c>
      <c r="V19" s="75">
        <f t="shared" si="10"/>
        <v>85</v>
      </c>
      <c r="W19" s="76">
        <f t="shared" si="11"/>
        <v>59</v>
      </c>
      <c r="X19" s="74">
        <v>20.0</v>
      </c>
      <c r="Y19" s="77">
        <v>30.0</v>
      </c>
      <c r="Z19" s="77">
        <v>50.0</v>
      </c>
      <c r="AA19" s="77">
        <v>100.0</v>
      </c>
      <c r="AB19" s="78">
        <f t="shared" si="12"/>
        <v>100</v>
      </c>
      <c r="AC19" s="77">
        <v>0.0</v>
      </c>
      <c r="AD19" s="77">
        <v>0.0</v>
      </c>
      <c r="AE19" s="74">
        <v>0.0</v>
      </c>
      <c r="AF19" s="78">
        <f t="shared" si="13"/>
        <v>0</v>
      </c>
      <c r="AG19" s="77">
        <v>15.0</v>
      </c>
      <c r="AH19" s="77">
        <v>70.0</v>
      </c>
      <c r="AI19" s="74">
        <v>100.0</v>
      </c>
      <c r="AJ19" s="78">
        <f t="shared" si="14"/>
        <v>85</v>
      </c>
      <c r="AK19" s="79">
        <v>100.0</v>
      </c>
      <c r="AL19" s="80">
        <v>100.0</v>
      </c>
      <c r="AM19" s="79">
        <v>100.0</v>
      </c>
      <c r="AN19" s="79">
        <v>100.0</v>
      </c>
      <c r="AO19" s="79">
        <v>100.0</v>
      </c>
      <c r="AP19" s="79">
        <v>0.0</v>
      </c>
      <c r="AQ19" s="79">
        <v>40.0</v>
      </c>
      <c r="AR19" s="79">
        <v>0.0</v>
      </c>
      <c r="AS19" s="79">
        <v>60.0</v>
      </c>
      <c r="AT19" s="79">
        <v>100.0</v>
      </c>
      <c r="AU19" s="79"/>
      <c r="AV19" s="78">
        <f t="shared" si="15"/>
        <v>70</v>
      </c>
      <c r="AW19" s="79">
        <v>0.0</v>
      </c>
      <c r="AX19" s="79">
        <v>100.0</v>
      </c>
      <c r="AY19" s="79">
        <v>0.0</v>
      </c>
      <c r="AZ19" s="79">
        <v>100.0</v>
      </c>
      <c r="BA19" s="79">
        <v>100.0</v>
      </c>
      <c r="BB19" s="79">
        <v>100.0</v>
      </c>
      <c r="BC19" s="79">
        <v>100.0</v>
      </c>
      <c r="BD19" s="79">
        <v>100.0</v>
      </c>
      <c r="BE19" s="79">
        <v>100.0</v>
      </c>
      <c r="BF19" s="79">
        <v>100.0</v>
      </c>
      <c r="BG19" s="79"/>
      <c r="BH19" s="79"/>
      <c r="BI19" s="78">
        <f t="shared" si="16"/>
        <v>80</v>
      </c>
      <c r="BJ19" s="79">
        <v>90.0</v>
      </c>
      <c r="BK19" s="79">
        <v>90.0</v>
      </c>
      <c r="BL19" s="79">
        <v>85.0</v>
      </c>
      <c r="BM19" s="79">
        <v>0.0</v>
      </c>
      <c r="BN19" s="79">
        <v>65.0</v>
      </c>
      <c r="BO19" s="79">
        <v>0.0</v>
      </c>
      <c r="BP19" s="79">
        <v>25.0</v>
      </c>
      <c r="BQ19" s="79">
        <v>85.0</v>
      </c>
      <c r="BR19" s="79">
        <v>0.0</v>
      </c>
      <c r="BS19" s="79">
        <v>0.0</v>
      </c>
      <c r="BT19" s="78">
        <f t="shared" si="17"/>
        <v>44</v>
      </c>
      <c r="BU19" s="81">
        <v>0.0</v>
      </c>
      <c r="BV19" s="81">
        <v>0.0</v>
      </c>
      <c r="BW19" s="81">
        <v>100.0</v>
      </c>
      <c r="BX19" s="79">
        <v>100.0</v>
      </c>
      <c r="BY19" s="79">
        <v>0.0</v>
      </c>
      <c r="BZ19" s="79">
        <v>0.0</v>
      </c>
      <c r="CA19" s="79">
        <v>0.0</v>
      </c>
      <c r="CB19" s="79">
        <v>0.0</v>
      </c>
      <c r="CC19" s="79"/>
      <c r="CD19" s="78">
        <f t="shared" si="18"/>
        <v>25</v>
      </c>
    </row>
    <row r="20" ht="15.75" customHeight="1">
      <c r="A20" s="34" t="str">
        <f t="shared" si="2"/>
        <v>201904594-6</v>
      </c>
      <c r="B20" s="23">
        <f t="shared" si="3"/>
        <v>0</v>
      </c>
      <c r="C20" s="34"/>
      <c r="D20" s="84">
        <v>16.0</v>
      </c>
      <c r="E20" s="72" t="s">
        <v>724</v>
      </c>
      <c r="F20" s="72" t="s">
        <v>85</v>
      </c>
      <c r="G20" s="72" t="s">
        <v>725</v>
      </c>
      <c r="H20" s="72" t="s">
        <v>61</v>
      </c>
      <c r="I20" s="72" t="s">
        <v>321</v>
      </c>
      <c r="J20" s="72" t="s">
        <v>726</v>
      </c>
      <c r="K20" s="72" t="s">
        <v>727</v>
      </c>
      <c r="L20" s="72" t="s">
        <v>65</v>
      </c>
      <c r="M20" s="72" t="s">
        <v>66</v>
      </c>
      <c r="N20" s="72" t="s">
        <v>728</v>
      </c>
      <c r="O20" s="74">
        <f t="shared" si="4"/>
        <v>0</v>
      </c>
      <c r="P20" s="74">
        <f t="shared" si="5"/>
        <v>0</v>
      </c>
      <c r="Q20" s="74">
        <f t="shared" ref="Q20:Q21" si="21">IFERROR(IF($V20&lt;&gt;0,ROUND((MAX(O20:P20)*0.5+$V20*0.5),0),ROUND(($O20*0.5+$P20*0.5),0)),)</f>
        <v>0</v>
      </c>
      <c r="R20" s="74">
        <f t="shared" si="6"/>
        <v>45.5</v>
      </c>
      <c r="S20" s="74">
        <f t="shared" si="7"/>
        <v>30</v>
      </c>
      <c r="T20" s="74">
        <f t="shared" si="8"/>
        <v>25.5</v>
      </c>
      <c r="U20" s="74">
        <f t="shared" si="9"/>
        <v>19.375</v>
      </c>
      <c r="V20" s="75">
        <f t="shared" si="10"/>
        <v>0</v>
      </c>
      <c r="W20" s="76">
        <f t="shared" si="11"/>
        <v>0</v>
      </c>
      <c r="X20" s="74" t="s">
        <v>68</v>
      </c>
      <c r="Y20" s="77" t="s">
        <v>68</v>
      </c>
      <c r="Z20" s="77" t="s">
        <v>68</v>
      </c>
      <c r="AA20" s="77" t="s">
        <v>68</v>
      </c>
      <c r="AB20" s="78">
        <f t="shared" si="12"/>
        <v>0</v>
      </c>
      <c r="AC20" s="77" t="s">
        <v>68</v>
      </c>
      <c r="AD20" s="77" t="s">
        <v>68</v>
      </c>
      <c r="AE20" s="74" t="s">
        <v>68</v>
      </c>
      <c r="AF20" s="78">
        <f t="shared" si="13"/>
        <v>0</v>
      </c>
      <c r="AG20" s="77"/>
      <c r="AH20" s="77"/>
      <c r="AI20" s="74"/>
      <c r="AJ20" s="78">
        <f t="shared" si="14"/>
        <v>0</v>
      </c>
      <c r="AK20" s="79">
        <v>100.0</v>
      </c>
      <c r="AL20" s="80">
        <v>60.0</v>
      </c>
      <c r="AM20" s="79">
        <v>100.0</v>
      </c>
      <c r="AN20" s="79">
        <v>100.0</v>
      </c>
      <c r="AO20" s="79">
        <v>75.0</v>
      </c>
      <c r="AP20" s="79">
        <v>20.0</v>
      </c>
      <c r="AQ20" s="79">
        <v>0.0</v>
      </c>
      <c r="AR20" s="79">
        <v>0.0</v>
      </c>
      <c r="AS20" s="79">
        <v>0.0</v>
      </c>
      <c r="AT20" s="79">
        <v>0.0</v>
      </c>
      <c r="AU20" s="79"/>
      <c r="AV20" s="78">
        <f t="shared" si="15"/>
        <v>45.5</v>
      </c>
      <c r="AW20" s="79">
        <v>100.0</v>
      </c>
      <c r="AX20" s="79">
        <v>100.0</v>
      </c>
      <c r="AY20" s="79">
        <v>100.0</v>
      </c>
      <c r="AZ20" s="79">
        <v>0.0</v>
      </c>
      <c r="BA20" s="79">
        <v>0.0</v>
      </c>
      <c r="BB20" s="79">
        <v>0.0</v>
      </c>
      <c r="BC20" s="79">
        <v>0.0</v>
      </c>
      <c r="BD20" s="79">
        <v>0.0</v>
      </c>
      <c r="BE20" s="79">
        <v>0.0</v>
      </c>
      <c r="BF20" s="79">
        <v>0.0</v>
      </c>
      <c r="BG20" s="79"/>
      <c r="BH20" s="79"/>
      <c r="BI20" s="78">
        <f t="shared" si="16"/>
        <v>30</v>
      </c>
      <c r="BJ20" s="79">
        <v>70.0</v>
      </c>
      <c r="BK20" s="79">
        <v>90.0</v>
      </c>
      <c r="BL20" s="79">
        <v>95.0</v>
      </c>
      <c r="BM20" s="79">
        <v>0.0</v>
      </c>
      <c r="BN20" s="79">
        <v>0.0</v>
      </c>
      <c r="BO20" s="79">
        <v>0.0</v>
      </c>
      <c r="BP20" s="79">
        <v>0.0</v>
      </c>
      <c r="BQ20" s="79">
        <v>0.0</v>
      </c>
      <c r="BR20" s="79">
        <v>0.0</v>
      </c>
      <c r="BS20" s="79">
        <v>0.0</v>
      </c>
      <c r="BT20" s="78">
        <f t="shared" si="17"/>
        <v>25.5</v>
      </c>
      <c r="BU20" s="81">
        <v>0.0</v>
      </c>
      <c r="BV20" s="81">
        <v>55.0</v>
      </c>
      <c r="BW20" s="81">
        <v>100.0</v>
      </c>
      <c r="BX20" s="79">
        <v>0.0</v>
      </c>
      <c r="BY20" s="85">
        <v>0.0</v>
      </c>
      <c r="BZ20" s="79">
        <v>0.0</v>
      </c>
      <c r="CA20" s="79">
        <v>0.0</v>
      </c>
      <c r="CB20" s="85">
        <v>0.0</v>
      </c>
      <c r="CC20" s="79"/>
      <c r="CD20" s="78">
        <f t="shared" si="18"/>
        <v>19.375</v>
      </c>
    </row>
    <row r="21" ht="15.75" customHeight="1">
      <c r="A21" s="34" t="str">
        <f t="shared" si="2"/>
        <v>202056544-9</v>
      </c>
      <c r="B21" s="23">
        <f t="shared" si="3"/>
        <v>92</v>
      </c>
      <c r="C21" s="34"/>
      <c r="D21" s="84">
        <v>17.0</v>
      </c>
      <c r="E21" s="72" t="s">
        <v>729</v>
      </c>
      <c r="F21" s="72" t="s">
        <v>100</v>
      </c>
      <c r="G21" s="72" t="s">
        <v>730</v>
      </c>
      <c r="H21" s="72" t="s">
        <v>92</v>
      </c>
      <c r="I21" s="72" t="s">
        <v>731</v>
      </c>
      <c r="J21" s="72" t="s">
        <v>732</v>
      </c>
      <c r="K21" s="72" t="s">
        <v>733</v>
      </c>
      <c r="L21" s="72" t="s">
        <v>65</v>
      </c>
      <c r="M21" s="72" t="s">
        <v>97</v>
      </c>
      <c r="N21" s="72" t="s">
        <v>734</v>
      </c>
      <c r="O21" s="74">
        <f t="shared" si="4"/>
        <v>95</v>
      </c>
      <c r="P21" s="74">
        <f t="shared" si="5"/>
        <v>90</v>
      </c>
      <c r="Q21" s="74">
        <f t="shared" si="21"/>
        <v>93</v>
      </c>
      <c r="R21" s="74">
        <f t="shared" si="6"/>
        <v>89.4</v>
      </c>
      <c r="S21" s="74">
        <f t="shared" si="7"/>
        <v>100</v>
      </c>
      <c r="T21" s="74">
        <f t="shared" si="8"/>
        <v>86.5</v>
      </c>
      <c r="U21" s="74">
        <f t="shared" si="9"/>
        <v>100</v>
      </c>
      <c r="V21" s="75">
        <f t="shared" si="10"/>
        <v>0</v>
      </c>
      <c r="W21" s="76">
        <f t="shared" si="11"/>
        <v>92</v>
      </c>
      <c r="X21" s="74">
        <v>20.0</v>
      </c>
      <c r="Y21" s="77">
        <v>30.0</v>
      </c>
      <c r="Z21" s="77">
        <v>45.0</v>
      </c>
      <c r="AA21" s="77">
        <v>100.0</v>
      </c>
      <c r="AB21" s="78">
        <f t="shared" si="12"/>
        <v>95</v>
      </c>
      <c r="AC21" s="77">
        <v>25.0</v>
      </c>
      <c r="AD21" s="77">
        <v>65.0</v>
      </c>
      <c r="AE21" s="74">
        <v>100.0</v>
      </c>
      <c r="AF21" s="78">
        <f t="shared" si="13"/>
        <v>90</v>
      </c>
      <c r="AG21" s="77"/>
      <c r="AH21" s="77"/>
      <c r="AI21" s="74"/>
      <c r="AJ21" s="78">
        <f t="shared" si="14"/>
        <v>0</v>
      </c>
      <c r="AK21" s="79">
        <v>100.0</v>
      </c>
      <c r="AL21" s="80">
        <v>100.0</v>
      </c>
      <c r="AM21" s="79">
        <v>100.0</v>
      </c>
      <c r="AN21" s="79">
        <v>100.0</v>
      </c>
      <c r="AO21" s="79">
        <v>100.0</v>
      </c>
      <c r="AP21" s="79">
        <v>100.0</v>
      </c>
      <c r="AQ21" s="79">
        <v>100.0</v>
      </c>
      <c r="AR21" s="79">
        <v>67.0</v>
      </c>
      <c r="AS21" s="79">
        <v>60.0</v>
      </c>
      <c r="AT21" s="79">
        <v>67.0</v>
      </c>
      <c r="AU21" s="79"/>
      <c r="AV21" s="78">
        <f t="shared" si="15"/>
        <v>89.4</v>
      </c>
      <c r="AW21" s="79">
        <v>100.0</v>
      </c>
      <c r="AX21" s="79">
        <v>100.0</v>
      </c>
      <c r="AY21" s="79">
        <v>100.0</v>
      </c>
      <c r="AZ21" s="79">
        <v>100.0</v>
      </c>
      <c r="BA21" s="79">
        <v>100.0</v>
      </c>
      <c r="BB21" s="79">
        <v>100.0</v>
      </c>
      <c r="BC21" s="79">
        <v>100.0</v>
      </c>
      <c r="BD21" s="79">
        <v>100.0</v>
      </c>
      <c r="BE21" s="79">
        <v>100.0</v>
      </c>
      <c r="BF21" s="79">
        <v>100.0</v>
      </c>
      <c r="BG21" s="79"/>
      <c r="BH21" s="79"/>
      <c r="BI21" s="78">
        <f t="shared" si="16"/>
        <v>100</v>
      </c>
      <c r="BJ21" s="79">
        <v>100.0</v>
      </c>
      <c r="BK21" s="79">
        <v>100.0</v>
      </c>
      <c r="BL21" s="79">
        <v>100.0</v>
      </c>
      <c r="BM21" s="79">
        <v>100.0</v>
      </c>
      <c r="BN21" s="79">
        <v>100.0</v>
      </c>
      <c r="BO21" s="79">
        <v>100.0</v>
      </c>
      <c r="BP21" s="79">
        <v>80.0</v>
      </c>
      <c r="BQ21" s="79">
        <v>0.0</v>
      </c>
      <c r="BR21" s="79">
        <v>100.0</v>
      </c>
      <c r="BS21" s="79">
        <v>85.0</v>
      </c>
      <c r="BT21" s="78">
        <f t="shared" si="17"/>
        <v>86.5</v>
      </c>
      <c r="BU21" s="81">
        <v>100.0</v>
      </c>
      <c r="BV21" s="81">
        <v>100.0</v>
      </c>
      <c r="BW21" s="81">
        <v>100.0</v>
      </c>
      <c r="BX21" s="79">
        <v>100.0</v>
      </c>
      <c r="BY21" s="79">
        <v>100.0</v>
      </c>
      <c r="BZ21" s="79">
        <v>100.0</v>
      </c>
      <c r="CA21" s="79">
        <v>100.0</v>
      </c>
      <c r="CB21" s="79">
        <v>100.0</v>
      </c>
      <c r="CC21" s="79"/>
      <c r="CD21" s="78">
        <f t="shared" si="18"/>
        <v>100</v>
      </c>
    </row>
    <row r="22" ht="15.75" customHeight="1">
      <c r="A22" s="34" t="str">
        <f t="shared" si="2"/>
        <v>202056507-4</v>
      </c>
      <c r="B22" s="23">
        <f t="shared" si="3"/>
        <v>55</v>
      </c>
      <c r="C22" s="34"/>
      <c r="D22" s="98">
        <f t="shared" ref="D22:D30" si="22">D21+1</f>
        <v>18</v>
      </c>
      <c r="E22" s="72" t="s">
        <v>735</v>
      </c>
      <c r="F22" s="72" t="s">
        <v>59</v>
      </c>
      <c r="G22" s="72" t="s">
        <v>736</v>
      </c>
      <c r="H22" s="72" t="s">
        <v>100</v>
      </c>
      <c r="I22" s="72" t="s">
        <v>157</v>
      </c>
      <c r="J22" s="72" t="s">
        <v>737</v>
      </c>
      <c r="K22" s="72" t="s">
        <v>738</v>
      </c>
      <c r="L22" s="72" t="s">
        <v>65</v>
      </c>
      <c r="M22" s="72" t="s">
        <v>97</v>
      </c>
      <c r="N22" s="72" t="s">
        <v>739</v>
      </c>
      <c r="O22" s="74">
        <f t="shared" si="4"/>
        <v>25</v>
      </c>
      <c r="P22" s="74">
        <f t="shared" si="5"/>
        <v>0</v>
      </c>
      <c r="Q22" s="74">
        <f>IFERROR(IF($V22&lt;&gt;0,ROUND((O22+P22+V22)/3,0),ROUND(($O22*0.5+$P22*0.5),0)),)</f>
        <v>38</v>
      </c>
      <c r="R22" s="74">
        <f t="shared" si="6"/>
        <v>79.44444444</v>
      </c>
      <c r="S22" s="74">
        <f t="shared" si="7"/>
        <v>94</v>
      </c>
      <c r="T22" s="74">
        <f t="shared" si="8"/>
        <v>77.5</v>
      </c>
      <c r="U22" s="74">
        <f t="shared" si="9"/>
        <v>80</v>
      </c>
      <c r="V22" s="75">
        <f t="shared" si="10"/>
        <v>90</v>
      </c>
      <c r="W22" s="76">
        <v>55.0</v>
      </c>
      <c r="X22" s="74">
        <v>5.0</v>
      </c>
      <c r="Y22" s="77">
        <v>20.0</v>
      </c>
      <c r="Z22" s="77">
        <v>0.0</v>
      </c>
      <c r="AA22" s="77">
        <v>0.0</v>
      </c>
      <c r="AB22" s="78">
        <f t="shared" si="12"/>
        <v>25</v>
      </c>
      <c r="AC22" s="77">
        <v>0.0</v>
      </c>
      <c r="AD22" s="77">
        <v>0.0</v>
      </c>
      <c r="AE22" s="74">
        <v>0.0</v>
      </c>
      <c r="AF22" s="78">
        <f t="shared" si="13"/>
        <v>0</v>
      </c>
      <c r="AG22" s="77">
        <v>30.0</v>
      </c>
      <c r="AH22" s="77">
        <v>60.0</v>
      </c>
      <c r="AI22" s="74">
        <v>100.0</v>
      </c>
      <c r="AJ22" s="78">
        <f t="shared" si="14"/>
        <v>90</v>
      </c>
      <c r="AK22" s="79">
        <v>100.0</v>
      </c>
      <c r="AL22" s="80">
        <v>100.0</v>
      </c>
      <c r="AM22" s="79">
        <v>100.0</v>
      </c>
      <c r="AN22" s="79">
        <v>0.0</v>
      </c>
      <c r="AO22" s="79">
        <v>75.0</v>
      </c>
      <c r="AP22" s="79">
        <v>40.0</v>
      </c>
      <c r="AQ22" s="79">
        <v>0.0</v>
      </c>
      <c r="AR22" s="79">
        <v>100.0</v>
      </c>
      <c r="AS22" s="79">
        <v>100.0</v>
      </c>
      <c r="AT22" s="79">
        <v>100.0</v>
      </c>
      <c r="AU22" s="79"/>
      <c r="AV22" s="78">
        <f>IFERROR(SUM(AK22:AU22)/9,0)</f>
        <v>79.44444444</v>
      </c>
      <c r="AW22" s="79">
        <v>49.0</v>
      </c>
      <c r="AX22" s="79">
        <v>91.0</v>
      </c>
      <c r="AY22" s="79">
        <v>100.0</v>
      </c>
      <c r="AZ22" s="79">
        <v>100.0</v>
      </c>
      <c r="BA22" s="79">
        <v>100.0</v>
      </c>
      <c r="BB22" s="79">
        <v>100.0</v>
      </c>
      <c r="BC22" s="79">
        <v>100.0</v>
      </c>
      <c r="BD22" s="79">
        <v>100.0</v>
      </c>
      <c r="BE22" s="79">
        <v>100.0</v>
      </c>
      <c r="BF22" s="79">
        <v>100.0</v>
      </c>
      <c r="BG22" s="79"/>
      <c r="BH22" s="79"/>
      <c r="BI22" s="78">
        <f t="shared" si="16"/>
        <v>94</v>
      </c>
      <c r="BJ22" s="79">
        <v>100.0</v>
      </c>
      <c r="BK22" s="79">
        <v>100.0</v>
      </c>
      <c r="BL22" s="79">
        <v>100.0</v>
      </c>
      <c r="BM22" s="79">
        <v>85.0</v>
      </c>
      <c r="BN22" s="79">
        <v>100.0</v>
      </c>
      <c r="BO22" s="79">
        <v>95.0</v>
      </c>
      <c r="BP22" s="79">
        <v>95.0</v>
      </c>
      <c r="BQ22" s="79">
        <v>0.0</v>
      </c>
      <c r="BR22" s="79">
        <v>100.0</v>
      </c>
      <c r="BS22" s="79">
        <v>0.0</v>
      </c>
      <c r="BT22" s="78">
        <f t="shared" si="17"/>
        <v>77.5</v>
      </c>
      <c r="BU22" s="81">
        <v>100.0</v>
      </c>
      <c r="BV22" s="81">
        <v>100.0</v>
      </c>
      <c r="BW22" s="81">
        <v>100.0</v>
      </c>
      <c r="BX22" s="79">
        <v>40.0</v>
      </c>
      <c r="BY22" s="79">
        <v>100.0</v>
      </c>
      <c r="BZ22" s="79">
        <v>0.0</v>
      </c>
      <c r="CA22" s="79">
        <v>100.0</v>
      </c>
      <c r="CB22" s="79">
        <v>100.0</v>
      </c>
      <c r="CC22" s="79"/>
      <c r="CD22" s="78">
        <f t="shared" si="18"/>
        <v>80</v>
      </c>
    </row>
    <row r="23" ht="15.75" customHeight="1">
      <c r="A23" s="34" t="str">
        <f t="shared" si="2"/>
        <v>202004664-6</v>
      </c>
      <c r="B23" s="23">
        <f t="shared" si="3"/>
        <v>79</v>
      </c>
      <c r="C23" s="34"/>
      <c r="D23" s="98">
        <f t="shared" si="22"/>
        <v>19</v>
      </c>
      <c r="E23" s="72" t="s">
        <v>740</v>
      </c>
      <c r="F23" s="72" t="s">
        <v>85</v>
      </c>
      <c r="G23" s="72" t="s">
        <v>741</v>
      </c>
      <c r="H23" s="72" t="s">
        <v>205</v>
      </c>
      <c r="I23" s="72" t="s">
        <v>157</v>
      </c>
      <c r="J23" s="72" t="s">
        <v>742</v>
      </c>
      <c r="K23" s="72" t="s">
        <v>743</v>
      </c>
      <c r="L23" s="72" t="s">
        <v>65</v>
      </c>
      <c r="M23" s="72" t="s">
        <v>66</v>
      </c>
      <c r="N23" s="72" t="s">
        <v>744</v>
      </c>
      <c r="O23" s="74">
        <f t="shared" si="4"/>
        <v>65</v>
      </c>
      <c r="P23" s="74">
        <f t="shared" si="5"/>
        <v>95</v>
      </c>
      <c r="Q23" s="74">
        <f t="shared" ref="Q23:Q34" si="23">IFERROR(IF($V23&lt;&gt;0,ROUND((MAX(O23:P23)*0.5+$V23*0.5),0),ROUND(($O23*0.5+$P23*0.5),0)),)</f>
        <v>80</v>
      </c>
      <c r="R23" s="74">
        <f t="shared" si="6"/>
        <v>60.8</v>
      </c>
      <c r="S23" s="74">
        <f t="shared" si="7"/>
        <v>96.382</v>
      </c>
      <c r="T23" s="74">
        <f t="shared" si="8"/>
        <v>88</v>
      </c>
      <c r="U23" s="74">
        <f t="shared" si="9"/>
        <v>87.5</v>
      </c>
      <c r="V23" s="75">
        <f t="shared" si="10"/>
        <v>0</v>
      </c>
      <c r="W23" s="76">
        <f t="shared" ref="W23:W38" si="24">IF($Q23&gt;=55,ROUND($Q23*$Q$3+$R23*$R$3+$S23*$S$3+$T23*$T$3+$U23*$U$3,0),$Q23)</f>
        <v>79</v>
      </c>
      <c r="X23" s="74">
        <v>20.0</v>
      </c>
      <c r="Y23" s="77">
        <v>20.0</v>
      </c>
      <c r="Z23" s="77">
        <v>25.0</v>
      </c>
      <c r="AA23" s="77">
        <v>100.0</v>
      </c>
      <c r="AB23" s="78">
        <f t="shared" si="12"/>
        <v>65</v>
      </c>
      <c r="AC23" s="77">
        <v>30.0</v>
      </c>
      <c r="AD23" s="77">
        <v>65.0</v>
      </c>
      <c r="AE23" s="74">
        <v>100.0</v>
      </c>
      <c r="AF23" s="78">
        <f t="shared" si="13"/>
        <v>95</v>
      </c>
      <c r="AG23" s="77"/>
      <c r="AH23" s="77"/>
      <c r="AI23" s="74"/>
      <c r="AJ23" s="78">
        <f t="shared" si="14"/>
        <v>0</v>
      </c>
      <c r="AK23" s="79">
        <v>100.0</v>
      </c>
      <c r="AL23" s="80">
        <v>0.0</v>
      </c>
      <c r="AM23" s="79">
        <v>100.0</v>
      </c>
      <c r="AN23" s="79">
        <v>100.0</v>
      </c>
      <c r="AO23" s="79">
        <v>25.0</v>
      </c>
      <c r="AP23" s="79">
        <v>40.0</v>
      </c>
      <c r="AQ23" s="79">
        <v>100.0</v>
      </c>
      <c r="AR23" s="79">
        <v>33.0</v>
      </c>
      <c r="AS23" s="79">
        <v>60.0</v>
      </c>
      <c r="AT23" s="79">
        <v>50.0</v>
      </c>
      <c r="AU23" s="79"/>
      <c r="AV23" s="78">
        <f t="shared" ref="AV23:AV38" si="25">IFERROR(AVERAGE(AK23:AU23),0)</f>
        <v>60.8</v>
      </c>
      <c r="AW23" s="79">
        <v>100.0</v>
      </c>
      <c r="AX23" s="79">
        <v>100.0</v>
      </c>
      <c r="AY23" s="79">
        <v>100.0</v>
      </c>
      <c r="AZ23" s="79">
        <v>95.0</v>
      </c>
      <c r="BA23" s="79">
        <v>99.0</v>
      </c>
      <c r="BB23" s="79">
        <v>100.0</v>
      </c>
      <c r="BC23" s="79">
        <v>89.0</v>
      </c>
      <c r="BD23" s="79">
        <v>81.82</v>
      </c>
      <c r="BE23" s="79">
        <v>99.0</v>
      </c>
      <c r="BF23" s="79">
        <v>100.0</v>
      </c>
      <c r="BG23" s="79"/>
      <c r="BH23" s="79"/>
      <c r="BI23" s="78">
        <f t="shared" si="16"/>
        <v>96.382</v>
      </c>
      <c r="BJ23" s="79">
        <v>100.0</v>
      </c>
      <c r="BK23" s="79">
        <v>100.0</v>
      </c>
      <c r="BL23" s="79">
        <v>85.0</v>
      </c>
      <c r="BM23" s="79">
        <v>100.0</v>
      </c>
      <c r="BN23" s="79">
        <v>100.0</v>
      </c>
      <c r="BO23" s="79">
        <v>0.0</v>
      </c>
      <c r="BP23" s="79">
        <v>100.0</v>
      </c>
      <c r="BQ23" s="79">
        <v>95.0</v>
      </c>
      <c r="BR23" s="79">
        <v>100.0</v>
      </c>
      <c r="BS23" s="79">
        <v>100.0</v>
      </c>
      <c r="BT23" s="78">
        <f t="shared" si="17"/>
        <v>88</v>
      </c>
      <c r="BU23" s="81">
        <v>100.0</v>
      </c>
      <c r="BV23" s="81">
        <v>100.0</v>
      </c>
      <c r="BW23" s="81">
        <v>100.0</v>
      </c>
      <c r="BX23" s="79">
        <v>100.0</v>
      </c>
      <c r="BY23" s="79">
        <v>0.0</v>
      </c>
      <c r="BZ23" s="79">
        <v>100.0</v>
      </c>
      <c r="CA23" s="79">
        <v>100.0</v>
      </c>
      <c r="CB23" s="79">
        <v>100.0</v>
      </c>
      <c r="CC23" s="79"/>
      <c r="CD23" s="78">
        <f t="shared" si="18"/>
        <v>87.5</v>
      </c>
    </row>
    <row r="24" ht="15.75" customHeight="1">
      <c r="A24" s="34" t="str">
        <f t="shared" si="2"/>
        <v>202056539-2</v>
      </c>
      <c r="B24" s="23">
        <f t="shared" si="3"/>
        <v>64</v>
      </c>
      <c r="C24" s="34"/>
      <c r="D24" s="98">
        <f t="shared" si="22"/>
        <v>20</v>
      </c>
      <c r="E24" s="72" t="s">
        <v>745</v>
      </c>
      <c r="F24" s="72" t="s">
        <v>61</v>
      </c>
      <c r="G24" s="72" t="s">
        <v>746</v>
      </c>
      <c r="H24" s="72" t="s">
        <v>85</v>
      </c>
      <c r="I24" s="72" t="s">
        <v>747</v>
      </c>
      <c r="J24" s="72" t="s">
        <v>748</v>
      </c>
      <c r="K24" s="72" t="s">
        <v>749</v>
      </c>
      <c r="L24" s="72" t="s">
        <v>65</v>
      </c>
      <c r="M24" s="72" t="s">
        <v>97</v>
      </c>
      <c r="N24" s="72" t="s">
        <v>750</v>
      </c>
      <c r="O24" s="74">
        <f t="shared" si="4"/>
        <v>80</v>
      </c>
      <c r="P24" s="74">
        <f t="shared" si="5"/>
        <v>0</v>
      </c>
      <c r="Q24" s="74">
        <f t="shared" si="23"/>
        <v>55</v>
      </c>
      <c r="R24" s="74">
        <f t="shared" si="6"/>
        <v>77.2</v>
      </c>
      <c r="S24" s="74">
        <f t="shared" si="7"/>
        <v>70</v>
      </c>
      <c r="T24" s="74">
        <f t="shared" si="8"/>
        <v>72.5</v>
      </c>
      <c r="U24" s="74">
        <f t="shared" si="9"/>
        <v>65.125</v>
      </c>
      <c r="V24" s="75">
        <f t="shared" si="10"/>
        <v>30</v>
      </c>
      <c r="W24" s="76">
        <f t="shared" si="24"/>
        <v>64</v>
      </c>
      <c r="X24" s="74">
        <v>20.0</v>
      </c>
      <c r="Y24" s="77">
        <v>25.0</v>
      </c>
      <c r="Z24" s="77">
        <v>35.0</v>
      </c>
      <c r="AA24" s="77">
        <v>100.0</v>
      </c>
      <c r="AB24" s="78">
        <f t="shared" si="12"/>
        <v>80</v>
      </c>
      <c r="AC24" s="77" t="s">
        <v>68</v>
      </c>
      <c r="AD24" s="77" t="s">
        <v>68</v>
      </c>
      <c r="AE24" s="74" t="s">
        <v>68</v>
      </c>
      <c r="AF24" s="78">
        <f t="shared" si="13"/>
        <v>0</v>
      </c>
      <c r="AG24" s="77">
        <v>30.0</v>
      </c>
      <c r="AH24" s="77">
        <v>0.0</v>
      </c>
      <c r="AI24" s="74">
        <v>0.0</v>
      </c>
      <c r="AJ24" s="78">
        <f t="shared" si="14"/>
        <v>30</v>
      </c>
      <c r="AK24" s="79">
        <v>0.0</v>
      </c>
      <c r="AL24" s="80">
        <v>100.0</v>
      </c>
      <c r="AM24" s="79">
        <v>100.0</v>
      </c>
      <c r="AN24" s="79">
        <v>75.0</v>
      </c>
      <c r="AO24" s="79">
        <v>50.0</v>
      </c>
      <c r="AP24" s="79">
        <v>100.0</v>
      </c>
      <c r="AQ24" s="79">
        <v>100.0</v>
      </c>
      <c r="AR24" s="79">
        <v>67.0</v>
      </c>
      <c r="AS24" s="79">
        <v>80.0</v>
      </c>
      <c r="AT24" s="79">
        <v>100.0</v>
      </c>
      <c r="AU24" s="79"/>
      <c r="AV24" s="78">
        <f t="shared" si="25"/>
        <v>77.2</v>
      </c>
      <c r="AW24" s="79">
        <v>100.0</v>
      </c>
      <c r="AX24" s="79">
        <v>100.0</v>
      </c>
      <c r="AY24" s="79">
        <v>100.0</v>
      </c>
      <c r="AZ24" s="79">
        <v>100.0</v>
      </c>
      <c r="BA24" s="79">
        <v>0.0</v>
      </c>
      <c r="BB24" s="79">
        <v>100.0</v>
      </c>
      <c r="BC24" s="79">
        <v>100.0</v>
      </c>
      <c r="BD24" s="79">
        <v>0.0</v>
      </c>
      <c r="BE24" s="79">
        <v>0.0</v>
      </c>
      <c r="BF24" s="79">
        <v>100.0</v>
      </c>
      <c r="BG24" s="79"/>
      <c r="BH24" s="79"/>
      <c r="BI24" s="78">
        <f t="shared" si="16"/>
        <v>70</v>
      </c>
      <c r="BJ24" s="79">
        <v>100.0</v>
      </c>
      <c r="BK24" s="79">
        <v>100.0</v>
      </c>
      <c r="BL24" s="79">
        <v>100.0</v>
      </c>
      <c r="BM24" s="79">
        <v>90.0</v>
      </c>
      <c r="BN24" s="79">
        <v>100.0</v>
      </c>
      <c r="BO24" s="79">
        <v>90.0</v>
      </c>
      <c r="BP24" s="79">
        <v>45.0</v>
      </c>
      <c r="BQ24" s="79">
        <v>0.0</v>
      </c>
      <c r="BR24" s="79">
        <v>100.0</v>
      </c>
      <c r="BS24" s="79">
        <v>0.0</v>
      </c>
      <c r="BT24" s="78">
        <f t="shared" si="17"/>
        <v>72.5</v>
      </c>
      <c r="BU24" s="81">
        <v>75.0</v>
      </c>
      <c r="BV24" s="81">
        <v>100.0</v>
      </c>
      <c r="BW24" s="81">
        <v>100.0</v>
      </c>
      <c r="BX24" s="79">
        <v>100.0</v>
      </c>
      <c r="BY24" s="79">
        <v>100.0</v>
      </c>
      <c r="BZ24" s="79">
        <v>46.0</v>
      </c>
      <c r="CA24" s="79">
        <v>0.0</v>
      </c>
      <c r="CB24" s="79">
        <v>0.0</v>
      </c>
      <c r="CC24" s="79"/>
      <c r="CD24" s="78">
        <f t="shared" si="18"/>
        <v>65.125</v>
      </c>
    </row>
    <row r="25" ht="15.75" customHeight="1">
      <c r="A25" s="34" t="str">
        <f t="shared" si="2"/>
        <v>202073637-5</v>
      </c>
      <c r="B25" s="23">
        <f t="shared" si="3"/>
        <v>68</v>
      </c>
      <c r="C25" s="34"/>
      <c r="D25" s="98">
        <f t="shared" si="22"/>
        <v>21</v>
      </c>
      <c r="E25" s="72" t="s">
        <v>751</v>
      </c>
      <c r="F25" s="72" t="s">
        <v>71</v>
      </c>
      <c r="G25" s="72" t="s">
        <v>752</v>
      </c>
      <c r="H25" s="72" t="s">
        <v>205</v>
      </c>
      <c r="I25" s="72" t="s">
        <v>753</v>
      </c>
      <c r="J25" s="72" t="s">
        <v>754</v>
      </c>
      <c r="K25" s="72" t="s">
        <v>438</v>
      </c>
      <c r="L25" s="72" t="s">
        <v>65</v>
      </c>
      <c r="M25" s="72" t="s">
        <v>755</v>
      </c>
      <c r="N25" s="72" t="s">
        <v>756</v>
      </c>
      <c r="O25" s="74">
        <f t="shared" si="4"/>
        <v>85</v>
      </c>
      <c r="P25" s="74">
        <f t="shared" si="5"/>
        <v>62</v>
      </c>
      <c r="Q25" s="74">
        <f t="shared" si="23"/>
        <v>74</v>
      </c>
      <c r="R25" s="74">
        <f t="shared" si="6"/>
        <v>75</v>
      </c>
      <c r="S25" s="74">
        <f t="shared" si="7"/>
        <v>0</v>
      </c>
      <c r="T25" s="74">
        <f t="shared" si="8"/>
        <v>79</v>
      </c>
      <c r="U25" s="74">
        <f t="shared" si="9"/>
        <v>12.625</v>
      </c>
      <c r="V25" s="75">
        <f t="shared" si="10"/>
        <v>0</v>
      </c>
      <c r="W25" s="76">
        <f t="shared" si="24"/>
        <v>68</v>
      </c>
      <c r="X25" s="74">
        <v>15.0</v>
      </c>
      <c r="Y25" s="77">
        <v>20.0</v>
      </c>
      <c r="Z25" s="77">
        <v>50.0</v>
      </c>
      <c r="AA25" s="77">
        <v>100.0</v>
      </c>
      <c r="AB25" s="78">
        <f t="shared" si="12"/>
        <v>85</v>
      </c>
      <c r="AC25" s="77">
        <v>20.0</v>
      </c>
      <c r="AD25" s="77">
        <v>60.0</v>
      </c>
      <c r="AE25" s="74">
        <v>70.0</v>
      </c>
      <c r="AF25" s="78">
        <f t="shared" si="13"/>
        <v>62</v>
      </c>
      <c r="AG25" s="77"/>
      <c r="AH25" s="77"/>
      <c r="AI25" s="74"/>
      <c r="AJ25" s="78">
        <f t="shared" si="14"/>
        <v>0</v>
      </c>
      <c r="AK25" s="79">
        <v>0.0</v>
      </c>
      <c r="AL25" s="80">
        <v>100.0</v>
      </c>
      <c r="AM25" s="79">
        <v>100.0</v>
      </c>
      <c r="AN25" s="79">
        <v>100.0</v>
      </c>
      <c r="AO25" s="79">
        <v>100.0</v>
      </c>
      <c r="AP25" s="79">
        <v>80.0</v>
      </c>
      <c r="AQ25" s="79">
        <v>100.0</v>
      </c>
      <c r="AR25" s="79">
        <v>50.0</v>
      </c>
      <c r="AS25" s="79">
        <v>20.0</v>
      </c>
      <c r="AT25" s="79">
        <v>100.0</v>
      </c>
      <c r="AU25" s="79"/>
      <c r="AV25" s="78">
        <f t="shared" si="25"/>
        <v>75</v>
      </c>
      <c r="AW25" s="79">
        <v>0.0</v>
      </c>
      <c r="AX25" s="79">
        <v>0.0</v>
      </c>
      <c r="AY25" s="79">
        <v>0.0</v>
      </c>
      <c r="AZ25" s="79">
        <v>0.0</v>
      </c>
      <c r="BA25" s="79">
        <v>0.0</v>
      </c>
      <c r="BB25" s="79">
        <v>0.0</v>
      </c>
      <c r="BC25" s="79">
        <v>0.0</v>
      </c>
      <c r="BD25" s="79">
        <v>0.0</v>
      </c>
      <c r="BE25" s="79">
        <v>0.0</v>
      </c>
      <c r="BF25" s="79">
        <v>0.0</v>
      </c>
      <c r="BG25" s="79"/>
      <c r="BH25" s="79"/>
      <c r="BI25" s="78">
        <f t="shared" si="16"/>
        <v>0</v>
      </c>
      <c r="BJ25" s="79">
        <v>100.0</v>
      </c>
      <c r="BK25" s="79">
        <v>0.0</v>
      </c>
      <c r="BL25" s="79">
        <v>80.0</v>
      </c>
      <c r="BM25" s="79">
        <v>95.0</v>
      </c>
      <c r="BN25" s="79">
        <v>100.0</v>
      </c>
      <c r="BO25" s="79">
        <v>90.0</v>
      </c>
      <c r="BP25" s="79">
        <v>55.0</v>
      </c>
      <c r="BQ25" s="79">
        <v>85.0</v>
      </c>
      <c r="BR25" s="79">
        <v>100.0</v>
      </c>
      <c r="BS25" s="79">
        <v>85.0</v>
      </c>
      <c r="BT25" s="78">
        <f t="shared" si="17"/>
        <v>79</v>
      </c>
      <c r="BU25" s="81">
        <v>0.0</v>
      </c>
      <c r="BV25" s="81">
        <v>0.0</v>
      </c>
      <c r="BW25" s="81">
        <v>0.0</v>
      </c>
      <c r="BX25" s="79">
        <v>52.0</v>
      </c>
      <c r="BY25" s="79">
        <v>4.0</v>
      </c>
      <c r="BZ25" s="79">
        <v>0.0</v>
      </c>
      <c r="CA25" s="79">
        <v>5.0</v>
      </c>
      <c r="CB25" s="79">
        <v>40.0</v>
      </c>
      <c r="CC25" s="79"/>
      <c r="CD25" s="78">
        <f t="shared" si="18"/>
        <v>12.625</v>
      </c>
    </row>
    <row r="26" ht="15.75" customHeight="1">
      <c r="A26" s="34" t="str">
        <f t="shared" si="2"/>
        <v>202056628-3</v>
      </c>
      <c r="B26" s="23">
        <f t="shared" si="3"/>
        <v>21</v>
      </c>
      <c r="C26" s="34"/>
      <c r="D26" s="98">
        <f t="shared" si="22"/>
        <v>22</v>
      </c>
      <c r="E26" s="72" t="s">
        <v>757</v>
      </c>
      <c r="F26" s="72" t="s">
        <v>79</v>
      </c>
      <c r="G26" s="72" t="s">
        <v>758</v>
      </c>
      <c r="H26" s="72" t="s">
        <v>205</v>
      </c>
      <c r="I26" s="72" t="s">
        <v>759</v>
      </c>
      <c r="J26" s="72" t="s">
        <v>150</v>
      </c>
      <c r="K26" s="72" t="s">
        <v>760</v>
      </c>
      <c r="L26" s="72" t="s">
        <v>65</v>
      </c>
      <c r="M26" s="72" t="s">
        <v>97</v>
      </c>
      <c r="N26" s="72" t="s">
        <v>761</v>
      </c>
      <c r="O26" s="74">
        <f t="shared" si="4"/>
        <v>25</v>
      </c>
      <c r="P26" s="74">
        <f t="shared" si="5"/>
        <v>17</v>
      </c>
      <c r="Q26" s="74">
        <f t="shared" si="23"/>
        <v>21</v>
      </c>
      <c r="R26" s="74">
        <f t="shared" si="6"/>
        <v>75.3</v>
      </c>
      <c r="S26" s="74">
        <f t="shared" si="7"/>
        <v>98.8</v>
      </c>
      <c r="T26" s="74">
        <f t="shared" si="8"/>
        <v>29</v>
      </c>
      <c r="U26" s="74">
        <f t="shared" si="9"/>
        <v>69.5</v>
      </c>
      <c r="V26" s="75">
        <f t="shared" si="10"/>
        <v>0</v>
      </c>
      <c r="W26" s="76">
        <f t="shared" si="24"/>
        <v>21</v>
      </c>
      <c r="X26" s="74">
        <v>5.0</v>
      </c>
      <c r="Y26" s="77">
        <v>20.0</v>
      </c>
      <c r="Z26" s="77">
        <v>0.0</v>
      </c>
      <c r="AA26" s="77">
        <v>0.0</v>
      </c>
      <c r="AB26" s="78">
        <f t="shared" si="12"/>
        <v>25</v>
      </c>
      <c r="AC26" s="88">
        <v>10.0</v>
      </c>
      <c r="AD26" s="88">
        <v>10.0</v>
      </c>
      <c r="AE26" s="87">
        <v>70.0</v>
      </c>
      <c r="AF26" s="78">
        <f t="shared" si="13"/>
        <v>17</v>
      </c>
      <c r="AG26" s="77"/>
      <c r="AH26" s="77"/>
      <c r="AI26" s="74"/>
      <c r="AJ26" s="78">
        <f t="shared" si="14"/>
        <v>0</v>
      </c>
      <c r="AK26" s="79">
        <v>100.0</v>
      </c>
      <c r="AL26" s="80">
        <v>100.0</v>
      </c>
      <c r="AM26" s="79">
        <v>100.0</v>
      </c>
      <c r="AN26" s="79">
        <v>0.0</v>
      </c>
      <c r="AO26" s="79">
        <v>100.0</v>
      </c>
      <c r="AP26" s="79">
        <v>20.0</v>
      </c>
      <c r="AQ26" s="79">
        <v>100.0</v>
      </c>
      <c r="AR26" s="79">
        <v>33.0</v>
      </c>
      <c r="AS26" s="79">
        <v>100.0</v>
      </c>
      <c r="AT26" s="79">
        <v>100.0</v>
      </c>
      <c r="AU26" s="79"/>
      <c r="AV26" s="78">
        <f t="shared" si="25"/>
        <v>75.3</v>
      </c>
      <c r="AW26" s="79">
        <v>95.0</v>
      </c>
      <c r="AX26" s="79">
        <v>100.0</v>
      </c>
      <c r="AY26" s="79">
        <v>100.0</v>
      </c>
      <c r="AZ26" s="79">
        <v>100.0</v>
      </c>
      <c r="BA26" s="79">
        <v>100.0</v>
      </c>
      <c r="BB26" s="79">
        <v>95.0</v>
      </c>
      <c r="BC26" s="79">
        <v>98.0</v>
      </c>
      <c r="BD26" s="79">
        <v>100.0</v>
      </c>
      <c r="BE26" s="79">
        <v>100.0</v>
      </c>
      <c r="BF26" s="79">
        <v>100.0</v>
      </c>
      <c r="BG26" s="79"/>
      <c r="BH26" s="79"/>
      <c r="BI26" s="78">
        <f t="shared" si="16"/>
        <v>98.8</v>
      </c>
      <c r="BJ26" s="79">
        <v>100.0</v>
      </c>
      <c r="BK26" s="79">
        <v>90.0</v>
      </c>
      <c r="BL26" s="79">
        <v>0.0</v>
      </c>
      <c r="BM26" s="79">
        <v>0.0</v>
      </c>
      <c r="BN26" s="79">
        <v>0.0</v>
      </c>
      <c r="BO26" s="79">
        <v>0.0</v>
      </c>
      <c r="BP26" s="85">
        <v>100.0</v>
      </c>
      <c r="BQ26" s="85">
        <v>0.0</v>
      </c>
      <c r="BR26" s="85">
        <v>0.0</v>
      </c>
      <c r="BS26" s="79">
        <v>0.0</v>
      </c>
      <c r="BT26" s="78">
        <f t="shared" si="17"/>
        <v>29</v>
      </c>
      <c r="BU26" s="81">
        <v>100.0</v>
      </c>
      <c r="BV26" s="81">
        <v>60.0</v>
      </c>
      <c r="BW26" s="81">
        <v>100.0</v>
      </c>
      <c r="BX26" s="79">
        <v>96.0</v>
      </c>
      <c r="BY26" s="79">
        <v>100.0</v>
      </c>
      <c r="BZ26" s="79">
        <v>0.0</v>
      </c>
      <c r="CA26" s="79">
        <v>100.0</v>
      </c>
      <c r="CB26" s="85">
        <v>0.0</v>
      </c>
      <c r="CC26" s="79"/>
      <c r="CD26" s="78">
        <f t="shared" si="18"/>
        <v>69.5</v>
      </c>
    </row>
    <row r="27" ht="15.75" customHeight="1">
      <c r="A27" s="34" t="str">
        <f t="shared" si="2"/>
        <v>201904099-5</v>
      </c>
      <c r="B27" s="23">
        <f t="shared" si="3"/>
        <v>0</v>
      </c>
      <c r="C27" s="34"/>
      <c r="D27" s="98">
        <f t="shared" si="22"/>
        <v>23</v>
      </c>
      <c r="E27" s="72" t="s">
        <v>762</v>
      </c>
      <c r="F27" s="72" t="s">
        <v>71</v>
      </c>
      <c r="G27" s="72" t="s">
        <v>763</v>
      </c>
      <c r="H27" s="72" t="s">
        <v>92</v>
      </c>
      <c r="I27" s="111" t="s">
        <v>764</v>
      </c>
      <c r="J27" s="72" t="s">
        <v>765</v>
      </c>
      <c r="K27" s="72" t="s">
        <v>766</v>
      </c>
      <c r="L27" s="72" t="s">
        <v>65</v>
      </c>
      <c r="M27" s="72" t="s">
        <v>195</v>
      </c>
      <c r="N27" s="72" t="s">
        <v>767</v>
      </c>
      <c r="O27" s="74">
        <f t="shared" si="4"/>
        <v>0</v>
      </c>
      <c r="P27" s="74">
        <f t="shared" si="5"/>
        <v>0</v>
      </c>
      <c r="Q27" s="74">
        <f t="shared" si="23"/>
        <v>0</v>
      </c>
      <c r="R27" s="74">
        <f t="shared" si="6"/>
        <v>33</v>
      </c>
      <c r="S27" s="74">
        <f t="shared" si="7"/>
        <v>0</v>
      </c>
      <c r="T27" s="74">
        <f t="shared" si="8"/>
        <v>0</v>
      </c>
      <c r="U27" s="74">
        <f t="shared" si="9"/>
        <v>0</v>
      </c>
      <c r="V27" s="75">
        <f t="shared" si="10"/>
        <v>0</v>
      </c>
      <c r="W27" s="76">
        <f t="shared" si="24"/>
        <v>0</v>
      </c>
      <c r="X27" s="112">
        <v>0.0</v>
      </c>
      <c r="Y27" s="113">
        <v>0.0</v>
      </c>
      <c r="Z27" s="113">
        <v>0.0</v>
      </c>
      <c r="AA27" s="113">
        <v>0.0</v>
      </c>
      <c r="AB27" s="114">
        <f t="shared" si="12"/>
        <v>0</v>
      </c>
      <c r="AC27" s="70"/>
      <c r="AD27" s="70"/>
      <c r="AE27" s="115"/>
      <c r="AF27" s="78">
        <f t="shared" si="13"/>
        <v>0</v>
      </c>
      <c r="AG27" s="77"/>
      <c r="AH27" s="77"/>
      <c r="AI27" s="74"/>
      <c r="AJ27" s="78">
        <f t="shared" si="14"/>
        <v>0</v>
      </c>
      <c r="AK27" s="79">
        <v>0.0</v>
      </c>
      <c r="AL27" s="80">
        <v>0.0</v>
      </c>
      <c r="AM27" s="79">
        <v>100.0</v>
      </c>
      <c r="AN27" s="79">
        <v>100.0</v>
      </c>
      <c r="AO27" s="79">
        <v>50.0</v>
      </c>
      <c r="AP27" s="79">
        <v>80.0</v>
      </c>
      <c r="AQ27" s="85">
        <v>0.0</v>
      </c>
      <c r="AR27" s="85">
        <v>0.0</v>
      </c>
      <c r="AS27" s="85">
        <v>0.0</v>
      </c>
      <c r="AT27" s="85">
        <v>0.0</v>
      </c>
      <c r="AU27" s="79"/>
      <c r="AV27" s="78">
        <f t="shared" si="25"/>
        <v>33</v>
      </c>
      <c r="AW27" s="79">
        <v>0.0</v>
      </c>
      <c r="AX27" s="79">
        <v>0.0</v>
      </c>
      <c r="AY27" s="79">
        <v>0.0</v>
      </c>
      <c r="AZ27" s="79">
        <v>0.0</v>
      </c>
      <c r="BA27" s="79">
        <v>0.0</v>
      </c>
      <c r="BB27" s="79">
        <v>0.0</v>
      </c>
      <c r="BC27" s="79">
        <v>0.0</v>
      </c>
      <c r="BD27" s="85">
        <v>0.0</v>
      </c>
      <c r="BE27" s="85">
        <v>0.0</v>
      </c>
      <c r="BF27" s="85">
        <v>0.0</v>
      </c>
      <c r="BG27" s="79"/>
      <c r="BH27" s="79"/>
      <c r="BI27" s="78">
        <f t="shared" si="16"/>
        <v>0</v>
      </c>
      <c r="BJ27" s="85">
        <v>0.0</v>
      </c>
      <c r="BK27" s="85">
        <v>0.0</v>
      </c>
      <c r="BL27" s="85">
        <v>0.0</v>
      </c>
      <c r="BM27" s="85">
        <v>0.0</v>
      </c>
      <c r="BN27" s="85">
        <v>0.0</v>
      </c>
      <c r="BO27" s="85">
        <v>0.0</v>
      </c>
      <c r="BP27" s="85">
        <v>0.0</v>
      </c>
      <c r="BQ27" s="85">
        <v>0.0</v>
      </c>
      <c r="BR27" s="85">
        <v>0.0</v>
      </c>
      <c r="BS27" s="85">
        <v>0.0</v>
      </c>
      <c r="BT27" s="78">
        <f t="shared" si="17"/>
        <v>0</v>
      </c>
      <c r="BU27" s="81">
        <v>0.0</v>
      </c>
      <c r="BV27" s="81">
        <v>0.0</v>
      </c>
      <c r="BW27" s="81">
        <v>0.0</v>
      </c>
      <c r="BX27" s="79">
        <v>0.0</v>
      </c>
      <c r="BY27" s="79">
        <v>0.0</v>
      </c>
      <c r="BZ27" s="79">
        <v>0.0</v>
      </c>
      <c r="CA27" s="79">
        <v>0.0</v>
      </c>
      <c r="CB27" s="85">
        <v>0.0</v>
      </c>
      <c r="CC27" s="79"/>
      <c r="CD27" s="78">
        <f t="shared" si="18"/>
        <v>0</v>
      </c>
    </row>
    <row r="28" ht="15.75" customHeight="1">
      <c r="A28" s="34" t="str">
        <f t="shared" si="2"/>
        <v>202056553-8</v>
      </c>
      <c r="B28" s="23">
        <f t="shared" si="3"/>
        <v>68</v>
      </c>
      <c r="C28" s="34"/>
      <c r="D28" s="98">
        <f t="shared" si="22"/>
        <v>24</v>
      </c>
      <c r="E28" s="72" t="s">
        <v>768</v>
      </c>
      <c r="F28" s="72" t="s">
        <v>108</v>
      </c>
      <c r="G28" s="72" t="s">
        <v>769</v>
      </c>
      <c r="H28" s="72" t="s">
        <v>71</v>
      </c>
      <c r="I28" s="72" t="s">
        <v>219</v>
      </c>
      <c r="J28" s="72" t="s">
        <v>157</v>
      </c>
      <c r="K28" s="72" t="s">
        <v>770</v>
      </c>
      <c r="L28" s="72" t="s">
        <v>65</v>
      </c>
      <c r="M28" s="72" t="s">
        <v>97</v>
      </c>
      <c r="N28" s="72" t="s">
        <v>771</v>
      </c>
      <c r="O28" s="74">
        <f t="shared" si="4"/>
        <v>50</v>
      </c>
      <c r="P28" s="74">
        <f t="shared" si="5"/>
        <v>90</v>
      </c>
      <c r="Q28" s="74">
        <f t="shared" si="23"/>
        <v>70</v>
      </c>
      <c r="R28" s="74">
        <f t="shared" si="6"/>
        <v>85.3</v>
      </c>
      <c r="S28" s="74">
        <f t="shared" si="7"/>
        <v>90</v>
      </c>
      <c r="T28" s="74">
        <f t="shared" si="8"/>
        <v>38</v>
      </c>
      <c r="U28" s="74">
        <f t="shared" si="9"/>
        <v>72.5</v>
      </c>
      <c r="V28" s="75">
        <f t="shared" si="10"/>
        <v>0</v>
      </c>
      <c r="W28" s="76">
        <f t="shared" si="24"/>
        <v>68</v>
      </c>
      <c r="X28" s="91">
        <v>5.0</v>
      </c>
      <c r="Y28" s="91">
        <v>25.0</v>
      </c>
      <c r="Z28" s="91">
        <v>20.0</v>
      </c>
      <c r="AA28" s="18">
        <v>100.0</v>
      </c>
      <c r="AB28" s="78">
        <f t="shared" si="12"/>
        <v>50</v>
      </c>
      <c r="AC28" s="93">
        <v>30.0</v>
      </c>
      <c r="AD28" s="93">
        <v>60.0</v>
      </c>
      <c r="AE28" s="92">
        <v>100.0</v>
      </c>
      <c r="AF28" s="78">
        <f t="shared" si="13"/>
        <v>90</v>
      </c>
      <c r="AG28" s="77"/>
      <c r="AH28" s="77"/>
      <c r="AI28" s="74"/>
      <c r="AJ28" s="78">
        <f t="shared" si="14"/>
        <v>0</v>
      </c>
      <c r="AK28" s="79">
        <v>100.0</v>
      </c>
      <c r="AL28" s="80">
        <v>100.0</v>
      </c>
      <c r="AM28" s="79">
        <v>100.0</v>
      </c>
      <c r="AN28" s="79">
        <v>100.0</v>
      </c>
      <c r="AO28" s="79">
        <v>100.0</v>
      </c>
      <c r="AP28" s="79">
        <v>80.0</v>
      </c>
      <c r="AQ28" s="79">
        <v>100.0</v>
      </c>
      <c r="AR28" s="79">
        <v>33.0</v>
      </c>
      <c r="AS28" s="79">
        <v>40.0</v>
      </c>
      <c r="AT28" s="79">
        <v>100.0</v>
      </c>
      <c r="AU28" s="79"/>
      <c r="AV28" s="78">
        <f t="shared" si="25"/>
        <v>85.3</v>
      </c>
      <c r="AW28" s="79">
        <v>100.0</v>
      </c>
      <c r="AX28" s="79">
        <v>100.0</v>
      </c>
      <c r="AY28" s="79">
        <v>100.0</v>
      </c>
      <c r="AZ28" s="79">
        <v>100.0</v>
      </c>
      <c r="BA28" s="79">
        <v>100.0</v>
      </c>
      <c r="BB28" s="79">
        <v>100.0</v>
      </c>
      <c r="BC28" s="85">
        <v>0.0</v>
      </c>
      <c r="BD28" s="79">
        <v>100.0</v>
      </c>
      <c r="BE28" s="79">
        <v>100.0</v>
      </c>
      <c r="BF28" s="79">
        <v>100.0</v>
      </c>
      <c r="BG28" s="79"/>
      <c r="BH28" s="79"/>
      <c r="BI28" s="78">
        <f t="shared" si="16"/>
        <v>90</v>
      </c>
      <c r="BJ28" s="79">
        <v>100.0</v>
      </c>
      <c r="BK28" s="79">
        <v>100.0</v>
      </c>
      <c r="BL28" s="79">
        <v>90.0</v>
      </c>
      <c r="BM28" s="79">
        <v>90.0</v>
      </c>
      <c r="BN28" s="79">
        <v>0.0</v>
      </c>
      <c r="BO28" s="85">
        <v>0.0</v>
      </c>
      <c r="BP28" s="79">
        <v>0.0</v>
      </c>
      <c r="BQ28" s="79">
        <v>0.0</v>
      </c>
      <c r="BR28" s="79">
        <v>0.0</v>
      </c>
      <c r="BS28" s="79">
        <v>0.0</v>
      </c>
      <c r="BT28" s="78">
        <f t="shared" si="17"/>
        <v>38</v>
      </c>
      <c r="BU28" s="116">
        <v>0.0</v>
      </c>
      <c r="BV28" s="116">
        <v>100.0</v>
      </c>
      <c r="BW28" s="116">
        <v>100.0</v>
      </c>
      <c r="BX28" s="117">
        <v>100.0</v>
      </c>
      <c r="BY28" s="79">
        <v>100.0</v>
      </c>
      <c r="BZ28" s="79">
        <v>100.0</v>
      </c>
      <c r="CA28" s="79">
        <v>80.0</v>
      </c>
      <c r="CB28" s="79">
        <v>0.0</v>
      </c>
      <c r="CC28" s="79"/>
      <c r="CD28" s="78">
        <f t="shared" si="18"/>
        <v>72.5</v>
      </c>
    </row>
    <row r="29" ht="15.75" customHeight="1">
      <c r="A29" s="34" t="str">
        <f t="shared" si="2"/>
        <v>202056625-9</v>
      </c>
      <c r="B29" s="23">
        <f t="shared" si="3"/>
        <v>15</v>
      </c>
      <c r="C29" s="34"/>
      <c r="D29" s="98">
        <f t="shared" si="22"/>
        <v>25</v>
      </c>
      <c r="E29" s="72" t="s">
        <v>772</v>
      </c>
      <c r="F29" s="72" t="s">
        <v>100</v>
      </c>
      <c r="G29" s="72" t="s">
        <v>773</v>
      </c>
      <c r="H29" s="72" t="s">
        <v>205</v>
      </c>
      <c r="I29" s="72" t="s">
        <v>451</v>
      </c>
      <c r="J29" s="72" t="s">
        <v>774</v>
      </c>
      <c r="K29" s="72" t="s">
        <v>775</v>
      </c>
      <c r="L29" s="72" t="s">
        <v>65</v>
      </c>
      <c r="M29" s="72" t="s">
        <v>97</v>
      </c>
      <c r="N29" s="72" t="s">
        <v>776</v>
      </c>
      <c r="O29" s="74">
        <f t="shared" si="4"/>
        <v>30</v>
      </c>
      <c r="P29" s="74">
        <f t="shared" si="5"/>
        <v>0</v>
      </c>
      <c r="Q29" s="74">
        <f t="shared" si="23"/>
        <v>15</v>
      </c>
      <c r="R29" s="74">
        <f t="shared" si="6"/>
        <v>46</v>
      </c>
      <c r="S29" s="74">
        <f t="shared" si="7"/>
        <v>19.3</v>
      </c>
      <c r="T29" s="74">
        <f t="shared" si="8"/>
        <v>15.9</v>
      </c>
      <c r="U29" s="74">
        <f t="shared" si="9"/>
        <v>0</v>
      </c>
      <c r="V29" s="75">
        <f t="shared" si="10"/>
        <v>0</v>
      </c>
      <c r="W29" s="76">
        <f t="shared" si="24"/>
        <v>15</v>
      </c>
      <c r="X29" s="74">
        <v>15.0</v>
      </c>
      <c r="Y29" s="77">
        <v>15.0</v>
      </c>
      <c r="Z29" s="77">
        <v>0.0</v>
      </c>
      <c r="AA29" s="77">
        <v>0.0</v>
      </c>
      <c r="AB29" s="78">
        <f t="shared" si="12"/>
        <v>30</v>
      </c>
      <c r="AC29" s="77" t="s">
        <v>68</v>
      </c>
      <c r="AD29" s="77" t="s">
        <v>68</v>
      </c>
      <c r="AE29" s="74" t="s">
        <v>68</v>
      </c>
      <c r="AF29" s="78">
        <f t="shared" si="13"/>
        <v>0</v>
      </c>
      <c r="AG29" s="77"/>
      <c r="AH29" s="77"/>
      <c r="AI29" s="74"/>
      <c r="AJ29" s="78">
        <f t="shared" si="14"/>
        <v>0</v>
      </c>
      <c r="AK29" s="79">
        <v>100.0</v>
      </c>
      <c r="AL29" s="80">
        <v>20.0</v>
      </c>
      <c r="AM29" s="79">
        <v>100.0</v>
      </c>
      <c r="AN29" s="79">
        <v>0.0</v>
      </c>
      <c r="AO29" s="79">
        <v>100.0</v>
      </c>
      <c r="AP29" s="79">
        <v>60.0</v>
      </c>
      <c r="AQ29" s="79">
        <v>80.0</v>
      </c>
      <c r="AR29" s="79">
        <v>0.0</v>
      </c>
      <c r="AS29" s="79">
        <v>0.0</v>
      </c>
      <c r="AT29" s="79">
        <v>0.0</v>
      </c>
      <c r="AU29" s="79"/>
      <c r="AV29" s="78">
        <f t="shared" si="25"/>
        <v>46</v>
      </c>
      <c r="AW29" s="79">
        <v>0.0</v>
      </c>
      <c r="AX29" s="79">
        <v>0.0</v>
      </c>
      <c r="AY29" s="79">
        <v>0.0</v>
      </c>
      <c r="AZ29" s="79">
        <v>0.0</v>
      </c>
      <c r="BA29" s="79">
        <v>0.0</v>
      </c>
      <c r="BB29" s="79">
        <v>0.0</v>
      </c>
      <c r="BC29" s="79">
        <v>93.0</v>
      </c>
      <c r="BD29" s="79">
        <v>0.0</v>
      </c>
      <c r="BE29" s="79">
        <v>100.0</v>
      </c>
      <c r="BF29" s="79">
        <v>0.0</v>
      </c>
      <c r="BG29" s="79"/>
      <c r="BH29" s="79"/>
      <c r="BI29" s="78">
        <f t="shared" si="16"/>
        <v>19.3</v>
      </c>
      <c r="BJ29" s="79">
        <v>74.0</v>
      </c>
      <c r="BK29" s="79">
        <v>0.0</v>
      </c>
      <c r="BL29" s="79">
        <v>85.0</v>
      </c>
      <c r="BM29" s="79">
        <v>0.0</v>
      </c>
      <c r="BN29" s="79">
        <v>0.0</v>
      </c>
      <c r="BO29" s="79">
        <v>0.0</v>
      </c>
      <c r="BP29" s="79">
        <v>0.0</v>
      </c>
      <c r="BQ29" s="79">
        <v>0.0</v>
      </c>
      <c r="BR29" s="79">
        <v>0.0</v>
      </c>
      <c r="BS29" s="79">
        <v>0.0</v>
      </c>
      <c r="BT29" s="78">
        <f t="shared" si="17"/>
        <v>15.9</v>
      </c>
      <c r="BU29" s="70">
        <v>0.0</v>
      </c>
      <c r="BV29" s="70">
        <v>0.0</v>
      </c>
      <c r="BW29" s="70">
        <v>0.0</v>
      </c>
      <c r="BX29" s="70">
        <v>0.0</v>
      </c>
      <c r="BY29" s="118">
        <v>0.0</v>
      </c>
      <c r="BZ29" s="79">
        <v>0.0</v>
      </c>
      <c r="CA29" s="79">
        <v>0.0</v>
      </c>
      <c r="CB29" s="85">
        <v>0.0</v>
      </c>
      <c r="CC29" s="79"/>
      <c r="CD29" s="78">
        <f t="shared" si="18"/>
        <v>0</v>
      </c>
    </row>
    <row r="30" ht="15.75" customHeight="1">
      <c r="A30" s="34" t="str">
        <f t="shared" si="2"/>
        <v>202056508-2</v>
      </c>
      <c r="B30" s="23">
        <f t="shared" si="3"/>
        <v>66</v>
      </c>
      <c r="C30" s="34"/>
      <c r="D30" s="98">
        <f t="shared" si="22"/>
        <v>26</v>
      </c>
      <c r="E30" s="72" t="s">
        <v>777</v>
      </c>
      <c r="F30" s="72" t="s">
        <v>61</v>
      </c>
      <c r="G30" s="72" t="s">
        <v>778</v>
      </c>
      <c r="H30" s="72" t="s">
        <v>92</v>
      </c>
      <c r="I30" s="72" t="s">
        <v>779</v>
      </c>
      <c r="J30" s="72" t="s">
        <v>353</v>
      </c>
      <c r="K30" s="72" t="s">
        <v>780</v>
      </c>
      <c r="L30" s="72" t="s">
        <v>65</v>
      </c>
      <c r="M30" s="72" t="s">
        <v>97</v>
      </c>
      <c r="N30" s="72" t="s">
        <v>781</v>
      </c>
      <c r="O30" s="74">
        <f t="shared" si="4"/>
        <v>42.5</v>
      </c>
      <c r="P30" s="74">
        <f t="shared" si="5"/>
        <v>0</v>
      </c>
      <c r="Q30" s="74">
        <f t="shared" si="23"/>
        <v>71</v>
      </c>
      <c r="R30" s="74">
        <f t="shared" si="6"/>
        <v>64</v>
      </c>
      <c r="S30" s="74">
        <f t="shared" si="7"/>
        <v>61</v>
      </c>
      <c r="T30" s="74">
        <f t="shared" si="8"/>
        <v>47</v>
      </c>
      <c r="U30" s="74">
        <f t="shared" si="9"/>
        <v>100</v>
      </c>
      <c r="V30" s="75">
        <f t="shared" si="10"/>
        <v>100</v>
      </c>
      <c r="W30" s="76">
        <f t="shared" si="24"/>
        <v>66</v>
      </c>
      <c r="X30" s="74">
        <v>15.0</v>
      </c>
      <c r="Y30" s="77">
        <v>10.0</v>
      </c>
      <c r="Z30" s="77">
        <v>25.0</v>
      </c>
      <c r="AA30" s="77">
        <v>70.0</v>
      </c>
      <c r="AB30" s="78">
        <f t="shared" si="12"/>
        <v>42.5</v>
      </c>
      <c r="AC30" s="77" t="s">
        <v>68</v>
      </c>
      <c r="AD30" s="77" t="s">
        <v>68</v>
      </c>
      <c r="AE30" s="74" t="s">
        <v>68</v>
      </c>
      <c r="AF30" s="78">
        <f t="shared" si="13"/>
        <v>0</v>
      </c>
      <c r="AG30" s="77">
        <v>30.0</v>
      </c>
      <c r="AH30" s="77">
        <v>70.0</v>
      </c>
      <c r="AI30" s="74">
        <v>100.0</v>
      </c>
      <c r="AJ30" s="78">
        <f t="shared" si="14"/>
        <v>100</v>
      </c>
      <c r="AK30" s="79">
        <v>67.0</v>
      </c>
      <c r="AL30" s="80">
        <v>0.0</v>
      </c>
      <c r="AM30" s="79">
        <v>100.0</v>
      </c>
      <c r="AN30" s="79">
        <v>100.0</v>
      </c>
      <c r="AO30" s="79">
        <v>100.0</v>
      </c>
      <c r="AP30" s="79">
        <v>40.0</v>
      </c>
      <c r="AQ30" s="79">
        <v>80.0</v>
      </c>
      <c r="AR30" s="79">
        <v>33.0</v>
      </c>
      <c r="AS30" s="79">
        <v>20.0</v>
      </c>
      <c r="AT30" s="79">
        <v>100.0</v>
      </c>
      <c r="AU30" s="79"/>
      <c r="AV30" s="78">
        <f t="shared" si="25"/>
        <v>64</v>
      </c>
      <c r="AW30" s="79">
        <v>68.0</v>
      </c>
      <c r="AX30" s="79">
        <v>32.0</v>
      </c>
      <c r="AY30" s="79">
        <v>86.0</v>
      </c>
      <c r="AZ30" s="79">
        <v>81.0</v>
      </c>
      <c r="BA30" s="79">
        <v>92.0</v>
      </c>
      <c r="BB30" s="79">
        <v>0.0</v>
      </c>
      <c r="BC30" s="79">
        <v>0.0</v>
      </c>
      <c r="BD30" s="79">
        <v>100.0</v>
      </c>
      <c r="BE30" s="79">
        <v>80.0</v>
      </c>
      <c r="BF30" s="79">
        <v>71.0</v>
      </c>
      <c r="BG30" s="79"/>
      <c r="BH30" s="79"/>
      <c r="BI30" s="78">
        <f t="shared" si="16"/>
        <v>61</v>
      </c>
      <c r="BJ30" s="79">
        <v>100.0</v>
      </c>
      <c r="BK30" s="79">
        <v>90.0</v>
      </c>
      <c r="BL30" s="79">
        <v>90.0</v>
      </c>
      <c r="BM30" s="79">
        <v>0.0</v>
      </c>
      <c r="BN30" s="79">
        <v>90.0</v>
      </c>
      <c r="BO30" s="79">
        <v>0.0</v>
      </c>
      <c r="BP30" s="85">
        <v>0.0</v>
      </c>
      <c r="BQ30" s="79">
        <v>0.0</v>
      </c>
      <c r="BR30" s="79">
        <v>100.0</v>
      </c>
      <c r="BS30" s="79">
        <v>0.0</v>
      </c>
      <c r="BT30" s="78">
        <f t="shared" si="17"/>
        <v>47</v>
      </c>
      <c r="BU30" s="119">
        <v>100.0</v>
      </c>
      <c r="BV30" s="119">
        <v>100.0</v>
      </c>
      <c r="BW30" s="119">
        <v>100.0</v>
      </c>
      <c r="BX30" s="83">
        <v>100.0</v>
      </c>
      <c r="BY30" s="79">
        <v>100.0</v>
      </c>
      <c r="BZ30" s="79">
        <v>100.0</v>
      </c>
      <c r="CA30" s="79">
        <v>100.0</v>
      </c>
      <c r="CB30" s="79">
        <v>100.0</v>
      </c>
      <c r="CC30" s="79"/>
      <c r="CD30" s="78">
        <f t="shared" si="18"/>
        <v>100</v>
      </c>
    </row>
    <row r="31" ht="15.75" customHeight="1">
      <c r="A31" s="34" t="str">
        <f t="shared" si="2"/>
        <v>201923562-1</v>
      </c>
      <c r="B31" s="23">
        <f t="shared" si="3"/>
        <v>0</v>
      </c>
      <c r="C31" s="34"/>
      <c r="D31" s="98">
        <v>27.0</v>
      </c>
      <c r="E31" s="72" t="s">
        <v>782</v>
      </c>
      <c r="F31" s="72" t="s">
        <v>65</v>
      </c>
      <c r="G31" s="72" t="s">
        <v>783</v>
      </c>
      <c r="H31" s="72" t="s">
        <v>65</v>
      </c>
      <c r="I31" s="72" t="s">
        <v>576</v>
      </c>
      <c r="J31" s="72" t="s">
        <v>523</v>
      </c>
      <c r="K31" s="72" t="s">
        <v>82</v>
      </c>
      <c r="L31" s="72" t="s">
        <v>65</v>
      </c>
      <c r="M31" s="72" t="s">
        <v>164</v>
      </c>
      <c r="N31" s="72" t="s">
        <v>784</v>
      </c>
      <c r="O31" s="74">
        <f t="shared" si="4"/>
        <v>0</v>
      </c>
      <c r="P31" s="74">
        <f t="shared" si="5"/>
        <v>0</v>
      </c>
      <c r="Q31" s="74">
        <f t="shared" si="23"/>
        <v>0</v>
      </c>
      <c r="R31" s="74">
        <f t="shared" si="6"/>
        <v>0</v>
      </c>
      <c r="S31" s="74">
        <f t="shared" si="7"/>
        <v>0</v>
      </c>
      <c r="T31" s="74">
        <f t="shared" si="8"/>
        <v>0</v>
      </c>
      <c r="U31" s="74">
        <f t="shared" si="9"/>
        <v>0</v>
      </c>
      <c r="V31" s="75">
        <f t="shared" si="10"/>
        <v>0</v>
      </c>
      <c r="W31" s="76">
        <f t="shared" si="24"/>
        <v>0</v>
      </c>
      <c r="X31" s="74">
        <v>0.0</v>
      </c>
      <c r="Y31" s="77" t="s">
        <v>68</v>
      </c>
      <c r="Z31" s="77" t="s">
        <v>68</v>
      </c>
      <c r="AA31" s="77" t="s">
        <v>68</v>
      </c>
      <c r="AB31" s="78">
        <f t="shared" si="12"/>
        <v>0</v>
      </c>
      <c r="AC31" s="77" t="s">
        <v>68</v>
      </c>
      <c r="AD31" s="77" t="s">
        <v>68</v>
      </c>
      <c r="AE31" s="74" t="s">
        <v>68</v>
      </c>
      <c r="AF31" s="78">
        <f t="shared" si="13"/>
        <v>0</v>
      </c>
      <c r="AG31" s="77"/>
      <c r="AH31" s="77"/>
      <c r="AI31" s="74"/>
      <c r="AJ31" s="78">
        <f t="shared" si="14"/>
        <v>0</v>
      </c>
      <c r="AK31" s="79">
        <v>0.0</v>
      </c>
      <c r="AL31" s="80">
        <v>0.0</v>
      </c>
      <c r="AM31" s="79">
        <v>0.0</v>
      </c>
      <c r="AN31" s="79">
        <v>0.0</v>
      </c>
      <c r="AO31" s="79">
        <v>0.0</v>
      </c>
      <c r="AP31" s="79">
        <v>0.0</v>
      </c>
      <c r="AQ31" s="79">
        <v>0.0</v>
      </c>
      <c r="AR31" s="79">
        <v>0.0</v>
      </c>
      <c r="AS31" s="79">
        <v>0.0</v>
      </c>
      <c r="AT31" s="79">
        <v>0.0</v>
      </c>
      <c r="AU31" s="79"/>
      <c r="AV31" s="78">
        <f t="shared" si="25"/>
        <v>0</v>
      </c>
      <c r="AW31" s="79">
        <v>0.0</v>
      </c>
      <c r="AX31" s="79">
        <v>0.0</v>
      </c>
      <c r="AY31" s="79">
        <v>0.0</v>
      </c>
      <c r="AZ31" s="79">
        <v>0.0</v>
      </c>
      <c r="BA31" s="79">
        <v>0.0</v>
      </c>
      <c r="BB31" s="79">
        <v>0.0</v>
      </c>
      <c r="BC31" s="79">
        <v>0.0</v>
      </c>
      <c r="BD31" s="79">
        <v>0.0</v>
      </c>
      <c r="BE31" s="79">
        <v>0.0</v>
      </c>
      <c r="BF31" s="79">
        <v>0.0</v>
      </c>
      <c r="BG31" s="79"/>
      <c r="BH31" s="79"/>
      <c r="BI31" s="78">
        <f t="shared" si="16"/>
        <v>0</v>
      </c>
      <c r="BJ31" s="79">
        <v>0.0</v>
      </c>
      <c r="BK31" s="79">
        <v>0.0</v>
      </c>
      <c r="BL31" s="79">
        <v>0.0</v>
      </c>
      <c r="BM31" s="79">
        <v>0.0</v>
      </c>
      <c r="BN31" s="79">
        <v>0.0</v>
      </c>
      <c r="BO31" s="79">
        <v>0.0</v>
      </c>
      <c r="BP31" s="79">
        <v>0.0</v>
      </c>
      <c r="BQ31" s="79">
        <v>0.0</v>
      </c>
      <c r="BR31" s="79">
        <v>0.0</v>
      </c>
      <c r="BS31" s="79">
        <v>0.0</v>
      </c>
      <c r="BT31" s="78">
        <f t="shared" si="17"/>
        <v>0</v>
      </c>
      <c r="BU31" s="81">
        <v>0.0</v>
      </c>
      <c r="BV31" s="81">
        <v>0.0</v>
      </c>
      <c r="BW31" s="81">
        <v>0.0</v>
      </c>
      <c r="BX31" s="79">
        <v>0.0</v>
      </c>
      <c r="BY31" s="79">
        <v>0.0</v>
      </c>
      <c r="BZ31" s="79">
        <v>0.0</v>
      </c>
      <c r="CA31" s="79">
        <v>0.0</v>
      </c>
      <c r="CB31" s="85">
        <v>0.0</v>
      </c>
      <c r="CC31" s="79"/>
      <c r="CD31" s="78">
        <f t="shared" si="18"/>
        <v>0</v>
      </c>
    </row>
    <row r="32" ht="15.75" customHeight="1">
      <c r="A32" s="34" t="str">
        <f t="shared" si="2"/>
        <v>202056530-9</v>
      </c>
      <c r="B32" s="23">
        <f t="shared" si="3"/>
        <v>70</v>
      </c>
      <c r="C32" s="34"/>
      <c r="D32" s="98">
        <v>28.0</v>
      </c>
      <c r="E32" s="72" t="s">
        <v>785</v>
      </c>
      <c r="F32" s="72" t="s">
        <v>100</v>
      </c>
      <c r="G32" s="72" t="s">
        <v>786</v>
      </c>
      <c r="H32" s="72" t="s">
        <v>79</v>
      </c>
      <c r="I32" s="72" t="s">
        <v>787</v>
      </c>
      <c r="J32" s="72" t="s">
        <v>788</v>
      </c>
      <c r="K32" s="72" t="s">
        <v>670</v>
      </c>
      <c r="L32" s="72" t="s">
        <v>65</v>
      </c>
      <c r="M32" s="72" t="s">
        <v>97</v>
      </c>
      <c r="N32" s="72" t="s">
        <v>789</v>
      </c>
      <c r="O32" s="74">
        <f t="shared" si="4"/>
        <v>35</v>
      </c>
      <c r="P32" s="74">
        <f t="shared" si="5"/>
        <v>95</v>
      </c>
      <c r="Q32" s="74">
        <f t="shared" si="23"/>
        <v>65</v>
      </c>
      <c r="R32" s="74">
        <f t="shared" si="6"/>
        <v>82.5</v>
      </c>
      <c r="S32" s="74">
        <f t="shared" si="7"/>
        <v>40</v>
      </c>
      <c r="T32" s="74">
        <f t="shared" si="8"/>
        <v>75.5</v>
      </c>
      <c r="U32" s="74">
        <f t="shared" si="9"/>
        <v>85.625</v>
      </c>
      <c r="V32" s="75">
        <f t="shared" si="10"/>
        <v>0</v>
      </c>
      <c r="W32" s="76">
        <f t="shared" si="24"/>
        <v>70</v>
      </c>
      <c r="X32" s="74">
        <v>15.0</v>
      </c>
      <c r="Y32" s="77">
        <v>20.0</v>
      </c>
      <c r="Z32" s="77">
        <v>0.0</v>
      </c>
      <c r="AA32" s="77">
        <v>30.0</v>
      </c>
      <c r="AB32" s="78">
        <f t="shared" si="12"/>
        <v>35</v>
      </c>
      <c r="AC32" s="77">
        <v>25.0</v>
      </c>
      <c r="AD32" s="77">
        <v>70.0</v>
      </c>
      <c r="AE32" s="74">
        <v>100.0</v>
      </c>
      <c r="AF32" s="78">
        <f t="shared" si="13"/>
        <v>95</v>
      </c>
      <c r="AG32" s="77"/>
      <c r="AH32" s="77"/>
      <c r="AI32" s="74"/>
      <c r="AJ32" s="78">
        <f t="shared" si="14"/>
        <v>0</v>
      </c>
      <c r="AK32" s="79">
        <v>100.0</v>
      </c>
      <c r="AL32" s="80">
        <v>50.0</v>
      </c>
      <c r="AM32" s="79">
        <v>100.0</v>
      </c>
      <c r="AN32" s="79">
        <v>100.0</v>
      </c>
      <c r="AO32" s="79">
        <v>75.0</v>
      </c>
      <c r="AP32" s="79">
        <v>100.0</v>
      </c>
      <c r="AQ32" s="79">
        <v>80.0</v>
      </c>
      <c r="AR32" s="79">
        <v>100.0</v>
      </c>
      <c r="AS32" s="79">
        <v>20.0</v>
      </c>
      <c r="AT32" s="79">
        <v>100.0</v>
      </c>
      <c r="AU32" s="79"/>
      <c r="AV32" s="78">
        <f t="shared" si="25"/>
        <v>82.5</v>
      </c>
      <c r="AW32" s="79">
        <v>100.0</v>
      </c>
      <c r="AX32" s="79">
        <v>100.0</v>
      </c>
      <c r="AY32" s="79">
        <v>100.0</v>
      </c>
      <c r="AZ32" s="79">
        <v>100.0</v>
      </c>
      <c r="BA32" s="79">
        <v>0.0</v>
      </c>
      <c r="BB32" s="79">
        <v>0.0</v>
      </c>
      <c r="BC32" s="79">
        <v>0.0</v>
      </c>
      <c r="BD32" s="79">
        <v>0.0</v>
      </c>
      <c r="BE32" s="79">
        <v>0.0</v>
      </c>
      <c r="BF32" s="79">
        <v>0.0</v>
      </c>
      <c r="BG32" s="79"/>
      <c r="BH32" s="79"/>
      <c r="BI32" s="78">
        <f t="shared" si="16"/>
        <v>40</v>
      </c>
      <c r="BJ32" s="79">
        <v>100.0</v>
      </c>
      <c r="BK32" s="79">
        <v>100.0</v>
      </c>
      <c r="BL32" s="79">
        <v>90.0</v>
      </c>
      <c r="BM32" s="79">
        <v>0.0</v>
      </c>
      <c r="BN32" s="79">
        <v>65.0</v>
      </c>
      <c r="BO32" s="79">
        <v>0.0</v>
      </c>
      <c r="BP32" s="79">
        <v>100.0</v>
      </c>
      <c r="BQ32" s="79">
        <v>100.0</v>
      </c>
      <c r="BR32" s="79">
        <v>100.0</v>
      </c>
      <c r="BS32" s="79">
        <v>100.0</v>
      </c>
      <c r="BT32" s="78">
        <f t="shared" si="17"/>
        <v>75.5</v>
      </c>
      <c r="BU32" s="81">
        <v>100.0</v>
      </c>
      <c r="BV32" s="81">
        <v>85.0</v>
      </c>
      <c r="BW32" s="81">
        <v>100.0</v>
      </c>
      <c r="BX32" s="79">
        <v>100.0</v>
      </c>
      <c r="BY32" s="79">
        <v>100.0</v>
      </c>
      <c r="BZ32" s="79">
        <v>100.0</v>
      </c>
      <c r="CA32" s="79">
        <v>0.0</v>
      </c>
      <c r="CB32" s="79">
        <v>100.0</v>
      </c>
      <c r="CC32" s="79"/>
      <c r="CD32" s="78">
        <f t="shared" si="18"/>
        <v>85.625</v>
      </c>
    </row>
    <row r="33" ht="15.75" customHeight="1">
      <c r="A33" s="34" t="str">
        <f t="shared" si="2"/>
        <v>202056529-5</v>
      </c>
      <c r="B33" s="23">
        <f t="shared" si="3"/>
        <v>68</v>
      </c>
      <c r="C33" s="34"/>
      <c r="D33" s="98">
        <v>29.0</v>
      </c>
      <c r="E33" s="72" t="s">
        <v>790</v>
      </c>
      <c r="F33" s="72" t="s">
        <v>71</v>
      </c>
      <c r="G33" s="72" t="s">
        <v>791</v>
      </c>
      <c r="H33" s="72" t="s">
        <v>92</v>
      </c>
      <c r="I33" s="72" t="s">
        <v>792</v>
      </c>
      <c r="J33" s="72" t="s">
        <v>793</v>
      </c>
      <c r="K33" s="72" t="s">
        <v>794</v>
      </c>
      <c r="L33" s="72" t="s">
        <v>65</v>
      </c>
      <c r="M33" s="72" t="s">
        <v>97</v>
      </c>
      <c r="N33" s="72" t="s">
        <v>795</v>
      </c>
      <c r="O33" s="74">
        <f t="shared" si="4"/>
        <v>85</v>
      </c>
      <c r="P33" s="74">
        <f t="shared" si="5"/>
        <v>30.5</v>
      </c>
      <c r="Q33" s="74">
        <f t="shared" si="23"/>
        <v>58</v>
      </c>
      <c r="R33" s="74">
        <f t="shared" si="6"/>
        <v>78</v>
      </c>
      <c r="S33" s="74">
        <f t="shared" si="7"/>
        <v>86.1</v>
      </c>
      <c r="T33" s="74">
        <f t="shared" si="8"/>
        <v>72.5</v>
      </c>
      <c r="U33" s="74">
        <f t="shared" si="9"/>
        <v>89.5</v>
      </c>
      <c r="V33" s="75">
        <f t="shared" si="10"/>
        <v>0</v>
      </c>
      <c r="W33" s="76">
        <f t="shared" si="24"/>
        <v>68</v>
      </c>
      <c r="X33" s="74">
        <v>20.0</v>
      </c>
      <c r="Y33" s="77">
        <v>30.0</v>
      </c>
      <c r="Z33" s="77">
        <v>35.0</v>
      </c>
      <c r="AA33" s="77">
        <v>100.0</v>
      </c>
      <c r="AB33" s="78">
        <f t="shared" si="12"/>
        <v>85</v>
      </c>
      <c r="AC33" s="77">
        <v>20.0</v>
      </c>
      <c r="AD33" s="77">
        <v>35.0</v>
      </c>
      <c r="AE33" s="74">
        <v>30.0</v>
      </c>
      <c r="AF33" s="78">
        <f t="shared" si="13"/>
        <v>30.5</v>
      </c>
      <c r="AG33" s="77"/>
      <c r="AH33" s="77"/>
      <c r="AI33" s="74"/>
      <c r="AJ33" s="78">
        <f t="shared" si="14"/>
        <v>0</v>
      </c>
      <c r="AK33" s="79">
        <v>100.0</v>
      </c>
      <c r="AL33" s="80">
        <v>50.0</v>
      </c>
      <c r="AM33" s="79">
        <v>100.0</v>
      </c>
      <c r="AN33" s="79">
        <v>100.0</v>
      </c>
      <c r="AO33" s="79">
        <v>100.0</v>
      </c>
      <c r="AP33" s="79">
        <v>100.0</v>
      </c>
      <c r="AQ33" s="79">
        <v>40.0</v>
      </c>
      <c r="AR33" s="79">
        <v>83.0</v>
      </c>
      <c r="AS33" s="79">
        <v>40.0</v>
      </c>
      <c r="AT33" s="79">
        <v>67.0</v>
      </c>
      <c r="AU33" s="79"/>
      <c r="AV33" s="78">
        <f t="shared" si="25"/>
        <v>78</v>
      </c>
      <c r="AW33" s="79">
        <v>100.0</v>
      </c>
      <c r="AX33" s="79">
        <v>100.0</v>
      </c>
      <c r="AY33" s="79">
        <v>100.0</v>
      </c>
      <c r="AZ33" s="79">
        <v>100.0</v>
      </c>
      <c r="BA33" s="79">
        <v>93.0</v>
      </c>
      <c r="BB33" s="79">
        <v>100.0</v>
      </c>
      <c r="BC33" s="79">
        <v>0.0</v>
      </c>
      <c r="BD33" s="79">
        <v>100.0</v>
      </c>
      <c r="BE33" s="79">
        <v>78.0</v>
      </c>
      <c r="BF33" s="79">
        <v>90.0</v>
      </c>
      <c r="BG33" s="79"/>
      <c r="BH33" s="79"/>
      <c r="BI33" s="78">
        <f t="shared" si="16"/>
        <v>86.1</v>
      </c>
      <c r="BJ33" s="79">
        <v>90.0</v>
      </c>
      <c r="BK33" s="79">
        <v>100.0</v>
      </c>
      <c r="BL33" s="79">
        <v>70.0</v>
      </c>
      <c r="BM33" s="79">
        <v>80.0</v>
      </c>
      <c r="BN33" s="79">
        <v>100.0</v>
      </c>
      <c r="BO33" s="79">
        <v>60.0</v>
      </c>
      <c r="BP33" s="79">
        <v>75.0</v>
      </c>
      <c r="BQ33" s="79">
        <v>50.0</v>
      </c>
      <c r="BR33" s="79">
        <v>100.0</v>
      </c>
      <c r="BS33" s="79">
        <v>0.0</v>
      </c>
      <c r="BT33" s="78">
        <f t="shared" si="17"/>
        <v>72.5</v>
      </c>
      <c r="BU33" s="81">
        <v>70.0</v>
      </c>
      <c r="BV33" s="81">
        <v>100.0</v>
      </c>
      <c r="BW33" s="81">
        <v>100.0</v>
      </c>
      <c r="BX33" s="79">
        <v>100.0</v>
      </c>
      <c r="BY33" s="79">
        <v>100.0</v>
      </c>
      <c r="BZ33" s="79">
        <v>46.0</v>
      </c>
      <c r="CA33" s="79">
        <v>100.0</v>
      </c>
      <c r="CB33" s="79">
        <v>100.0</v>
      </c>
      <c r="CC33" s="79"/>
      <c r="CD33" s="78">
        <f t="shared" si="18"/>
        <v>89.5</v>
      </c>
    </row>
    <row r="34" ht="15.75" customHeight="1">
      <c r="A34" s="34" t="str">
        <f t="shared" si="2"/>
        <v>202056505-8</v>
      </c>
      <c r="B34" s="23">
        <f t="shared" si="3"/>
        <v>52</v>
      </c>
      <c r="C34" s="34"/>
      <c r="D34" s="98">
        <v>30.0</v>
      </c>
      <c r="E34" s="72" t="s">
        <v>796</v>
      </c>
      <c r="F34" s="72" t="s">
        <v>108</v>
      </c>
      <c r="G34" s="72" t="s">
        <v>797</v>
      </c>
      <c r="H34" s="72" t="s">
        <v>61</v>
      </c>
      <c r="I34" s="72" t="s">
        <v>798</v>
      </c>
      <c r="J34" s="72" t="s">
        <v>793</v>
      </c>
      <c r="K34" s="72" t="s">
        <v>799</v>
      </c>
      <c r="L34" s="72" t="s">
        <v>65</v>
      </c>
      <c r="M34" s="72" t="s">
        <v>97</v>
      </c>
      <c r="N34" s="72" t="s">
        <v>800</v>
      </c>
      <c r="O34" s="74">
        <f t="shared" si="4"/>
        <v>30</v>
      </c>
      <c r="P34" s="74">
        <f t="shared" si="5"/>
        <v>74</v>
      </c>
      <c r="Q34" s="74">
        <f t="shared" si="23"/>
        <v>52</v>
      </c>
      <c r="R34" s="74">
        <f t="shared" si="6"/>
        <v>70.3</v>
      </c>
      <c r="S34" s="74">
        <f t="shared" si="7"/>
        <v>83.6</v>
      </c>
      <c r="T34" s="74">
        <f t="shared" si="8"/>
        <v>33.5</v>
      </c>
      <c r="U34" s="74">
        <f t="shared" si="9"/>
        <v>75</v>
      </c>
      <c r="V34" s="75">
        <f t="shared" si="10"/>
        <v>30</v>
      </c>
      <c r="W34" s="76">
        <f t="shared" si="24"/>
        <v>52</v>
      </c>
      <c r="X34" s="74">
        <v>10.0</v>
      </c>
      <c r="Y34" s="77">
        <v>20.0</v>
      </c>
      <c r="Z34" s="77">
        <v>0.0</v>
      </c>
      <c r="AA34" s="77">
        <v>0.0</v>
      </c>
      <c r="AB34" s="78">
        <f t="shared" si="12"/>
        <v>30</v>
      </c>
      <c r="AC34" s="77">
        <v>25.0</v>
      </c>
      <c r="AD34" s="77">
        <v>70.0</v>
      </c>
      <c r="AE34" s="74">
        <v>70.0</v>
      </c>
      <c r="AF34" s="78">
        <f t="shared" si="13"/>
        <v>74</v>
      </c>
      <c r="AG34" s="77">
        <v>30.0</v>
      </c>
      <c r="AH34" s="77">
        <v>0.0</v>
      </c>
      <c r="AI34" s="74">
        <v>0.0</v>
      </c>
      <c r="AJ34" s="78">
        <f t="shared" si="14"/>
        <v>30</v>
      </c>
      <c r="AK34" s="79">
        <v>100.0</v>
      </c>
      <c r="AL34" s="80">
        <v>100.0</v>
      </c>
      <c r="AM34" s="79">
        <v>100.0</v>
      </c>
      <c r="AN34" s="79">
        <v>100.0</v>
      </c>
      <c r="AO34" s="79">
        <v>50.0</v>
      </c>
      <c r="AP34" s="79">
        <v>40.0</v>
      </c>
      <c r="AQ34" s="79">
        <v>0.0</v>
      </c>
      <c r="AR34" s="79">
        <v>33.0</v>
      </c>
      <c r="AS34" s="79">
        <v>80.0</v>
      </c>
      <c r="AT34" s="79">
        <v>100.0</v>
      </c>
      <c r="AU34" s="79"/>
      <c r="AV34" s="78">
        <f t="shared" si="25"/>
        <v>70.3</v>
      </c>
      <c r="AW34" s="79">
        <v>42.0</v>
      </c>
      <c r="AX34" s="79">
        <v>100.0</v>
      </c>
      <c r="AY34" s="79">
        <v>100.0</v>
      </c>
      <c r="AZ34" s="79">
        <v>100.0</v>
      </c>
      <c r="BA34" s="79">
        <v>100.0</v>
      </c>
      <c r="BB34" s="79">
        <v>99.0</v>
      </c>
      <c r="BC34" s="79">
        <v>100.0</v>
      </c>
      <c r="BD34" s="79">
        <v>0.0</v>
      </c>
      <c r="BE34" s="79">
        <v>95.0</v>
      </c>
      <c r="BF34" s="79">
        <v>100.0</v>
      </c>
      <c r="BG34" s="79"/>
      <c r="BH34" s="79"/>
      <c r="BI34" s="78">
        <f t="shared" si="16"/>
        <v>83.6</v>
      </c>
      <c r="BJ34" s="79">
        <v>100.0</v>
      </c>
      <c r="BK34" s="79">
        <v>90.0</v>
      </c>
      <c r="BL34" s="79">
        <v>0.0</v>
      </c>
      <c r="BM34" s="79">
        <v>0.0</v>
      </c>
      <c r="BN34" s="79">
        <v>45.0</v>
      </c>
      <c r="BO34" s="79">
        <v>0.0</v>
      </c>
      <c r="BP34" s="79">
        <v>0.0</v>
      </c>
      <c r="BQ34" s="79">
        <v>100.0</v>
      </c>
      <c r="BR34" s="79">
        <v>0.0</v>
      </c>
      <c r="BS34" s="79">
        <v>0.0</v>
      </c>
      <c r="BT34" s="78">
        <f t="shared" si="17"/>
        <v>33.5</v>
      </c>
      <c r="BU34" s="81">
        <v>100.0</v>
      </c>
      <c r="BV34" s="81">
        <v>100.0</v>
      </c>
      <c r="BW34" s="81">
        <v>100.0</v>
      </c>
      <c r="BX34" s="79">
        <v>100.0</v>
      </c>
      <c r="BY34" s="79">
        <v>100.0</v>
      </c>
      <c r="BZ34" s="79">
        <v>0.0</v>
      </c>
      <c r="CA34" s="79">
        <v>100.0</v>
      </c>
      <c r="CB34" s="79">
        <v>0.0</v>
      </c>
      <c r="CC34" s="79"/>
      <c r="CD34" s="78">
        <f t="shared" si="18"/>
        <v>75</v>
      </c>
    </row>
    <row r="35" ht="15.75" customHeight="1">
      <c r="A35" s="34" t="str">
        <f t="shared" si="2"/>
        <v>202056546-5</v>
      </c>
      <c r="B35" s="23">
        <f t="shared" si="3"/>
        <v>45</v>
      </c>
      <c r="C35" s="34"/>
      <c r="D35" s="98">
        <v>31.0</v>
      </c>
      <c r="E35" s="72" t="s">
        <v>801</v>
      </c>
      <c r="F35" s="72" t="s">
        <v>71</v>
      </c>
      <c r="G35" s="72" t="s">
        <v>802</v>
      </c>
      <c r="H35" s="72" t="s">
        <v>65</v>
      </c>
      <c r="I35" s="72" t="s">
        <v>803</v>
      </c>
      <c r="J35" s="72" t="s">
        <v>396</v>
      </c>
      <c r="K35" s="72" t="s">
        <v>804</v>
      </c>
      <c r="L35" s="72" t="s">
        <v>65</v>
      </c>
      <c r="M35" s="72" t="s">
        <v>97</v>
      </c>
      <c r="N35" s="72" t="s">
        <v>805</v>
      </c>
      <c r="O35" s="74">
        <f t="shared" si="4"/>
        <v>40</v>
      </c>
      <c r="P35" s="74">
        <f t="shared" si="5"/>
        <v>0</v>
      </c>
      <c r="Q35" s="74">
        <f>IFERROR(IF($V35&lt;&gt;0,ROUND((O35+P35+V35)/3,0),ROUND(($O35*0.5+$P35*0.5),0)),)</f>
        <v>45</v>
      </c>
      <c r="R35" s="74">
        <f t="shared" si="6"/>
        <v>80.7</v>
      </c>
      <c r="S35" s="74">
        <f t="shared" si="7"/>
        <v>90</v>
      </c>
      <c r="T35" s="74">
        <f t="shared" si="8"/>
        <v>47.7</v>
      </c>
      <c r="U35" s="74">
        <f t="shared" si="9"/>
        <v>37.5</v>
      </c>
      <c r="V35" s="75">
        <f t="shared" si="10"/>
        <v>95</v>
      </c>
      <c r="W35" s="76">
        <f t="shared" si="24"/>
        <v>45</v>
      </c>
      <c r="X35" s="74">
        <v>15.0</v>
      </c>
      <c r="Y35" s="77">
        <v>25.0</v>
      </c>
      <c r="Z35" s="77">
        <v>0.0</v>
      </c>
      <c r="AA35" s="77">
        <v>0.0</v>
      </c>
      <c r="AB35" s="78">
        <f t="shared" si="12"/>
        <v>40</v>
      </c>
      <c r="AC35" s="77">
        <v>0.0</v>
      </c>
      <c r="AD35" s="77">
        <v>0.0</v>
      </c>
      <c r="AE35" s="74">
        <v>0.0</v>
      </c>
      <c r="AF35" s="78">
        <f t="shared" si="13"/>
        <v>0</v>
      </c>
      <c r="AG35" s="77">
        <v>30.0</v>
      </c>
      <c r="AH35" s="77">
        <v>65.0</v>
      </c>
      <c r="AI35" s="74">
        <v>100.0</v>
      </c>
      <c r="AJ35" s="78">
        <f t="shared" si="14"/>
        <v>95</v>
      </c>
      <c r="AK35" s="79">
        <v>100.0</v>
      </c>
      <c r="AL35" s="80">
        <v>80.0</v>
      </c>
      <c r="AM35" s="79">
        <v>100.0</v>
      </c>
      <c r="AN35" s="79">
        <v>100.0</v>
      </c>
      <c r="AO35" s="79">
        <v>50.0</v>
      </c>
      <c r="AP35" s="79">
        <v>100.0</v>
      </c>
      <c r="AQ35" s="79">
        <v>100.0</v>
      </c>
      <c r="AR35" s="79">
        <v>17.0</v>
      </c>
      <c r="AS35" s="79">
        <v>60.0</v>
      </c>
      <c r="AT35" s="79">
        <v>100.0</v>
      </c>
      <c r="AU35" s="79"/>
      <c r="AV35" s="78">
        <f t="shared" si="25"/>
        <v>80.7</v>
      </c>
      <c r="AW35" s="79">
        <v>100.0</v>
      </c>
      <c r="AX35" s="79">
        <v>100.0</v>
      </c>
      <c r="AY35" s="79">
        <v>100.0</v>
      </c>
      <c r="AZ35" s="79">
        <v>100.0</v>
      </c>
      <c r="BA35" s="79">
        <v>100.0</v>
      </c>
      <c r="BB35" s="79">
        <v>100.0</v>
      </c>
      <c r="BC35" s="79">
        <v>100.0</v>
      </c>
      <c r="BD35" s="79">
        <v>0.0</v>
      </c>
      <c r="BE35" s="79">
        <v>100.0</v>
      </c>
      <c r="BF35" s="79">
        <v>100.0</v>
      </c>
      <c r="BG35" s="79"/>
      <c r="BH35" s="79"/>
      <c r="BI35" s="78">
        <f t="shared" si="16"/>
        <v>90</v>
      </c>
      <c r="BJ35" s="79">
        <v>57.0</v>
      </c>
      <c r="BK35" s="79">
        <v>60.0</v>
      </c>
      <c r="BL35" s="79">
        <v>90.0</v>
      </c>
      <c r="BM35" s="79">
        <v>0.0</v>
      </c>
      <c r="BN35" s="79">
        <v>50.0</v>
      </c>
      <c r="BO35" s="79">
        <v>20.0</v>
      </c>
      <c r="BP35" s="79">
        <v>100.0</v>
      </c>
      <c r="BQ35" s="79">
        <v>0.0</v>
      </c>
      <c r="BR35" s="79">
        <v>100.0</v>
      </c>
      <c r="BS35" s="79">
        <v>0.0</v>
      </c>
      <c r="BT35" s="78">
        <f t="shared" si="17"/>
        <v>47.7</v>
      </c>
      <c r="BU35" s="81">
        <v>0.0</v>
      </c>
      <c r="BV35" s="81">
        <v>0.0</v>
      </c>
      <c r="BW35" s="81">
        <v>0.0</v>
      </c>
      <c r="BX35" s="79">
        <v>100.0</v>
      </c>
      <c r="BY35" s="79">
        <v>100.0</v>
      </c>
      <c r="BZ35" s="79">
        <v>0.0</v>
      </c>
      <c r="CA35" s="79">
        <v>0.0</v>
      </c>
      <c r="CB35" s="79">
        <v>100.0</v>
      </c>
      <c r="CC35" s="79"/>
      <c r="CD35" s="78">
        <f t="shared" si="18"/>
        <v>37.5</v>
      </c>
    </row>
    <row r="36" ht="15.75" customHeight="1">
      <c r="A36" s="34" t="str">
        <f t="shared" si="2"/>
        <v>202056545-7</v>
      </c>
      <c r="B36" s="23">
        <f t="shared" si="3"/>
        <v>71</v>
      </c>
      <c r="C36" s="34"/>
      <c r="D36" s="98">
        <v>32.0</v>
      </c>
      <c r="E36" s="72" t="s">
        <v>806</v>
      </c>
      <c r="F36" s="72" t="s">
        <v>92</v>
      </c>
      <c r="G36" s="72" t="s">
        <v>807</v>
      </c>
      <c r="H36" s="72" t="s">
        <v>100</v>
      </c>
      <c r="I36" s="72" t="s">
        <v>265</v>
      </c>
      <c r="J36" s="72" t="s">
        <v>808</v>
      </c>
      <c r="K36" s="72" t="s">
        <v>809</v>
      </c>
      <c r="L36" s="72" t="s">
        <v>65</v>
      </c>
      <c r="M36" s="72" t="s">
        <v>97</v>
      </c>
      <c r="N36" s="72" t="s">
        <v>810</v>
      </c>
      <c r="O36" s="74">
        <f t="shared" si="4"/>
        <v>80</v>
      </c>
      <c r="P36" s="74">
        <f t="shared" si="5"/>
        <v>60</v>
      </c>
      <c r="Q36" s="74">
        <f>IFERROR(IF($V36&lt;&gt;0,ROUND((MAX(O36:P36)*0.5+$V36*0.5),0),ROUND(($O36*0.5+$P36*0.5),0)),)</f>
        <v>70</v>
      </c>
      <c r="R36" s="74">
        <f t="shared" si="6"/>
        <v>69.8</v>
      </c>
      <c r="S36" s="74">
        <f t="shared" si="7"/>
        <v>68.4</v>
      </c>
      <c r="T36" s="74">
        <f t="shared" si="8"/>
        <v>77</v>
      </c>
      <c r="U36" s="74">
        <f t="shared" si="9"/>
        <v>57</v>
      </c>
      <c r="V36" s="75">
        <f t="shared" si="10"/>
        <v>0</v>
      </c>
      <c r="W36" s="76">
        <f t="shared" si="24"/>
        <v>71</v>
      </c>
      <c r="X36" s="74">
        <v>20.0</v>
      </c>
      <c r="Y36" s="77">
        <v>25.0</v>
      </c>
      <c r="Z36" s="77">
        <v>35.0</v>
      </c>
      <c r="AA36" s="77">
        <v>100.0</v>
      </c>
      <c r="AB36" s="78">
        <f t="shared" si="12"/>
        <v>80</v>
      </c>
      <c r="AC36" s="77">
        <v>20.0</v>
      </c>
      <c r="AD36" s="77">
        <v>40.0</v>
      </c>
      <c r="AE36" s="74">
        <v>100.0</v>
      </c>
      <c r="AF36" s="78">
        <f t="shared" si="13"/>
        <v>60</v>
      </c>
      <c r="AG36" s="77"/>
      <c r="AH36" s="77"/>
      <c r="AI36" s="74"/>
      <c r="AJ36" s="78">
        <f t="shared" si="14"/>
        <v>0</v>
      </c>
      <c r="AK36" s="79">
        <v>100.0</v>
      </c>
      <c r="AL36" s="80">
        <v>100.0</v>
      </c>
      <c r="AM36" s="79">
        <v>100.0</v>
      </c>
      <c r="AN36" s="79">
        <v>100.0</v>
      </c>
      <c r="AO36" s="79">
        <v>25.0</v>
      </c>
      <c r="AP36" s="79">
        <v>60.0</v>
      </c>
      <c r="AQ36" s="79">
        <v>60.0</v>
      </c>
      <c r="AR36" s="79">
        <v>33.0</v>
      </c>
      <c r="AS36" s="79">
        <v>20.0</v>
      </c>
      <c r="AT36" s="79">
        <v>100.0</v>
      </c>
      <c r="AU36" s="79"/>
      <c r="AV36" s="78">
        <f t="shared" si="25"/>
        <v>69.8</v>
      </c>
      <c r="AW36" s="79">
        <v>100.0</v>
      </c>
      <c r="AX36" s="79">
        <v>100.0</v>
      </c>
      <c r="AY36" s="79">
        <v>100.0</v>
      </c>
      <c r="AZ36" s="79">
        <v>100.0</v>
      </c>
      <c r="BA36" s="79">
        <v>0.0</v>
      </c>
      <c r="BB36" s="79">
        <v>89.0</v>
      </c>
      <c r="BC36" s="79">
        <v>0.0</v>
      </c>
      <c r="BD36" s="79">
        <v>0.0</v>
      </c>
      <c r="BE36" s="79">
        <v>95.0</v>
      </c>
      <c r="BF36" s="79">
        <v>100.0</v>
      </c>
      <c r="BG36" s="79"/>
      <c r="BH36" s="79"/>
      <c r="BI36" s="78">
        <f t="shared" si="16"/>
        <v>68.4</v>
      </c>
      <c r="BJ36" s="79">
        <v>90.0</v>
      </c>
      <c r="BK36" s="79">
        <v>100.0</v>
      </c>
      <c r="BL36" s="79">
        <v>85.0</v>
      </c>
      <c r="BM36" s="79">
        <v>95.0</v>
      </c>
      <c r="BN36" s="79">
        <v>90.0</v>
      </c>
      <c r="BO36" s="79">
        <v>80.0</v>
      </c>
      <c r="BP36" s="79">
        <v>100.0</v>
      </c>
      <c r="BQ36" s="79">
        <v>0.0</v>
      </c>
      <c r="BR36" s="79">
        <v>100.0</v>
      </c>
      <c r="BS36" s="79">
        <v>30.0</v>
      </c>
      <c r="BT36" s="78">
        <f t="shared" si="17"/>
        <v>77</v>
      </c>
      <c r="BU36" s="81">
        <v>0.0</v>
      </c>
      <c r="BV36" s="81">
        <v>100.0</v>
      </c>
      <c r="BW36" s="81">
        <v>100.0</v>
      </c>
      <c r="BX36" s="79">
        <v>0.0</v>
      </c>
      <c r="BY36" s="79">
        <v>56.0</v>
      </c>
      <c r="BZ36" s="79">
        <v>100.0</v>
      </c>
      <c r="CA36" s="79">
        <v>0.0</v>
      </c>
      <c r="CB36" s="79">
        <v>100.0</v>
      </c>
      <c r="CC36" s="79"/>
      <c r="CD36" s="78">
        <f t="shared" si="18"/>
        <v>57</v>
      </c>
    </row>
    <row r="37" ht="15.75" customHeight="1">
      <c r="A37" s="34" t="str">
        <f t="shared" si="2"/>
        <v>202056547-3</v>
      </c>
      <c r="B37" s="23">
        <f t="shared" si="3"/>
        <v>48</v>
      </c>
      <c r="C37" s="34"/>
      <c r="D37" s="98">
        <v>33.0</v>
      </c>
      <c r="E37" s="72" t="s">
        <v>811</v>
      </c>
      <c r="F37" s="72" t="s">
        <v>79</v>
      </c>
      <c r="G37" s="72" t="s">
        <v>812</v>
      </c>
      <c r="H37" s="72" t="s">
        <v>59</v>
      </c>
      <c r="I37" s="72" t="s">
        <v>813</v>
      </c>
      <c r="J37" s="72" t="s">
        <v>225</v>
      </c>
      <c r="K37" s="72" t="s">
        <v>814</v>
      </c>
      <c r="L37" s="72" t="s">
        <v>65</v>
      </c>
      <c r="M37" s="72" t="s">
        <v>97</v>
      </c>
      <c r="N37" s="72" t="s">
        <v>815</v>
      </c>
      <c r="O37" s="74">
        <f t="shared" si="4"/>
        <v>55</v>
      </c>
      <c r="P37" s="74">
        <f t="shared" si="5"/>
        <v>0</v>
      </c>
      <c r="Q37" s="74">
        <f>IFERROR(IF($V37&lt;&gt;0,ROUND((O37+P37+V37)/3,0),ROUND(($O37*0.5+$P37*0.5),0)),)</f>
        <v>48</v>
      </c>
      <c r="R37" s="74">
        <f t="shared" si="6"/>
        <v>72.3</v>
      </c>
      <c r="S37" s="74">
        <f t="shared" si="7"/>
        <v>78.3</v>
      </c>
      <c r="T37" s="74">
        <f t="shared" si="8"/>
        <v>66</v>
      </c>
      <c r="U37" s="74">
        <f t="shared" si="9"/>
        <v>12.5</v>
      </c>
      <c r="V37" s="75">
        <f t="shared" si="10"/>
        <v>90</v>
      </c>
      <c r="W37" s="76">
        <f t="shared" si="24"/>
        <v>48</v>
      </c>
      <c r="X37" s="74">
        <v>10.0</v>
      </c>
      <c r="Y37" s="77">
        <v>25.0</v>
      </c>
      <c r="Z37" s="77">
        <v>20.0</v>
      </c>
      <c r="AA37" s="77">
        <v>100.0</v>
      </c>
      <c r="AB37" s="78">
        <f t="shared" si="12"/>
        <v>55</v>
      </c>
      <c r="AC37" s="77">
        <v>0.0</v>
      </c>
      <c r="AD37" s="77">
        <v>0.0</v>
      </c>
      <c r="AE37" s="74" t="s">
        <v>68</v>
      </c>
      <c r="AF37" s="78">
        <f t="shared" si="13"/>
        <v>0</v>
      </c>
      <c r="AG37" s="77">
        <v>30.0</v>
      </c>
      <c r="AH37" s="77">
        <v>60.0</v>
      </c>
      <c r="AI37" s="74">
        <v>100.0</v>
      </c>
      <c r="AJ37" s="78">
        <f t="shared" si="14"/>
        <v>90</v>
      </c>
      <c r="AK37" s="79">
        <v>100.0</v>
      </c>
      <c r="AL37" s="80">
        <v>100.0</v>
      </c>
      <c r="AM37" s="79">
        <v>100.0</v>
      </c>
      <c r="AN37" s="79">
        <v>100.0</v>
      </c>
      <c r="AO37" s="79">
        <v>100.0</v>
      </c>
      <c r="AP37" s="79">
        <v>80.0</v>
      </c>
      <c r="AQ37" s="79">
        <v>0.0</v>
      </c>
      <c r="AR37" s="79">
        <v>50.0</v>
      </c>
      <c r="AS37" s="79">
        <v>60.0</v>
      </c>
      <c r="AT37" s="79">
        <v>33.0</v>
      </c>
      <c r="AU37" s="79"/>
      <c r="AV37" s="78">
        <f t="shared" si="25"/>
        <v>72.3</v>
      </c>
      <c r="AW37" s="79">
        <v>100.0</v>
      </c>
      <c r="AX37" s="79">
        <v>100.0</v>
      </c>
      <c r="AY37" s="79">
        <v>0.0</v>
      </c>
      <c r="AZ37" s="79">
        <v>83.0</v>
      </c>
      <c r="BA37" s="79">
        <v>100.0</v>
      </c>
      <c r="BB37" s="79">
        <v>100.0</v>
      </c>
      <c r="BC37" s="79">
        <v>100.0</v>
      </c>
      <c r="BD37" s="79">
        <v>0.0</v>
      </c>
      <c r="BE37" s="79">
        <v>100.0</v>
      </c>
      <c r="BF37" s="79">
        <v>100.0</v>
      </c>
      <c r="BG37" s="79"/>
      <c r="BH37" s="79"/>
      <c r="BI37" s="78">
        <f t="shared" si="16"/>
        <v>78.3</v>
      </c>
      <c r="BJ37" s="79">
        <v>90.0</v>
      </c>
      <c r="BK37" s="79">
        <v>60.0</v>
      </c>
      <c r="BL37" s="79">
        <v>85.0</v>
      </c>
      <c r="BM37" s="79">
        <v>80.0</v>
      </c>
      <c r="BN37" s="79">
        <v>85.0</v>
      </c>
      <c r="BO37" s="79">
        <v>20.0</v>
      </c>
      <c r="BP37" s="79">
        <v>40.0</v>
      </c>
      <c r="BQ37" s="79">
        <v>100.0</v>
      </c>
      <c r="BR37" s="79">
        <v>100.0</v>
      </c>
      <c r="BS37" s="79">
        <v>0.0</v>
      </c>
      <c r="BT37" s="78">
        <f t="shared" si="17"/>
        <v>66</v>
      </c>
      <c r="BU37" s="81">
        <v>0.0</v>
      </c>
      <c r="BV37" s="81">
        <v>0.0</v>
      </c>
      <c r="BW37" s="81">
        <v>0.0</v>
      </c>
      <c r="BX37" s="79">
        <v>100.0</v>
      </c>
      <c r="BY37" s="79">
        <v>0.0</v>
      </c>
      <c r="BZ37" s="79">
        <v>0.0</v>
      </c>
      <c r="CA37" s="79">
        <v>0.0</v>
      </c>
      <c r="CB37" s="85">
        <v>0.0</v>
      </c>
      <c r="CC37" s="79"/>
      <c r="CD37" s="78">
        <f t="shared" si="18"/>
        <v>12.5</v>
      </c>
    </row>
    <row r="38" ht="15.75" customHeight="1">
      <c r="A38" s="34" t="str">
        <f t="shared" si="2"/>
        <v>202056627-5</v>
      </c>
      <c r="B38" s="23">
        <f t="shared" si="3"/>
        <v>95</v>
      </c>
      <c r="C38" s="34"/>
      <c r="D38" s="98">
        <v>34.0</v>
      </c>
      <c r="E38" s="110" t="s">
        <v>816</v>
      </c>
      <c r="F38" s="110" t="s">
        <v>71</v>
      </c>
      <c r="G38" s="110" t="s">
        <v>817</v>
      </c>
      <c r="H38" s="110" t="s">
        <v>71</v>
      </c>
      <c r="I38" s="110" t="s">
        <v>557</v>
      </c>
      <c r="J38" s="110" t="s">
        <v>818</v>
      </c>
      <c r="K38" s="110" t="s">
        <v>819</v>
      </c>
      <c r="L38" s="110" t="s">
        <v>65</v>
      </c>
      <c r="M38" s="110" t="s">
        <v>97</v>
      </c>
      <c r="N38" s="110" t="s">
        <v>820</v>
      </c>
      <c r="O38" s="74">
        <f t="shared" si="4"/>
        <v>100</v>
      </c>
      <c r="P38" s="74">
        <f t="shared" si="5"/>
        <v>95</v>
      </c>
      <c r="Q38" s="74">
        <f>IFERROR(IF($V38&lt;&gt;0,ROUND((MAX(O38:P38)*0.5+$V38*0.5),0),ROUND(($O38*0.5+$P38*0.5),0)),)</f>
        <v>98</v>
      </c>
      <c r="R38" s="74">
        <f t="shared" si="6"/>
        <v>86.2</v>
      </c>
      <c r="S38" s="74">
        <f t="shared" si="7"/>
        <v>80</v>
      </c>
      <c r="T38" s="74">
        <f t="shared" si="8"/>
        <v>97</v>
      </c>
      <c r="U38" s="74">
        <f t="shared" si="9"/>
        <v>100</v>
      </c>
      <c r="V38" s="75">
        <f t="shared" si="10"/>
        <v>0</v>
      </c>
      <c r="W38" s="76">
        <f t="shared" si="24"/>
        <v>95</v>
      </c>
      <c r="X38" s="74">
        <v>20.0</v>
      </c>
      <c r="Y38" s="77">
        <v>30.0</v>
      </c>
      <c r="Z38" s="77">
        <v>50.0</v>
      </c>
      <c r="AA38" s="77">
        <v>100.0</v>
      </c>
      <c r="AB38" s="78">
        <f t="shared" si="12"/>
        <v>100</v>
      </c>
      <c r="AC38" s="77">
        <v>25.0</v>
      </c>
      <c r="AD38" s="77">
        <v>70.0</v>
      </c>
      <c r="AE38" s="74">
        <v>100.0</v>
      </c>
      <c r="AF38" s="78">
        <f t="shared" si="13"/>
        <v>95</v>
      </c>
      <c r="AG38" s="77"/>
      <c r="AH38" s="77"/>
      <c r="AI38" s="74"/>
      <c r="AJ38" s="78">
        <f t="shared" si="14"/>
        <v>0</v>
      </c>
      <c r="AK38" s="79">
        <v>100.0</v>
      </c>
      <c r="AL38" s="80">
        <v>100.0</v>
      </c>
      <c r="AM38" s="79">
        <v>100.0</v>
      </c>
      <c r="AN38" s="79">
        <v>75.0</v>
      </c>
      <c r="AO38" s="79">
        <v>100.0</v>
      </c>
      <c r="AP38" s="79">
        <v>60.0</v>
      </c>
      <c r="AQ38" s="79">
        <v>100.0</v>
      </c>
      <c r="AR38" s="79">
        <v>67.0</v>
      </c>
      <c r="AS38" s="79">
        <v>60.0</v>
      </c>
      <c r="AT38" s="79">
        <v>100.0</v>
      </c>
      <c r="AU38" s="79"/>
      <c r="AV38" s="78">
        <f t="shared" si="25"/>
        <v>86.2</v>
      </c>
      <c r="AW38" s="79">
        <v>100.0</v>
      </c>
      <c r="AX38" s="79">
        <v>100.0</v>
      </c>
      <c r="AY38" s="79">
        <v>100.0</v>
      </c>
      <c r="AZ38" s="79">
        <v>0.0</v>
      </c>
      <c r="BA38" s="79">
        <v>100.0</v>
      </c>
      <c r="BB38" s="79">
        <v>0.0</v>
      </c>
      <c r="BC38" s="79">
        <v>100.0</v>
      </c>
      <c r="BD38" s="79">
        <v>100.0</v>
      </c>
      <c r="BE38" s="79">
        <v>100.0</v>
      </c>
      <c r="BF38" s="79">
        <v>100.0</v>
      </c>
      <c r="BG38" s="79"/>
      <c r="BH38" s="79"/>
      <c r="BI38" s="78">
        <f t="shared" si="16"/>
        <v>80</v>
      </c>
      <c r="BJ38" s="79">
        <v>90.0</v>
      </c>
      <c r="BK38" s="79">
        <v>100.0</v>
      </c>
      <c r="BL38" s="79">
        <v>100.0</v>
      </c>
      <c r="BM38" s="79">
        <v>100.0</v>
      </c>
      <c r="BN38" s="79">
        <v>100.0</v>
      </c>
      <c r="BO38" s="79">
        <v>90.0</v>
      </c>
      <c r="BP38" s="79">
        <v>90.0</v>
      </c>
      <c r="BQ38" s="79">
        <v>100.0</v>
      </c>
      <c r="BR38" s="79">
        <v>100.0</v>
      </c>
      <c r="BS38" s="79">
        <v>100.0</v>
      </c>
      <c r="BT38" s="78">
        <f t="shared" si="17"/>
        <v>97</v>
      </c>
      <c r="BU38" s="81">
        <v>100.0</v>
      </c>
      <c r="BV38" s="81">
        <v>100.0</v>
      </c>
      <c r="BW38" s="81">
        <v>100.0</v>
      </c>
      <c r="BX38" s="79">
        <v>100.0</v>
      </c>
      <c r="BY38" s="79">
        <v>100.0</v>
      </c>
      <c r="BZ38" s="79">
        <v>100.0</v>
      </c>
      <c r="CA38" s="79">
        <v>100.0</v>
      </c>
      <c r="CB38" s="79">
        <v>100.0</v>
      </c>
      <c r="CC38" s="79"/>
      <c r="CD38" s="78">
        <f t="shared" si="18"/>
        <v>100</v>
      </c>
    </row>
    <row r="39" ht="15.75" customHeight="1">
      <c r="A39" s="34" t="str">
        <f t="shared" si="2"/>
        <v>-</v>
      </c>
      <c r="B39" s="23" t="str">
        <f t="shared" si="3"/>
        <v/>
      </c>
      <c r="C39" s="34"/>
      <c r="D39" s="97">
        <v>35.0</v>
      </c>
      <c r="E39" s="72"/>
      <c r="F39" s="72"/>
      <c r="G39" s="72"/>
      <c r="H39" s="72"/>
      <c r="I39" s="72"/>
      <c r="J39" s="72"/>
      <c r="K39" s="72"/>
      <c r="L39" s="98"/>
      <c r="M39" s="98"/>
      <c r="N39" s="98"/>
      <c r="O39" s="74"/>
      <c r="P39" s="74"/>
      <c r="Q39" s="74"/>
      <c r="R39" s="74"/>
      <c r="S39" s="74"/>
      <c r="T39" s="74"/>
      <c r="U39" s="74"/>
      <c r="V39" s="75"/>
      <c r="W39" s="76"/>
      <c r="X39" s="74"/>
      <c r="Y39" s="77"/>
      <c r="Z39" s="77"/>
      <c r="AA39" s="77"/>
      <c r="AB39" s="78"/>
      <c r="AC39" s="77"/>
      <c r="AD39" s="77"/>
      <c r="AE39" s="74"/>
      <c r="AF39" s="78"/>
      <c r="AG39" s="77"/>
      <c r="AH39" s="77"/>
      <c r="AI39" s="77"/>
      <c r="AJ39" s="78"/>
      <c r="AK39" s="79"/>
      <c r="AL39" s="80"/>
      <c r="AM39" s="79"/>
      <c r="AN39" s="79"/>
      <c r="AO39" s="79"/>
      <c r="AP39" s="79"/>
      <c r="AQ39" s="79"/>
      <c r="AR39" s="79"/>
      <c r="AS39" s="79"/>
      <c r="AT39" s="79"/>
      <c r="AU39" s="79"/>
      <c r="AV39" s="78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8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8"/>
      <c r="BU39" s="79"/>
      <c r="BV39" s="79"/>
      <c r="BW39" s="79"/>
      <c r="BX39" s="79"/>
      <c r="BY39" s="79"/>
      <c r="BZ39" s="79"/>
      <c r="CA39" s="79"/>
      <c r="CB39" s="79"/>
      <c r="CC39" s="79"/>
      <c r="CD39" s="78"/>
    </row>
    <row r="40" ht="15.75" customHeight="1">
      <c r="A40" s="34" t="str">
        <f t="shared" si="2"/>
        <v>-</v>
      </c>
      <c r="B40" s="23" t="str">
        <f t="shared" si="3"/>
        <v/>
      </c>
      <c r="C40" s="34"/>
      <c r="D40" s="97">
        <v>36.0</v>
      </c>
      <c r="E40" s="72"/>
      <c r="F40" s="72"/>
      <c r="G40" s="72"/>
      <c r="H40" s="72"/>
      <c r="I40" s="72"/>
      <c r="J40" s="72"/>
      <c r="K40" s="72"/>
      <c r="L40" s="98"/>
      <c r="M40" s="98"/>
      <c r="N40" s="98"/>
      <c r="O40" s="74"/>
      <c r="P40" s="74"/>
      <c r="Q40" s="74"/>
      <c r="R40" s="74"/>
      <c r="S40" s="74"/>
      <c r="T40" s="74"/>
      <c r="U40" s="74"/>
      <c r="V40" s="75"/>
      <c r="W40" s="76"/>
      <c r="X40" s="74"/>
      <c r="Y40" s="77"/>
      <c r="Z40" s="77"/>
      <c r="AA40" s="77"/>
      <c r="AB40" s="78"/>
      <c r="AC40" s="77"/>
      <c r="AD40" s="77"/>
      <c r="AE40" s="74"/>
      <c r="AF40" s="78"/>
      <c r="AG40" s="77"/>
      <c r="AH40" s="77"/>
      <c r="AI40" s="77"/>
      <c r="AJ40" s="78"/>
      <c r="AK40" s="79"/>
      <c r="AL40" s="80"/>
      <c r="AM40" s="79"/>
      <c r="AN40" s="79"/>
      <c r="AO40" s="79"/>
      <c r="AP40" s="79"/>
      <c r="AQ40" s="79"/>
      <c r="AR40" s="79"/>
      <c r="AS40" s="79"/>
      <c r="AT40" s="79"/>
      <c r="AU40" s="79"/>
      <c r="AV40" s="78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8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8"/>
      <c r="BU40" s="79"/>
      <c r="BV40" s="79"/>
      <c r="BW40" s="79"/>
      <c r="BX40" s="79"/>
      <c r="BY40" s="79"/>
      <c r="BZ40" s="79"/>
      <c r="CA40" s="79"/>
      <c r="CB40" s="79"/>
      <c r="CC40" s="79"/>
      <c r="CD40" s="78"/>
    </row>
    <row r="41" ht="15.75" customHeight="1">
      <c r="A41" s="34" t="str">
        <f t="shared" si="2"/>
        <v>-</v>
      </c>
      <c r="B41" s="23" t="str">
        <f t="shared" si="3"/>
        <v/>
      </c>
      <c r="C41" s="34"/>
      <c r="D41" s="97">
        <v>37.0</v>
      </c>
      <c r="E41" s="72"/>
      <c r="F41" s="72"/>
      <c r="G41" s="72"/>
      <c r="H41" s="72"/>
      <c r="I41" s="72"/>
      <c r="J41" s="72"/>
      <c r="K41" s="72"/>
      <c r="L41" s="98"/>
      <c r="M41" s="98"/>
      <c r="N41" s="98"/>
      <c r="O41" s="74"/>
      <c r="P41" s="74"/>
      <c r="Q41" s="74"/>
      <c r="R41" s="74"/>
      <c r="S41" s="74"/>
      <c r="T41" s="74"/>
      <c r="U41" s="74"/>
      <c r="V41" s="75"/>
      <c r="W41" s="107"/>
      <c r="X41" s="74"/>
      <c r="Y41" s="77"/>
      <c r="Z41" s="77"/>
      <c r="AA41" s="77"/>
      <c r="AB41" s="78"/>
      <c r="AC41" s="77"/>
      <c r="AD41" s="77"/>
      <c r="AE41" s="74"/>
      <c r="AF41" s="78"/>
      <c r="AG41" s="77"/>
      <c r="AH41" s="77"/>
      <c r="AI41" s="77"/>
      <c r="AJ41" s="78"/>
      <c r="AK41" s="79"/>
      <c r="AL41" s="80"/>
      <c r="AM41" s="79"/>
      <c r="AN41" s="79"/>
      <c r="AO41" s="79"/>
      <c r="AP41" s="79"/>
      <c r="AQ41" s="79"/>
      <c r="AR41" s="79"/>
      <c r="AS41" s="79"/>
      <c r="AT41" s="79"/>
      <c r="AU41" s="79"/>
      <c r="AV41" s="78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8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8"/>
      <c r="BU41" s="79"/>
      <c r="BV41" s="79"/>
      <c r="BW41" s="79"/>
      <c r="BX41" s="79"/>
      <c r="BY41" s="79"/>
      <c r="BZ41" s="79"/>
      <c r="CA41" s="79"/>
      <c r="CB41" s="79"/>
      <c r="CC41" s="79"/>
      <c r="CD41" s="78"/>
    </row>
    <row r="42" ht="15.75" customHeight="1">
      <c r="A42" s="34" t="str">
        <f t="shared" si="2"/>
        <v>-</v>
      </c>
      <c r="B42" s="23" t="str">
        <f t="shared" si="3"/>
        <v/>
      </c>
      <c r="C42" s="34"/>
      <c r="D42" s="97">
        <v>38.0</v>
      </c>
      <c r="E42" s="72"/>
      <c r="F42" s="72"/>
      <c r="G42" s="72"/>
      <c r="H42" s="72"/>
      <c r="I42" s="72"/>
      <c r="J42" s="72"/>
      <c r="K42" s="72"/>
      <c r="L42" s="98"/>
      <c r="M42" s="98"/>
      <c r="N42" s="98"/>
      <c r="O42" s="74"/>
      <c r="P42" s="74"/>
      <c r="Q42" s="74"/>
      <c r="R42" s="74"/>
      <c r="S42" s="74"/>
      <c r="T42" s="74"/>
      <c r="U42" s="74"/>
      <c r="V42" s="75"/>
      <c r="W42" s="107"/>
      <c r="X42" s="74"/>
      <c r="Y42" s="77"/>
      <c r="Z42" s="77"/>
      <c r="AA42" s="77"/>
      <c r="AB42" s="78"/>
      <c r="AC42" s="77"/>
      <c r="AD42" s="77"/>
      <c r="AE42" s="74"/>
      <c r="AF42" s="78"/>
      <c r="AG42" s="77"/>
      <c r="AH42" s="77"/>
      <c r="AI42" s="77"/>
      <c r="AJ42" s="78"/>
      <c r="AK42" s="79"/>
      <c r="AL42" s="80"/>
      <c r="AM42" s="79"/>
      <c r="AN42" s="79"/>
      <c r="AO42" s="79"/>
      <c r="AP42" s="79"/>
      <c r="AQ42" s="79"/>
      <c r="AR42" s="79"/>
      <c r="AS42" s="79"/>
      <c r="AT42" s="79"/>
      <c r="AU42" s="79"/>
      <c r="AV42" s="78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8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8"/>
      <c r="BU42" s="79"/>
      <c r="BV42" s="79"/>
      <c r="BW42" s="79"/>
      <c r="BX42" s="79"/>
      <c r="BY42" s="79"/>
      <c r="BZ42" s="79"/>
      <c r="CA42" s="79"/>
      <c r="CB42" s="79"/>
      <c r="CC42" s="79"/>
      <c r="CD42" s="78"/>
    </row>
    <row r="43" ht="15.75" customHeight="1">
      <c r="A43" s="34" t="str">
        <f t="shared" si="2"/>
        <v>-</v>
      </c>
      <c r="B43" s="23" t="str">
        <f t="shared" si="3"/>
        <v/>
      </c>
      <c r="C43" s="34"/>
      <c r="D43" s="97">
        <v>39.0</v>
      </c>
      <c r="E43" s="72"/>
      <c r="F43" s="72"/>
      <c r="G43" s="72"/>
      <c r="H43" s="72"/>
      <c r="I43" s="72"/>
      <c r="J43" s="72"/>
      <c r="K43" s="72"/>
      <c r="L43" s="98"/>
      <c r="M43" s="98"/>
      <c r="N43" s="98"/>
      <c r="O43" s="74"/>
      <c r="P43" s="74"/>
      <c r="Q43" s="74"/>
      <c r="R43" s="74"/>
      <c r="S43" s="74"/>
      <c r="T43" s="74"/>
      <c r="U43" s="74"/>
      <c r="V43" s="75"/>
      <c r="W43" s="107"/>
      <c r="X43" s="74"/>
      <c r="Y43" s="77"/>
      <c r="Z43" s="77"/>
      <c r="AA43" s="77"/>
      <c r="AB43" s="78"/>
      <c r="AC43" s="77"/>
      <c r="AD43" s="77"/>
      <c r="AE43" s="74"/>
      <c r="AF43" s="78"/>
      <c r="AG43" s="77"/>
      <c r="AH43" s="77"/>
      <c r="AI43" s="77"/>
      <c r="AJ43" s="78"/>
      <c r="AK43" s="79"/>
      <c r="AL43" s="80"/>
      <c r="AM43" s="79"/>
      <c r="AN43" s="79"/>
      <c r="AO43" s="79"/>
      <c r="AP43" s="79"/>
      <c r="AQ43" s="79"/>
      <c r="AR43" s="79"/>
      <c r="AS43" s="79"/>
      <c r="AT43" s="79"/>
      <c r="AU43" s="79"/>
      <c r="AV43" s="78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8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8"/>
      <c r="BU43" s="79"/>
      <c r="BV43" s="79"/>
      <c r="BW43" s="79"/>
      <c r="BX43" s="79"/>
      <c r="BY43" s="79"/>
      <c r="BZ43" s="79"/>
      <c r="CA43" s="79"/>
      <c r="CB43" s="79"/>
      <c r="CC43" s="79"/>
      <c r="CD43" s="78"/>
    </row>
    <row r="44" ht="15.75" customHeight="1">
      <c r="A44" s="34" t="str">
        <f t="shared" si="2"/>
        <v>-</v>
      </c>
      <c r="B44" s="23" t="str">
        <f t="shared" si="3"/>
        <v/>
      </c>
      <c r="C44" s="34"/>
      <c r="D44" s="97">
        <v>40.0</v>
      </c>
      <c r="E44" s="72"/>
      <c r="F44" s="72"/>
      <c r="G44" s="72"/>
      <c r="H44" s="72"/>
      <c r="I44" s="72"/>
      <c r="J44" s="72"/>
      <c r="K44" s="72"/>
      <c r="L44" s="98"/>
      <c r="M44" s="98"/>
      <c r="N44" s="98"/>
      <c r="O44" s="74"/>
      <c r="P44" s="74"/>
      <c r="Q44" s="74"/>
      <c r="R44" s="74"/>
      <c r="S44" s="74"/>
      <c r="T44" s="74"/>
      <c r="U44" s="74"/>
      <c r="V44" s="75"/>
      <c r="W44" s="107"/>
      <c r="X44" s="74"/>
      <c r="Y44" s="77"/>
      <c r="Z44" s="77"/>
      <c r="AA44" s="77"/>
      <c r="AB44" s="78"/>
      <c r="AC44" s="77"/>
      <c r="AD44" s="77"/>
      <c r="AE44" s="74"/>
      <c r="AF44" s="78"/>
      <c r="AG44" s="77"/>
      <c r="AH44" s="77"/>
      <c r="AI44" s="77"/>
      <c r="AJ44" s="78"/>
      <c r="AK44" s="79"/>
      <c r="AL44" s="80"/>
      <c r="AM44" s="79"/>
      <c r="AN44" s="79"/>
      <c r="AO44" s="79"/>
      <c r="AP44" s="79"/>
      <c r="AQ44" s="79"/>
      <c r="AR44" s="79"/>
      <c r="AS44" s="79"/>
      <c r="AT44" s="79"/>
      <c r="AU44" s="79"/>
      <c r="AV44" s="78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8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8"/>
      <c r="BU44" s="79"/>
      <c r="BV44" s="79"/>
      <c r="BW44" s="79"/>
      <c r="BX44" s="79"/>
      <c r="BY44" s="79"/>
      <c r="BZ44" s="79"/>
      <c r="CA44" s="79"/>
      <c r="CB44" s="79"/>
      <c r="CC44" s="79"/>
      <c r="CD44" s="78"/>
    </row>
    <row r="45" ht="15.75" customHeight="1">
      <c r="A45" s="34" t="str">
        <f t="shared" si="2"/>
        <v>-</v>
      </c>
      <c r="B45" s="23" t="str">
        <f t="shared" si="3"/>
        <v/>
      </c>
      <c r="C45" s="34"/>
      <c r="D45" s="97">
        <v>41.0</v>
      </c>
      <c r="E45" s="72"/>
      <c r="F45" s="72"/>
      <c r="G45" s="72"/>
      <c r="H45" s="72"/>
      <c r="I45" s="72"/>
      <c r="J45" s="72"/>
      <c r="K45" s="72"/>
      <c r="L45" s="98"/>
      <c r="M45" s="98"/>
      <c r="N45" s="98"/>
      <c r="O45" s="74"/>
      <c r="P45" s="74"/>
      <c r="Q45" s="74"/>
      <c r="R45" s="74"/>
      <c r="S45" s="74"/>
      <c r="T45" s="74"/>
      <c r="U45" s="74"/>
      <c r="V45" s="75"/>
      <c r="W45" s="107"/>
      <c r="X45" s="74"/>
      <c r="Y45" s="77"/>
      <c r="Z45" s="77"/>
      <c r="AA45" s="77"/>
      <c r="AB45" s="78"/>
      <c r="AC45" s="77"/>
      <c r="AD45" s="77"/>
      <c r="AE45" s="74"/>
      <c r="AF45" s="78"/>
      <c r="AG45" s="77"/>
      <c r="AH45" s="77"/>
      <c r="AI45" s="77"/>
      <c r="AJ45" s="78"/>
      <c r="AK45" s="79"/>
      <c r="AL45" s="80"/>
      <c r="AM45" s="79"/>
      <c r="AN45" s="79"/>
      <c r="AO45" s="79"/>
      <c r="AP45" s="79"/>
      <c r="AQ45" s="79"/>
      <c r="AR45" s="79"/>
      <c r="AS45" s="79"/>
      <c r="AT45" s="79"/>
      <c r="AU45" s="79"/>
      <c r="AV45" s="78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8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8"/>
      <c r="BU45" s="79"/>
      <c r="BV45" s="79"/>
      <c r="BW45" s="79"/>
      <c r="BX45" s="79"/>
      <c r="BY45" s="79"/>
      <c r="BZ45" s="79"/>
      <c r="CA45" s="79"/>
      <c r="CB45" s="79"/>
      <c r="CC45" s="79"/>
      <c r="CD45" s="78"/>
    </row>
    <row r="46" ht="15.75" customHeight="1">
      <c r="A46" s="34" t="str">
        <f t="shared" si="2"/>
        <v>-</v>
      </c>
      <c r="B46" s="23" t="str">
        <f t="shared" si="3"/>
        <v/>
      </c>
      <c r="C46" s="34"/>
      <c r="D46" s="97">
        <f t="shared" ref="D46:D47" si="26">D45+1</f>
        <v>42</v>
      </c>
      <c r="E46" s="72"/>
      <c r="F46" s="72"/>
      <c r="G46" s="72"/>
      <c r="H46" s="72"/>
      <c r="I46" s="72"/>
      <c r="J46" s="72"/>
      <c r="K46" s="72"/>
      <c r="L46" s="98"/>
      <c r="M46" s="98"/>
      <c r="N46" s="98"/>
      <c r="O46" s="74"/>
      <c r="P46" s="74"/>
      <c r="Q46" s="74"/>
      <c r="R46" s="74"/>
      <c r="S46" s="74"/>
      <c r="T46" s="74"/>
      <c r="U46" s="74"/>
      <c r="V46" s="75"/>
      <c r="W46" s="107"/>
      <c r="X46" s="74"/>
      <c r="Y46" s="77"/>
      <c r="Z46" s="77"/>
      <c r="AA46" s="77"/>
      <c r="AB46" s="78"/>
      <c r="AC46" s="77"/>
      <c r="AD46" s="77"/>
      <c r="AE46" s="74"/>
      <c r="AF46" s="78"/>
      <c r="AG46" s="77"/>
      <c r="AH46" s="77"/>
      <c r="AI46" s="77"/>
      <c r="AJ46" s="78"/>
      <c r="AK46" s="79"/>
      <c r="AL46" s="80"/>
      <c r="AM46" s="79"/>
      <c r="AN46" s="79"/>
      <c r="AO46" s="79"/>
      <c r="AP46" s="79"/>
      <c r="AQ46" s="79"/>
      <c r="AR46" s="79"/>
      <c r="AS46" s="79"/>
      <c r="AT46" s="79"/>
      <c r="AU46" s="79"/>
      <c r="AV46" s="78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8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8"/>
      <c r="BU46" s="79"/>
      <c r="BV46" s="79"/>
      <c r="BW46" s="79"/>
      <c r="BX46" s="79"/>
      <c r="BY46" s="79"/>
      <c r="BZ46" s="79"/>
      <c r="CA46" s="79"/>
      <c r="CB46" s="79"/>
      <c r="CC46" s="79"/>
      <c r="CD46" s="78"/>
    </row>
    <row r="47" ht="15.75" customHeight="1">
      <c r="A47" s="34" t="str">
        <f t="shared" si="2"/>
        <v>-</v>
      </c>
      <c r="B47" s="23" t="str">
        <f t="shared" si="3"/>
        <v/>
      </c>
      <c r="C47" s="34"/>
      <c r="D47" s="97">
        <f t="shared" si="26"/>
        <v>43</v>
      </c>
      <c r="E47" s="72"/>
      <c r="F47" s="72"/>
      <c r="G47" s="72"/>
      <c r="H47" s="72"/>
      <c r="I47" s="72"/>
      <c r="J47" s="72"/>
      <c r="K47" s="72"/>
      <c r="L47" s="98"/>
      <c r="M47" s="98"/>
      <c r="N47" s="98"/>
      <c r="O47" s="74"/>
      <c r="P47" s="74"/>
      <c r="Q47" s="74"/>
      <c r="R47" s="74"/>
      <c r="S47" s="74"/>
      <c r="T47" s="74"/>
      <c r="U47" s="74"/>
      <c r="V47" s="75"/>
      <c r="W47" s="107"/>
      <c r="X47" s="74"/>
      <c r="Y47" s="77"/>
      <c r="Z47" s="77"/>
      <c r="AA47" s="77"/>
      <c r="AB47" s="78"/>
      <c r="AC47" s="77"/>
      <c r="AD47" s="77"/>
      <c r="AE47" s="74"/>
      <c r="AF47" s="78"/>
      <c r="AG47" s="77"/>
      <c r="AH47" s="77"/>
      <c r="AI47" s="77"/>
      <c r="AJ47" s="78"/>
      <c r="AK47" s="79"/>
      <c r="AL47" s="80"/>
      <c r="AM47" s="79"/>
      <c r="AN47" s="79"/>
      <c r="AO47" s="79"/>
      <c r="AP47" s="79"/>
      <c r="AQ47" s="79"/>
      <c r="AR47" s="79"/>
      <c r="AS47" s="79"/>
      <c r="AT47" s="79"/>
      <c r="AU47" s="79"/>
      <c r="AV47" s="78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8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8"/>
      <c r="BU47" s="79"/>
      <c r="BV47" s="79"/>
      <c r="BW47" s="79"/>
      <c r="BX47" s="79"/>
      <c r="BY47" s="79"/>
      <c r="BZ47" s="79"/>
      <c r="CA47" s="79"/>
      <c r="CB47" s="79"/>
      <c r="CC47" s="79"/>
      <c r="CD47" s="78"/>
    </row>
    <row r="48" ht="15.75" customHeight="1">
      <c r="A48" s="34"/>
      <c r="B48" s="34"/>
      <c r="C48" s="34"/>
      <c r="D48" s="34"/>
      <c r="E48" s="18"/>
      <c r="F48" s="18"/>
      <c r="G48" s="18"/>
      <c r="H48" s="18"/>
      <c r="I48" s="18"/>
      <c r="J48" s="18"/>
      <c r="K48" s="2" t="s">
        <v>1</v>
      </c>
      <c r="L48" s="34"/>
      <c r="M48" s="34"/>
      <c r="N48" s="34"/>
      <c r="O48" s="99">
        <f t="shared" ref="O48:R48" si="27">IF(COUNT(O5:O47)&gt;0,ROUND(SUM(O5:O47)/COUNTIF(O5:O47,"&lt;&gt;"),0),0)</f>
        <v>50</v>
      </c>
      <c r="P48" s="99">
        <f t="shared" si="27"/>
        <v>33</v>
      </c>
      <c r="Q48" s="99">
        <f t="shared" si="27"/>
        <v>49</v>
      </c>
      <c r="R48" s="99">
        <f t="shared" si="27"/>
        <v>66</v>
      </c>
      <c r="S48" s="99"/>
      <c r="T48" s="99">
        <f>IF(COUNT(T5:T47)&gt;0,ROUND(SUM(T5:T47)/COUNTIF(T5:T47,"&lt;&gt;"),0),0)</f>
        <v>58</v>
      </c>
      <c r="U48" s="99"/>
      <c r="V48" s="99">
        <f t="shared" ref="V48:Z48" si="28">IF(COUNT(V5:V47)&gt;0,ROUND(SUM(V5:V47)/COUNTIF(V5:V47,"&lt;&gt;"),0),0)</f>
        <v>28</v>
      </c>
      <c r="W48" s="99">
        <f t="shared" si="28"/>
        <v>51</v>
      </c>
      <c r="X48" s="99">
        <f t="shared" si="28"/>
        <v>14</v>
      </c>
      <c r="Y48" s="99">
        <f t="shared" si="28"/>
        <v>19</v>
      </c>
      <c r="Z48" s="99">
        <f t="shared" si="28"/>
        <v>20</v>
      </c>
      <c r="AA48" s="99"/>
      <c r="AB48" s="99">
        <f t="shared" ref="AB48:AN48" si="29">IF(COUNT(AB5:AB47)&gt;0,ROUND(SUM(AB5:AB47)/COUNTIF(AB5:AB47,"&lt;&gt;"),0),0)</f>
        <v>50</v>
      </c>
      <c r="AC48" s="99">
        <f t="shared" si="29"/>
        <v>12</v>
      </c>
      <c r="AD48" s="99">
        <f t="shared" si="29"/>
        <v>27</v>
      </c>
      <c r="AE48" s="99">
        <f t="shared" si="29"/>
        <v>47</v>
      </c>
      <c r="AF48" s="99">
        <f t="shared" si="29"/>
        <v>33</v>
      </c>
      <c r="AG48" s="99">
        <f t="shared" si="29"/>
        <v>22</v>
      </c>
      <c r="AH48" s="99">
        <f t="shared" si="29"/>
        <v>43</v>
      </c>
      <c r="AI48" s="99">
        <f t="shared" si="29"/>
        <v>78</v>
      </c>
      <c r="AJ48" s="99">
        <f t="shared" si="29"/>
        <v>28</v>
      </c>
      <c r="AK48" s="99">
        <f t="shared" si="29"/>
        <v>77</v>
      </c>
      <c r="AL48" s="99">
        <f t="shared" si="29"/>
        <v>70</v>
      </c>
      <c r="AM48" s="99">
        <f t="shared" si="29"/>
        <v>97</v>
      </c>
      <c r="AN48" s="99">
        <f t="shared" si="29"/>
        <v>77</v>
      </c>
      <c r="AO48" s="99"/>
      <c r="AP48" s="99"/>
      <c r="AQ48" s="99"/>
      <c r="AR48" s="99"/>
      <c r="AS48" s="99"/>
      <c r="AT48" s="99"/>
      <c r="AU48" s="99"/>
      <c r="AV48" s="99">
        <f t="shared" ref="AV48:AX48" si="30">IF(COUNT(AV5:AV47)&gt;0,ROUND(SUM(AV5:AV47)/COUNTIF(AV5:AV47,"&lt;&gt;"),0),0)</f>
        <v>66</v>
      </c>
      <c r="AW48" s="99">
        <f t="shared" si="30"/>
        <v>80</v>
      </c>
      <c r="AX48" s="99">
        <f t="shared" si="30"/>
        <v>86</v>
      </c>
      <c r="AY48" s="99"/>
      <c r="AZ48" s="99"/>
      <c r="BA48" s="99"/>
      <c r="BB48" s="99"/>
      <c r="BC48" s="99">
        <f>IF(COUNT(BC5:BC47)&gt;0,ROUND(SUM(BC5:BC47)/COUNTIF(BC5:BC47,"&lt;&gt;"),0),0)</f>
        <v>64</v>
      </c>
      <c r="BD48" s="99"/>
      <c r="BE48" s="99"/>
      <c r="BF48" s="99">
        <f>IF(COUNT(BF6:BF47)&gt;0,ROUND(SUM(BF6:BF47)/COUNTIF(BF6:BF47,"&lt;&gt;"),0),0)</f>
        <v>74</v>
      </c>
      <c r="BG48" s="99"/>
      <c r="BH48" s="99"/>
      <c r="BI48" s="99">
        <f t="shared" ref="BI48:BK48" si="31">IF(COUNT(BI5:BI47)&gt;0,ROUND(SUM(BI5:BI47)/COUNTIF(BI5:BI47,"&lt;&gt;"),0),0)</f>
        <v>72</v>
      </c>
      <c r="BJ48" s="99">
        <f t="shared" si="31"/>
        <v>87</v>
      </c>
      <c r="BK48" s="99">
        <f t="shared" si="31"/>
        <v>83</v>
      </c>
      <c r="BL48" s="99"/>
      <c r="BM48" s="99"/>
      <c r="BN48" s="99"/>
      <c r="BO48" s="99"/>
      <c r="BP48" s="99">
        <f>IF(COUNT(BP6:BP47)&gt;0,ROUND(SUM(BP6:BP47)/COUNTIF(BP6:BP47,"&lt;&gt;"),0),0)</f>
        <v>53</v>
      </c>
      <c r="BQ48" s="99"/>
      <c r="BR48" s="99"/>
      <c r="BS48" s="99">
        <f t="shared" ref="BS48:BW48" si="32">IF(COUNT(BS5:BS47)&gt;0,ROUND(SUM(BS5:BS47)/COUNTIF(BS5:BS47,"&lt;&gt;"),0),0)</f>
        <v>29</v>
      </c>
      <c r="BT48" s="99">
        <f t="shared" si="32"/>
        <v>58</v>
      </c>
      <c r="BU48" s="99">
        <f t="shared" si="32"/>
        <v>63</v>
      </c>
      <c r="BV48" s="99">
        <f t="shared" si="32"/>
        <v>75</v>
      </c>
      <c r="BW48" s="99">
        <f t="shared" si="32"/>
        <v>76</v>
      </c>
      <c r="BX48" s="99"/>
      <c r="BY48" s="99"/>
      <c r="BZ48" s="99"/>
      <c r="CA48" s="99"/>
      <c r="CB48" s="99"/>
      <c r="CC48" s="99"/>
      <c r="CD48" s="99">
        <f>IF(COUNT(CD5:CD47)&gt;0,ROUND(SUM(CD5:CD47)/COUNTIF(CD5:CD47,"&lt;&gt;"),0),0)</f>
        <v>64</v>
      </c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2" t="s">
        <v>2</v>
      </c>
      <c r="L49" s="34"/>
      <c r="M49" s="34"/>
      <c r="N49" s="34"/>
      <c r="O49" s="99">
        <f t="shared" ref="O49:R49" si="33">MAX(O5:O47)</f>
        <v>100</v>
      </c>
      <c r="P49" s="99">
        <f t="shared" si="33"/>
        <v>95</v>
      </c>
      <c r="Q49" s="99">
        <f t="shared" si="33"/>
        <v>98</v>
      </c>
      <c r="R49" s="99">
        <f t="shared" si="33"/>
        <v>89.4</v>
      </c>
      <c r="S49" s="99"/>
      <c r="T49" s="99">
        <f>MAX(T5:T47)</f>
        <v>98</v>
      </c>
      <c r="U49" s="99"/>
      <c r="V49" s="99">
        <f t="shared" ref="V49:Z49" si="34">MAX(V5:V47)</f>
        <v>100</v>
      </c>
      <c r="W49" s="99">
        <f t="shared" si="34"/>
        <v>95</v>
      </c>
      <c r="X49" s="99">
        <f t="shared" si="34"/>
        <v>20</v>
      </c>
      <c r="Y49" s="99">
        <f t="shared" si="34"/>
        <v>30</v>
      </c>
      <c r="Z49" s="99">
        <f t="shared" si="34"/>
        <v>50</v>
      </c>
      <c r="AA49" s="99"/>
      <c r="AB49" s="99">
        <f t="shared" ref="AB49:AN49" si="35">MAX(AB5:AB47)</f>
        <v>100</v>
      </c>
      <c r="AC49" s="99">
        <f t="shared" si="35"/>
        <v>30</v>
      </c>
      <c r="AD49" s="99">
        <f t="shared" si="35"/>
        <v>70</v>
      </c>
      <c r="AE49" s="99">
        <f t="shared" si="35"/>
        <v>100</v>
      </c>
      <c r="AF49" s="99">
        <f t="shared" si="35"/>
        <v>95</v>
      </c>
      <c r="AG49" s="99">
        <f t="shared" si="35"/>
        <v>30</v>
      </c>
      <c r="AH49" s="99">
        <f t="shared" si="35"/>
        <v>70</v>
      </c>
      <c r="AI49" s="99">
        <f t="shared" si="35"/>
        <v>100</v>
      </c>
      <c r="AJ49" s="99">
        <f t="shared" si="35"/>
        <v>100</v>
      </c>
      <c r="AK49" s="99">
        <f t="shared" si="35"/>
        <v>100</v>
      </c>
      <c r="AL49" s="99">
        <f t="shared" si="35"/>
        <v>100</v>
      </c>
      <c r="AM49" s="99">
        <f t="shared" si="35"/>
        <v>100</v>
      </c>
      <c r="AN49" s="99">
        <f t="shared" si="35"/>
        <v>100</v>
      </c>
      <c r="AO49" s="99"/>
      <c r="AP49" s="99"/>
      <c r="AQ49" s="99"/>
      <c r="AR49" s="99"/>
      <c r="AS49" s="99"/>
      <c r="AT49" s="99"/>
      <c r="AU49" s="99"/>
      <c r="AV49" s="99">
        <f t="shared" ref="AV49:AX49" si="36">MAX(AV5:AV47)</f>
        <v>89.4</v>
      </c>
      <c r="AW49" s="99">
        <f t="shared" si="36"/>
        <v>100</v>
      </c>
      <c r="AX49" s="99">
        <f t="shared" si="36"/>
        <v>100</v>
      </c>
      <c r="AY49" s="99"/>
      <c r="AZ49" s="99"/>
      <c r="BA49" s="99"/>
      <c r="BB49" s="99"/>
      <c r="BC49" s="99">
        <f>MAX(BC5:BC47)</f>
        <v>100</v>
      </c>
      <c r="BD49" s="99"/>
      <c r="BE49" s="99"/>
      <c r="BF49" s="99">
        <f>MAX(BF6:BF47)</f>
        <v>100</v>
      </c>
      <c r="BG49" s="99"/>
      <c r="BH49" s="99"/>
      <c r="BI49" s="101">
        <f t="shared" ref="BI49:BK49" si="37">MAX(BI5:BI47)</f>
        <v>100</v>
      </c>
      <c r="BJ49" s="99">
        <f t="shared" si="37"/>
        <v>100</v>
      </c>
      <c r="BK49" s="99">
        <f t="shared" si="37"/>
        <v>100</v>
      </c>
      <c r="BL49" s="99"/>
      <c r="BM49" s="99"/>
      <c r="BN49" s="99"/>
      <c r="BO49" s="99"/>
      <c r="BP49" s="99">
        <f>MAX(BP6:BP47)</f>
        <v>100</v>
      </c>
      <c r="BQ49" s="99"/>
      <c r="BR49" s="99"/>
      <c r="BS49" s="99">
        <f t="shared" ref="BS49:BW49" si="38">MAX(BS5:BS47)</f>
        <v>100</v>
      </c>
      <c r="BT49" s="101">
        <f t="shared" si="38"/>
        <v>98</v>
      </c>
      <c r="BU49" s="99">
        <f t="shared" si="38"/>
        <v>100</v>
      </c>
      <c r="BV49" s="99">
        <f t="shared" si="38"/>
        <v>100</v>
      </c>
      <c r="BW49" s="99">
        <f t="shared" si="38"/>
        <v>100</v>
      </c>
      <c r="BX49" s="99"/>
      <c r="BY49" s="99"/>
      <c r="BZ49" s="99"/>
      <c r="CA49" s="99"/>
      <c r="CB49" s="99"/>
      <c r="CC49" s="99"/>
      <c r="CD49" s="101">
        <f>MAX(CD5:CD47)</f>
        <v>100</v>
      </c>
    </row>
    <row r="50" ht="15.75" customHeight="1">
      <c r="A50" s="34"/>
      <c r="B50" s="34"/>
      <c r="C50" s="34"/>
      <c r="D50" s="34">
        <v>1.0</v>
      </c>
      <c r="E50" s="34"/>
      <c r="F50" s="34"/>
      <c r="G50" s="34"/>
      <c r="H50" s="34"/>
      <c r="I50" s="34"/>
      <c r="J50" s="34"/>
      <c r="K50" s="2" t="s">
        <v>3</v>
      </c>
      <c r="L50" s="34"/>
      <c r="M50" s="34"/>
      <c r="N50" s="34"/>
      <c r="O50" s="99">
        <f t="shared" ref="O50:R50" si="39">MIN(O5:O47)</f>
        <v>0</v>
      </c>
      <c r="P50" s="99">
        <f t="shared" si="39"/>
        <v>0</v>
      </c>
      <c r="Q50" s="99">
        <f t="shared" si="39"/>
        <v>0</v>
      </c>
      <c r="R50" s="99">
        <f t="shared" si="39"/>
        <v>0</v>
      </c>
      <c r="S50" s="99"/>
      <c r="T50" s="99">
        <f>MIN(T5:T47)</f>
        <v>0</v>
      </c>
      <c r="U50" s="99"/>
      <c r="V50" s="99">
        <f t="shared" ref="V50:Z50" si="40">MIN(V5:V47)</f>
        <v>0</v>
      </c>
      <c r="W50" s="99">
        <f t="shared" si="40"/>
        <v>0</v>
      </c>
      <c r="X50" s="99">
        <f t="shared" si="40"/>
        <v>0</v>
      </c>
      <c r="Y50" s="99">
        <f t="shared" si="40"/>
        <v>0</v>
      </c>
      <c r="Z50" s="99">
        <f t="shared" si="40"/>
        <v>0</v>
      </c>
      <c r="AA50" s="99"/>
      <c r="AB50" s="99">
        <f t="shared" ref="AB50:AN50" si="41">MIN(AB5:AB47)</f>
        <v>0</v>
      </c>
      <c r="AC50" s="99">
        <f t="shared" si="41"/>
        <v>0</v>
      </c>
      <c r="AD50" s="99">
        <f t="shared" si="41"/>
        <v>0</v>
      </c>
      <c r="AE50" s="99">
        <f t="shared" si="41"/>
        <v>0</v>
      </c>
      <c r="AF50" s="99">
        <f t="shared" si="41"/>
        <v>0</v>
      </c>
      <c r="AG50" s="99">
        <f t="shared" si="41"/>
        <v>0</v>
      </c>
      <c r="AH50" s="99">
        <f t="shared" si="41"/>
        <v>0</v>
      </c>
      <c r="AI50" s="99">
        <f t="shared" si="41"/>
        <v>0</v>
      </c>
      <c r="AJ50" s="99">
        <f t="shared" si="41"/>
        <v>0</v>
      </c>
      <c r="AK50" s="99">
        <f t="shared" si="41"/>
        <v>0</v>
      </c>
      <c r="AL50" s="99">
        <f t="shared" si="41"/>
        <v>0</v>
      </c>
      <c r="AM50" s="99">
        <f t="shared" si="41"/>
        <v>0</v>
      </c>
      <c r="AN50" s="99">
        <f t="shared" si="41"/>
        <v>0</v>
      </c>
      <c r="AO50" s="99"/>
      <c r="AP50" s="99"/>
      <c r="AQ50" s="99"/>
      <c r="AR50" s="99"/>
      <c r="AS50" s="99"/>
      <c r="AT50" s="99"/>
      <c r="AU50" s="99"/>
      <c r="AV50" s="99">
        <f t="shared" ref="AV50:AX50" si="42">MIN(AV5:AV47)</f>
        <v>0</v>
      </c>
      <c r="AW50" s="99">
        <f t="shared" si="42"/>
        <v>0</v>
      </c>
      <c r="AX50" s="99">
        <f t="shared" si="42"/>
        <v>0</v>
      </c>
      <c r="AY50" s="99"/>
      <c r="AZ50" s="99"/>
      <c r="BA50" s="99"/>
      <c r="BB50" s="99"/>
      <c r="BC50" s="99">
        <f>MIN(BC5:BC47)</f>
        <v>0</v>
      </c>
      <c r="BD50" s="99"/>
      <c r="BE50" s="99"/>
      <c r="BF50" s="99">
        <f>MIN(BF6:BF47)</f>
        <v>0</v>
      </c>
      <c r="BG50" s="99"/>
      <c r="BH50" s="99"/>
      <c r="BI50" s="101">
        <f t="shared" ref="BI50:BK50" si="43">MIN(BI5:BI47)</f>
        <v>0</v>
      </c>
      <c r="BJ50" s="99">
        <f t="shared" si="43"/>
        <v>0</v>
      </c>
      <c r="BK50" s="99">
        <f t="shared" si="43"/>
        <v>0</v>
      </c>
      <c r="BL50" s="99"/>
      <c r="BM50" s="99"/>
      <c r="BN50" s="99"/>
      <c r="BO50" s="99"/>
      <c r="BP50" s="99">
        <f>MIN(BP6:BP47)</f>
        <v>0</v>
      </c>
      <c r="BQ50" s="99"/>
      <c r="BR50" s="99"/>
      <c r="BS50" s="99">
        <f t="shared" ref="BS50:BW50" si="44">MIN(BS5:BS47)</f>
        <v>0</v>
      </c>
      <c r="BT50" s="101">
        <f t="shared" si="44"/>
        <v>0</v>
      </c>
      <c r="BU50" s="99">
        <f t="shared" si="44"/>
        <v>0</v>
      </c>
      <c r="BV50" s="99">
        <f t="shared" si="44"/>
        <v>0</v>
      </c>
      <c r="BW50" s="99">
        <f t="shared" si="44"/>
        <v>0</v>
      </c>
      <c r="BX50" s="99"/>
      <c r="BY50" s="99"/>
      <c r="BZ50" s="99"/>
      <c r="CA50" s="99"/>
      <c r="CB50" s="99"/>
      <c r="CC50" s="99"/>
      <c r="CD50" s="101">
        <f>MIN(CD5:CD47)</f>
        <v>0</v>
      </c>
    </row>
    <row r="51" ht="15.75" customHeight="1">
      <c r="A51" s="34"/>
      <c r="B51" s="34"/>
      <c r="C51" s="34"/>
      <c r="D51" s="34">
        <v>0.7</v>
      </c>
      <c r="E51" s="34"/>
      <c r="F51" s="34"/>
      <c r="G51" s="34"/>
      <c r="H51" s="34"/>
      <c r="I51" s="34"/>
      <c r="J51" s="34"/>
      <c r="K51" s="2" t="s">
        <v>4</v>
      </c>
      <c r="L51" s="34"/>
      <c r="M51" s="34"/>
      <c r="N51" s="34"/>
      <c r="O51" s="102">
        <f t="shared" ref="O51:R51" si="45">COUNTIF(O5:O47,"&gt;=55")</f>
        <v>16</v>
      </c>
      <c r="P51" s="102">
        <f t="shared" si="45"/>
        <v>12</v>
      </c>
      <c r="Q51" s="102">
        <f t="shared" si="45"/>
        <v>18</v>
      </c>
      <c r="R51" s="102">
        <f t="shared" si="45"/>
        <v>27</v>
      </c>
      <c r="S51" s="102"/>
      <c r="T51" s="102">
        <f>COUNTIF(T5:T47,"&gt;=55")</f>
        <v>21</v>
      </c>
      <c r="U51" s="102"/>
      <c r="V51" s="102">
        <f t="shared" ref="V51:Z51" si="46">COUNTIF(V5:V47,"&gt;=55")</f>
        <v>8</v>
      </c>
      <c r="W51" s="102">
        <f t="shared" si="46"/>
        <v>19</v>
      </c>
      <c r="X51" s="102">
        <f t="shared" si="46"/>
        <v>0</v>
      </c>
      <c r="Y51" s="102">
        <f t="shared" si="46"/>
        <v>0</v>
      </c>
      <c r="Z51" s="102">
        <f t="shared" si="46"/>
        <v>0</v>
      </c>
      <c r="AA51" s="102"/>
      <c r="AB51" s="102">
        <f t="shared" ref="AB51:AN51" si="47">COUNTIF(AB5:AB47,"&gt;=55")</f>
        <v>16</v>
      </c>
      <c r="AC51" s="102">
        <f t="shared" si="47"/>
        <v>0</v>
      </c>
      <c r="AD51" s="102">
        <f t="shared" si="47"/>
        <v>9</v>
      </c>
      <c r="AE51" s="102">
        <f t="shared" si="47"/>
        <v>16</v>
      </c>
      <c r="AF51" s="102">
        <f t="shared" si="47"/>
        <v>12</v>
      </c>
      <c r="AG51" s="102">
        <f t="shared" si="47"/>
        <v>0</v>
      </c>
      <c r="AH51" s="102">
        <f t="shared" si="47"/>
        <v>8</v>
      </c>
      <c r="AI51" s="102">
        <f t="shared" si="47"/>
        <v>12</v>
      </c>
      <c r="AJ51" s="102">
        <f t="shared" si="47"/>
        <v>8</v>
      </c>
      <c r="AK51" s="102">
        <f t="shared" si="47"/>
        <v>27</v>
      </c>
      <c r="AL51" s="102">
        <f t="shared" si="47"/>
        <v>22</v>
      </c>
      <c r="AM51" s="102">
        <f t="shared" si="47"/>
        <v>33</v>
      </c>
      <c r="AN51" s="102">
        <f t="shared" si="47"/>
        <v>26</v>
      </c>
      <c r="AO51" s="102"/>
      <c r="AP51" s="102"/>
      <c r="AQ51" s="102"/>
      <c r="AR51" s="102"/>
      <c r="AS51" s="102"/>
      <c r="AT51" s="102"/>
      <c r="AU51" s="102"/>
      <c r="AV51" s="99">
        <f t="shared" ref="AV51:AX51" si="48">COUNTIF(AV5:AV47,"&gt;=55")</f>
        <v>27</v>
      </c>
      <c r="AW51" s="102">
        <f t="shared" si="48"/>
        <v>27</v>
      </c>
      <c r="AX51" s="102">
        <f t="shared" si="48"/>
        <v>29</v>
      </c>
      <c r="AY51" s="102"/>
      <c r="AZ51" s="102"/>
      <c r="BA51" s="102"/>
      <c r="BB51" s="102"/>
      <c r="BC51" s="102">
        <f>COUNTIF(BC5:BC47,"&gt;=55")</f>
        <v>22</v>
      </c>
      <c r="BD51" s="102"/>
      <c r="BE51" s="102"/>
      <c r="BF51" s="102">
        <f>COUNTIF(BF6:BF47,"&gt;=55")</f>
        <v>25</v>
      </c>
      <c r="BG51" s="102"/>
      <c r="BH51" s="102"/>
      <c r="BI51" s="101">
        <f t="shared" ref="BI51:BK51" si="49">COUNTIF(BI5:BI47,"&gt;=55")</f>
        <v>26</v>
      </c>
      <c r="BJ51" s="102">
        <f t="shared" si="49"/>
        <v>32</v>
      </c>
      <c r="BK51" s="102">
        <f t="shared" si="49"/>
        <v>30</v>
      </c>
      <c r="BL51" s="102"/>
      <c r="BM51" s="102"/>
      <c r="BN51" s="102"/>
      <c r="BO51" s="102"/>
      <c r="BP51" s="102">
        <f>COUNTIF(BP6:BP47,"&gt;=55")</f>
        <v>18</v>
      </c>
      <c r="BQ51" s="102"/>
      <c r="BR51" s="102"/>
      <c r="BS51" s="102">
        <f t="shared" ref="BS51:BW51" si="50">COUNTIF(BS5:BS47,"&gt;=55")</f>
        <v>11</v>
      </c>
      <c r="BT51" s="101">
        <f t="shared" si="50"/>
        <v>21</v>
      </c>
      <c r="BU51" s="102">
        <f t="shared" si="50"/>
        <v>22</v>
      </c>
      <c r="BV51" s="102">
        <f t="shared" si="50"/>
        <v>27</v>
      </c>
      <c r="BW51" s="102">
        <f t="shared" si="50"/>
        <v>26</v>
      </c>
      <c r="BX51" s="102"/>
      <c r="BY51" s="102"/>
      <c r="BZ51" s="102"/>
      <c r="CA51" s="102"/>
      <c r="CB51" s="102"/>
      <c r="CC51" s="102"/>
      <c r="CD51" s="101">
        <f>COUNTIF(CD5:CD47,"&gt;=55")</f>
        <v>23</v>
      </c>
    </row>
    <row r="52" ht="15.75" customHeight="1">
      <c r="A52" s="34"/>
      <c r="B52" s="34"/>
      <c r="C52" s="34"/>
      <c r="D52" s="34">
        <v>0.3</v>
      </c>
      <c r="E52" s="34"/>
      <c r="F52" s="34"/>
      <c r="G52" s="34"/>
      <c r="H52" s="34"/>
      <c r="I52" s="34"/>
      <c r="J52" s="34"/>
      <c r="K52" s="2" t="s">
        <v>5</v>
      </c>
      <c r="L52" s="34"/>
      <c r="M52" s="34"/>
      <c r="N52" s="34"/>
      <c r="O52" s="102">
        <f t="shared" ref="O52:R52" si="51">+$K$53-O51</f>
        <v>18</v>
      </c>
      <c r="P52" s="102">
        <f t="shared" si="51"/>
        <v>22</v>
      </c>
      <c r="Q52" s="102">
        <f t="shared" si="51"/>
        <v>16</v>
      </c>
      <c r="R52" s="102">
        <f t="shared" si="51"/>
        <v>7</v>
      </c>
      <c r="S52" s="102"/>
      <c r="T52" s="102">
        <f>+$K$53-T51</f>
        <v>13</v>
      </c>
      <c r="U52" s="102"/>
      <c r="V52" s="102">
        <f t="shared" ref="V52:Z52" si="52">+$K$53-V51</f>
        <v>26</v>
      </c>
      <c r="W52" s="102">
        <f t="shared" si="52"/>
        <v>15</v>
      </c>
      <c r="X52" s="102">
        <f t="shared" si="52"/>
        <v>34</v>
      </c>
      <c r="Y52" s="102">
        <f t="shared" si="52"/>
        <v>34</v>
      </c>
      <c r="Z52" s="102">
        <f t="shared" si="52"/>
        <v>34</v>
      </c>
      <c r="AA52" s="102"/>
      <c r="AB52" s="102">
        <f t="shared" ref="AB52:AN52" si="53">+$K$53-AB51</f>
        <v>18</v>
      </c>
      <c r="AC52" s="102">
        <f t="shared" si="53"/>
        <v>34</v>
      </c>
      <c r="AD52" s="102">
        <f t="shared" si="53"/>
        <v>25</v>
      </c>
      <c r="AE52" s="102">
        <f t="shared" si="53"/>
        <v>18</v>
      </c>
      <c r="AF52" s="102">
        <f t="shared" si="53"/>
        <v>22</v>
      </c>
      <c r="AG52" s="102">
        <f t="shared" si="53"/>
        <v>34</v>
      </c>
      <c r="AH52" s="102">
        <f t="shared" si="53"/>
        <v>26</v>
      </c>
      <c r="AI52" s="102">
        <f t="shared" si="53"/>
        <v>22</v>
      </c>
      <c r="AJ52" s="102">
        <f t="shared" si="53"/>
        <v>26</v>
      </c>
      <c r="AK52" s="102">
        <f t="shared" si="53"/>
        <v>7</v>
      </c>
      <c r="AL52" s="102">
        <f t="shared" si="53"/>
        <v>12</v>
      </c>
      <c r="AM52" s="102">
        <f t="shared" si="53"/>
        <v>1</v>
      </c>
      <c r="AN52" s="102">
        <f t="shared" si="53"/>
        <v>8</v>
      </c>
      <c r="AO52" s="102"/>
      <c r="AP52" s="102"/>
      <c r="AQ52" s="102"/>
      <c r="AR52" s="102"/>
      <c r="AS52" s="102"/>
      <c r="AT52" s="102"/>
      <c r="AU52" s="102"/>
      <c r="AV52" s="99">
        <f t="shared" ref="AV52:AX52" si="54">+$K$53-AV51</f>
        <v>7</v>
      </c>
      <c r="AW52" s="102">
        <f t="shared" si="54"/>
        <v>7</v>
      </c>
      <c r="AX52" s="102">
        <f t="shared" si="54"/>
        <v>5</v>
      </c>
      <c r="AY52" s="102"/>
      <c r="AZ52" s="102"/>
      <c r="BA52" s="102"/>
      <c r="BB52" s="102"/>
      <c r="BC52" s="102">
        <f>+$K$53-BC51</f>
        <v>12</v>
      </c>
      <c r="BD52" s="102"/>
      <c r="BE52" s="102"/>
      <c r="BF52" s="102">
        <f>+$K$53-BF51</f>
        <v>9</v>
      </c>
      <c r="BG52" s="102"/>
      <c r="BH52" s="102"/>
      <c r="BI52" s="101">
        <f t="shared" ref="BI52:BK52" si="55">+$K$53-BI51</f>
        <v>8</v>
      </c>
      <c r="BJ52" s="102">
        <f t="shared" si="55"/>
        <v>2</v>
      </c>
      <c r="BK52" s="102">
        <f t="shared" si="55"/>
        <v>4</v>
      </c>
      <c r="BL52" s="102"/>
      <c r="BM52" s="102"/>
      <c r="BN52" s="102"/>
      <c r="BO52" s="102"/>
      <c r="BP52" s="102">
        <f>+$K$53-BP51</f>
        <v>16</v>
      </c>
      <c r="BQ52" s="102"/>
      <c r="BR52" s="102"/>
      <c r="BS52" s="102">
        <f t="shared" ref="BS52:BW52" si="56">+$K$53-BS51</f>
        <v>23</v>
      </c>
      <c r="BT52" s="101">
        <f t="shared" si="56"/>
        <v>13</v>
      </c>
      <c r="BU52" s="102">
        <f t="shared" si="56"/>
        <v>12</v>
      </c>
      <c r="BV52" s="102">
        <f t="shared" si="56"/>
        <v>7</v>
      </c>
      <c r="BW52" s="102">
        <f t="shared" si="56"/>
        <v>8</v>
      </c>
      <c r="BX52" s="102"/>
      <c r="BY52" s="102"/>
      <c r="BZ52" s="102"/>
      <c r="CA52" s="102"/>
      <c r="CB52" s="102"/>
      <c r="CC52" s="102"/>
      <c r="CD52" s="101">
        <f>+$K$53-CD51</f>
        <v>11</v>
      </c>
    </row>
    <row r="53" ht="15.75" customHeight="1">
      <c r="D53" s="34">
        <v>0.0</v>
      </c>
      <c r="J53" s="34" t="s">
        <v>6</v>
      </c>
      <c r="K53" s="34">
        <f>COUNTA(K5:K47)</f>
        <v>34</v>
      </c>
      <c r="AA53" s="18"/>
    </row>
    <row r="54" ht="15.75" customHeight="1">
      <c r="AA54" s="18"/>
    </row>
    <row r="55" ht="15.75" customHeight="1">
      <c r="AA55" s="18"/>
    </row>
    <row r="56" ht="15.75" customHeight="1">
      <c r="AA56" s="18"/>
    </row>
    <row r="57" ht="15.75" customHeight="1">
      <c r="AA57" s="18"/>
    </row>
    <row r="58" ht="15.75" customHeight="1">
      <c r="AA58" s="18"/>
    </row>
    <row r="59" ht="15.75" customHeight="1">
      <c r="AA59" s="18"/>
    </row>
    <row r="60" ht="15.75" customHeight="1">
      <c r="AA60" s="18"/>
    </row>
    <row r="61" ht="15.75" customHeight="1">
      <c r="AA61" s="18"/>
    </row>
    <row r="62" ht="15.75" customHeight="1">
      <c r="AA62" s="18"/>
    </row>
    <row r="63" ht="15.75" customHeight="1">
      <c r="AA63" s="18"/>
    </row>
    <row r="64" ht="15.75" customHeight="1">
      <c r="AA64" s="18"/>
    </row>
    <row r="65" ht="15.75" customHeight="1">
      <c r="AA65" s="18"/>
    </row>
    <row r="66" ht="15.75" customHeight="1">
      <c r="AA66" s="18"/>
    </row>
    <row r="67" ht="15.75" customHeight="1">
      <c r="AA67" s="18"/>
    </row>
    <row r="68" ht="15.75" customHeight="1">
      <c r="AA68" s="18"/>
    </row>
    <row r="69" ht="15.75" customHeight="1">
      <c r="AA69" s="18"/>
    </row>
    <row r="70" ht="15.75" customHeight="1">
      <c r="AA70" s="18"/>
    </row>
    <row r="71" ht="15.75" customHeight="1">
      <c r="AA71" s="18"/>
    </row>
    <row r="72" ht="15.75" customHeight="1">
      <c r="AA72" s="18"/>
    </row>
    <row r="73" ht="15.75" customHeight="1">
      <c r="AA73" s="18"/>
    </row>
    <row r="74" ht="15.75" customHeight="1">
      <c r="AA74" s="18"/>
    </row>
    <row r="75" ht="15.75" customHeight="1">
      <c r="AA75" s="18"/>
    </row>
    <row r="76" ht="15.75" customHeight="1">
      <c r="AA76" s="18"/>
    </row>
    <row r="77" ht="15.75" customHeight="1">
      <c r="AA77" s="18"/>
    </row>
    <row r="78" ht="15.75" customHeight="1">
      <c r="AA78" s="18"/>
    </row>
    <row r="79" ht="15.75" customHeight="1">
      <c r="AA79" s="18"/>
    </row>
    <row r="80" ht="15.75" customHeight="1">
      <c r="AA80" s="18"/>
    </row>
    <row r="81" ht="15.75" customHeight="1">
      <c r="AA81" s="18"/>
    </row>
    <row r="82" ht="15.75" customHeight="1">
      <c r="AA82" s="18"/>
    </row>
    <row r="83" ht="15.75" customHeight="1">
      <c r="AA83" s="18"/>
    </row>
    <row r="84" ht="15.75" customHeight="1">
      <c r="AA84" s="18"/>
    </row>
    <row r="85" ht="15.75" customHeight="1">
      <c r="AA85" s="18"/>
    </row>
    <row r="86" ht="15.75" customHeight="1">
      <c r="AA86" s="18"/>
    </row>
    <row r="87" ht="15.75" customHeight="1">
      <c r="AA87" s="18"/>
    </row>
    <row r="88" ht="15.75" customHeight="1">
      <c r="AA88" s="18"/>
    </row>
    <row r="89" ht="15.75" customHeight="1">
      <c r="AA89" s="18"/>
    </row>
    <row r="90" ht="15.75" customHeight="1">
      <c r="AA90" s="18"/>
    </row>
    <row r="91" ht="15.75" customHeight="1">
      <c r="AA91" s="18"/>
    </row>
    <row r="92" ht="15.75" customHeight="1">
      <c r="AA92" s="18"/>
    </row>
    <row r="93" ht="15.75" customHeight="1">
      <c r="AA93" s="18"/>
    </row>
    <row r="94" ht="15.75" customHeight="1">
      <c r="AA94" s="18"/>
    </row>
    <row r="95" ht="15.75" customHeight="1">
      <c r="AA95" s="18"/>
    </row>
    <row r="96" ht="15.75" customHeight="1">
      <c r="AA96" s="18"/>
    </row>
    <row r="97" ht="15.75" customHeight="1">
      <c r="AA97" s="18"/>
    </row>
    <row r="98" ht="15.75" customHeight="1">
      <c r="AA98" s="18"/>
    </row>
    <row r="99" ht="15.75" customHeight="1">
      <c r="AA99" s="18"/>
    </row>
    <row r="100" ht="15.75" customHeight="1">
      <c r="AA100" s="18"/>
    </row>
    <row r="101" ht="15.75" customHeight="1">
      <c r="AA101" s="18"/>
    </row>
    <row r="102" ht="15.75" customHeight="1">
      <c r="AA102" s="18"/>
    </row>
    <row r="103" ht="15.75" customHeight="1">
      <c r="AA103" s="18"/>
    </row>
    <row r="104" ht="15.75" customHeight="1">
      <c r="AA104" s="18"/>
    </row>
    <row r="105" ht="15.75" customHeight="1">
      <c r="AA105" s="18"/>
    </row>
    <row r="106" ht="15.75" customHeight="1">
      <c r="AA106" s="18"/>
    </row>
    <row r="107" ht="15.75" customHeight="1">
      <c r="AA107" s="18"/>
    </row>
    <row r="108" ht="15.75" customHeight="1">
      <c r="AA108" s="18"/>
    </row>
    <row r="109" ht="15.75" customHeight="1">
      <c r="AA109" s="18"/>
    </row>
    <row r="110" ht="15.75" customHeight="1">
      <c r="AA110" s="18"/>
    </row>
    <row r="111" ht="15.75" customHeight="1">
      <c r="AA111" s="18"/>
    </row>
    <row r="112" ht="15.75" customHeight="1">
      <c r="AA112" s="18"/>
    </row>
    <row r="113" ht="15.75" customHeight="1">
      <c r="AA113" s="18"/>
    </row>
    <row r="114" ht="15.75" customHeight="1">
      <c r="AA114" s="18"/>
    </row>
    <row r="115" ht="15.75" customHeight="1">
      <c r="AA115" s="18"/>
    </row>
    <row r="116" ht="15.75" customHeight="1">
      <c r="AA116" s="18"/>
    </row>
    <row r="117" ht="15.75" customHeight="1">
      <c r="AA117" s="18"/>
    </row>
    <row r="118" ht="15.75" customHeight="1">
      <c r="AA118" s="18"/>
    </row>
    <row r="119" ht="15.75" customHeight="1">
      <c r="AA119" s="18"/>
    </row>
    <row r="120" ht="15.75" customHeight="1">
      <c r="AA120" s="18"/>
    </row>
    <row r="121" ht="15.75" customHeight="1">
      <c r="AA121" s="18"/>
    </row>
    <row r="122" ht="15.75" customHeight="1">
      <c r="AA122" s="18"/>
    </row>
    <row r="123" ht="15.75" customHeight="1">
      <c r="AA123" s="18"/>
    </row>
    <row r="124" ht="15.75" customHeight="1">
      <c r="AA124" s="18"/>
    </row>
    <row r="125" ht="15.75" customHeight="1">
      <c r="AA125" s="18"/>
    </row>
    <row r="126" ht="15.75" customHeight="1">
      <c r="AA126" s="18"/>
    </row>
    <row r="127" ht="15.75" customHeight="1">
      <c r="AA127" s="18"/>
    </row>
    <row r="128" ht="15.75" customHeight="1">
      <c r="AA128" s="18"/>
    </row>
    <row r="129" ht="15.75" customHeight="1">
      <c r="AA129" s="18"/>
    </row>
    <row r="130" ht="15.75" customHeight="1">
      <c r="AA130" s="18"/>
    </row>
    <row r="131" ht="15.75" customHeight="1">
      <c r="AA131" s="18"/>
    </row>
    <row r="132" ht="15.75" customHeight="1">
      <c r="AA132" s="18"/>
    </row>
    <row r="133" ht="15.75" customHeight="1">
      <c r="AA133" s="18"/>
    </row>
    <row r="134" ht="15.75" customHeight="1">
      <c r="AA134" s="18"/>
    </row>
    <row r="135" ht="15.75" customHeight="1">
      <c r="AA135" s="18"/>
    </row>
    <row r="136" ht="15.75" customHeight="1">
      <c r="AA136" s="18"/>
    </row>
    <row r="137" ht="15.75" customHeight="1">
      <c r="AA137" s="18"/>
    </row>
    <row r="138" ht="15.75" customHeight="1">
      <c r="AA138" s="18"/>
    </row>
    <row r="139" ht="15.75" customHeight="1">
      <c r="AA139" s="18"/>
    </row>
    <row r="140" ht="15.75" customHeight="1">
      <c r="AA140" s="18"/>
    </row>
    <row r="141" ht="15.75" customHeight="1">
      <c r="AA141" s="18"/>
    </row>
    <row r="142" ht="15.75" customHeight="1">
      <c r="AA142" s="18"/>
    </row>
    <row r="143" ht="15.75" customHeight="1">
      <c r="AA143" s="18"/>
    </row>
    <row r="144" ht="15.75" customHeight="1">
      <c r="AA144" s="18"/>
    </row>
    <row r="145" ht="15.75" customHeight="1">
      <c r="AA145" s="18"/>
    </row>
    <row r="146" ht="15.75" customHeight="1">
      <c r="AA146" s="18"/>
    </row>
    <row r="147" ht="15.75" customHeight="1">
      <c r="AA147" s="18"/>
    </row>
    <row r="148" ht="15.75" customHeight="1">
      <c r="AA148" s="18"/>
    </row>
    <row r="149" ht="15.75" customHeight="1">
      <c r="AA149" s="18"/>
    </row>
    <row r="150" ht="15.75" customHeight="1">
      <c r="AA150" s="18"/>
    </row>
    <row r="151" ht="15.75" customHeight="1">
      <c r="AA151" s="18"/>
    </row>
    <row r="152" ht="15.75" customHeight="1">
      <c r="AA152" s="18"/>
    </row>
    <row r="153" ht="15.75" customHeight="1">
      <c r="AA153" s="18"/>
    </row>
    <row r="154" ht="15.75" customHeight="1">
      <c r="AA154" s="18"/>
    </row>
    <row r="155" ht="15.75" customHeight="1">
      <c r="AA155" s="18"/>
    </row>
    <row r="156" ht="15.75" customHeight="1">
      <c r="AA156" s="18"/>
    </row>
    <row r="157" ht="15.75" customHeight="1">
      <c r="AA157" s="18"/>
    </row>
    <row r="158" ht="15.75" customHeight="1">
      <c r="AA158" s="18"/>
    </row>
    <row r="159" ht="15.75" customHeight="1">
      <c r="AA159" s="18"/>
    </row>
    <row r="160" ht="15.75" customHeight="1">
      <c r="AA160" s="18"/>
    </row>
    <row r="161" ht="15.75" customHeight="1">
      <c r="AA161" s="18"/>
    </row>
    <row r="162" ht="15.75" customHeight="1">
      <c r="AA162" s="18"/>
    </row>
    <row r="163" ht="15.75" customHeight="1">
      <c r="AA163" s="18"/>
    </row>
    <row r="164" ht="15.75" customHeight="1">
      <c r="AA164" s="18"/>
    </row>
    <row r="165" ht="15.75" customHeight="1">
      <c r="AA165" s="18"/>
    </row>
    <row r="166" ht="15.75" customHeight="1">
      <c r="AA166" s="18"/>
    </row>
    <row r="167" ht="15.75" customHeight="1">
      <c r="AA167" s="18"/>
    </row>
    <row r="168" ht="15.75" customHeight="1">
      <c r="AA168" s="18"/>
    </row>
    <row r="169" ht="15.75" customHeight="1">
      <c r="AA169" s="18"/>
    </row>
    <row r="170" ht="15.75" customHeight="1">
      <c r="AA170" s="18"/>
    </row>
    <row r="171" ht="15.75" customHeight="1">
      <c r="AA171" s="18"/>
    </row>
    <row r="172" ht="15.75" customHeight="1">
      <c r="AA172" s="18"/>
    </row>
    <row r="173" ht="15.75" customHeight="1">
      <c r="AA173" s="18"/>
    </row>
    <row r="174" ht="15.75" customHeight="1">
      <c r="AA174" s="18"/>
    </row>
    <row r="175" ht="15.75" customHeight="1">
      <c r="AA175" s="18"/>
    </row>
    <row r="176" ht="15.75" customHeight="1">
      <c r="AA176" s="18"/>
    </row>
    <row r="177" ht="15.75" customHeight="1">
      <c r="AA177" s="18"/>
    </row>
    <row r="178" ht="15.75" customHeight="1">
      <c r="AA178" s="18"/>
    </row>
    <row r="179" ht="15.75" customHeight="1">
      <c r="AA179" s="18"/>
    </row>
    <row r="180" ht="15.75" customHeight="1">
      <c r="AA180" s="18"/>
    </row>
    <row r="181" ht="15.75" customHeight="1">
      <c r="AA181" s="18"/>
    </row>
    <row r="182" ht="15.75" customHeight="1">
      <c r="AA182" s="18"/>
    </row>
    <row r="183" ht="15.75" customHeight="1">
      <c r="AA183" s="18"/>
    </row>
    <row r="184" ht="15.75" customHeight="1">
      <c r="AA184" s="18"/>
    </row>
    <row r="185" ht="15.75" customHeight="1">
      <c r="AA185" s="18"/>
    </row>
    <row r="186" ht="15.75" customHeight="1">
      <c r="AA186" s="18"/>
    </row>
    <row r="187" ht="15.75" customHeight="1">
      <c r="AA187" s="18"/>
    </row>
    <row r="188" ht="15.75" customHeight="1">
      <c r="AA188" s="18"/>
    </row>
    <row r="189" ht="15.75" customHeight="1">
      <c r="AA189" s="18"/>
    </row>
    <row r="190" ht="15.75" customHeight="1">
      <c r="AA190" s="18"/>
    </row>
    <row r="191" ht="15.75" customHeight="1">
      <c r="AA191" s="18"/>
    </row>
    <row r="192" ht="15.75" customHeight="1">
      <c r="AA192" s="18"/>
    </row>
    <row r="193" ht="15.75" customHeight="1">
      <c r="AA193" s="18"/>
    </row>
    <row r="194" ht="15.75" customHeight="1">
      <c r="AA194" s="18"/>
    </row>
    <row r="195" ht="15.75" customHeight="1">
      <c r="AA195" s="18"/>
    </row>
    <row r="196" ht="15.75" customHeight="1">
      <c r="AA196" s="18"/>
    </row>
    <row r="197" ht="15.75" customHeight="1">
      <c r="AA197" s="18"/>
    </row>
    <row r="198" ht="15.75" customHeight="1">
      <c r="AA198" s="18"/>
    </row>
    <row r="199" ht="15.75" customHeight="1">
      <c r="AA199" s="18"/>
    </row>
    <row r="200" ht="15.75" customHeight="1">
      <c r="AA200" s="18"/>
    </row>
    <row r="201" ht="15.75" customHeight="1">
      <c r="AA201" s="18"/>
    </row>
    <row r="202" ht="15.75" customHeight="1">
      <c r="AA202" s="18"/>
    </row>
    <row r="203" ht="15.75" customHeight="1">
      <c r="AA203" s="18"/>
    </row>
    <row r="204" ht="15.75" customHeight="1">
      <c r="AA204" s="18"/>
    </row>
    <row r="205" ht="15.75" customHeight="1">
      <c r="AA205" s="18"/>
    </row>
    <row r="206" ht="15.75" customHeight="1">
      <c r="AA206" s="18"/>
    </row>
    <row r="207" ht="15.75" customHeight="1">
      <c r="AA207" s="18"/>
    </row>
    <row r="208" ht="15.75" customHeight="1">
      <c r="AA208" s="18"/>
    </row>
    <row r="209" ht="15.75" customHeight="1">
      <c r="AA209" s="18"/>
    </row>
    <row r="210" ht="15.75" customHeight="1">
      <c r="AA210" s="18"/>
    </row>
    <row r="211" ht="15.75" customHeight="1">
      <c r="AA211" s="18"/>
    </row>
    <row r="212" ht="15.75" customHeight="1">
      <c r="AA212" s="18"/>
    </row>
    <row r="213" ht="15.75" customHeight="1">
      <c r="AA213" s="18"/>
    </row>
    <row r="214" ht="15.75" customHeight="1">
      <c r="AA214" s="18"/>
    </row>
    <row r="215" ht="15.75" customHeight="1">
      <c r="AA215" s="18"/>
    </row>
    <row r="216" ht="15.75" customHeight="1">
      <c r="AA216" s="18"/>
    </row>
    <row r="217" ht="15.75" customHeight="1">
      <c r="AA217" s="18"/>
    </row>
    <row r="218" ht="15.75" customHeight="1">
      <c r="AA218" s="18"/>
    </row>
    <row r="219" ht="15.75" customHeight="1">
      <c r="AA219" s="18"/>
    </row>
    <row r="220" ht="15.75" customHeight="1">
      <c r="AA220" s="18"/>
    </row>
    <row r="221" ht="15.75" customHeight="1">
      <c r="AA221" s="18"/>
    </row>
    <row r="222" ht="15.75" customHeight="1">
      <c r="AA222" s="18"/>
    </row>
    <row r="223" ht="15.75" customHeight="1">
      <c r="AA223" s="18"/>
    </row>
    <row r="224" ht="15.75" customHeight="1">
      <c r="AA224" s="18"/>
    </row>
    <row r="225" ht="15.75" customHeight="1">
      <c r="AA225" s="18"/>
    </row>
    <row r="226" ht="15.75" customHeight="1">
      <c r="AA226" s="18"/>
    </row>
    <row r="227" ht="15.75" customHeight="1">
      <c r="AA227" s="18"/>
    </row>
    <row r="228" ht="15.75" customHeight="1">
      <c r="AA228" s="18"/>
    </row>
    <row r="229" ht="15.75" customHeight="1">
      <c r="AA229" s="18"/>
    </row>
    <row r="230" ht="15.75" customHeight="1">
      <c r="AA230" s="18"/>
    </row>
    <row r="231" ht="15.75" customHeight="1">
      <c r="AA231" s="18"/>
    </row>
    <row r="232" ht="15.75" customHeight="1">
      <c r="AA232" s="18"/>
    </row>
    <row r="233" ht="15.75" customHeight="1">
      <c r="AA233" s="18"/>
    </row>
    <row r="234" ht="15.75" customHeight="1">
      <c r="AA234" s="18"/>
    </row>
    <row r="235" ht="15.75" customHeight="1">
      <c r="AA235" s="18"/>
    </row>
    <row r="236" ht="15.75" customHeight="1">
      <c r="AA236" s="18"/>
    </row>
    <row r="237" ht="15.75" customHeight="1">
      <c r="AA237" s="18"/>
    </row>
    <row r="238" ht="15.75" customHeight="1">
      <c r="AA238" s="18"/>
    </row>
    <row r="239" ht="15.75" customHeight="1">
      <c r="AA239" s="18"/>
    </row>
    <row r="240" ht="15.75" customHeight="1">
      <c r="AA240" s="18"/>
    </row>
    <row r="241" ht="15.75" customHeight="1">
      <c r="AA241" s="18"/>
    </row>
    <row r="242" ht="15.75" customHeight="1">
      <c r="AA242" s="18"/>
    </row>
    <row r="243" ht="15.75" customHeight="1">
      <c r="AA243" s="18"/>
    </row>
    <row r="244" ht="15.75" customHeight="1">
      <c r="AA244" s="18"/>
    </row>
    <row r="245" ht="15.75" customHeight="1">
      <c r="AA245" s="18"/>
    </row>
    <row r="246" ht="15.75" customHeight="1">
      <c r="AA246" s="18"/>
    </row>
    <row r="247" ht="15.75" customHeight="1">
      <c r="AA247" s="18"/>
    </row>
    <row r="248" ht="15.75" customHeight="1">
      <c r="AA248" s="18"/>
    </row>
    <row r="249" ht="15.75" customHeight="1">
      <c r="AA249" s="18"/>
    </row>
    <row r="250" ht="15.75" customHeight="1">
      <c r="AA250" s="18"/>
    </row>
    <row r="251" ht="15.75" customHeight="1">
      <c r="AA251" s="18"/>
    </row>
    <row r="252" ht="15.75" customHeight="1">
      <c r="AA252" s="18"/>
    </row>
    <row r="253" ht="15.75" customHeight="1">
      <c r="AA253" s="1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AV5:BH40 BT5:BT44 BU5:BX28 BY5:CD44 BU30:BX44 O39:W40 AB39:AB40 AF39:AF40 AJ39:AJ40 BI39:BI40 X40:AA40 AC40:AE40 AG40:AI40 AK40:AU40 BJ40:BS40 BI52 BT52:CD52">
    <cfRule type="cellIs" dxfId="1" priority="1" operator="lessThan">
      <formula>54.5</formula>
    </cfRule>
  </conditionalFormatting>
  <conditionalFormatting sqref="AJ5:BH47 BJ5:BS47 BU5:BX28 BY5:CC47 BU30:BX47 AB39:AB47 AF39:AF47 BI39:BI47">
    <cfRule type="containsText" dxfId="2" priority="2" operator="containsText" text="A">
      <formula>NOT(ISERROR(SEARCH(("A"),(AJ5))))</formula>
    </cfRule>
  </conditionalFormatting>
  <conditionalFormatting sqref="BI41:BI44">
    <cfRule type="cellIs" dxfId="1" priority="3" operator="lessThan">
      <formula>54.5</formula>
    </cfRule>
  </conditionalFormatting>
  <conditionalFormatting sqref="BI42">
    <cfRule type="cellIs" dxfId="1" priority="4" operator="lessThan">
      <formula>54.5</formula>
    </cfRule>
  </conditionalFormatting>
  <conditionalFormatting sqref="BI43">
    <cfRule type="cellIs" dxfId="1" priority="5" operator="lessThan">
      <formula>54.5</formula>
    </cfRule>
  </conditionalFormatting>
  <conditionalFormatting sqref="BI44">
    <cfRule type="cellIs" dxfId="1" priority="6" operator="lessThan">
      <formula>54.5</formula>
    </cfRule>
  </conditionalFormatting>
  <conditionalFormatting sqref="O5:V38 AB5:AB38 AJ5:AJ38">
    <cfRule type="cellIs" dxfId="1" priority="7" operator="lessThan">
      <formula>54.5</formula>
    </cfRule>
  </conditionalFormatting>
  <conditionalFormatting sqref="AB5:AB38">
    <cfRule type="containsText" dxfId="2" priority="8" operator="containsText" text="A">
      <formula>NOT(ISERROR(SEARCH(("A"),(AB5))))</formula>
    </cfRule>
  </conditionalFormatting>
  <conditionalFormatting sqref="BI5:BI38">
    <cfRule type="cellIs" dxfId="1" priority="9" operator="lessThan">
      <formula>54.5</formula>
    </cfRule>
  </conditionalFormatting>
  <conditionalFormatting sqref="BI5:BI38">
    <cfRule type="containsText" dxfId="2" priority="10" operator="containsText" text="A">
      <formula>NOT(ISERROR(SEARCH(("A"),(BI5))))</formula>
    </cfRule>
  </conditionalFormatting>
  <conditionalFormatting sqref="AF5:AF38 AJ5:AJ38">
    <cfRule type="cellIs" dxfId="1" priority="11" operator="lessThan">
      <formula>54.5</formula>
    </cfRule>
  </conditionalFormatting>
  <conditionalFormatting sqref="AF5:AF38 AJ5:AJ38">
    <cfRule type="containsText" dxfId="2" priority="12" operator="containsText" text="A">
      <formula>NOT(ISERROR(SEARCH(("A"),(AF5))))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2.29"/>
    <col customWidth="1" min="2" max="2" width="3.57"/>
    <col customWidth="1" min="3" max="4" width="3.0"/>
    <col customWidth="1" min="5" max="5" width="11.71"/>
    <col customWidth="1" min="6" max="6" width="3.57"/>
    <col customWidth="1" min="7" max="7" width="9.0"/>
    <col customWidth="1" min="8" max="8" width="3.57"/>
    <col customWidth="1" min="9" max="9" width="10.43"/>
    <col customWidth="1" min="10" max="10" width="10.86"/>
    <col customWidth="1" min="11" max="11" width="27.43"/>
    <col customWidth="1" hidden="1" min="12" max="12" width="4.71"/>
    <col customWidth="1" hidden="1" min="13" max="13" width="23.14"/>
    <col customWidth="1" hidden="1" min="14" max="14" width="34.14"/>
    <col customWidth="1" min="15" max="22" width="4.14"/>
    <col customWidth="1" min="23" max="23" width="5.71"/>
    <col customWidth="1" min="24" max="27" width="6.0"/>
    <col customWidth="1" min="28" max="28" width="4.14"/>
    <col customWidth="1" min="29" max="31" width="6.0"/>
    <col customWidth="1" min="32" max="32" width="4.14"/>
    <col customWidth="1" min="33" max="35" width="6.71"/>
    <col customWidth="1" min="36" max="36" width="4.14"/>
    <col customWidth="1" min="37" max="47" width="6.71"/>
    <col customWidth="1" min="48" max="48" width="7.43"/>
    <col customWidth="1" min="49" max="60" width="6.71"/>
    <col customWidth="1" min="61" max="61" width="4.71"/>
    <col customWidth="1" min="62" max="71" width="6.71"/>
    <col customWidth="1" min="72" max="72" width="4.71"/>
    <col customWidth="1" min="73" max="76" width="6.71"/>
    <col customWidth="1" min="77" max="77" width="5.57"/>
    <col customWidth="1" min="78" max="81" width="6.71"/>
    <col customWidth="1" min="82" max="82" width="4.71"/>
  </cols>
  <sheetData>
    <row r="1" ht="15.75" customHeight="1">
      <c r="A1" s="34"/>
      <c r="B1" s="34"/>
      <c r="C1" s="34"/>
      <c r="D1" s="34"/>
      <c r="E1" s="35"/>
      <c r="F1" s="35"/>
      <c r="G1" s="35"/>
      <c r="H1" s="35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 t="s">
        <v>12</v>
      </c>
      <c r="Y1" s="38"/>
      <c r="Z1" s="38"/>
      <c r="AA1" s="38"/>
      <c r="AB1" s="38"/>
      <c r="AC1" s="37" t="s">
        <v>13</v>
      </c>
      <c r="AD1" s="38"/>
      <c r="AE1" s="38"/>
      <c r="AF1" s="38"/>
      <c r="AG1" s="39" t="s">
        <v>14</v>
      </c>
      <c r="AH1" s="38"/>
      <c r="AI1" s="38"/>
      <c r="AJ1" s="38"/>
      <c r="AK1" s="40" t="s">
        <v>15</v>
      </c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41" t="s">
        <v>16</v>
      </c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42" t="s">
        <v>17</v>
      </c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43" t="s">
        <v>18</v>
      </c>
      <c r="BV1" s="38"/>
      <c r="BW1" s="38"/>
      <c r="BX1" s="38"/>
      <c r="BY1" s="38"/>
      <c r="BZ1" s="38"/>
      <c r="CA1" s="38"/>
      <c r="CB1" s="38"/>
      <c r="CC1" s="38"/>
      <c r="CD1" s="38"/>
    </row>
    <row r="2" ht="15.75" customHeight="1">
      <c r="A2" s="35"/>
      <c r="B2" s="35"/>
      <c r="C2" s="35"/>
      <c r="D2" s="35"/>
      <c r="G2" s="35"/>
      <c r="H2" s="35"/>
      <c r="I2" s="35"/>
      <c r="J2" s="36"/>
      <c r="K2" s="36"/>
      <c r="L2" s="36"/>
      <c r="M2" s="36"/>
      <c r="N2" s="36"/>
      <c r="O2" s="44" t="s">
        <v>19</v>
      </c>
      <c r="P2" s="45"/>
      <c r="Q2" s="45"/>
      <c r="R2" s="45"/>
      <c r="S2" s="45"/>
      <c r="T2" s="45"/>
      <c r="U2" s="45"/>
      <c r="V2" s="45"/>
      <c r="W2" s="46"/>
      <c r="X2" s="47">
        <v>20.0</v>
      </c>
      <c r="Y2" s="47">
        <v>30.0</v>
      </c>
      <c r="Z2" s="47">
        <v>50.0</v>
      </c>
      <c r="AA2" s="47"/>
      <c r="AB2" s="48"/>
      <c r="AC2" s="47">
        <v>30.0</v>
      </c>
      <c r="AD2" s="47">
        <v>70.0</v>
      </c>
      <c r="AE2" s="47"/>
      <c r="AF2" s="48"/>
      <c r="AG2" s="50">
        <v>30.0</v>
      </c>
      <c r="AH2" s="50">
        <v>70.0</v>
      </c>
      <c r="AI2" s="47"/>
      <c r="AJ2" s="51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52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53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54"/>
      <c r="BU2" s="36"/>
      <c r="BV2" s="36"/>
      <c r="BW2" s="36"/>
      <c r="BX2" s="36"/>
      <c r="BY2" s="36"/>
      <c r="BZ2" s="36"/>
      <c r="CA2" s="36"/>
      <c r="CB2" s="36"/>
      <c r="CC2" s="36"/>
      <c r="CD2" s="55"/>
    </row>
    <row r="3" ht="15.75" customHeight="1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L3" s="36"/>
      <c r="M3" s="36"/>
      <c r="N3" s="36"/>
      <c r="O3" s="56"/>
      <c r="P3" s="56"/>
      <c r="Q3" s="57">
        <v>0.5</v>
      </c>
      <c r="R3" s="57">
        <v>0.2</v>
      </c>
      <c r="S3" s="57">
        <v>0.05</v>
      </c>
      <c r="T3" s="57">
        <v>0.2</v>
      </c>
      <c r="U3" s="57">
        <v>0.05</v>
      </c>
      <c r="V3" s="57"/>
      <c r="W3" s="57"/>
      <c r="X3" s="58">
        <v>0.2</v>
      </c>
      <c r="Y3" s="58">
        <v>0.3</v>
      </c>
      <c r="Z3" s="58">
        <f>Z2/100</f>
        <v>0.5</v>
      </c>
      <c r="AA3" s="58"/>
      <c r="AB3" s="48"/>
      <c r="AC3" s="58">
        <v>0.3</v>
      </c>
      <c r="AD3" s="58">
        <v>0.7</v>
      </c>
      <c r="AE3" s="58"/>
      <c r="AF3" s="48"/>
      <c r="AG3" s="58">
        <f t="shared" ref="AG3:AH3" si="1">AG2/100</f>
        <v>0.3</v>
      </c>
      <c r="AH3" s="58">
        <f t="shared" si="1"/>
        <v>0.7</v>
      </c>
      <c r="AI3" s="58"/>
      <c r="AJ3" s="51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2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3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4"/>
      <c r="BU3" s="59"/>
      <c r="BV3" s="59"/>
      <c r="BW3" s="59"/>
      <c r="BX3" s="59"/>
      <c r="BY3" s="59"/>
      <c r="BZ3" s="59"/>
      <c r="CA3" s="59"/>
      <c r="CB3" s="59"/>
      <c r="CC3" s="59"/>
      <c r="CD3" s="55" t="s">
        <v>20</v>
      </c>
    </row>
    <row r="4" ht="15.75" customHeight="1">
      <c r="A4" s="60" t="s">
        <v>21</v>
      </c>
      <c r="B4" s="60" t="s">
        <v>22</v>
      </c>
      <c r="C4" s="60"/>
      <c r="D4" s="61" t="s">
        <v>23</v>
      </c>
      <c r="E4" s="61" t="s">
        <v>21</v>
      </c>
      <c r="F4" s="61" t="s">
        <v>24</v>
      </c>
      <c r="G4" s="61" t="s">
        <v>25</v>
      </c>
      <c r="H4" s="61" t="s">
        <v>24</v>
      </c>
      <c r="I4" s="61" t="s">
        <v>26</v>
      </c>
      <c r="J4" s="6" t="s">
        <v>27</v>
      </c>
      <c r="K4" s="6" t="s">
        <v>28</v>
      </c>
      <c r="L4" s="62" t="s">
        <v>29</v>
      </c>
      <c r="M4" s="62" t="s">
        <v>30</v>
      </c>
      <c r="N4" s="62" t="s">
        <v>31</v>
      </c>
      <c r="O4" s="56" t="s">
        <v>32</v>
      </c>
      <c r="P4" s="56" t="s">
        <v>33</v>
      </c>
      <c r="Q4" s="63" t="s">
        <v>34</v>
      </c>
      <c r="R4" s="63" t="s">
        <v>35</v>
      </c>
      <c r="S4" s="63" t="s">
        <v>36</v>
      </c>
      <c r="T4" s="63" t="s">
        <v>37</v>
      </c>
      <c r="U4" s="63" t="s">
        <v>38</v>
      </c>
      <c r="V4" s="63" t="s">
        <v>39</v>
      </c>
      <c r="W4" s="63" t="s">
        <v>22</v>
      </c>
      <c r="X4" s="36" t="s">
        <v>40</v>
      </c>
      <c r="Y4" s="36" t="s">
        <v>41</v>
      </c>
      <c r="Z4" s="36" t="s">
        <v>42</v>
      </c>
      <c r="AA4" s="36" t="s">
        <v>43</v>
      </c>
      <c r="AB4" s="48" t="s">
        <v>32</v>
      </c>
      <c r="AC4" s="36" t="s">
        <v>40</v>
      </c>
      <c r="AD4" s="36" t="s">
        <v>41</v>
      </c>
      <c r="AE4" s="36" t="s">
        <v>43</v>
      </c>
      <c r="AF4" s="48" t="s">
        <v>33</v>
      </c>
      <c r="AG4" s="36" t="s">
        <v>40</v>
      </c>
      <c r="AH4" s="36" t="s">
        <v>41</v>
      </c>
      <c r="AI4" s="36" t="s">
        <v>43</v>
      </c>
      <c r="AJ4" s="64" t="s">
        <v>39</v>
      </c>
      <c r="AK4" s="65" t="s">
        <v>44</v>
      </c>
      <c r="AL4" s="65" t="s">
        <v>45</v>
      </c>
      <c r="AM4" s="65" t="s">
        <v>46</v>
      </c>
      <c r="AN4" s="65" t="s">
        <v>47</v>
      </c>
      <c r="AO4" s="65" t="s">
        <v>48</v>
      </c>
      <c r="AP4" s="65" t="s">
        <v>49</v>
      </c>
      <c r="AQ4" s="65" t="s">
        <v>50</v>
      </c>
      <c r="AR4" s="65" t="s">
        <v>51</v>
      </c>
      <c r="AS4" s="65" t="s">
        <v>52</v>
      </c>
      <c r="AT4" s="65" t="s">
        <v>53</v>
      </c>
      <c r="AU4" s="65" t="s">
        <v>54</v>
      </c>
      <c r="AV4" s="66" t="s">
        <v>35</v>
      </c>
      <c r="AW4" s="65" t="s">
        <v>44</v>
      </c>
      <c r="AX4" s="65" t="s">
        <v>45</v>
      </c>
      <c r="AY4" s="65" t="s">
        <v>46</v>
      </c>
      <c r="AZ4" s="65" t="s">
        <v>47</v>
      </c>
      <c r="BA4" s="65" t="s">
        <v>48</v>
      </c>
      <c r="BB4" s="65" t="s">
        <v>49</v>
      </c>
      <c r="BC4" s="65" t="s">
        <v>50</v>
      </c>
      <c r="BD4" s="65" t="s">
        <v>51</v>
      </c>
      <c r="BE4" s="65" t="s">
        <v>52</v>
      </c>
      <c r="BF4" s="65" t="s">
        <v>53</v>
      </c>
      <c r="BG4" s="65" t="s">
        <v>55</v>
      </c>
      <c r="BH4" s="65" t="s">
        <v>56</v>
      </c>
      <c r="BI4" s="67" t="s">
        <v>36</v>
      </c>
      <c r="BJ4" s="120" t="s">
        <v>44</v>
      </c>
      <c r="BK4" s="120" t="s">
        <v>45</v>
      </c>
      <c r="BL4" s="120" t="s">
        <v>46</v>
      </c>
      <c r="BM4" s="120" t="s">
        <v>47</v>
      </c>
      <c r="BN4" s="120" t="s">
        <v>48</v>
      </c>
      <c r="BO4" s="120" t="s">
        <v>49</v>
      </c>
      <c r="BP4" s="120" t="s">
        <v>50</v>
      </c>
      <c r="BQ4" s="120" t="s">
        <v>51</v>
      </c>
      <c r="BR4" s="120" t="s">
        <v>52</v>
      </c>
      <c r="BS4" s="120" t="s">
        <v>53</v>
      </c>
      <c r="BT4" s="68" t="s">
        <v>37</v>
      </c>
      <c r="BU4" s="65" t="s">
        <v>45</v>
      </c>
      <c r="BV4" s="65" t="s">
        <v>46</v>
      </c>
      <c r="BW4" s="65" t="s">
        <v>47</v>
      </c>
      <c r="BX4" s="65" t="s">
        <v>48</v>
      </c>
      <c r="BY4" s="65" t="s">
        <v>49</v>
      </c>
      <c r="BZ4" s="65" t="s">
        <v>50</v>
      </c>
      <c r="CA4" s="65" t="s">
        <v>51</v>
      </c>
      <c r="CB4" s="69" t="s">
        <v>52</v>
      </c>
      <c r="CC4" s="70"/>
      <c r="CD4" s="71" t="s">
        <v>57</v>
      </c>
    </row>
    <row r="5" ht="15.75" customHeight="1">
      <c r="A5" s="34" t="str">
        <f t="shared" ref="A5:A47" si="2">$E5&amp;"-"&amp;$F5</f>
        <v>202023510-4</v>
      </c>
      <c r="B5" s="23">
        <f t="shared" ref="B5:B47" si="3">$W5</f>
        <v>87</v>
      </c>
      <c r="C5" s="34"/>
      <c r="D5" s="72">
        <v>1.0</v>
      </c>
      <c r="E5" s="73" t="s">
        <v>821</v>
      </c>
      <c r="F5" s="73" t="s">
        <v>59</v>
      </c>
      <c r="G5" s="73" t="s">
        <v>822</v>
      </c>
      <c r="H5" s="73" t="s">
        <v>71</v>
      </c>
      <c r="I5" s="73" t="s">
        <v>823</v>
      </c>
      <c r="J5" s="73" t="s">
        <v>271</v>
      </c>
      <c r="K5" s="73" t="s">
        <v>824</v>
      </c>
      <c r="L5" s="73" t="s">
        <v>65</v>
      </c>
      <c r="M5" s="73" t="s">
        <v>164</v>
      </c>
      <c r="N5" s="73" t="s">
        <v>825</v>
      </c>
      <c r="O5" s="74">
        <f t="shared" ref="O5:O38" si="4">$AB5</f>
        <v>83</v>
      </c>
      <c r="P5" s="74">
        <f t="shared" ref="P5:P38" si="5">$AF5</f>
        <v>90</v>
      </c>
      <c r="Q5" s="74">
        <f t="shared" ref="Q5:Q38" si="6">IFERROR(IF($V5&lt;&gt;0,ROUND((MAX(O5:P5)*0.5+$V5*0.5),0),ROUND(($O5*0.5+$P5*0.5),0)),)</f>
        <v>87</v>
      </c>
      <c r="R5" s="74">
        <f t="shared" ref="R5:R38" si="7">$AV5</f>
        <v>94.7</v>
      </c>
      <c r="S5" s="74">
        <f t="shared" ref="S5:S38" si="8">$BI5</f>
        <v>99.5</v>
      </c>
      <c r="T5" s="74">
        <f t="shared" ref="T5:T38" si="9">$BT5</f>
        <v>94</v>
      </c>
      <c r="U5" s="74">
        <f t="shared" ref="U5:U38" si="10">$CD5</f>
        <v>21.875</v>
      </c>
      <c r="V5" s="75">
        <f t="shared" ref="V5:V38" si="11">$AJ5</f>
        <v>0</v>
      </c>
      <c r="W5" s="76">
        <f t="shared" ref="W5:W38" si="12">IF($Q5&gt;=55,ROUND($Q5*$Q$3+$R5*$R$3+$S5*$S$3+$T5*$T$3+$U5*$U$3,0),$Q5)</f>
        <v>87</v>
      </c>
      <c r="X5" s="74">
        <v>20.0</v>
      </c>
      <c r="Y5" s="77">
        <v>18.0</v>
      </c>
      <c r="Z5" s="77">
        <v>45.0</v>
      </c>
      <c r="AA5" s="77">
        <v>100.0</v>
      </c>
      <c r="AB5" s="78">
        <f t="shared" ref="AB5:AB38" si="13">IFERROR(X5+Y5+Z5*AA5/100,0)</f>
        <v>83</v>
      </c>
      <c r="AC5" s="77">
        <v>22.0</v>
      </c>
      <c r="AD5" s="77">
        <v>68.0</v>
      </c>
      <c r="AE5" s="74">
        <v>100.0</v>
      </c>
      <c r="AF5" s="78">
        <f t="shared" ref="AF5:AF38" si="14">IFERROR(AC5+AD5*AE5/100,0)</f>
        <v>90</v>
      </c>
      <c r="AG5" s="77"/>
      <c r="AH5" s="77"/>
      <c r="AI5" s="74"/>
      <c r="AJ5" s="78">
        <f t="shared" ref="AJ5:AJ38" si="15">IFERROR(AG5+AH5*AI5/100,0)</f>
        <v>0</v>
      </c>
      <c r="AK5" s="79">
        <v>100.0</v>
      </c>
      <c r="AL5" s="80">
        <v>100.0</v>
      </c>
      <c r="AM5" s="79">
        <v>100.0</v>
      </c>
      <c r="AN5" s="79">
        <v>100.0</v>
      </c>
      <c r="AO5" s="79">
        <v>100.0</v>
      </c>
      <c r="AP5" s="79">
        <v>80.0</v>
      </c>
      <c r="AQ5" s="79">
        <v>100.0</v>
      </c>
      <c r="AR5" s="79">
        <v>67.0</v>
      </c>
      <c r="AS5" s="79">
        <v>100.0</v>
      </c>
      <c r="AT5" s="79">
        <v>100.0</v>
      </c>
      <c r="AU5" s="79"/>
      <c r="AV5" s="78">
        <f t="shared" ref="AV5:AV38" si="16">IFERROR(AVERAGE(AK5:AU5),0)</f>
        <v>94.7</v>
      </c>
      <c r="AW5" s="79">
        <v>100.0</v>
      </c>
      <c r="AX5" s="79">
        <v>100.0</v>
      </c>
      <c r="AY5" s="79">
        <v>100.0</v>
      </c>
      <c r="AZ5" s="79">
        <v>95.0</v>
      </c>
      <c r="BA5" s="79">
        <v>100.0</v>
      </c>
      <c r="BB5" s="79">
        <v>100.0</v>
      </c>
      <c r="BC5" s="79">
        <v>100.0</v>
      </c>
      <c r="BD5" s="79">
        <v>100.0</v>
      </c>
      <c r="BE5" s="79">
        <v>100.0</v>
      </c>
      <c r="BF5" s="79">
        <v>100.0</v>
      </c>
      <c r="BG5" s="79"/>
      <c r="BH5" s="79"/>
      <c r="BI5" s="114">
        <f t="shared" ref="BI5:BI31" si="17">IFERROR(AVERAGE(AW5:BH5),0)</f>
        <v>99.5</v>
      </c>
      <c r="BJ5" s="70">
        <v>90.0</v>
      </c>
      <c r="BK5" s="70">
        <v>90.0</v>
      </c>
      <c r="BL5" s="70">
        <v>100.0</v>
      </c>
      <c r="BM5" s="70">
        <v>90.0</v>
      </c>
      <c r="BN5" s="70">
        <v>100.0</v>
      </c>
      <c r="BO5" s="70">
        <v>90.0</v>
      </c>
      <c r="BP5" s="70">
        <v>100.0</v>
      </c>
      <c r="BQ5" s="70">
        <v>85.0</v>
      </c>
      <c r="BR5" s="70">
        <v>100.0</v>
      </c>
      <c r="BS5" s="70">
        <v>95.0</v>
      </c>
      <c r="BT5" s="121">
        <f t="shared" ref="BT5:BT38" si="18">IFERROR(AVERAGE(BJ5:BS5),0)</f>
        <v>94</v>
      </c>
      <c r="BU5" s="81">
        <v>75.0</v>
      </c>
      <c r="BV5" s="81">
        <v>100.0</v>
      </c>
      <c r="BW5" s="81">
        <v>0.0</v>
      </c>
      <c r="BX5" s="79">
        <v>0.0</v>
      </c>
      <c r="BY5" s="79">
        <v>0.0</v>
      </c>
      <c r="BZ5" s="79">
        <v>0.0</v>
      </c>
      <c r="CA5" s="79">
        <v>0.0</v>
      </c>
      <c r="CB5" s="79">
        <v>0.0</v>
      </c>
      <c r="CC5" s="83"/>
      <c r="CD5" s="78">
        <f>IFERROR(AVERAGE(BU5:CC5),0)</f>
        <v>21.875</v>
      </c>
      <c r="CF5" s="18"/>
      <c r="CG5" s="18"/>
      <c r="CH5" s="18"/>
      <c r="CI5" s="18"/>
      <c r="CJ5" s="18"/>
      <c r="CK5" s="18"/>
      <c r="CL5" s="18"/>
      <c r="CM5" s="18"/>
      <c r="CN5" s="18"/>
      <c r="CO5" s="18"/>
    </row>
    <row r="6" ht="15.75" customHeight="1">
      <c r="A6" s="34" t="str">
        <f t="shared" si="2"/>
        <v>202023550-3</v>
      </c>
      <c r="B6" s="23">
        <f t="shared" si="3"/>
        <v>40</v>
      </c>
      <c r="C6" s="34"/>
      <c r="D6" s="84">
        <v>2.0</v>
      </c>
      <c r="E6" s="73" t="s">
        <v>826</v>
      </c>
      <c r="F6" s="73" t="s">
        <v>79</v>
      </c>
      <c r="G6" s="73" t="s">
        <v>827</v>
      </c>
      <c r="H6" s="73" t="s">
        <v>59</v>
      </c>
      <c r="I6" s="73" t="s">
        <v>828</v>
      </c>
      <c r="J6" s="73" t="s">
        <v>829</v>
      </c>
      <c r="K6" s="73" t="s">
        <v>830</v>
      </c>
      <c r="L6" s="73" t="s">
        <v>65</v>
      </c>
      <c r="M6" s="73" t="s">
        <v>164</v>
      </c>
      <c r="N6" s="73" t="s">
        <v>831</v>
      </c>
      <c r="O6" s="74">
        <f t="shared" si="4"/>
        <v>79</v>
      </c>
      <c r="P6" s="74">
        <f t="shared" si="5"/>
        <v>0</v>
      </c>
      <c r="Q6" s="74">
        <f t="shared" si="6"/>
        <v>40</v>
      </c>
      <c r="R6" s="74">
        <f t="shared" si="7"/>
        <v>32.3</v>
      </c>
      <c r="S6" s="74">
        <f t="shared" si="8"/>
        <v>30.3</v>
      </c>
      <c r="T6" s="74">
        <f t="shared" si="9"/>
        <v>20</v>
      </c>
      <c r="U6" s="74">
        <f t="shared" si="10"/>
        <v>28.57142857</v>
      </c>
      <c r="V6" s="75">
        <f t="shared" si="11"/>
        <v>0</v>
      </c>
      <c r="W6" s="76">
        <f t="shared" si="12"/>
        <v>40</v>
      </c>
      <c r="X6" s="74">
        <v>20.0</v>
      </c>
      <c r="Y6" s="77">
        <v>24.0</v>
      </c>
      <c r="Z6" s="77">
        <v>35.0</v>
      </c>
      <c r="AA6" s="77">
        <v>100.0</v>
      </c>
      <c r="AB6" s="78">
        <f t="shared" si="13"/>
        <v>79</v>
      </c>
      <c r="AC6" s="77" t="s">
        <v>68</v>
      </c>
      <c r="AD6" s="77" t="s">
        <v>68</v>
      </c>
      <c r="AE6" s="74" t="s">
        <v>68</v>
      </c>
      <c r="AF6" s="78">
        <f t="shared" si="14"/>
        <v>0</v>
      </c>
      <c r="AG6" s="77"/>
      <c r="AH6" s="77"/>
      <c r="AI6" s="74"/>
      <c r="AJ6" s="78">
        <f t="shared" si="15"/>
        <v>0</v>
      </c>
      <c r="AK6" s="79">
        <v>50.0</v>
      </c>
      <c r="AL6" s="80">
        <v>100.0</v>
      </c>
      <c r="AM6" s="79">
        <v>100.0</v>
      </c>
      <c r="AN6" s="79">
        <v>0.0</v>
      </c>
      <c r="AO6" s="79">
        <v>0.0</v>
      </c>
      <c r="AP6" s="79">
        <v>0.0</v>
      </c>
      <c r="AQ6" s="79">
        <v>0.0</v>
      </c>
      <c r="AR6" s="79">
        <v>33.0</v>
      </c>
      <c r="AS6" s="79">
        <v>40.0</v>
      </c>
      <c r="AT6" s="79">
        <v>0.0</v>
      </c>
      <c r="AU6" s="79"/>
      <c r="AV6" s="78">
        <f t="shared" si="16"/>
        <v>32.3</v>
      </c>
      <c r="AW6" s="79">
        <v>90.0</v>
      </c>
      <c r="AX6" s="79">
        <v>98.0</v>
      </c>
      <c r="AY6" s="79">
        <v>0.0</v>
      </c>
      <c r="AZ6" s="79">
        <v>0.0</v>
      </c>
      <c r="BA6" s="79">
        <v>75.0</v>
      </c>
      <c r="BB6" s="79">
        <v>40.0</v>
      </c>
      <c r="BC6" s="79">
        <v>0.0</v>
      </c>
      <c r="BD6" s="79">
        <v>0.0</v>
      </c>
      <c r="BE6" s="79">
        <v>0.0</v>
      </c>
      <c r="BF6" s="79">
        <v>0.0</v>
      </c>
      <c r="BG6" s="79"/>
      <c r="BH6" s="79"/>
      <c r="BI6" s="114">
        <f t="shared" si="17"/>
        <v>30.3</v>
      </c>
      <c r="BJ6" s="70">
        <v>100.0</v>
      </c>
      <c r="BK6" s="70">
        <v>0.0</v>
      </c>
      <c r="BL6" s="70">
        <v>0.0</v>
      </c>
      <c r="BM6" s="70">
        <v>100.0</v>
      </c>
      <c r="BN6" s="70">
        <v>0.0</v>
      </c>
      <c r="BO6" s="70">
        <v>0.0</v>
      </c>
      <c r="BP6" s="70">
        <v>0.0</v>
      </c>
      <c r="BQ6" s="70">
        <v>0.0</v>
      </c>
      <c r="BR6" s="70">
        <v>0.0</v>
      </c>
      <c r="BS6" s="70">
        <v>0.0</v>
      </c>
      <c r="BT6" s="121">
        <f t="shared" si="18"/>
        <v>20</v>
      </c>
      <c r="BU6" s="109">
        <v>0.0</v>
      </c>
      <c r="BV6" s="81">
        <v>0.0</v>
      </c>
      <c r="BW6" s="81">
        <v>100.0</v>
      </c>
      <c r="BX6" s="81">
        <v>100.0</v>
      </c>
      <c r="BY6" s="79">
        <v>0.0</v>
      </c>
      <c r="BZ6" s="79">
        <v>0.0</v>
      </c>
      <c r="CA6" s="79">
        <v>0.0</v>
      </c>
      <c r="CB6" s="79">
        <v>0.0</v>
      </c>
      <c r="CC6" s="79"/>
      <c r="CD6" s="78">
        <f>IFERROR(AVERAGE(BV6:CC6),0)</f>
        <v>28.57142857</v>
      </c>
      <c r="CF6" s="18"/>
      <c r="CG6" s="18"/>
      <c r="CH6" s="18"/>
      <c r="CI6" s="18"/>
      <c r="CJ6" s="18"/>
      <c r="CK6" s="18"/>
      <c r="CL6" s="18"/>
      <c r="CM6" s="18"/>
      <c r="CN6" s="18"/>
      <c r="CO6" s="18"/>
    </row>
    <row r="7" ht="15.75" customHeight="1">
      <c r="A7" s="34" t="str">
        <f t="shared" si="2"/>
        <v>202023552-k</v>
      </c>
      <c r="B7" s="23">
        <f t="shared" si="3"/>
        <v>97</v>
      </c>
      <c r="C7" s="34"/>
      <c r="D7" s="84">
        <v>3.0</v>
      </c>
      <c r="E7" s="73" t="s">
        <v>832</v>
      </c>
      <c r="F7" s="73" t="s">
        <v>77</v>
      </c>
      <c r="G7" s="73" t="s">
        <v>833</v>
      </c>
      <c r="H7" s="73" t="s">
        <v>59</v>
      </c>
      <c r="I7" s="73" t="s">
        <v>834</v>
      </c>
      <c r="J7" s="73" t="s">
        <v>364</v>
      </c>
      <c r="K7" s="73" t="s">
        <v>546</v>
      </c>
      <c r="L7" s="73" t="s">
        <v>65</v>
      </c>
      <c r="M7" s="73" t="s">
        <v>164</v>
      </c>
      <c r="N7" s="73" t="s">
        <v>835</v>
      </c>
      <c r="O7" s="74">
        <f t="shared" si="4"/>
        <v>95</v>
      </c>
      <c r="P7" s="74">
        <f t="shared" si="5"/>
        <v>95</v>
      </c>
      <c r="Q7" s="74">
        <f t="shared" si="6"/>
        <v>95</v>
      </c>
      <c r="R7" s="74">
        <f t="shared" si="7"/>
        <v>100</v>
      </c>
      <c r="S7" s="74">
        <f t="shared" si="8"/>
        <v>100</v>
      </c>
      <c r="T7" s="74">
        <f t="shared" si="9"/>
        <v>98</v>
      </c>
      <c r="U7" s="74">
        <f t="shared" si="10"/>
        <v>100</v>
      </c>
      <c r="V7" s="75">
        <f t="shared" si="11"/>
        <v>0</v>
      </c>
      <c r="W7" s="76">
        <f t="shared" si="12"/>
        <v>97</v>
      </c>
      <c r="X7" s="87">
        <v>15.0</v>
      </c>
      <c r="Y7" s="88">
        <v>30.0</v>
      </c>
      <c r="Z7" s="88">
        <v>50.0</v>
      </c>
      <c r="AA7" s="88">
        <v>100.0</v>
      </c>
      <c r="AB7" s="78">
        <f t="shared" si="13"/>
        <v>95</v>
      </c>
      <c r="AC7" s="77">
        <v>30.0</v>
      </c>
      <c r="AD7" s="77">
        <v>65.0</v>
      </c>
      <c r="AE7" s="74">
        <v>100.0</v>
      </c>
      <c r="AF7" s="78">
        <f t="shared" si="14"/>
        <v>95</v>
      </c>
      <c r="AG7" s="77"/>
      <c r="AH7" s="77"/>
      <c r="AI7" s="74"/>
      <c r="AJ7" s="78">
        <f t="shared" si="15"/>
        <v>0</v>
      </c>
      <c r="AK7" s="79">
        <v>100.0</v>
      </c>
      <c r="AL7" s="80">
        <v>100.0</v>
      </c>
      <c r="AM7" s="79">
        <v>100.0</v>
      </c>
      <c r="AN7" s="79">
        <v>100.0</v>
      </c>
      <c r="AO7" s="79">
        <v>100.0</v>
      </c>
      <c r="AP7" s="79">
        <v>100.0</v>
      </c>
      <c r="AQ7" s="79">
        <v>100.0</v>
      </c>
      <c r="AR7" s="79">
        <v>100.0</v>
      </c>
      <c r="AS7" s="79">
        <v>100.0</v>
      </c>
      <c r="AT7" s="79">
        <v>100.0</v>
      </c>
      <c r="AU7" s="79"/>
      <c r="AV7" s="78">
        <f t="shared" si="16"/>
        <v>100</v>
      </c>
      <c r="AW7" s="79">
        <v>100.0</v>
      </c>
      <c r="AX7" s="79">
        <v>100.0</v>
      </c>
      <c r="AY7" s="79">
        <v>100.0</v>
      </c>
      <c r="AZ7" s="79">
        <v>100.0</v>
      </c>
      <c r="BA7" s="79">
        <v>100.0</v>
      </c>
      <c r="BB7" s="79">
        <v>100.0</v>
      </c>
      <c r="BC7" s="79">
        <v>100.0</v>
      </c>
      <c r="BD7" s="79">
        <v>100.0</v>
      </c>
      <c r="BE7" s="79">
        <v>100.0</v>
      </c>
      <c r="BF7" s="79">
        <v>100.0</v>
      </c>
      <c r="BG7" s="79"/>
      <c r="BH7" s="79"/>
      <c r="BI7" s="114">
        <f t="shared" si="17"/>
        <v>100</v>
      </c>
      <c r="BJ7" s="70">
        <v>100.0</v>
      </c>
      <c r="BK7" s="70">
        <v>100.0</v>
      </c>
      <c r="BL7" s="70">
        <v>100.0</v>
      </c>
      <c r="BM7" s="70">
        <v>100.0</v>
      </c>
      <c r="BN7" s="70">
        <v>100.0</v>
      </c>
      <c r="BO7" s="70">
        <v>100.0</v>
      </c>
      <c r="BP7" s="70">
        <v>100.0</v>
      </c>
      <c r="BQ7" s="70">
        <v>100.0</v>
      </c>
      <c r="BR7" s="70">
        <v>100.0</v>
      </c>
      <c r="BS7" s="70">
        <v>80.0</v>
      </c>
      <c r="BT7" s="121">
        <f t="shared" si="18"/>
        <v>98</v>
      </c>
      <c r="BU7" s="81">
        <v>100.0</v>
      </c>
      <c r="BV7" s="81">
        <v>100.0</v>
      </c>
      <c r="BW7" s="81">
        <v>100.0</v>
      </c>
      <c r="BX7" s="79">
        <v>100.0</v>
      </c>
      <c r="BY7" s="79">
        <v>100.0</v>
      </c>
      <c r="BZ7" s="79">
        <v>100.0</v>
      </c>
      <c r="CA7" s="79">
        <v>100.0</v>
      </c>
      <c r="CB7" s="79">
        <v>100.0</v>
      </c>
      <c r="CC7" s="79"/>
      <c r="CD7" s="78">
        <f t="shared" ref="CD7:CD38" si="19">IFERROR(AVERAGE(BU7:CC7),0)</f>
        <v>100</v>
      </c>
      <c r="CF7" s="18"/>
      <c r="CG7" s="18"/>
      <c r="CH7" s="18"/>
      <c r="CI7" s="18"/>
      <c r="CJ7" s="18"/>
      <c r="CK7" s="18"/>
      <c r="CL7" s="18"/>
      <c r="CM7" s="18"/>
      <c r="CN7" s="18"/>
      <c r="CO7" s="18"/>
    </row>
    <row r="8" ht="15.75" customHeight="1">
      <c r="A8" s="34" t="str">
        <f t="shared" si="2"/>
        <v>202073598-0</v>
      </c>
      <c r="B8" s="23">
        <f t="shared" si="3"/>
        <v>0</v>
      </c>
      <c r="C8" s="34"/>
      <c r="D8" s="84">
        <v>4.0</v>
      </c>
      <c r="E8" s="73" t="s">
        <v>836</v>
      </c>
      <c r="F8" s="73" t="s">
        <v>155</v>
      </c>
      <c r="G8" s="73" t="s">
        <v>837</v>
      </c>
      <c r="H8" s="73" t="s">
        <v>71</v>
      </c>
      <c r="I8" s="89" t="s">
        <v>139</v>
      </c>
      <c r="J8" s="73" t="s">
        <v>838</v>
      </c>
      <c r="K8" s="73" t="s">
        <v>839</v>
      </c>
      <c r="L8" s="73" t="s">
        <v>65</v>
      </c>
      <c r="M8" s="73" t="s">
        <v>755</v>
      </c>
      <c r="N8" s="73" t="s">
        <v>840</v>
      </c>
      <c r="O8" s="74">
        <f t="shared" si="4"/>
        <v>0</v>
      </c>
      <c r="P8" s="74">
        <f t="shared" si="5"/>
        <v>0</v>
      </c>
      <c r="Q8" s="74">
        <f t="shared" si="6"/>
        <v>0</v>
      </c>
      <c r="R8" s="74">
        <f t="shared" si="7"/>
        <v>40.2</v>
      </c>
      <c r="S8" s="74">
        <f t="shared" si="8"/>
        <v>47.9</v>
      </c>
      <c r="T8" s="74">
        <f t="shared" si="9"/>
        <v>39.3</v>
      </c>
      <c r="U8" s="74">
        <f t="shared" si="10"/>
        <v>0</v>
      </c>
      <c r="V8" s="75">
        <f t="shared" si="11"/>
        <v>0</v>
      </c>
      <c r="W8" s="90">
        <f t="shared" si="12"/>
        <v>0</v>
      </c>
      <c r="X8" s="74">
        <v>0.0</v>
      </c>
      <c r="Y8" s="77">
        <v>0.0</v>
      </c>
      <c r="Z8" s="77">
        <v>0.0</v>
      </c>
      <c r="AA8" s="77">
        <v>0.0</v>
      </c>
      <c r="AB8" s="121">
        <f t="shared" si="13"/>
        <v>0</v>
      </c>
      <c r="AC8" s="77" t="s">
        <v>68</v>
      </c>
      <c r="AD8" s="77" t="s">
        <v>68</v>
      </c>
      <c r="AE8" s="74" t="s">
        <v>68</v>
      </c>
      <c r="AF8" s="78">
        <f t="shared" si="14"/>
        <v>0</v>
      </c>
      <c r="AG8" s="77"/>
      <c r="AH8" s="77"/>
      <c r="AI8" s="74"/>
      <c r="AJ8" s="78">
        <f t="shared" si="15"/>
        <v>0</v>
      </c>
      <c r="AK8" s="79">
        <v>67.0</v>
      </c>
      <c r="AL8" s="80">
        <v>100.0</v>
      </c>
      <c r="AM8" s="79">
        <v>100.0</v>
      </c>
      <c r="AN8" s="79">
        <v>75.0</v>
      </c>
      <c r="AO8" s="79">
        <v>0.0</v>
      </c>
      <c r="AP8" s="79">
        <v>60.0</v>
      </c>
      <c r="AQ8" s="85">
        <v>0.0</v>
      </c>
      <c r="AR8" s="109">
        <v>0.0</v>
      </c>
      <c r="AS8" s="109">
        <v>0.0</v>
      </c>
      <c r="AT8" s="109">
        <v>0.0</v>
      </c>
      <c r="AU8" s="79"/>
      <c r="AV8" s="78">
        <f t="shared" si="16"/>
        <v>40.2</v>
      </c>
      <c r="AW8" s="79">
        <v>100.0</v>
      </c>
      <c r="AX8" s="79">
        <v>100.0</v>
      </c>
      <c r="AY8" s="79">
        <v>100.0</v>
      </c>
      <c r="AZ8" s="79">
        <v>92.0</v>
      </c>
      <c r="BA8" s="79">
        <v>87.0</v>
      </c>
      <c r="BB8" s="79">
        <v>0.0</v>
      </c>
      <c r="BC8" s="79">
        <v>0.0</v>
      </c>
      <c r="BD8" s="79">
        <v>0.0</v>
      </c>
      <c r="BE8" s="79">
        <v>0.0</v>
      </c>
      <c r="BF8" s="79">
        <v>0.0</v>
      </c>
      <c r="BG8" s="79"/>
      <c r="BH8" s="79"/>
      <c r="BI8" s="114">
        <f t="shared" si="17"/>
        <v>47.9</v>
      </c>
      <c r="BJ8" s="79">
        <v>100.0</v>
      </c>
      <c r="BK8" s="79">
        <v>100.0</v>
      </c>
      <c r="BL8" s="79">
        <v>98.0</v>
      </c>
      <c r="BM8" s="79">
        <v>95.0</v>
      </c>
      <c r="BN8" s="79">
        <v>0.0</v>
      </c>
      <c r="BO8" s="79">
        <v>0.0</v>
      </c>
      <c r="BP8" s="70">
        <v>0.0</v>
      </c>
      <c r="BQ8" s="79">
        <v>0.0</v>
      </c>
      <c r="BR8" s="79">
        <v>0.0</v>
      </c>
      <c r="BS8" s="70">
        <v>0.0</v>
      </c>
      <c r="BT8" s="121">
        <f t="shared" si="18"/>
        <v>39.3</v>
      </c>
      <c r="BU8" s="81">
        <v>0.0</v>
      </c>
      <c r="BV8" s="81">
        <v>0.0</v>
      </c>
      <c r="BW8" s="81">
        <v>0.0</v>
      </c>
      <c r="BX8" s="79">
        <v>0.0</v>
      </c>
      <c r="BY8" s="79">
        <v>0.0</v>
      </c>
      <c r="BZ8" s="79">
        <v>0.0</v>
      </c>
      <c r="CA8" s="79">
        <v>0.0</v>
      </c>
      <c r="CB8" s="109">
        <v>0.0</v>
      </c>
      <c r="CC8" s="79"/>
      <c r="CD8" s="78">
        <f t="shared" si="19"/>
        <v>0</v>
      </c>
      <c r="CF8" s="109"/>
      <c r="CG8" s="109"/>
      <c r="CH8" s="109"/>
      <c r="CI8" s="109"/>
      <c r="CJ8" s="109"/>
      <c r="CK8" s="109"/>
      <c r="CL8" s="18"/>
      <c r="CM8" s="109"/>
      <c r="CN8" s="109"/>
    </row>
    <row r="9" ht="15.75" customHeight="1">
      <c r="A9" s="34" t="str">
        <f t="shared" si="2"/>
        <v>202023511-2</v>
      </c>
      <c r="B9" s="23">
        <f t="shared" si="3"/>
        <v>71</v>
      </c>
      <c r="C9" s="34"/>
      <c r="D9" s="84">
        <v>5.0</v>
      </c>
      <c r="E9" s="73" t="s">
        <v>841</v>
      </c>
      <c r="F9" s="73" t="s">
        <v>61</v>
      </c>
      <c r="G9" s="73" t="s">
        <v>842</v>
      </c>
      <c r="H9" s="73" t="s">
        <v>155</v>
      </c>
      <c r="I9" s="73" t="s">
        <v>843</v>
      </c>
      <c r="J9" s="73" t="s">
        <v>844</v>
      </c>
      <c r="K9" s="73" t="s">
        <v>845</v>
      </c>
      <c r="L9" s="73" t="s">
        <v>65</v>
      </c>
      <c r="M9" s="73" t="s">
        <v>164</v>
      </c>
      <c r="N9" s="73" t="s">
        <v>846</v>
      </c>
      <c r="O9" s="74">
        <f t="shared" si="4"/>
        <v>60</v>
      </c>
      <c r="P9" s="74">
        <f t="shared" si="5"/>
        <v>62</v>
      </c>
      <c r="Q9" s="74">
        <f t="shared" si="6"/>
        <v>61</v>
      </c>
      <c r="R9" s="74">
        <f t="shared" si="7"/>
        <v>82.3</v>
      </c>
      <c r="S9" s="74">
        <f t="shared" si="8"/>
        <v>90</v>
      </c>
      <c r="T9" s="74">
        <f t="shared" si="9"/>
        <v>92</v>
      </c>
      <c r="U9" s="74">
        <f t="shared" si="10"/>
        <v>29.375</v>
      </c>
      <c r="V9" s="75">
        <f t="shared" si="11"/>
        <v>0</v>
      </c>
      <c r="W9" s="90">
        <f t="shared" si="12"/>
        <v>71</v>
      </c>
      <c r="X9" s="87">
        <v>20.0</v>
      </c>
      <c r="Y9" s="88">
        <v>15.0</v>
      </c>
      <c r="Z9" s="88">
        <v>25.0</v>
      </c>
      <c r="AA9" s="88">
        <v>100.0</v>
      </c>
      <c r="AB9" s="121">
        <f t="shared" si="13"/>
        <v>60</v>
      </c>
      <c r="AC9" s="77">
        <v>7.0</v>
      </c>
      <c r="AD9" s="77">
        <v>55.0</v>
      </c>
      <c r="AE9" s="74">
        <v>100.0</v>
      </c>
      <c r="AF9" s="78">
        <f t="shared" si="14"/>
        <v>62</v>
      </c>
      <c r="AG9" s="77"/>
      <c r="AH9" s="77"/>
      <c r="AI9" s="74"/>
      <c r="AJ9" s="78">
        <f t="shared" si="15"/>
        <v>0</v>
      </c>
      <c r="AK9" s="79">
        <v>100.0</v>
      </c>
      <c r="AL9" s="80">
        <v>100.0</v>
      </c>
      <c r="AM9" s="79">
        <v>100.0</v>
      </c>
      <c r="AN9" s="79">
        <v>75.0</v>
      </c>
      <c r="AO9" s="79">
        <v>75.0</v>
      </c>
      <c r="AP9" s="79">
        <v>80.0</v>
      </c>
      <c r="AQ9" s="79">
        <v>60.0</v>
      </c>
      <c r="AR9" s="79">
        <v>100.0</v>
      </c>
      <c r="AS9" s="79">
        <v>100.0</v>
      </c>
      <c r="AT9" s="79">
        <v>33.0</v>
      </c>
      <c r="AU9" s="79"/>
      <c r="AV9" s="78">
        <f t="shared" si="16"/>
        <v>82.3</v>
      </c>
      <c r="AW9" s="79">
        <v>100.0</v>
      </c>
      <c r="AX9" s="79">
        <v>100.0</v>
      </c>
      <c r="AY9" s="79">
        <v>100.0</v>
      </c>
      <c r="AZ9" s="79">
        <v>100.0</v>
      </c>
      <c r="BA9" s="79">
        <v>100.0</v>
      </c>
      <c r="BB9" s="79">
        <v>0.0</v>
      </c>
      <c r="BC9" s="109">
        <v>100.0</v>
      </c>
      <c r="BD9" s="79">
        <v>100.0</v>
      </c>
      <c r="BE9" s="79">
        <v>100.0</v>
      </c>
      <c r="BF9" s="79">
        <v>100.0</v>
      </c>
      <c r="BG9" s="79"/>
      <c r="BH9" s="79"/>
      <c r="BI9" s="114">
        <f t="shared" si="17"/>
        <v>90</v>
      </c>
      <c r="BJ9" s="70">
        <v>100.0</v>
      </c>
      <c r="BK9" s="70">
        <v>80.0</v>
      </c>
      <c r="BL9" s="70">
        <v>90.0</v>
      </c>
      <c r="BM9" s="70">
        <v>50.0</v>
      </c>
      <c r="BN9" s="70">
        <v>100.0</v>
      </c>
      <c r="BO9" s="70">
        <v>100.0</v>
      </c>
      <c r="BP9" s="70">
        <v>100.0</v>
      </c>
      <c r="BQ9" s="70">
        <v>100.0</v>
      </c>
      <c r="BR9" s="70">
        <v>100.0</v>
      </c>
      <c r="BS9" s="70">
        <v>100.0</v>
      </c>
      <c r="BT9" s="121">
        <f t="shared" si="18"/>
        <v>92</v>
      </c>
      <c r="BU9" s="81">
        <v>75.0</v>
      </c>
      <c r="BV9" s="81">
        <v>25.0</v>
      </c>
      <c r="BW9" s="81">
        <v>0.0</v>
      </c>
      <c r="BX9" s="79">
        <v>35.0</v>
      </c>
      <c r="BY9" s="79">
        <v>0.0</v>
      </c>
      <c r="BZ9" s="79">
        <v>100.0</v>
      </c>
      <c r="CA9" s="79">
        <v>0.0</v>
      </c>
      <c r="CB9" s="79">
        <v>0.0</v>
      </c>
      <c r="CC9" s="79"/>
      <c r="CD9" s="78">
        <f t="shared" si="19"/>
        <v>29.375</v>
      </c>
      <c r="CF9" s="18"/>
      <c r="CG9" s="18"/>
      <c r="CH9" s="18"/>
      <c r="CI9" s="18"/>
      <c r="CJ9" s="18"/>
      <c r="CK9" s="18"/>
      <c r="CL9" s="18"/>
      <c r="CM9" s="18"/>
      <c r="CN9" s="18"/>
      <c r="CO9" s="18"/>
    </row>
    <row r="10" ht="15.75" customHeight="1">
      <c r="A10" s="34" t="str">
        <f t="shared" si="2"/>
        <v>202023521-k</v>
      </c>
      <c r="B10" s="23">
        <f t="shared" si="3"/>
        <v>78</v>
      </c>
      <c r="C10" s="34"/>
      <c r="D10" s="84">
        <v>6.0</v>
      </c>
      <c r="E10" s="73" t="s">
        <v>847</v>
      </c>
      <c r="F10" s="73" t="s">
        <v>77</v>
      </c>
      <c r="G10" s="73" t="s">
        <v>848</v>
      </c>
      <c r="H10" s="73" t="s">
        <v>100</v>
      </c>
      <c r="I10" s="73" t="s">
        <v>849</v>
      </c>
      <c r="J10" s="73" t="s">
        <v>659</v>
      </c>
      <c r="K10" s="73" t="s">
        <v>850</v>
      </c>
      <c r="L10" s="73" t="s">
        <v>65</v>
      </c>
      <c r="M10" s="73" t="s">
        <v>164</v>
      </c>
      <c r="N10" s="73" t="s">
        <v>851</v>
      </c>
      <c r="O10" s="74">
        <f t="shared" si="4"/>
        <v>85</v>
      </c>
      <c r="P10" s="74">
        <f t="shared" si="5"/>
        <v>49</v>
      </c>
      <c r="Q10" s="74">
        <f t="shared" si="6"/>
        <v>67</v>
      </c>
      <c r="R10" s="74">
        <f t="shared" si="7"/>
        <v>86</v>
      </c>
      <c r="S10" s="74">
        <f t="shared" si="8"/>
        <v>100</v>
      </c>
      <c r="T10" s="74">
        <f t="shared" si="9"/>
        <v>92</v>
      </c>
      <c r="U10" s="74">
        <f t="shared" si="10"/>
        <v>82.5</v>
      </c>
      <c r="V10" s="75">
        <f t="shared" si="11"/>
        <v>0</v>
      </c>
      <c r="W10" s="90">
        <f t="shared" si="12"/>
        <v>78</v>
      </c>
      <c r="X10" s="87">
        <v>20.0</v>
      </c>
      <c r="Y10" s="88">
        <v>25.0</v>
      </c>
      <c r="Z10" s="88">
        <v>40.0</v>
      </c>
      <c r="AA10" s="88">
        <v>100.0</v>
      </c>
      <c r="AB10" s="121">
        <f t="shared" si="13"/>
        <v>85</v>
      </c>
      <c r="AC10" s="77">
        <v>12.0</v>
      </c>
      <c r="AD10" s="77">
        <v>37.0</v>
      </c>
      <c r="AE10" s="74">
        <v>100.0</v>
      </c>
      <c r="AF10" s="78">
        <f t="shared" si="14"/>
        <v>49</v>
      </c>
      <c r="AG10" s="77"/>
      <c r="AH10" s="77"/>
      <c r="AI10" s="74"/>
      <c r="AJ10" s="78">
        <f t="shared" si="15"/>
        <v>0</v>
      </c>
      <c r="AK10" s="79">
        <v>100.0</v>
      </c>
      <c r="AL10" s="80">
        <v>100.0</v>
      </c>
      <c r="AM10" s="79">
        <v>100.0</v>
      </c>
      <c r="AN10" s="79">
        <v>100.0</v>
      </c>
      <c r="AO10" s="79">
        <v>100.0</v>
      </c>
      <c r="AP10" s="79">
        <v>100.0</v>
      </c>
      <c r="AQ10" s="79">
        <v>100.0</v>
      </c>
      <c r="AR10" s="79">
        <v>0.0</v>
      </c>
      <c r="AS10" s="79">
        <v>60.0</v>
      </c>
      <c r="AT10" s="79">
        <v>100.0</v>
      </c>
      <c r="AU10" s="79"/>
      <c r="AV10" s="78">
        <f t="shared" si="16"/>
        <v>86</v>
      </c>
      <c r="AW10" s="79">
        <v>100.0</v>
      </c>
      <c r="AX10" s="79">
        <v>100.0</v>
      </c>
      <c r="AY10" s="79">
        <v>100.0</v>
      </c>
      <c r="AZ10" s="79">
        <v>100.0</v>
      </c>
      <c r="BA10" s="79">
        <v>100.0</v>
      </c>
      <c r="BB10" s="79">
        <v>100.0</v>
      </c>
      <c r="BC10" s="79">
        <v>100.0</v>
      </c>
      <c r="BD10" s="79">
        <v>100.0</v>
      </c>
      <c r="BE10" s="79">
        <v>100.0</v>
      </c>
      <c r="BF10" s="79">
        <v>100.0</v>
      </c>
      <c r="BG10" s="79"/>
      <c r="BH10" s="79"/>
      <c r="BI10" s="114">
        <f t="shared" si="17"/>
        <v>100</v>
      </c>
      <c r="BJ10" s="70">
        <v>100.0</v>
      </c>
      <c r="BK10" s="70">
        <v>90.0</v>
      </c>
      <c r="BL10" s="70">
        <v>90.0</v>
      </c>
      <c r="BM10" s="70">
        <v>100.0</v>
      </c>
      <c r="BN10" s="70">
        <v>95.0</v>
      </c>
      <c r="BO10" s="70">
        <v>45.0</v>
      </c>
      <c r="BP10" s="70">
        <v>100.0</v>
      </c>
      <c r="BQ10" s="70">
        <v>100.0</v>
      </c>
      <c r="BR10" s="70">
        <v>100.0</v>
      </c>
      <c r="BS10" s="70">
        <v>100.0</v>
      </c>
      <c r="BT10" s="121">
        <f t="shared" si="18"/>
        <v>92</v>
      </c>
      <c r="BU10" s="81">
        <v>100.0</v>
      </c>
      <c r="BV10" s="81">
        <v>100.0</v>
      </c>
      <c r="BW10" s="81">
        <v>100.0</v>
      </c>
      <c r="BX10" s="79">
        <v>100.0</v>
      </c>
      <c r="BY10" s="79">
        <v>100.0</v>
      </c>
      <c r="BZ10" s="79">
        <v>100.0</v>
      </c>
      <c r="CA10" s="79">
        <v>0.0</v>
      </c>
      <c r="CB10" s="79">
        <v>60.0</v>
      </c>
      <c r="CC10" s="79"/>
      <c r="CD10" s="78">
        <f t="shared" si="19"/>
        <v>82.5</v>
      </c>
      <c r="CF10" s="18"/>
      <c r="CG10" s="18"/>
      <c r="CH10" s="18"/>
      <c r="CI10" s="18"/>
      <c r="CJ10" s="18"/>
      <c r="CK10" s="18"/>
      <c r="CL10" s="18"/>
      <c r="CM10" s="18"/>
      <c r="CN10" s="18"/>
      <c r="CO10" s="18"/>
    </row>
    <row r="11" ht="15.75" customHeight="1">
      <c r="A11" s="34" t="str">
        <f t="shared" si="2"/>
        <v>202023565-1</v>
      </c>
      <c r="B11" s="23">
        <f t="shared" si="3"/>
        <v>76</v>
      </c>
      <c r="C11" s="34"/>
      <c r="D11" s="84">
        <v>7.0</v>
      </c>
      <c r="E11" s="73" t="s">
        <v>852</v>
      </c>
      <c r="F11" s="73" t="s">
        <v>65</v>
      </c>
      <c r="G11" s="73" t="s">
        <v>853</v>
      </c>
      <c r="H11" s="73" t="s">
        <v>79</v>
      </c>
      <c r="I11" s="73" t="s">
        <v>721</v>
      </c>
      <c r="J11" s="73" t="s">
        <v>854</v>
      </c>
      <c r="K11" s="73" t="s">
        <v>855</v>
      </c>
      <c r="L11" s="73" t="s">
        <v>65</v>
      </c>
      <c r="M11" s="73" t="s">
        <v>164</v>
      </c>
      <c r="N11" s="73" t="s">
        <v>856</v>
      </c>
      <c r="O11" s="74">
        <f t="shared" si="4"/>
        <v>79</v>
      </c>
      <c r="P11" s="74">
        <f t="shared" si="5"/>
        <v>75</v>
      </c>
      <c r="Q11" s="74">
        <f t="shared" si="6"/>
        <v>77</v>
      </c>
      <c r="R11" s="74">
        <f t="shared" si="7"/>
        <v>87</v>
      </c>
      <c r="S11" s="74">
        <f t="shared" si="8"/>
        <v>53.3</v>
      </c>
      <c r="T11" s="74">
        <f t="shared" si="9"/>
        <v>72.8</v>
      </c>
      <c r="U11" s="74">
        <f t="shared" si="10"/>
        <v>56.75</v>
      </c>
      <c r="V11" s="75">
        <f t="shared" si="11"/>
        <v>0</v>
      </c>
      <c r="W11" s="90">
        <f t="shared" si="12"/>
        <v>76</v>
      </c>
      <c r="X11" s="87">
        <v>20.0</v>
      </c>
      <c r="Y11" s="88">
        <v>19.0</v>
      </c>
      <c r="Z11" s="88">
        <v>40.0</v>
      </c>
      <c r="AA11" s="88">
        <v>100.0</v>
      </c>
      <c r="AB11" s="121">
        <f t="shared" si="13"/>
        <v>79</v>
      </c>
      <c r="AC11" s="77">
        <v>30.0</v>
      </c>
      <c r="AD11" s="77">
        <v>45.0</v>
      </c>
      <c r="AE11" s="74">
        <v>100.0</v>
      </c>
      <c r="AF11" s="78">
        <f t="shared" si="14"/>
        <v>75</v>
      </c>
      <c r="AG11" s="77"/>
      <c r="AH11" s="77"/>
      <c r="AI11" s="74"/>
      <c r="AJ11" s="78">
        <f t="shared" si="15"/>
        <v>0</v>
      </c>
      <c r="AK11" s="79">
        <v>100.0</v>
      </c>
      <c r="AL11" s="80">
        <v>100.0</v>
      </c>
      <c r="AM11" s="79">
        <v>100.0</v>
      </c>
      <c r="AN11" s="79">
        <v>75.0</v>
      </c>
      <c r="AO11" s="79">
        <v>75.0</v>
      </c>
      <c r="AP11" s="79">
        <v>60.0</v>
      </c>
      <c r="AQ11" s="79">
        <v>100.0</v>
      </c>
      <c r="AR11" s="79">
        <v>100.0</v>
      </c>
      <c r="AS11" s="79">
        <v>60.0</v>
      </c>
      <c r="AT11" s="79">
        <v>100.0</v>
      </c>
      <c r="AU11" s="79"/>
      <c r="AV11" s="78">
        <f t="shared" si="16"/>
        <v>87</v>
      </c>
      <c r="AW11" s="79">
        <v>86.0</v>
      </c>
      <c r="AX11" s="79">
        <v>89.0</v>
      </c>
      <c r="AY11" s="79">
        <v>0.0</v>
      </c>
      <c r="AZ11" s="79">
        <v>17.0</v>
      </c>
      <c r="BA11" s="79">
        <v>0.0</v>
      </c>
      <c r="BB11" s="79">
        <v>73.0</v>
      </c>
      <c r="BC11" s="79">
        <v>93.0</v>
      </c>
      <c r="BD11" s="79">
        <v>0.0</v>
      </c>
      <c r="BE11" s="79">
        <v>89.0</v>
      </c>
      <c r="BF11" s="79">
        <v>86.0</v>
      </c>
      <c r="BG11" s="79"/>
      <c r="BH11" s="79"/>
      <c r="BI11" s="114">
        <f t="shared" si="17"/>
        <v>53.3</v>
      </c>
      <c r="BJ11" s="70">
        <v>90.0</v>
      </c>
      <c r="BK11" s="70">
        <v>65.0</v>
      </c>
      <c r="BL11" s="70">
        <v>98.0</v>
      </c>
      <c r="BM11" s="70">
        <v>35.0</v>
      </c>
      <c r="BN11" s="70">
        <v>40.0</v>
      </c>
      <c r="BO11" s="70">
        <v>75.0</v>
      </c>
      <c r="BP11" s="70">
        <v>100.0</v>
      </c>
      <c r="BQ11" s="70">
        <v>80.0</v>
      </c>
      <c r="BR11" s="70">
        <v>100.0</v>
      </c>
      <c r="BS11" s="70">
        <v>45.0</v>
      </c>
      <c r="BT11" s="121">
        <f t="shared" si="18"/>
        <v>72.8</v>
      </c>
      <c r="BU11" s="81">
        <v>75.0</v>
      </c>
      <c r="BV11" s="81">
        <v>59.0</v>
      </c>
      <c r="BW11" s="81">
        <v>100.0</v>
      </c>
      <c r="BX11" s="79">
        <v>100.0</v>
      </c>
      <c r="BY11" s="79">
        <v>100.0</v>
      </c>
      <c r="BZ11" s="79">
        <v>0.0</v>
      </c>
      <c r="CA11" s="79">
        <v>20.0</v>
      </c>
      <c r="CB11" s="85">
        <v>0.0</v>
      </c>
      <c r="CC11" s="79"/>
      <c r="CD11" s="78">
        <f t="shared" si="19"/>
        <v>56.75</v>
      </c>
      <c r="CF11" s="18"/>
      <c r="CG11" s="18"/>
      <c r="CH11" s="18"/>
      <c r="CI11" s="18"/>
      <c r="CJ11" s="18"/>
      <c r="CK11" s="18"/>
      <c r="CL11" s="18"/>
      <c r="CM11" s="18"/>
      <c r="CN11" s="18"/>
      <c r="CO11" s="18"/>
    </row>
    <row r="12" ht="15.75" customHeight="1">
      <c r="A12" s="34" t="str">
        <f t="shared" si="2"/>
        <v>202023517-1</v>
      </c>
      <c r="B12" s="23">
        <f t="shared" si="3"/>
        <v>32</v>
      </c>
      <c r="C12" s="34"/>
      <c r="D12" s="84">
        <v>8.0</v>
      </c>
      <c r="E12" s="73" t="s">
        <v>857</v>
      </c>
      <c r="F12" s="73" t="s">
        <v>65</v>
      </c>
      <c r="G12" s="73" t="s">
        <v>858</v>
      </c>
      <c r="H12" s="73" t="s">
        <v>155</v>
      </c>
      <c r="I12" s="73" t="s">
        <v>523</v>
      </c>
      <c r="J12" s="73" t="s">
        <v>731</v>
      </c>
      <c r="K12" s="73" t="s">
        <v>859</v>
      </c>
      <c r="L12" s="73" t="s">
        <v>65</v>
      </c>
      <c r="M12" s="73" t="s">
        <v>164</v>
      </c>
      <c r="N12" s="73" t="s">
        <v>860</v>
      </c>
      <c r="O12" s="74">
        <f t="shared" si="4"/>
        <v>63</v>
      </c>
      <c r="P12" s="74">
        <f t="shared" si="5"/>
        <v>0</v>
      </c>
      <c r="Q12" s="74">
        <f t="shared" si="6"/>
        <v>32</v>
      </c>
      <c r="R12" s="74">
        <f t="shared" si="7"/>
        <v>56.8</v>
      </c>
      <c r="S12" s="74">
        <f t="shared" si="8"/>
        <v>60</v>
      </c>
      <c r="T12" s="74">
        <f t="shared" si="9"/>
        <v>46.5</v>
      </c>
      <c r="U12" s="74">
        <f t="shared" si="10"/>
        <v>62.5</v>
      </c>
      <c r="V12" s="75">
        <f t="shared" si="11"/>
        <v>0</v>
      </c>
      <c r="W12" s="90">
        <f t="shared" si="12"/>
        <v>32</v>
      </c>
      <c r="X12" s="87">
        <v>15.0</v>
      </c>
      <c r="Y12" s="88">
        <v>23.0</v>
      </c>
      <c r="Z12" s="88">
        <v>25.0</v>
      </c>
      <c r="AA12" s="88">
        <v>100.0</v>
      </c>
      <c r="AB12" s="121">
        <f t="shared" si="13"/>
        <v>63</v>
      </c>
      <c r="AC12" s="77" t="s">
        <v>68</v>
      </c>
      <c r="AD12" s="77" t="s">
        <v>68</v>
      </c>
      <c r="AE12" s="74" t="s">
        <v>68</v>
      </c>
      <c r="AF12" s="78">
        <f t="shared" si="14"/>
        <v>0</v>
      </c>
      <c r="AG12" s="77"/>
      <c r="AH12" s="77"/>
      <c r="AI12" s="74"/>
      <c r="AJ12" s="78">
        <f t="shared" si="15"/>
        <v>0</v>
      </c>
      <c r="AK12" s="79">
        <v>100.0</v>
      </c>
      <c r="AL12" s="80">
        <v>78.0</v>
      </c>
      <c r="AM12" s="79">
        <v>100.0</v>
      </c>
      <c r="AN12" s="79">
        <v>75.0</v>
      </c>
      <c r="AO12" s="79">
        <v>75.0</v>
      </c>
      <c r="AP12" s="79">
        <v>40.0</v>
      </c>
      <c r="AQ12" s="79">
        <v>100.0</v>
      </c>
      <c r="AR12" s="79">
        <v>0.0</v>
      </c>
      <c r="AS12" s="79">
        <v>0.0</v>
      </c>
      <c r="AT12" s="79">
        <v>0.0</v>
      </c>
      <c r="AU12" s="79"/>
      <c r="AV12" s="78">
        <f t="shared" si="16"/>
        <v>56.8</v>
      </c>
      <c r="AW12" s="79">
        <v>100.0</v>
      </c>
      <c r="AX12" s="79">
        <v>100.0</v>
      </c>
      <c r="AY12" s="79">
        <v>100.0</v>
      </c>
      <c r="AZ12" s="79">
        <v>100.0</v>
      </c>
      <c r="BA12" s="79">
        <v>0.0</v>
      </c>
      <c r="BB12" s="79">
        <v>100.0</v>
      </c>
      <c r="BC12" s="79">
        <v>100.0</v>
      </c>
      <c r="BD12" s="79">
        <v>0.0</v>
      </c>
      <c r="BE12" s="79">
        <v>0.0</v>
      </c>
      <c r="BF12" s="79">
        <v>0.0</v>
      </c>
      <c r="BG12" s="79"/>
      <c r="BH12" s="79"/>
      <c r="BI12" s="114">
        <f t="shared" si="17"/>
        <v>60</v>
      </c>
      <c r="BJ12" s="70">
        <v>90.0</v>
      </c>
      <c r="BK12" s="70">
        <v>100.0</v>
      </c>
      <c r="BL12" s="70">
        <v>100.0</v>
      </c>
      <c r="BM12" s="70">
        <v>90.0</v>
      </c>
      <c r="BN12" s="70">
        <v>85.0</v>
      </c>
      <c r="BO12" s="70">
        <v>0.0</v>
      </c>
      <c r="BP12" s="70">
        <v>0.0</v>
      </c>
      <c r="BQ12" s="70">
        <v>0.0</v>
      </c>
      <c r="BR12" s="70">
        <v>0.0</v>
      </c>
      <c r="BS12" s="70">
        <v>0.0</v>
      </c>
      <c r="BT12" s="121">
        <f t="shared" si="18"/>
        <v>46.5</v>
      </c>
      <c r="BU12" s="81">
        <v>100.0</v>
      </c>
      <c r="BV12" s="81">
        <v>100.0</v>
      </c>
      <c r="BW12" s="81">
        <v>100.0</v>
      </c>
      <c r="BX12" s="79">
        <v>100.0</v>
      </c>
      <c r="BY12" s="79">
        <v>100.0</v>
      </c>
      <c r="BZ12" s="79">
        <v>0.0</v>
      </c>
      <c r="CA12" s="79">
        <v>0.0</v>
      </c>
      <c r="CB12" s="79">
        <v>0.0</v>
      </c>
      <c r="CC12" s="79"/>
      <c r="CD12" s="78">
        <f t="shared" si="19"/>
        <v>62.5</v>
      </c>
      <c r="CF12" s="18"/>
      <c r="CG12" s="18"/>
      <c r="CH12" s="18"/>
      <c r="CI12" s="18"/>
      <c r="CJ12" s="18"/>
      <c r="CK12" s="18"/>
      <c r="CL12" s="18"/>
      <c r="CM12" s="18"/>
      <c r="CN12" s="18"/>
      <c r="CO12" s="18"/>
    </row>
    <row r="13" ht="15.75" customHeight="1">
      <c r="A13" s="34" t="str">
        <f t="shared" si="2"/>
        <v>202023568-6</v>
      </c>
      <c r="B13" s="23">
        <f t="shared" si="3"/>
        <v>62</v>
      </c>
      <c r="C13" s="34"/>
      <c r="D13" s="84">
        <v>9.0</v>
      </c>
      <c r="E13" s="73" t="s">
        <v>861</v>
      </c>
      <c r="F13" s="73" t="s">
        <v>85</v>
      </c>
      <c r="G13" s="73" t="s">
        <v>862</v>
      </c>
      <c r="H13" s="73" t="s">
        <v>65</v>
      </c>
      <c r="I13" s="73" t="s">
        <v>523</v>
      </c>
      <c r="J13" s="73" t="s">
        <v>186</v>
      </c>
      <c r="K13" s="73" t="s">
        <v>863</v>
      </c>
      <c r="L13" s="73" t="s">
        <v>65</v>
      </c>
      <c r="M13" s="73" t="s">
        <v>164</v>
      </c>
      <c r="N13" s="73" t="s">
        <v>864</v>
      </c>
      <c r="O13" s="74">
        <f t="shared" si="4"/>
        <v>68</v>
      </c>
      <c r="P13" s="74">
        <f t="shared" si="5"/>
        <v>43</v>
      </c>
      <c r="Q13" s="74">
        <f t="shared" si="6"/>
        <v>56</v>
      </c>
      <c r="R13" s="74">
        <f t="shared" si="7"/>
        <v>87.8</v>
      </c>
      <c r="S13" s="74">
        <f t="shared" si="8"/>
        <v>90</v>
      </c>
      <c r="T13" s="74">
        <f t="shared" si="9"/>
        <v>36.8</v>
      </c>
      <c r="U13" s="74">
        <f t="shared" si="10"/>
        <v>87.5</v>
      </c>
      <c r="V13" s="75">
        <f t="shared" si="11"/>
        <v>0</v>
      </c>
      <c r="W13" s="90">
        <f t="shared" si="12"/>
        <v>62</v>
      </c>
      <c r="X13" s="87">
        <v>15.0</v>
      </c>
      <c r="Y13" s="88">
        <v>28.0</v>
      </c>
      <c r="Z13" s="88">
        <v>25.0</v>
      </c>
      <c r="AA13" s="88">
        <v>100.0</v>
      </c>
      <c r="AB13" s="121">
        <f t="shared" si="13"/>
        <v>68</v>
      </c>
      <c r="AC13" s="77">
        <v>8.0</v>
      </c>
      <c r="AD13" s="77">
        <v>35.0</v>
      </c>
      <c r="AE13" s="74">
        <v>100.0</v>
      </c>
      <c r="AF13" s="78">
        <f t="shared" si="14"/>
        <v>43</v>
      </c>
      <c r="AG13" s="77"/>
      <c r="AH13" s="77"/>
      <c r="AI13" s="74"/>
      <c r="AJ13" s="78">
        <f t="shared" si="15"/>
        <v>0</v>
      </c>
      <c r="AK13" s="79">
        <v>100.0</v>
      </c>
      <c r="AL13" s="80">
        <v>100.0</v>
      </c>
      <c r="AM13" s="79">
        <v>100.0</v>
      </c>
      <c r="AN13" s="79">
        <v>100.0</v>
      </c>
      <c r="AO13" s="79">
        <v>75.0</v>
      </c>
      <c r="AP13" s="79">
        <v>60.0</v>
      </c>
      <c r="AQ13" s="79">
        <v>100.0</v>
      </c>
      <c r="AR13" s="79">
        <v>83.0</v>
      </c>
      <c r="AS13" s="79">
        <v>60.0</v>
      </c>
      <c r="AT13" s="79">
        <v>100.0</v>
      </c>
      <c r="AU13" s="79"/>
      <c r="AV13" s="78">
        <f t="shared" si="16"/>
        <v>87.8</v>
      </c>
      <c r="AW13" s="79">
        <v>100.0</v>
      </c>
      <c r="AX13" s="79">
        <v>100.0</v>
      </c>
      <c r="AY13" s="79">
        <v>100.0</v>
      </c>
      <c r="AZ13" s="79">
        <v>100.0</v>
      </c>
      <c r="BA13" s="79">
        <v>100.0</v>
      </c>
      <c r="BB13" s="79">
        <v>100.0</v>
      </c>
      <c r="BC13" s="79">
        <v>0.0</v>
      </c>
      <c r="BD13" s="79">
        <v>100.0</v>
      </c>
      <c r="BE13" s="79">
        <v>100.0</v>
      </c>
      <c r="BF13" s="79">
        <v>100.0</v>
      </c>
      <c r="BG13" s="79"/>
      <c r="BH13" s="79"/>
      <c r="BI13" s="114">
        <f t="shared" si="17"/>
        <v>90</v>
      </c>
      <c r="BJ13" s="70">
        <v>100.0</v>
      </c>
      <c r="BK13" s="70">
        <v>100.0</v>
      </c>
      <c r="BL13" s="70">
        <v>98.0</v>
      </c>
      <c r="BM13" s="70">
        <v>0.0</v>
      </c>
      <c r="BN13" s="70">
        <v>0.0</v>
      </c>
      <c r="BO13" s="70">
        <v>0.0</v>
      </c>
      <c r="BP13" s="70">
        <v>40.0</v>
      </c>
      <c r="BQ13" s="70">
        <v>30.0</v>
      </c>
      <c r="BR13" s="70">
        <v>0.0</v>
      </c>
      <c r="BS13" s="70">
        <v>0.0</v>
      </c>
      <c r="BT13" s="121">
        <f t="shared" si="18"/>
        <v>36.8</v>
      </c>
      <c r="BU13" s="81">
        <v>100.0</v>
      </c>
      <c r="BV13" s="81">
        <v>100.0</v>
      </c>
      <c r="BW13" s="81">
        <v>100.0</v>
      </c>
      <c r="BX13" s="79">
        <v>100.0</v>
      </c>
      <c r="BY13" s="79">
        <v>100.0</v>
      </c>
      <c r="BZ13" s="79">
        <v>100.0</v>
      </c>
      <c r="CA13" s="79">
        <v>100.0</v>
      </c>
      <c r="CB13" s="79">
        <v>0.0</v>
      </c>
      <c r="CC13" s="79"/>
      <c r="CD13" s="78">
        <f t="shared" si="19"/>
        <v>87.5</v>
      </c>
      <c r="CF13" s="18"/>
      <c r="CG13" s="18"/>
      <c r="CH13" s="18"/>
      <c r="CI13" s="18"/>
      <c r="CJ13" s="18"/>
      <c r="CK13" s="18"/>
      <c r="CL13" s="18"/>
      <c r="CM13" s="18"/>
      <c r="CN13" s="18"/>
      <c r="CO13" s="18"/>
    </row>
    <row r="14" ht="15.75" customHeight="1">
      <c r="A14" s="34" t="str">
        <f t="shared" si="2"/>
        <v>201951528-4</v>
      </c>
      <c r="B14" s="23">
        <f t="shared" si="3"/>
        <v>77</v>
      </c>
      <c r="C14" s="34"/>
      <c r="D14" s="84">
        <v>10.0</v>
      </c>
      <c r="E14" s="73" t="s">
        <v>865</v>
      </c>
      <c r="F14" s="73" t="s">
        <v>59</v>
      </c>
      <c r="G14" s="73" t="s">
        <v>866</v>
      </c>
      <c r="H14" s="73" t="s">
        <v>79</v>
      </c>
      <c r="I14" s="73" t="s">
        <v>867</v>
      </c>
      <c r="J14" s="73" t="s">
        <v>868</v>
      </c>
      <c r="K14" s="73" t="s">
        <v>869</v>
      </c>
      <c r="L14" s="73" t="s">
        <v>65</v>
      </c>
      <c r="M14" s="73" t="s">
        <v>323</v>
      </c>
      <c r="N14" s="73" t="s">
        <v>870</v>
      </c>
      <c r="O14" s="74">
        <f t="shared" si="4"/>
        <v>90</v>
      </c>
      <c r="P14" s="74">
        <f t="shared" si="5"/>
        <v>46</v>
      </c>
      <c r="Q14" s="74">
        <f t="shared" si="6"/>
        <v>68</v>
      </c>
      <c r="R14" s="74">
        <f t="shared" si="7"/>
        <v>94.2</v>
      </c>
      <c r="S14" s="74">
        <f t="shared" si="8"/>
        <v>79.4</v>
      </c>
      <c r="T14" s="74">
        <f t="shared" si="9"/>
        <v>82</v>
      </c>
      <c r="U14" s="74">
        <f t="shared" si="10"/>
        <v>75</v>
      </c>
      <c r="V14" s="75">
        <f t="shared" si="11"/>
        <v>0</v>
      </c>
      <c r="W14" s="90">
        <f t="shared" si="12"/>
        <v>77</v>
      </c>
      <c r="X14" s="87">
        <v>15.0</v>
      </c>
      <c r="Y14" s="88">
        <v>25.0</v>
      </c>
      <c r="Z14" s="88">
        <v>50.0</v>
      </c>
      <c r="AA14" s="88">
        <v>100.0</v>
      </c>
      <c r="AB14" s="121">
        <f t="shared" si="13"/>
        <v>90</v>
      </c>
      <c r="AC14" s="77">
        <v>23.0</v>
      </c>
      <c r="AD14" s="77">
        <v>23.0</v>
      </c>
      <c r="AE14" s="74">
        <v>100.0</v>
      </c>
      <c r="AF14" s="78">
        <f t="shared" si="14"/>
        <v>46</v>
      </c>
      <c r="AG14" s="77"/>
      <c r="AH14" s="77"/>
      <c r="AI14" s="74"/>
      <c r="AJ14" s="78">
        <f t="shared" si="15"/>
        <v>0</v>
      </c>
      <c r="AK14" s="79">
        <v>100.0</v>
      </c>
      <c r="AL14" s="80">
        <v>100.0</v>
      </c>
      <c r="AM14" s="79">
        <v>100.0</v>
      </c>
      <c r="AN14" s="79">
        <v>100.0</v>
      </c>
      <c r="AO14" s="79">
        <v>75.0</v>
      </c>
      <c r="AP14" s="79">
        <v>100.0</v>
      </c>
      <c r="AQ14" s="79">
        <v>100.0</v>
      </c>
      <c r="AR14" s="79">
        <v>67.0</v>
      </c>
      <c r="AS14" s="79">
        <v>100.0</v>
      </c>
      <c r="AT14" s="79">
        <v>100.0</v>
      </c>
      <c r="AU14" s="79"/>
      <c r="AV14" s="78">
        <f t="shared" si="16"/>
        <v>94.2</v>
      </c>
      <c r="AW14" s="79">
        <v>100.0</v>
      </c>
      <c r="AX14" s="79">
        <v>100.0</v>
      </c>
      <c r="AY14" s="79">
        <v>100.0</v>
      </c>
      <c r="AZ14" s="79">
        <v>100.0</v>
      </c>
      <c r="BA14" s="79">
        <v>0.0</v>
      </c>
      <c r="BB14" s="79">
        <v>100.0</v>
      </c>
      <c r="BC14" s="79">
        <v>96.0</v>
      </c>
      <c r="BD14" s="79">
        <v>0.0</v>
      </c>
      <c r="BE14" s="79">
        <v>99.0</v>
      </c>
      <c r="BF14" s="79">
        <v>99.0</v>
      </c>
      <c r="BG14" s="79"/>
      <c r="BH14" s="79"/>
      <c r="BI14" s="114">
        <f t="shared" si="17"/>
        <v>79.4</v>
      </c>
      <c r="BJ14" s="70">
        <v>100.0</v>
      </c>
      <c r="BK14" s="70">
        <v>90.0</v>
      </c>
      <c r="BL14" s="70">
        <v>100.0</v>
      </c>
      <c r="BM14" s="70">
        <v>90.0</v>
      </c>
      <c r="BN14" s="70">
        <v>95.0</v>
      </c>
      <c r="BO14" s="70">
        <v>0.0</v>
      </c>
      <c r="BP14" s="70">
        <v>95.0</v>
      </c>
      <c r="BQ14" s="70">
        <v>90.0</v>
      </c>
      <c r="BR14" s="70">
        <v>95.0</v>
      </c>
      <c r="BS14" s="70">
        <v>65.0</v>
      </c>
      <c r="BT14" s="121">
        <f t="shared" si="18"/>
        <v>82</v>
      </c>
      <c r="BU14" s="81">
        <v>100.0</v>
      </c>
      <c r="BV14" s="81">
        <v>100.0</v>
      </c>
      <c r="BW14" s="81">
        <v>100.0</v>
      </c>
      <c r="BX14" s="79">
        <v>100.0</v>
      </c>
      <c r="BY14" s="79">
        <v>100.0</v>
      </c>
      <c r="BZ14" s="79">
        <v>0.0</v>
      </c>
      <c r="CA14" s="79">
        <v>0.0</v>
      </c>
      <c r="CB14" s="79">
        <v>100.0</v>
      </c>
      <c r="CC14" s="79"/>
      <c r="CD14" s="78">
        <f t="shared" si="19"/>
        <v>75</v>
      </c>
      <c r="CF14" s="18"/>
      <c r="CG14" s="18"/>
      <c r="CH14" s="18"/>
      <c r="CI14" s="18"/>
      <c r="CJ14" s="18"/>
      <c r="CK14" s="18"/>
      <c r="CL14" s="18"/>
      <c r="CM14" s="18"/>
      <c r="CN14" s="18"/>
      <c r="CO14" s="18"/>
    </row>
    <row r="15" ht="15.75" customHeight="1">
      <c r="A15" s="34" t="str">
        <f t="shared" si="2"/>
        <v>201951575-6</v>
      </c>
      <c r="B15" s="23">
        <f t="shared" si="3"/>
        <v>95</v>
      </c>
      <c r="C15" s="34"/>
      <c r="D15" s="84">
        <v>11.0</v>
      </c>
      <c r="E15" s="73" t="s">
        <v>871</v>
      </c>
      <c r="F15" s="73" t="s">
        <v>85</v>
      </c>
      <c r="G15" s="73" t="s">
        <v>872</v>
      </c>
      <c r="H15" s="73" t="s">
        <v>71</v>
      </c>
      <c r="I15" s="73" t="s">
        <v>873</v>
      </c>
      <c r="J15" s="73" t="s">
        <v>576</v>
      </c>
      <c r="K15" s="73" t="s">
        <v>874</v>
      </c>
      <c r="L15" s="73" t="s">
        <v>65</v>
      </c>
      <c r="M15" s="73" t="s">
        <v>323</v>
      </c>
      <c r="N15" s="73" t="s">
        <v>875</v>
      </c>
      <c r="O15" s="74">
        <f t="shared" si="4"/>
        <v>89</v>
      </c>
      <c r="P15" s="74">
        <f t="shared" si="5"/>
        <v>100</v>
      </c>
      <c r="Q15" s="74">
        <f t="shared" si="6"/>
        <v>95</v>
      </c>
      <c r="R15" s="74">
        <f t="shared" si="7"/>
        <v>96.7</v>
      </c>
      <c r="S15" s="74">
        <f t="shared" si="8"/>
        <v>100</v>
      </c>
      <c r="T15" s="74">
        <f t="shared" si="9"/>
        <v>92</v>
      </c>
      <c r="U15" s="74">
        <f t="shared" si="10"/>
        <v>100</v>
      </c>
      <c r="V15" s="75">
        <f t="shared" si="11"/>
        <v>0</v>
      </c>
      <c r="W15" s="90">
        <f t="shared" si="12"/>
        <v>95</v>
      </c>
      <c r="X15" s="87">
        <v>20.0</v>
      </c>
      <c r="Y15" s="88">
        <v>29.0</v>
      </c>
      <c r="Z15" s="88">
        <v>40.0</v>
      </c>
      <c r="AA15" s="88">
        <v>100.0</v>
      </c>
      <c r="AB15" s="121">
        <f t="shared" si="13"/>
        <v>89</v>
      </c>
      <c r="AC15" s="77">
        <v>30.0</v>
      </c>
      <c r="AD15" s="77">
        <v>70.0</v>
      </c>
      <c r="AE15" s="74">
        <v>100.0</v>
      </c>
      <c r="AF15" s="78">
        <f t="shared" si="14"/>
        <v>100</v>
      </c>
      <c r="AG15" s="77"/>
      <c r="AH15" s="77"/>
      <c r="AI15" s="74"/>
      <c r="AJ15" s="78">
        <f t="shared" si="15"/>
        <v>0</v>
      </c>
      <c r="AK15" s="79">
        <v>100.0</v>
      </c>
      <c r="AL15" s="80">
        <v>100.0</v>
      </c>
      <c r="AM15" s="79">
        <v>100.0</v>
      </c>
      <c r="AN15" s="79">
        <v>100.0</v>
      </c>
      <c r="AO15" s="79">
        <v>100.0</v>
      </c>
      <c r="AP15" s="79">
        <v>100.0</v>
      </c>
      <c r="AQ15" s="79">
        <v>100.0</v>
      </c>
      <c r="AR15" s="79">
        <v>67.0</v>
      </c>
      <c r="AS15" s="79">
        <v>100.0</v>
      </c>
      <c r="AT15" s="79">
        <v>100.0</v>
      </c>
      <c r="AU15" s="79"/>
      <c r="AV15" s="78">
        <f t="shared" si="16"/>
        <v>96.7</v>
      </c>
      <c r="AW15" s="79">
        <v>100.0</v>
      </c>
      <c r="AX15" s="79">
        <v>100.0</v>
      </c>
      <c r="AY15" s="79">
        <v>100.0</v>
      </c>
      <c r="AZ15" s="79">
        <v>100.0</v>
      </c>
      <c r="BA15" s="79">
        <v>100.0</v>
      </c>
      <c r="BB15" s="79">
        <v>100.0</v>
      </c>
      <c r="BC15" s="79">
        <v>100.0</v>
      </c>
      <c r="BD15" s="79">
        <v>100.0</v>
      </c>
      <c r="BE15" s="79">
        <v>100.0</v>
      </c>
      <c r="BF15" s="79">
        <v>100.0</v>
      </c>
      <c r="BG15" s="79"/>
      <c r="BH15" s="79"/>
      <c r="BI15" s="114">
        <f t="shared" si="17"/>
        <v>100</v>
      </c>
      <c r="BJ15" s="70">
        <v>90.0</v>
      </c>
      <c r="BK15" s="70">
        <v>100.0</v>
      </c>
      <c r="BL15" s="70">
        <v>90.0</v>
      </c>
      <c r="BM15" s="70">
        <v>75.0</v>
      </c>
      <c r="BN15" s="70">
        <v>100.0</v>
      </c>
      <c r="BO15" s="70">
        <v>65.0</v>
      </c>
      <c r="BP15" s="70">
        <v>100.0</v>
      </c>
      <c r="BQ15" s="70">
        <v>100.0</v>
      </c>
      <c r="BR15" s="70">
        <v>100.0</v>
      </c>
      <c r="BS15" s="70">
        <v>100.0</v>
      </c>
      <c r="BT15" s="121">
        <f t="shared" si="18"/>
        <v>92</v>
      </c>
      <c r="BU15" s="81">
        <v>100.0</v>
      </c>
      <c r="BV15" s="81">
        <v>100.0</v>
      </c>
      <c r="BW15" s="81">
        <v>100.0</v>
      </c>
      <c r="BX15" s="79">
        <v>100.0</v>
      </c>
      <c r="BY15" s="79">
        <v>100.0</v>
      </c>
      <c r="BZ15" s="79">
        <v>100.0</v>
      </c>
      <c r="CA15" s="79">
        <v>100.0</v>
      </c>
      <c r="CB15" s="79">
        <v>100.0</v>
      </c>
      <c r="CC15" s="79"/>
      <c r="CD15" s="78">
        <f t="shared" si="19"/>
        <v>100</v>
      </c>
      <c r="CF15" s="18"/>
      <c r="CG15" s="18"/>
      <c r="CH15" s="18"/>
      <c r="CI15" s="18"/>
      <c r="CJ15" s="18"/>
      <c r="CK15" s="18"/>
      <c r="CL15" s="18"/>
      <c r="CM15" s="18"/>
      <c r="CN15" s="18"/>
      <c r="CO15" s="18"/>
    </row>
    <row r="16" ht="15.75" customHeight="1">
      <c r="A16" s="34" t="str">
        <f t="shared" si="2"/>
        <v>202023574-0</v>
      </c>
      <c r="B16" s="23">
        <f t="shared" si="3"/>
        <v>94</v>
      </c>
      <c r="C16" s="34"/>
      <c r="D16" s="84">
        <v>12.0</v>
      </c>
      <c r="E16" s="73" t="s">
        <v>876</v>
      </c>
      <c r="F16" s="73" t="s">
        <v>155</v>
      </c>
      <c r="G16" s="73" t="s">
        <v>877</v>
      </c>
      <c r="H16" s="73" t="s">
        <v>85</v>
      </c>
      <c r="I16" s="73" t="s">
        <v>128</v>
      </c>
      <c r="J16" s="73" t="s">
        <v>229</v>
      </c>
      <c r="K16" s="73" t="s">
        <v>878</v>
      </c>
      <c r="L16" s="73" t="s">
        <v>65</v>
      </c>
      <c r="M16" s="73" t="s">
        <v>164</v>
      </c>
      <c r="N16" s="73" t="s">
        <v>879</v>
      </c>
      <c r="O16" s="74">
        <f t="shared" si="4"/>
        <v>100</v>
      </c>
      <c r="P16" s="74">
        <f t="shared" si="5"/>
        <v>88</v>
      </c>
      <c r="Q16" s="74">
        <f t="shared" si="6"/>
        <v>94</v>
      </c>
      <c r="R16" s="74">
        <f t="shared" si="7"/>
        <v>86.7</v>
      </c>
      <c r="S16" s="74">
        <f t="shared" si="8"/>
        <v>100</v>
      </c>
      <c r="T16" s="74">
        <f t="shared" si="9"/>
        <v>98</v>
      </c>
      <c r="U16" s="74">
        <f t="shared" si="10"/>
        <v>100</v>
      </c>
      <c r="V16" s="75">
        <f t="shared" si="11"/>
        <v>0</v>
      </c>
      <c r="W16" s="90">
        <f t="shared" si="12"/>
        <v>94</v>
      </c>
      <c r="X16" s="87">
        <v>20.0</v>
      </c>
      <c r="Y16" s="88">
        <v>30.0</v>
      </c>
      <c r="Z16" s="88">
        <v>50.0</v>
      </c>
      <c r="AA16" s="88">
        <v>100.0</v>
      </c>
      <c r="AB16" s="121">
        <f t="shared" si="13"/>
        <v>100</v>
      </c>
      <c r="AC16" s="77">
        <v>25.0</v>
      </c>
      <c r="AD16" s="77">
        <v>63.0</v>
      </c>
      <c r="AE16" s="74">
        <v>100.0</v>
      </c>
      <c r="AF16" s="78">
        <f t="shared" si="14"/>
        <v>88</v>
      </c>
      <c r="AG16" s="77"/>
      <c r="AH16" s="77"/>
      <c r="AI16" s="74"/>
      <c r="AJ16" s="78">
        <f t="shared" si="15"/>
        <v>0</v>
      </c>
      <c r="AK16" s="79">
        <v>100.0</v>
      </c>
      <c r="AL16" s="80">
        <v>100.0</v>
      </c>
      <c r="AM16" s="79">
        <v>100.0</v>
      </c>
      <c r="AN16" s="79">
        <v>100.0</v>
      </c>
      <c r="AO16" s="79">
        <v>100.0</v>
      </c>
      <c r="AP16" s="79">
        <v>60.0</v>
      </c>
      <c r="AQ16" s="79">
        <v>100.0</v>
      </c>
      <c r="AR16" s="79">
        <v>67.0</v>
      </c>
      <c r="AS16" s="79">
        <v>40.0</v>
      </c>
      <c r="AT16" s="79">
        <v>100.0</v>
      </c>
      <c r="AU16" s="79"/>
      <c r="AV16" s="78">
        <f t="shared" si="16"/>
        <v>86.7</v>
      </c>
      <c r="AW16" s="79">
        <v>100.0</v>
      </c>
      <c r="AX16" s="79">
        <v>100.0</v>
      </c>
      <c r="AY16" s="79">
        <v>100.0</v>
      </c>
      <c r="AZ16" s="79">
        <v>100.0</v>
      </c>
      <c r="BA16" s="79">
        <v>100.0</v>
      </c>
      <c r="BB16" s="79">
        <v>100.0</v>
      </c>
      <c r="BC16" s="79">
        <v>100.0</v>
      </c>
      <c r="BD16" s="79">
        <v>100.0</v>
      </c>
      <c r="BE16" s="79">
        <v>100.0</v>
      </c>
      <c r="BF16" s="79">
        <v>100.0</v>
      </c>
      <c r="BG16" s="79"/>
      <c r="BH16" s="79"/>
      <c r="BI16" s="114">
        <f t="shared" si="17"/>
        <v>100</v>
      </c>
      <c r="BJ16" s="70">
        <v>100.0</v>
      </c>
      <c r="BK16" s="70">
        <v>100.0</v>
      </c>
      <c r="BL16" s="70">
        <v>90.0</v>
      </c>
      <c r="BM16" s="70">
        <v>100.0</v>
      </c>
      <c r="BN16" s="70">
        <v>100.0</v>
      </c>
      <c r="BO16" s="70">
        <v>100.0</v>
      </c>
      <c r="BP16" s="70">
        <v>100.0</v>
      </c>
      <c r="BQ16" s="70">
        <v>100.0</v>
      </c>
      <c r="BR16" s="70">
        <v>90.0</v>
      </c>
      <c r="BS16" s="70">
        <v>100.0</v>
      </c>
      <c r="BT16" s="121">
        <f t="shared" si="18"/>
        <v>98</v>
      </c>
      <c r="BU16" s="81">
        <v>100.0</v>
      </c>
      <c r="BV16" s="81">
        <v>100.0</v>
      </c>
      <c r="BW16" s="81">
        <v>100.0</v>
      </c>
      <c r="BX16" s="79">
        <v>100.0</v>
      </c>
      <c r="BY16" s="79">
        <v>100.0</v>
      </c>
      <c r="BZ16" s="79">
        <v>100.0</v>
      </c>
      <c r="CA16" s="79">
        <v>100.0</v>
      </c>
      <c r="CB16" s="79">
        <v>100.0</v>
      </c>
      <c r="CC16" s="79"/>
      <c r="CD16" s="78">
        <f t="shared" si="19"/>
        <v>100</v>
      </c>
      <c r="CF16" s="18"/>
      <c r="CG16" s="18"/>
      <c r="CH16" s="18"/>
      <c r="CI16" s="18"/>
      <c r="CJ16" s="18"/>
      <c r="CK16" s="18"/>
      <c r="CL16" s="18"/>
      <c r="CM16" s="18"/>
      <c r="CN16" s="18"/>
      <c r="CO16" s="18"/>
    </row>
    <row r="17" ht="15.75" customHeight="1">
      <c r="A17" s="34" t="str">
        <f t="shared" si="2"/>
        <v>202023537-6</v>
      </c>
      <c r="B17" s="23">
        <f t="shared" si="3"/>
        <v>100</v>
      </c>
      <c r="C17" s="34"/>
      <c r="D17" s="84">
        <v>13.0</v>
      </c>
      <c r="E17" s="73" t="s">
        <v>880</v>
      </c>
      <c r="F17" s="73" t="s">
        <v>85</v>
      </c>
      <c r="G17" s="73" t="s">
        <v>881</v>
      </c>
      <c r="H17" s="73" t="s">
        <v>155</v>
      </c>
      <c r="I17" s="73" t="s">
        <v>882</v>
      </c>
      <c r="J17" s="73" t="s">
        <v>156</v>
      </c>
      <c r="K17" s="73" t="s">
        <v>883</v>
      </c>
      <c r="L17" s="73" t="s">
        <v>65</v>
      </c>
      <c r="M17" s="73" t="s">
        <v>164</v>
      </c>
      <c r="N17" s="73" t="s">
        <v>884</v>
      </c>
      <c r="O17" s="74">
        <f t="shared" si="4"/>
        <v>99</v>
      </c>
      <c r="P17" s="74">
        <f t="shared" si="5"/>
        <v>100</v>
      </c>
      <c r="Q17" s="74">
        <f t="shared" si="6"/>
        <v>100</v>
      </c>
      <c r="R17" s="74">
        <f t="shared" si="7"/>
        <v>99</v>
      </c>
      <c r="S17" s="74">
        <f t="shared" si="8"/>
        <v>100</v>
      </c>
      <c r="T17" s="74">
        <f t="shared" si="9"/>
        <v>100</v>
      </c>
      <c r="U17" s="74">
        <f t="shared" si="10"/>
        <v>100</v>
      </c>
      <c r="V17" s="75">
        <f t="shared" si="11"/>
        <v>0</v>
      </c>
      <c r="W17" s="90">
        <f t="shared" si="12"/>
        <v>100</v>
      </c>
      <c r="X17" s="87">
        <v>20.0</v>
      </c>
      <c r="Y17" s="88">
        <v>29.0</v>
      </c>
      <c r="Z17" s="88">
        <v>50.0</v>
      </c>
      <c r="AA17" s="88">
        <v>100.0</v>
      </c>
      <c r="AB17" s="121">
        <f t="shared" si="13"/>
        <v>99</v>
      </c>
      <c r="AC17" s="77">
        <v>30.0</v>
      </c>
      <c r="AD17" s="77">
        <v>70.0</v>
      </c>
      <c r="AE17" s="74">
        <v>100.0</v>
      </c>
      <c r="AF17" s="78">
        <f t="shared" si="14"/>
        <v>100</v>
      </c>
      <c r="AG17" s="77"/>
      <c r="AH17" s="77"/>
      <c r="AI17" s="74"/>
      <c r="AJ17" s="78">
        <f t="shared" si="15"/>
        <v>0</v>
      </c>
      <c r="AK17" s="79">
        <v>100.0</v>
      </c>
      <c r="AL17" s="80">
        <v>100.0</v>
      </c>
      <c r="AM17" s="79">
        <v>90.0</v>
      </c>
      <c r="AN17" s="79">
        <v>100.0</v>
      </c>
      <c r="AO17" s="79">
        <v>100.0</v>
      </c>
      <c r="AP17" s="79">
        <v>100.0</v>
      </c>
      <c r="AQ17" s="79">
        <v>100.0</v>
      </c>
      <c r="AR17" s="79">
        <v>100.0</v>
      </c>
      <c r="AS17" s="79">
        <v>100.0</v>
      </c>
      <c r="AT17" s="79">
        <v>100.0</v>
      </c>
      <c r="AU17" s="79"/>
      <c r="AV17" s="78">
        <f t="shared" si="16"/>
        <v>99</v>
      </c>
      <c r="AW17" s="79">
        <v>100.0</v>
      </c>
      <c r="AX17" s="79">
        <v>100.0</v>
      </c>
      <c r="AY17" s="79">
        <v>100.0</v>
      </c>
      <c r="AZ17" s="79">
        <v>100.0</v>
      </c>
      <c r="BA17" s="79">
        <v>100.0</v>
      </c>
      <c r="BB17" s="79">
        <v>100.0</v>
      </c>
      <c r="BC17" s="79">
        <v>100.0</v>
      </c>
      <c r="BD17" s="79">
        <v>100.0</v>
      </c>
      <c r="BE17" s="79">
        <v>100.0</v>
      </c>
      <c r="BF17" s="79">
        <v>100.0</v>
      </c>
      <c r="BG17" s="79"/>
      <c r="BH17" s="79"/>
      <c r="BI17" s="114">
        <f t="shared" si="17"/>
        <v>100</v>
      </c>
      <c r="BJ17" s="70">
        <v>100.0</v>
      </c>
      <c r="BK17" s="70">
        <v>100.0</v>
      </c>
      <c r="BL17" s="70">
        <v>100.0</v>
      </c>
      <c r="BM17" s="70">
        <v>100.0</v>
      </c>
      <c r="BN17" s="70">
        <v>100.0</v>
      </c>
      <c r="BO17" s="70">
        <v>100.0</v>
      </c>
      <c r="BP17" s="70">
        <v>100.0</v>
      </c>
      <c r="BQ17" s="70">
        <v>100.0</v>
      </c>
      <c r="BR17" s="70">
        <v>100.0</v>
      </c>
      <c r="BS17" s="70">
        <v>100.0</v>
      </c>
      <c r="BT17" s="121">
        <f t="shared" si="18"/>
        <v>100</v>
      </c>
      <c r="BU17" s="81">
        <v>100.0</v>
      </c>
      <c r="BV17" s="81">
        <v>100.0</v>
      </c>
      <c r="BW17" s="81">
        <v>100.0</v>
      </c>
      <c r="BX17" s="79">
        <v>100.0</v>
      </c>
      <c r="BY17" s="79">
        <v>100.0</v>
      </c>
      <c r="BZ17" s="79">
        <v>100.0</v>
      </c>
      <c r="CA17" s="79">
        <v>100.0</v>
      </c>
      <c r="CB17" s="79">
        <v>100.0</v>
      </c>
      <c r="CC17" s="79"/>
      <c r="CD17" s="78">
        <f t="shared" si="19"/>
        <v>100</v>
      </c>
      <c r="CF17" s="18"/>
      <c r="CG17" s="18"/>
      <c r="CH17" s="18"/>
      <c r="CI17" s="18"/>
      <c r="CJ17" s="18"/>
      <c r="CK17" s="18"/>
      <c r="CL17" s="18"/>
      <c r="CM17" s="18"/>
      <c r="CN17" s="18"/>
      <c r="CO17" s="18"/>
    </row>
    <row r="18" ht="15.75" customHeight="1">
      <c r="A18" s="34" t="str">
        <f t="shared" si="2"/>
        <v>202023534-1</v>
      </c>
      <c r="B18" s="23">
        <f t="shared" si="3"/>
        <v>18</v>
      </c>
      <c r="C18" s="34"/>
      <c r="D18" s="84">
        <v>14.0</v>
      </c>
      <c r="E18" s="73" t="s">
        <v>885</v>
      </c>
      <c r="F18" s="73" t="s">
        <v>65</v>
      </c>
      <c r="G18" s="73" t="s">
        <v>886</v>
      </c>
      <c r="H18" s="73" t="s">
        <v>100</v>
      </c>
      <c r="I18" s="73" t="s">
        <v>207</v>
      </c>
      <c r="J18" s="73" t="s">
        <v>271</v>
      </c>
      <c r="K18" s="73" t="s">
        <v>887</v>
      </c>
      <c r="L18" s="73" t="s">
        <v>65</v>
      </c>
      <c r="M18" s="73" t="s">
        <v>164</v>
      </c>
      <c r="N18" s="73" t="s">
        <v>888</v>
      </c>
      <c r="O18" s="74">
        <f t="shared" si="4"/>
        <v>35</v>
      </c>
      <c r="P18" s="74">
        <f t="shared" si="5"/>
        <v>0</v>
      </c>
      <c r="Q18" s="74">
        <f t="shared" si="6"/>
        <v>18</v>
      </c>
      <c r="R18" s="74">
        <f t="shared" si="7"/>
        <v>89.5</v>
      </c>
      <c r="S18" s="74">
        <f t="shared" si="8"/>
        <v>90</v>
      </c>
      <c r="T18" s="74">
        <f t="shared" si="9"/>
        <v>66.5</v>
      </c>
      <c r="U18" s="74">
        <f t="shared" si="10"/>
        <v>75</v>
      </c>
      <c r="V18" s="75">
        <f t="shared" si="11"/>
        <v>0</v>
      </c>
      <c r="W18" s="90">
        <f t="shared" si="12"/>
        <v>18</v>
      </c>
      <c r="X18" s="87">
        <v>15.0</v>
      </c>
      <c r="Y18" s="88">
        <v>20.0</v>
      </c>
      <c r="Z18" s="88">
        <v>0.0</v>
      </c>
      <c r="AA18" s="88">
        <v>0.0</v>
      </c>
      <c r="AB18" s="121">
        <f t="shared" si="13"/>
        <v>35</v>
      </c>
      <c r="AC18" s="77" t="s">
        <v>68</v>
      </c>
      <c r="AD18" s="77" t="s">
        <v>68</v>
      </c>
      <c r="AE18" s="74" t="s">
        <v>68</v>
      </c>
      <c r="AF18" s="78">
        <f t="shared" si="14"/>
        <v>0</v>
      </c>
      <c r="AG18" s="77"/>
      <c r="AH18" s="77"/>
      <c r="AI18" s="74"/>
      <c r="AJ18" s="78">
        <f t="shared" si="15"/>
        <v>0</v>
      </c>
      <c r="AK18" s="79">
        <v>100.0</v>
      </c>
      <c r="AL18" s="80">
        <v>100.0</v>
      </c>
      <c r="AM18" s="79">
        <v>100.0</v>
      </c>
      <c r="AN18" s="79">
        <v>100.0</v>
      </c>
      <c r="AO18" s="79">
        <v>75.0</v>
      </c>
      <c r="AP18" s="79">
        <v>60.0</v>
      </c>
      <c r="AQ18" s="79">
        <v>100.0</v>
      </c>
      <c r="AR18" s="79">
        <v>100.0</v>
      </c>
      <c r="AS18" s="79">
        <v>60.0</v>
      </c>
      <c r="AT18" s="79">
        <v>100.0</v>
      </c>
      <c r="AU18" s="79"/>
      <c r="AV18" s="78">
        <f t="shared" si="16"/>
        <v>89.5</v>
      </c>
      <c r="AW18" s="79">
        <v>100.0</v>
      </c>
      <c r="AX18" s="79">
        <v>100.0</v>
      </c>
      <c r="AY18" s="79">
        <v>100.0</v>
      </c>
      <c r="AZ18" s="79">
        <v>100.0</v>
      </c>
      <c r="BA18" s="79">
        <v>100.0</v>
      </c>
      <c r="BB18" s="79">
        <v>100.0</v>
      </c>
      <c r="BC18" s="79">
        <v>100.0</v>
      </c>
      <c r="BD18" s="79">
        <v>0.0</v>
      </c>
      <c r="BE18" s="79">
        <v>100.0</v>
      </c>
      <c r="BF18" s="79">
        <v>100.0</v>
      </c>
      <c r="BG18" s="79"/>
      <c r="BH18" s="79"/>
      <c r="BI18" s="114">
        <f t="shared" si="17"/>
        <v>90</v>
      </c>
      <c r="BJ18" s="70">
        <v>100.0</v>
      </c>
      <c r="BK18" s="70">
        <v>85.0</v>
      </c>
      <c r="BL18" s="70">
        <v>90.0</v>
      </c>
      <c r="BM18" s="70">
        <v>85.0</v>
      </c>
      <c r="BN18" s="70">
        <v>100.0</v>
      </c>
      <c r="BO18" s="70">
        <v>0.0</v>
      </c>
      <c r="BP18" s="70">
        <v>70.0</v>
      </c>
      <c r="BQ18" s="70">
        <v>35.0</v>
      </c>
      <c r="BR18" s="70">
        <v>100.0</v>
      </c>
      <c r="BS18" s="70">
        <v>0.0</v>
      </c>
      <c r="BT18" s="121">
        <f t="shared" si="18"/>
        <v>66.5</v>
      </c>
      <c r="BU18" s="81">
        <v>100.0</v>
      </c>
      <c r="BV18" s="81">
        <v>100.0</v>
      </c>
      <c r="BW18" s="81">
        <v>100.0</v>
      </c>
      <c r="BX18" s="79">
        <v>0.0</v>
      </c>
      <c r="BY18" s="79">
        <v>100.0</v>
      </c>
      <c r="BZ18" s="79">
        <v>100.0</v>
      </c>
      <c r="CA18" s="79">
        <v>100.0</v>
      </c>
      <c r="CB18" s="85">
        <v>0.0</v>
      </c>
      <c r="CC18" s="79"/>
      <c r="CD18" s="78">
        <f t="shared" si="19"/>
        <v>75</v>
      </c>
      <c r="CF18" s="18"/>
      <c r="CG18" s="18"/>
      <c r="CH18" s="18"/>
      <c r="CI18" s="18"/>
      <c r="CJ18" s="18"/>
      <c r="CK18" s="18"/>
      <c r="CL18" s="18"/>
      <c r="CM18" s="18"/>
      <c r="CN18" s="18"/>
      <c r="CO18" s="18"/>
    </row>
    <row r="19" ht="15.75" customHeight="1">
      <c r="A19" s="34" t="str">
        <f t="shared" si="2"/>
        <v>202023522-8</v>
      </c>
      <c r="B19" s="23">
        <f t="shared" si="3"/>
        <v>0</v>
      </c>
      <c r="C19" s="34"/>
      <c r="D19" s="84">
        <v>15.0</v>
      </c>
      <c r="E19" s="73" t="s">
        <v>889</v>
      </c>
      <c r="F19" s="73" t="s">
        <v>108</v>
      </c>
      <c r="G19" s="73" t="s">
        <v>890</v>
      </c>
      <c r="H19" s="73" t="s">
        <v>79</v>
      </c>
      <c r="I19" s="89" t="s">
        <v>891</v>
      </c>
      <c r="J19" s="73" t="s">
        <v>892</v>
      </c>
      <c r="K19" s="73" t="s">
        <v>893</v>
      </c>
      <c r="L19" s="73" t="s">
        <v>65</v>
      </c>
      <c r="M19" s="73" t="s">
        <v>164</v>
      </c>
      <c r="N19" s="73" t="s">
        <v>894</v>
      </c>
      <c r="O19" s="74">
        <f t="shared" si="4"/>
        <v>0</v>
      </c>
      <c r="P19" s="74">
        <f t="shared" si="5"/>
        <v>0</v>
      </c>
      <c r="Q19" s="74">
        <f t="shared" si="6"/>
        <v>0</v>
      </c>
      <c r="R19" s="74">
        <f t="shared" si="7"/>
        <v>40</v>
      </c>
      <c r="S19" s="74">
        <f t="shared" si="8"/>
        <v>50</v>
      </c>
      <c r="T19" s="74">
        <f t="shared" si="9"/>
        <v>29</v>
      </c>
      <c r="U19" s="74">
        <f t="shared" si="10"/>
        <v>12.5</v>
      </c>
      <c r="V19" s="75">
        <f t="shared" si="11"/>
        <v>0</v>
      </c>
      <c r="W19" s="90">
        <f t="shared" si="12"/>
        <v>0</v>
      </c>
      <c r="X19" s="87">
        <v>0.0</v>
      </c>
      <c r="Y19" s="88">
        <v>0.0</v>
      </c>
      <c r="Z19" s="88">
        <v>0.0</v>
      </c>
      <c r="AA19" s="88">
        <v>0.0</v>
      </c>
      <c r="AB19" s="121">
        <f t="shared" si="13"/>
        <v>0</v>
      </c>
      <c r="AC19" s="77" t="s">
        <v>68</v>
      </c>
      <c r="AD19" s="77" t="s">
        <v>68</v>
      </c>
      <c r="AE19" s="74" t="s">
        <v>68</v>
      </c>
      <c r="AF19" s="78">
        <f t="shared" si="14"/>
        <v>0</v>
      </c>
      <c r="AG19" s="77"/>
      <c r="AH19" s="77"/>
      <c r="AI19" s="74"/>
      <c r="AJ19" s="78">
        <f t="shared" si="15"/>
        <v>0</v>
      </c>
      <c r="AK19" s="79">
        <v>100.0</v>
      </c>
      <c r="AL19" s="80">
        <v>100.0</v>
      </c>
      <c r="AM19" s="79">
        <v>100.0</v>
      </c>
      <c r="AN19" s="79">
        <v>100.0</v>
      </c>
      <c r="AO19" s="79">
        <v>0.0</v>
      </c>
      <c r="AP19" s="79">
        <v>0.0</v>
      </c>
      <c r="AQ19" s="85">
        <v>0.0</v>
      </c>
      <c r="AR19" s="85">
        <v>0.0</v>
      </c>
      <c r="AS19" s="85">
        <v>0.0</v>
      </c>
      <c r="AT19" s="85">
        <v>0.0</v>
      </c>
      <c r="AU19" s="79"/>
      <c r="AV19" s="78">
        <f t="shared" si="16"/>
        <v>40</v>
      </c>
      <c r="AW19" s="79">
        <v>100.0</v>
      </c>
      <c r="AX19" s="79">
        <v>100.0</v>
      </c>
      <c r="AY19" s="79">
        <v>100.0</v>
      </c>
      <c r="AZ19" s="79">
        <v>100.0</v>
      </c>
      <c r="BA19" s="79">
        <v>100.0</v>
      </c>
      <c r="BB19" s="79">
        <v>0.0</v>
      </c>
      <c r="BC19" s="85">
        <v>0.0</v>
      </c>
      <c r="BD19" s="85">
        <v>0.0</v>
      </c>
      <c r="BE19" s="85">
        <v>0.0</v>
      </c>
      <c r="BF19" s="85">
        <v>0.0</v>
      </c>
      <c r="BG19" s="79"/>
      <c r="BH19" s="79"/>
      <c r="BI19" s="114">
        <f t="shared" si="17"/>
        <v>50</v>
      </c>
      <c r="BJ19" s="79">
        <v>100.0</v>
      </c>
      <c r="BK19" s="79">
        <v>90.0</v>
      </c>
      <c r="BL19" s="79">
        <v>100.0</v>
      </c>
      <c r="BM19" s="79">
        <v>0.0</v>
      </c>
      <c r="BN19" s="79">
        <v>0.0</v>
      </c>
      <c r="BO19" s="79">
        <v>0.0</v>
      </c>
      <c r="BP19" s="70">
        <v>0.0</v>
      </c>
      <c r="BQ19" s="79">
        <v>0.0</v>
      </c>
      <c r="BR19" s="79">
        <v>0.0</v>
      </c>
      <c r="BS19" s="70">
        <v>0.0</v>
      </c>
      <c r="BT19" s="121">
        <f t="shared" si="18"/>
        <v>29</v>
      </c>
      <c r="BU19" s="81">
        <v>0.0</v>
      </c>
      <c r="BV19" s="81">
        <v>100.0</v>
      </c>
      <c r="BW19" s="81">
        <v>0.0</v>
      </c>
      <c r="BX19" s="79">
        <v>0.0</v>
      </c>
      <c r="BY19" s="79">
        <v>0.0</v>
      </c>
      <c r="BZ19" s="79">
        <v>0.0</v>
      </c>
      <c r="CA19" s="79">
        <v>0.0</v>
      </c>
      <c r="CB19" s="79">
        <v>0.0</v>
      </c>
      <c r="CC19" s="79"/>
      <c r="CD19" s="78">
        <f t="shared" si="19"/>
        <v>12.5</v>
      </c>
      <c r="CF19" s="109"/>
      <c r="CG19" s="109"/>
      <c r="CH19" s="109"/>
      <c r="CI19" s="109"/>
      <c r="CJ19" s="109"/>
      <c r="CK19" s="109"/>
      <c r="CL19" s="18"/>
      <c r="CM19" s="109"/>
      <c r="CN19" s="122"/>
    </row>
    <row r="20" ht="15.75" customHeight="1">
      <c r="A20" s="34" t="str">
        <f t="shared" si="2"/>
        <v>202023519-8</v>
      </c>
      <c r="B20" s="23">
        <f t="shared" si="3"/>
        <v>62</v>
      </c>
      <c r="C20" s="34"/>
      <c r="D20" s="84">
        <v>16.0</v>
      </c>
      <c r="E20" s="73" t="s">
        <v>895</v>
      </c>
      <c r="F20" s="73" t="s">
        <v>108</v>
      </c>
      <c r="G20" s="73" t="s">
        <v>896</v>
      </c>
      <c r="H20" s="73" t="s">
        <v>71</v>
      </c>
      <c r="I20" s="73" t="s">
        <v>897</v>
      </c>
      <c r="J20" s="73" t="s">
        <v>898</v>
      </c>
      <c r="K20" s="73" t="s">
        <v>899</v>
      </c>
      <c r="L20" s="73" t="s">
        <v>65</v>
      </c>
      <c r="M20" s="73" t="s">
        <v>164</v>
      </c>
      <c r="N20" s="73" t="s">
        <v>900</v>
      </c>
      <c r="O20" s="74">
        <f t="shared" si="4"/>
        <v>45</v>
      </c>
      <c r="P20" s="74">
        <f t="shared" si="5"/>
        <v>30</v>
      </c>
      <c r="Q20" s="74">
        <f t="shared" si="6"/>
        <v>60</v>
      </c>
      <c r="R20" s="74">
        <f t="shared" si="7"/>
        <v>90.8</v>
      </c>
      <c r="S20" s="74">
        <f t="shared" si="8"/>
        <v>75.591</v>
      </c>
      <c r="T20" s="74">
        <f t="shared" si="9"/>
        <v>38.5</v>
      </c>
      <c r="U20" s="74">
        <f t="shared" si="10"/>
        <v>41.25</v>
      </c>
      <c r="V20" s="75">
        <f t="shared" si="11"/>
        <v>75</v>
      </c>
      <c r="W20" s="90">
        <f t="shared" si="12"/>
        <v>62</v>
      </c>
      <c r="X20" s="87">
        <v>10.0</v>
      </c>
      <c r="Y20" s="88">
        <v>10.0</v>
      </c>
      <c r="Z20" s="88">
        <v>25.0</v>
      </c>
      <c r="AA20" s="88">
        <v>100.0</v>
      </c>
      <c r="AB20" s="121">
        <f t="shared" si="13"/>
        <v>45</v>
      </c>
      <c r="AC20" s="77">
        <v>30.0</v>
      </c>
      <c r="AD20" s="77">
        <v>0.0</v>
      </c>
      <c r="AE20" s="74">
        <v>0.0</v>
      </c>
      <c r="AF20" s="78">
        <f t="shared" si="14"/>
        <v>30</v>
      </c>
      <c r="AG20" s="77">
        <v>20.0</v>
      </c>
      <c r="AH20" s="77">
        <v>55.0</v>
      </c>
      <c r="AI20" s="74">
        <v>100.0</v>
      </c>
      <c r="AJ20" s="78">
        <f t="shared" si="15"/>
        <v>75</v>
      </c>
      <c r="AK20" s="79">
        <v>100.0</v>
      </c>
      <c r="AL20" s="80">
        <v>100.0</v>
      </c>
      <c r="AM20" s="79">
        <v>100.0</v>
      </c>
      <c r="AN20" s="79">
        <v>100.0</v>
      </c>
      <c r="AO20" s="79">
        <v>75.0</v>
      </c>
      <c r="AP20" s="79">
        <v>100.0</v>
      </c>
      <c r="AQ20" s="79">
        <v>100.0</v>
      </c>
      <c r="AR20" s="79">
        <v>33.0</v>
      </c>
      <c r="AS20" s="79">
        <v>100.0</v>
      </c>
      <c r="AT20" s="79">
        <v>100.0</v>
      </c>
      <c r="AU20" s="79"/>
      <c r="AV20" s="78">
        <f t="shared" si="16"/>
        <v>90.8</v>
      </c>
      <c r="AW20" s="79">
        <v>75.0</v>
      </c>
      <c r="AX20" s="79">
        <v>89.0</v>
      </c>
      <c r="AY20" s="79">
        <v>91.0</v>
      </c>
      <c r="AZ20" s="79">
        <v>62.0</v>
      </c>
      <c r="BA20" s="79">
        <v>92.0</v>
      </c>
      <c r="BB20" s="79">
        <v>74.0</v>
      </c>
      <c r="BC20" s="79">
        <v>46.0</v>
      </c>
      <c r="BD20" s="79">
        <v>90.91</v>
      </c>
      <c r="BE20" s="79">
        <v>56.0</v>
      </c>
      <c r="BF20" s="79">
        <v>80.0</v>
      </c>
      <c r="BG20" s="79"/>
      <c r="BH20" s="79"/>
      <c r="BI20" s="114">
        <f t="shared" si="17"/>
        <v>75.591</v>
      </c>
      <c r="BJ20" s="70">
        <v>30.0</v>
      </c>
      <c r="BK20" s="70">
        <v>100.0</v>
      </c>
      <c r="BL20" s="70">
        <v>90.0</v>
      </c>
      <c r="BM20" s="70">
        <v>0.0</v>
      </c>
      <c r="BN20" s="70">
        <v>30.0</v>
      </c>
      <c r="BO20" s="70">
        <v>0.0</v>
      </c>
      <c r="BP20" s="70">
        <v>55.0</v>
      </c>
      <c r="BQ20" s="70">
        <v>45.0</v>
      </c>
      <c r="BR20" s="70">
        <v>0.0</v>
      </c>
      <c r="BS20" s="70">
        <v>35.0</v>
      </c>
      <c r="BT20" s="121">
        <f t="shared" si="18"/>
        <v>38.5</v>
      </c>
      <c r="BU20" s="81">
        <v>55.0</v>
      </c>
      <c r="BV20" s="81">
        <v>100.0</v>
      </c>
      <c r="BW20" s="81">
        <v>100.0</v>
      </c>
      <c r="BX20" s="79">
        <v>0.0</v>
      </c>
      <c r="BY20" s="79">
        <v>75.0</v>
      </c>
      <c r="BZ20" s="79">
        <v>0.0</v>
      </c>
      <c r="CA20" s="79">
        <v>0.0</v>
      </c>
      <c r="CB20" s="79">
        <v>0.0</v>
      </c>
      <c r="CC20" s="79"/>
      <c r="CD20" s="78">
        <f t="shared" si="19"/>
        <v>41.25</v>
      </c>
      <c r="CF20" s="18"/>
      <c r="CG20" s="18"/>
      <c r="CH20" s="18"/>
      <c r="CI20" s="18"/>
      <c r="CJ20" s="18"/>
      <c r="CK20" s="18"/>
      <c r="CL20" s="18"/>
      <c r="CM20" s="18"/>
      <c r="CN20" s="18"/>
      <c r="CO20" s="18"/>
    </row>
    <row r="21" ht="15.75" customHeight="1">
      <c r="A21" s="34" t="str">
        <f t="shared" si="2"/>
        <v>201923563-K</v>
      </c>
      <c r="B21" s="23">
        <f t="shared" si="3"/>
        <v>72</v>
      </c>
      <c r="C21" s="34"/>
      <c r="D21" s="84">
        <v>17.0</v>
      </c>
      <c r="E21" s="73" t="s">
        <v>901</v>
      </c>
      <c r="F21" s="73" t="s">
        <v>205</v>
      </c>
      <c r="G21" s="73" t="s">
        <v>902</v>
      </c>
      <c r="H21" s="73" t="s">
        <v>79</v>
      </c>
      <c r="I21" s="73" t="s">
        <v>903</v>
      </c>
      <c r="J21" s="73" t="s">
        <v>904</v>
      </c>
      <c r="K21" s="73" t="s">
        <v>905</v>
      </c>
      <c r="L21" s="73" t="s">
        <v>65</v>
      </c>
      <c r="M21" s="73" t="s">
        <v>164</v>
      </c>
      <c r="N21" s="73" t="s">
        <v>906</v>
      </c>
      <c r="O21" s="74">
        <f t="shared" si="4"/>
        <v>100</v>
      </c>
      <c r="P21" s="74">
        <f t="shared" si="5"/>
        <v>25</v>
      </c>
      <c r="Q21" s="74">
        <f t="shared" si="6"/>
        <v>63</v>
      </c>
      <c r="R21" s="74">
        <f t="shared" si="7"/>
        <v>80.3</v>
      </c>
      <c r="S21" s="74">
        <f t="shared" si="8"/>
        <v>57.5</v>
      </c>
      <c r="T21" s="74">
        <f t="shared" si="9"/>
        <v>87.5</v>
      </c>
      <c r="U21" s="74">
        <f t="shared" si="10"/>
        <v>75</v>
      </c>
      <c r="V21" s="75">
        <f t="shared" si="11"/>
        <v>0</v>
      </c>
      <c r="W21" s="90">
        <f t="shared" si="12"/>
        <v>72</v>
      </c>
      <c r="X21" s="87">
        <v>20.0</v>
      </c>
      <c r="Y21" s="88">
        <v>30.0</v>
      </c>
      <c r="Z21" s="88">
        <v>50.0</v>
      </c>
      <c r="AA21" s="88">
        <v>100.0</v>
      </c>
      <c r="AB21" s="121">
        <f t="shared" si="13"/>
        <v>100</v>
      </c>
      <c r="AC21" s="77">
        <v>25.0</v>
      </c>
      <c r="AD21" s="77">
        <v>0.0</v>
      </c>
      <c r="AE21" s="74">
        <v>0.0</v>
      </c>
      <c r="AF21" s="78">
        <f t="shared" si="14"/>
        <v>25</v>
      </c>
      <c r="AG21" s="77"/>
      <c r="AH21" s="77"/>
      <c r="AI21" s="74"/>
      <c r="AJ21" s="78">
        <f t="shared" si="15"/>
        <v>0</v>
      </c>
      <c r="AK21" s="79">
        <v>100.0</v>
      </c>
      <c r="AL21" s="80">
        <v>100.0</v>
      </c>
      <c r="AM21" s="79">
        <v>100.0</v>
      </c>
      <c r="AN21" s="79">
        <v>100.0</v>
      </c>
      <c r="AO21" s="79">
        <v>100.0</v>
      </c>
      <c r="AP21" s="79">
        <v>100.0</v>
      </c>
      <c r="AQ21" s="79">
        <v>100.0</v>
      </c>
      <c r="AR21" s="79">
        <v>83.0</v>
      </c>
      <c r="AS21" s="79">
        <v>20.0</v>
      </c>
      <c r="AT21" s="79">
        <v>0.0</v>
      </c>
      <c r="AU21" s="79"/>
      <c r="AV21" s="78">
        <f t="shared" si="16"/>
        <v>80.3</v>
      </c>
      <c r="AW21" s="79">
        <v>100.0</v>
      </c>
      <c r="AX21" s="79">
        <v>100.0</v>
      </c>
      <c r="AY21" s="79">
        <v>100.0</v>
      </c>
      <c r="AZ21" s="79">
        <v>100.0</v>
      </c>
      <c r="BA21" s="79">
        <v>100.0</v>
      </c>
      <c r="BB21" s="79">
        <v>0.0</v>
      </c>
      <c r="BC21" s="85">
        <v>75.0</v>
      </c>
      <c r="BD21" s="79">
        <v>0.0</v>
      </c>
      <c r="BE21" s="79">
        <v>0.0</v>
      </c>
      <c r="BF21" s="79">
        <v>0.0</v>
      </c>
      <c r="BG21" s="79"/>
      <c r="BH21" s="79"/>
      <c r="BI21" s="114">
        <f t="shared" si="17"/>
        <v>57.5</v>
      </c>
      <c r="BJ21" s="70">
        <v>80.0</v>
      </c>
      <c r="BK21" s="70">
        <v>100.0</v>
      </c>
      <c r="BL21" s="70">
        <v>100.0</v>
      </c>
      <c r="BM21" s="70">
        <v>100.0</v>
      </c>
      <c r="BN21" s="70">
        <v>100.0</v>
      </c>
      <c r="BO21" s="70">
        <v>100.0</v>
      </c>
      <c r="BP21" s="70">
        <v>100.0</v>
      </c>
      <c r="BQ21" s="70">
        <v>100.0</v>
      </c>
      <c r="BR21" s="70">
        <v>95.0</v>
      </c>
      <c r="BS21" s="70">
        <v>0.0</v>
      </c>
      <c r="BT21" s="121">
        <f t="shared" si="18"/>
        <v>87.5</v>
      </c>
      <c r="BU21" s="81">
        <v>100.0</v>
      </c>
      <c r="BV21" s="81">
        <v>100.0</v>
      </c>
      <c r="BW21" s="81">
        <v>100.0</v>
      </c>
      <c r="BX21" s="79">
        <v>100.0</v>
      </c>
      <c r="BY21" s="79">
        <v>100.0</v>
      </c>
      <c r="BZ21" s="79">
        <v>100.0</v>
      </c>
      <c r="CA21" s="79">
        <v>0.0</v>
      </c>
      <c r="CB21" s="79">
        <v>0.0</v>
      </c>
      <c r="CC21" s="79"/>
      <c r="CD21" s="78">
        <f t="shared" si="19"/>
        <v>75</v>
      </c>
      <c r="CF21" s="18"/>
      <c r="CG21" s="18"/>
      <c r="CH21" s="18"/>
      <c r="CI21" s="18"/>
      <c r="CJ21" s="18"/>
      <c r="CK21" s="18"/>
      <c r="CL21" s="18"/>
      <c r="CM21" s="18"/>
      <c r="CN21" s="18"/>
      <c r="CO21" s="18"/>
    </row>
    <row r="22" ht="15.75" customHeight="1">
      <c r="A22" s="34" t="str">
        <f t="shared" si="2"/>
        <v>202023523-6</v>
      </c>
      <c r="B22" s="23">
        <f t="shared" si="3"/>
        <v>78</v>
      </c>
      <c r="C22" s="34"/>
      <c r="D22" s="98">
        <f t="shared" ref="D22:D30" si="20">D21+1</f>
        <v>18</v>
      </c>
      <c r="E22" s="73" t="s">
        <v>907</v>
      </c>
      <c r="F22" s="73" t="s">
        <v>85</v>
      </c>
      <c r="G22" s="73" t="s">
        <v>908</v>
      </c>
      <c r="H22" s="73" t="s">
        <v>100</v>
      </c>
      <c r="I22" s="73" t="s">
        <v>909</v>
      </c>
      <c r="J22" s="73" t="s">
        <v>910</v>
      </c>
      <c r="K22" s="73" t="s">
        <v>911</v>
      </c>
      <c r="L22" s="73" t="s">
        <v>65</v>
      </c>
      <c r="M22" s="73" t="s">
        <v>164</v>
      </c>
      <c r="N22" s="73" t="s">
        <v>912</v>
      </c>
      <c r="O22" s="74">
        <f t="shared" si="4"/>
        <v>84</v>
      </c>
      <c r="P22" s="74">
        <f t="shared" si="5"/>
        <v>55</v>
      </c>
      <c r="Q22" s="74">
        <f t="shared" si="6"/>
        <v>70</v>
      </c>
      <c r="R22" s="74">
        <f t="shared" si="7"/>
        <v>77.5</v>
      </c>
      <c r="S22" s="74">
        <f t="shared" si="8"/>
        <v>100</v>
      </c>
      <c r="T22" s="74">
        <f t="shared" si="9"/>
        <v>88</v>
      </c>
      <c r="U22" s="74">
        <f t="shared" si="10"/>
        <v>100</v>
      </c>
      <c r="V22" s="75">
        <f t="shared" si="11"/>
        <v>0</v>
      </c>
      <c r="W22" s="90">
        <f t="shared" si="12"/>
        <v>78</v>
      </c>
      <c r="X22" s="87">
        <v>15.0</v>
      </c>
      <c r="Y22" s="88">
        <v>24.0</v>
      </c>
      <c r="Z22" s="88">
        <v>45.0</v>
      </c>
      <c r="AA22" s="88">
        <v>100.0</v>
      </c>
      <c r="AB22" s="121">
        <f t="shared" si="13"/>
        <v>84</v>
      </c>
      <c r="AC22" s="77">
        <v>15.0</v>
      </c>
      <c r="AD22" s="77">
        <v>40.0</v>
      </c>
      <c r="AE22" s="74">
        <v>100.0</v>
      </c>
      <c r="AF22" s="78">
        <f t="shared" si="14"/>
        <v>55</v>
      </c>
      <c r="AG22" s="77"/>
      <c r="AH22" s="77"/>
      <c r="AI22" s="74"/>
      <c r="AJ22" s="78">
        <f t="shared" si="15"/>
        <v>0</v>
      </c>
      <c r="AK22" s="79">
        <v>100.0</v>
      </c>
      <c r="AL22" s="80">
        <v>100.0</v>
      </c>
      <c r="AM22" s="79">
        <v>100.0</v>
      </c>
      <c r="AN22" s="79">
        <v>50.0</v>
      </c>
      <c r="AO22" s="79">
        <v>75.0</v>
      </c>
      <c r="AP22" s="79">
        <v>60.0</v>
      </c>
      <c r="AQ22" s="79">
        <v>60.0</v>
      </c>
      <c r="AR22" s="79">
        <v>50.0</v>
      </c>
      <c r="AS22" s="79">
        <v>80.0</v>
      </c>
      <c r="AT22" s="79">
        <v>100.0</v>
      </c>
      <c r="AU22" s="79"/>
      <c r="AV22" s="78">
        <f t="shared" si="16"/>
        <v>77.5</v>
      </c>
      <c r="AW22" s="79">
        <v>100.0</v>
      </c>
      <c r="AX22" s="79">
        <v>100.0</v>
      </c>
      <c r="AY22" s="79">
        <v>100.0</v>
      </c>
      <c r="AZ22" s="79">
        <v>100.0</v>
      </c>
      <c r="BA22" s="79">
        <v>100.0</v>
      </c>
      <c r="BB22" s="79">
        <v>100.0</v>
      </c>
      <c r="BC22" s="79">
        <v>100.0</v>
      </c>
      <c r="BD22" s="79">
        <v>100.0</v>
      </c>
      <c r="BE22" s="79">
        <v>100.0</v>
      </c>
      <c r="BF22" s="79">
        <v>100.0</v>
      </c>
      <c r="BG22" s="79"/>
      <c r="BH22" s="79"/>
      <c r="BI22" s="114">
        <f t="shared" si="17"/>
        <v>100</v>
      </c>
      <c r="BJ22" s="70">
        <v>100.0</v>
      </c>
      <c r="BK22" s="70">
        <v>100.0</v>
      </c>
      <c r="BL22" s="70">
        <v>90.0</v>
      </c>
      <c r="BM22" s="70">
        <v>90.0</v>
      </c>
      <c r="BN22" s="70">
        <v>100.0</v>
      </c>
      <c r="BO22" s="70">
        <v>0.0</v>
      </c>
      <c r="BP22" s="70">
        <v>100.0</v>
      </c>
      <c r="BQ22" s="70">
        <v>100.0</v>
      </c>
      <c r="BR22" s="70">
        <v>100.0</v>
      </c>
      <c r="BS22" s="70">
        <v>100.0</v>
      </c>
      <c r="BT22" s="121">
        <f t="shared" si="18"/>
        <v>88</v>
      </c>
      <c r="BU22" s="81">
        <v>100.0</v>
      </c>
      <c r="BV22" s="81">
        <v>100.0</v>
      </c>
      <c r="BW22" s="81">
        <v>100.0</v>
      </c>
      <c r="BX22" s="79">
        <v>100.0</v>
      </c>
      <c r="BY22" s="79">
        <v>100.0</v>
      </c>
      <c r="BZ22" s="79">
        <v>100.0</v>
      </c>
      <c r="CA22" s="79">
        <v>100.0</v>
      </c>
      <c r="CB22" s="79">
        <v>100.0</v>
      </c>
      <c r="CC22" s="79"/>
      <c r="CD22" s="78">
        <f t="shared" si="19"/>
        <v>100</v>
      </c>
      <c r="CF22" s="18"/>
      <c r="CG22" s="18"/>
      <c r="CH22" s="18"/>
      <c r="CI22" s="18"/>
      <c r="CJ22" s="18"/>
      <c r="CK22" s="18"/>
      <c r="CL22" s="18"/>
      <c r="CM22" s="18"/>
      <c r="CN22" s="18"/>
      <c r="CO22" s="18"/>
    </row>
    <row r="23" ht="15.75" customHeight="1">
      <c r="A23" s="34" t="str">
        <f t="shared" si="2"/>
        <v>202023505-8</v>
      </c>
      <c r="B23" s="23">
        <f t="shared" si="3"/>
        <v>94</v>
      </c>
      <c r="C23" s="34"/>
      <c r="D23" s="98">
        <f t="shared" si="20"/>
        <v>19</v>
      </c>
      <c r="E23" s="73" t="s">
        <v>913</v>
      </c>
      <c r="F23" s="73" t="s">
        <v>108</v>
      </c>
      <c r="G23" s="73" t="s">
        <v>914</v>
      </c>
      <c r="H23" s="73" t="s">
        <v>59</v>
      </c>
      <c r="I23" s="73" t="s">
        <v>175</v>
      </c>
      <c r="J23" s="73" t="s">
        <v>915</v>
      </c>
      <c r="K23" s="73" t="s">
        <v>916</v>
      </c>
      <c r="L23" s="73" t="s">
        <v>65</v>
      </c>
      <c r="M23" s="73" t="s">
        <v>164</v>
      </c>
      <c r="N23" s="73" t="s">
        <v>917</v>
      </c>
      <c r="O23" s="74">
        <f t="shared" si="4"/>
        <v>89</v>
      </c>
      <c r="P23" s="74">
        <f t="shared" si="5"/>
        <v>95</v>
      </c>
      <c r="Q23" s="74">
        <f t="shared" si="6"/>
        <v>92</v>
      </c>
      <c r="R23" s="74">
        <f t="shared" si="7"/>
        <v>91</v>
      </c>
      <c r="S23" s="74">
        <f t="shared" si="8"/>
        <v>100</v>
      </c>
      <c r="T23" s="74">
        <f t="shared" si="9"/>
        <v>98</v>
      </c>
      <c r="U23" s="74">
        <f t="shared" si="10"/>
        <v>100</v>
      </c>
      <c r="V23" s="75">
        <f t="shared" si="11"/>
        <v>0</v>
      </c>
      <c r="W23" s="90">
        <f t="shared" si="12"/>
        <v>94</v>
      </c>
      <c r="X23" s="87">
        <v>20.0</v>
      </c>
      <c r="Y23" s="88">
        <v>29.0</v>
      </c>
      <c r="Z23" s="88">
        <v>40.0</v>
      </c>
      <c r="AA23" s="88">
        <v>100.0</v>
      </c>
      <c r="AB23" s="121">
        <f t="shared" si="13"/>
        <v>89</v>
      </c>
      <c r="AC23" s="77">
        <v>30.0</v>
      </c>
      <c r="AD23" s="77">
        <v>65.0</v>
      </c>
      <c r="AE23" s="74">
        <v>100.0</v>
      </c>
      <c r="AF23" s="78">
        <f t="shared" si="14"/>
        <v>95</v>
      </c>
      <c r="AG23" s="77"/>
      <c r="AH23" s="77"/>
      <c r="AI23" s="74"/>
      <c r="AJ23" s="78">
        <f t="shared" si="15"/>
        <v>0</v>
      </c>
      <c r="AK23" s="79">
        <v>100.0</v>
      </c>
      <c r="AL23" s="80">
        <v>100.0</v>
      </c>
      <c r="AM23" s="79">
        <v>100.0</v>
      </c>
      <c r="AN23" s="79">
        <v>100.0</v>
      </c>
      <c r="AO23" s="79">
        <v>100.0</v>
      </c>
      <c r="AP23" s="79">
        <v>80.0</v>
      </c>
      <c r="AQ23" s="79">
        <v>80.0</v>
      </c>
      <c r="AR23" s="79">
        <v>50.0</v>
      </c>
      <c r="AS23" s="79">
        <v>100.0</v>
      </c>
      <c r="AT23" s="79">
        <v>100.0</v>
      </c>
      <c r="AU23" s="79"/>
      <c r="AV23" s="78">
        <f t="shared" si="16"/>
        <v>91</v>
      </c>
      <c r="AW23" s="79">
        <v>100.0</v>
      </c>
      <c r="AX23" s="79">
        <v>100.0</v>
      </c>
      <c r="AY23" s="79">
        <v>100.0</v>
      </c>
      <c r="AZ23" s="79">
        <v>100.0</v>
      </c>
      <c r="BA23" s="79">
        <v>100.0</v>
      </c>
      <c r="BB23" s="79">
        <v>100.0</v>
      </c>
      <c r="BC23" s="79">
        <v>100.0</v>
      </c>
      <c r="BD23" s="79">
        <v>100.0</v>
      </c>
      <c r="BE23" s="79">
        <v>100.0</v>
      </c>
      <c r="BF23" s="79">
        <v>100.0</v>
      </c>
      <c r="BG23" s="79"/>
      <c r="BH23" s="79"/>
      <c r="BI23" s="114">
        <f t="shared" si="17"/>
        <v>100</v>
      </c>
      <c r="BJ23" s="70">
        <v>100.0</v>
      </c>
      <c r="BK23" s="70">
        <v>100.0</v>
      </c>
      <c r="BL23" s="70">
        <v>100.0</v>
      </c>
      <c r="BM23" s="70">
        <v>100.0</v>
      </c>
      <c r="BN23" s="70">
        <v>80.0</v>
      </c>
      <c r="BO23" s="70">
        <v>100.0</v>
      </c>
      <c r="BP23" s="70">
        <v>100.0</v>
      </c>
      <c r="BQ23" s="70">
        <v>100.0</v>
      </c>
      <c r="BR23" s="70">
        <v>100.0</v>
      </c>
      <c r="BS23" s="70">
        <v>100.0</v>
      </c>
      <c r="BT23" s="121">
        <f t="shared" si="18"/>
        <v>98</v>
      </c>
      <c r="BU23" s="81">
        <v>100.0</v>
      </c>
      <c r="BV23" s="81">
        <v>100.0</v>
      </c>
      <c r="BW23" s="81">
        <v>100.0</v>
      </c>
      <c r="BX23" s="79">
        <v>100.0</v>
      </c>
      <c r="BY23" s="79">
        <v>100.0</v>
      </c>
      <c r="BZ23" s="79">
        <v>100.0</v>
      </c>
      <c r="CA23" s="79">
        <v>100.0</v>
      </c>
      <c r="CB23" s="79">
        <v>100.0</v>
      </c>
      <c r="CC23" s="79"/>
      <c r="CD23" s="78">
        <f t="shared" si="19"/>
        <v>100</v>
      </c>
      <c r="CF23" s="18"/>
      <c r="CG23" s="18"/>
      <c r="CH23" s="18"/>
      <c r="CI23" s="18"/>
      <c r="CJ23" s="18"/>
      <c r="CK23" s="18"/>
      <c r="CL23" s="18"/>
      <c r="CM23" s="18"/>
      <c r="CN23" s="18"/>
      <c r="CO23" s="18"/>
    </row>
    <row r="24" ht="15.75" customHeight="1">
      <c r="A24" s="34" t="str">
        <f t="shared" si="2"/>
        <v>202023541-4</v>
      </c>
      <c r="B24" s="23">
        <f t="shared" si="3"/>
        <v>78</v>
      </c>
      <c r="C24" s="34"/>
      <c r="D24" s="98">
        <f t="shared" si="20"/>
        <v>20</v>
      </c>
      <c r="E24" s="73" t="s">
        <v>918</v>
      </c>
      <c r="F24" s="73" t="s">
        <v>59</v>
      </c>
      <c r="G24" s="73" t="s">
        <v>919</v>
      </c>
      <c r="H24" s="73" t="s">
        <v>59</v>
      </c>
      <c r="I24" s="73" t="s">
        <v>920</v>
      </c>
      <c r="J24" s="73" t="s">
        <v>921</v>
      </c>
      <c r="K24" s="73" t="s">
        <v>922</v>
      </c>
      <c r="L24" s="73" t="s">
        <v>65</v>
      </c>
      <c r="M24" s="73" t="s">
        <v>164</v>
      </c>
      <c r="N24" s="73" t="s">
        <v>923</v>
      </c>
      <c r="O24" s="74">
        <f t="shared" si="4"/>
        <v>85</v>
      </c>
      <c r="P24" s="74">
        <f t="shared" si="5"/>
        <v>65</v>
      </c>
      <c r="Q24" s="74">
        <f t="shared" si="6"/>
        <v>75</v>
      </c>
      <c r="R24" s="74">
        <f t="shared" si="7"/>
        <v>82.9</v>
      </c>
      <c r="S24" s="74">
        <f t="shared" si="8"/>
        <v>99.2</v>
      </c>
      <c r="T24" s="74">
        <f t="shared" si="9"/>
        <v>81.5</v>
      </c>
      <c r="U24" s="74">
        <f t="shared" si="10"/>
        <v>62.5</v>
      </c>
      <c r="V24" s="75">
        <f t="shared" si="11"/>
        <v>0</v>
      </c>
      <c r="W24" s="90">
        <f t="shared" si="12"/>
        <v>78</v>
      </c>
      <c r="X24" s="87">
        <v>20.0</v>
      </c>
      <c r="Y24" s="88">
        <v>30.0</v>
      </c>
      <c r="Z24" s="88">
        <v>35.0</v>
      </c>
      <c r="AA24" s="88">
        <v>100.0</v>
      </c>
      <c r="AB24" s="121">
        <f t="shared" si="13"/>
        <v>85</v>
      </c>
      <c r="AC24" s="77">
        <v>0.0</v>
      </c>
      <c r="AD24" s="77">
        <v>65.0</v>
      </c>
      <c r="AE24" s="74">
        <v>100.0</v>
      </c>
      <c r="AF24" s="78">
        <f t="shared" si="14"/>
        <v>65</v>
      </c>
      <c r="AG24" s="77"/>
      <c r="AH24" s="77"/>
      <c r="AI24" s="74"/>
      <c r="AJ24" s="78">
        <f t="shared" si="15"/>
        <v>0</v>
      </c>
      <c r="AK24" s="79">
        <v>100.0</v>
      </c>
      <c r="AL24" s="80">
        <v>89.0</v>
      </c>
      <c r="AM24" s="79">
        <v>90.0</v>
      </c>
      <c r="AN24" s="79">
        <v>0.0</v>
      </c>
      <c r="AO24" s="79">
        <v>100.0</v>
      </c>
      <c r="AP24" s="79">
        <v>100.0</v>
      </c>
      <c r="AQ24" s="79">
        <v>100.0</v>
      </c>
      <c r="AR24" s="79">
        <v>50.0</v>
      </c>
      <c r="AS24" s="79">
        <v>100.0</v>
      </c>
      <c r="AT24" s="79">
        <v>100.0</v>
      </c>
      <c r="AU24" s="79"/>
      <c r="AV24" s="78">
        <f t="shared" si="16"/>
        <v>82.9</v>
      </c>
      <c r="AW24" s="79">
        <v>100.0</v>
      </c>
      <c r="AX24" s="79">
        <v>100.0</v>
      </c>
      <c r="AY24" s="79">
        <v>100.0</v>
      </c>
      <c r="AZ24" s="79">
        <v>100.0</v>
      </c>
      <c r="BA24" s="79">
        <v>97.0</v>
      </c>
      <c r="BB24" s="79">
        <v>100.0</v>
      </c>
      <c r="BC24" s="79">
        <v>98.0</v>
      </c>
      <c r="BD24" s="79">
        <v>100.0</v>
      </c>
      <c r="BE24" s="79">
        <v>97.0</v>
      </c>
      <c r="BF24" s="79">
        <v>100.0</v>
      </c>
      <c r="BG24" s="79"/>
      <c r="BH24" s="79"/>
      <c r="BI24" s="114">
        <f t="shared" si="17"/>
        <v>99.2</v>
      </c>
      <c r="BJ24" s="70">
        <v>100.0</v>
      </c>
      <c r="BK24" s="70">
        <v>100.0</v>
      </c>
      <c r="BL24" s="70">
        <v>100.0</v>
      </c>
      <c r="BM24" s="70">
        <v>0.0</v>
      </c>
      <c r="BN24" s="70">
        <v>100.0</v>
      </c>
      <c r="BO24" s="70">
        <v>100.0</v>
      </c>
      <c r="BP24" s="70">
        <v>100.0</v>
      </c>
      <c r="BQ24" s="70">
        <v>30.0</v>
      </c>
      <c r="BR24" s="70">
        <v>100.0</v>
      </c>
      <c r="BS24" s="70">
        <v>85.0</v>
      </c>
      <c r="BT24" s="121">
        <f t="shared" si="18"/>
        <v>81.5</v>
      </c>
      <c r="BU24" s="81">
        <v>100.0</v>
      </c>
      <c r="BV24" s="81">
        <v>100.0</v>
      </c>
      <c r="BW24" s="81">
        <v>0.0</v>
      </c>
      <c r="BX24" s="79">
        <v>100.0</v>
      </c>
      <c r="BY24" s="79">
        <v>100.0</v>
      </c>
      <c r="BZ24" s="79">
        <v>100.0</v>
      </c>
      <c r="CA24" s="79">
        <v>0.0</v>
      </c>
      <c r="CB24" s="85">
        <v>0.0</v>
      </c>
      <c r="CC24" s="79"/>
      <c r="CD24" s="78">
        <f t="shared" si="19"/>
        <v>62.5</v>
      </c>
      <c r="CF24" s="18"/>
      <c r="CG24" s="18"/>
      <c r="CH24" s="18"/>
      <c r="CI24" s="18"/>
      <c r="CJ24" s="18"/>
      <c r="CK24" s="18"/>
      <c r="CL24" s="18"/>
      <c r="CM24" s="18"/>
      <c r="CN24" s="18"/>
      <c r="CO24" s="18"/>
    </row>
    <row r="25" ht="15.75" customHeight="1">
      <c r="A25" s="34" t="str">
        <f t="shared" si="2"/>
        <v>202023560-0</v>
      </c>
      <c r="B25" s="23">
        <f t="shared" si="3"/>
        <v>99</v>
      </c>
      <c r="C25" s="34"/>
      <c r="D25" s="98">
        <f t="shared" si="20"/>
        <v>21</v>
      </c>
      <c r="E25" s="73" t="s">
        <v>924</v>
      </c>
      <c r="F25" s="73" t="s">
        <v>155</v>
      </c>
      <c r="G25" s="73" t="s">
        <v>925</v>
      </c>
      <c r="H25" s="73" t="s">
        <v>71</v>
      </c>
      <c r="I25" s="73" t="s">
        <v>926</v>
      </c>
      <c r="J25" s="73" t="s">
        <v>927</v>
      </c>
      <c r="K25" s="73" t="s">
        <v>916</v>
      </c>
      <c r="L25" s="73" t="s">
        <v>65</v>
      </c>
      <c r="M25" s="73" t="s">
        <v>164</v>
      </c>
      <c r="N25" s="73" t="s">
        <v>928</v>
      </c>
      <c r="O25" s="74">
        <f t="shared" si="4"/>
        <v>95</v>
      </c>
      <c r="P25" s="74">
        <f t="shared" si="5"/>
        <v>100</v>
      </c>
      <c r="Q25" s="74">
        <f t="shared" si="6"/>
        <v>98</v>
      </c>
      <c r="R25" s="74">
        <f t="shared" si="7"/>
        <v>100</v>
      </c>
      <c r="S25" s="74">
        <f t="shared" si="8"/>
        <v>99.4</v>
      </c>
      <c r="T25" s="74">
        <f t="shared" si="9"/>
        <v>99</v>
      </c>
      <c r="U25" s="74">
        <f t="shared" si="10"/>
        <v>100</v>
      </c>
      <c r="V25" s="75">
        <f t="shared" si="11"/>
        <v>0</v>
      </c>
      <c r="W25" s="90">
        <f t="shared" si="12"/>
        <v>99</v>
      </c>
      <c r="X25" s="87">
        <v>20.0</v>
      </c>
      <c r="Y25" s="88">
        <v>25.0</v>
      </c>
      <c r="Z25" s="88">
        <v>50.0</v>
      </c>
      <c r="AA25" s="88">
        <v>100.0</v>
      </c>
      <c r="AB25" s="121">
        <f t="shared" si="13"/>
        <v>95</v>
      </c>
      <c r="AC25" s="77">
        <v>30.0</v>
      </c>
      <c r="AD25" s="77">
        <v>70.0</v>
      </c>
      <c r="AE25" s="74">
        <v>100.0</v>
      </c>
      <c r="AF25" s="78">
        <f t="shared" si="14"/>
        <v>100</v>
      </c>
      <c r="AG25" s="77"/>
      <c r="AH25" s="77"/>
      <c r="AI25" s="74"/>
      <c r="AJ25" s="78">
        <f t="shared" si="15"/>
        <v>0</v>
      </c>
      <c r="AK25" s="79">
        <v>100.0</v>
      </c>
      <c r="AL25" s="80">
        <v>100.0</v>
      </c>
      <c r="AM25" s="79">
        <v>100.0</v>
      </c>
      <c r="AN25" s="79">
        <v>100.0</v>
      </c>
      <c r="AO25" s="79">
        <v>100.0</v>
      </c>
      <c r="AP25" s="79">
        <v>100.0</v>
      </c>
      <c r="AQ25" s="79">
        <v>100.0</v>
      </c>
      <c r="AR25" s="79">
        <v>100.0</v>
      </c>
      <c r="AS25" s="79">
        <v>100.0</v>
      </c>
      <c r="AT25" s="79">
        <v>100.0</v>
      </c>
      <c r="AU25" s="79"/>
      <c r="AV25" s="78">
        <f t="shared" si="16"/>
        <v>100</v>
      </c>
      <c r="AW25" s="79">
        <v>100.0</v>
      </c>
      <c r="AX25" s="79">
        <v>100.0</v>
      </c>
      <c r="AY25" s="79">
        <v>100.0</v>
      </c>
      <c r="AZ25" s="79">
        <v>100.0</v>
      </c>
      <c r="BA25" s="79">
        <v>100.0</v>
      </c>
      <c r="BB25" s="79">
        <v>94.0</v>
      </c>
      <c r="BC25" s="79">
        <v>100.0</v>
      </c>
      <c r="BD25" s="79">
        <v>100.0</v>
      </c>
      <c r="BE25" s="79">
        <v>100.0</v>
      </c>
      <c r="BF25" s="79">
        <v>100.0</v>
      </c>
      <c r="BG25" s="79"/>
      <c r="BH25" s="79"/>
      <c r="BI25" s="114">
        <f t="shared" si="17"/>
        <v>99.4</v>
      </c>
      <c r="BJ25" s="70">
        <v>100.0</v>
      </c>
      <c r="BK25" s="70">
        <v>100.0</v>
      </c>
      <c r="BL25" s="70">
        <v>95.0</v>
      </c>
      <c r="BM25" s="70">
        <v>100.0</v>
      </c>
      <c r="BN25" s="70">
        <v>100.0</v>
      </c>
      <c r="BO25" s="70">
        <v>95.0</v>
      </c>
      <c r="BP25" s="70">
        <v>100.0</v>
      </c>
      <c r="BQ25" s="70">
        <v>100.0</v>
      </c>
      <c r="BR25" s="70">
        <v>100.0</v>
      </c>
      <c r="BS25" s="70">
        <v>100.0</v>
      </c>
      <c r="BT25" s="121">
        <f t="shared" si="18"/>
        <v>99</v>
      </c>
      <c r="BU25" s="81">
        <v>100.0</v>
      </c>
      <c r="BV25" s="81">
        <v>100.0</v>
      </c>
      <c r="BW25" s="81">
        <v>100.0</v>
      </c>
      <c r="BX25" s="79">
        <v>100.0</v>
      </c>
      <c r="BY25" s="79">
        <v>100.0</v>
      </c>
      <c r="BZ25" s="79">
        <v>100.0</v>
      </c>
      <c r="CA25" s="79">
        <v>100.0</v>
      </c>
      <c r="CB25" s="79">
        <v>100.0</v>
      </c>
      <c r="CC25" s="79"/>
      <c r="CD25" s="78">
        <f t="shared" si="19"/>
        <v>100</v>
      </c>
      <c r="CF25" s="18"/>
      <c r="CG25" s="18"/>
      <c r="CH25" s="18"/>
      <c r="CI25" s="18"/>
      <c r="CJ25" s="18"/>
      <c r="CK25" s="18"/>
      <c r="CL25" s="18"/>
      <c r="CM25" s="18"/>
      <c r="CN25" s="18"/>
      <c r="CO25" s="18"/>
    </row>
    <row r="26" ht="15.75" customHeight="1">
      <c r="A26" s="34" t="str">
        <f t="shared" si="2"/>
        <v>202023514-7</v>
      </c>
      <c r="B26" s="23">
        <f t="shared" si="3"/>
        <v>90</v>
      </c>
      <c r="C26" s="34"/>
      <c r="D26" s="98">
        <f t="shared" si="20"/>
        <v>22</v>
      </c>
      <c r="E26" s="73" t="s">
        <v>929</v>
      </c>
      <c r="F26" s="73" t="s">
        <v>92</v>
      </c>
      <c r="G26" s="73" t="s">
        <v>930</v>
      </c>
      <c r="H26" s="73" t="s">
        <v>61</v>
      </c>
      <c r="I26" s="73" t="s">
        <v>931</v>
      </c>
      <c r="J26" s="73" t="s">
        <v>932</v>
      </c>
      <c r="K26" s="73" t="s">
        <v>563</v>
      </c>
      <c r="L26" s="73" t="s">
        <v>65</v>
      </c>
      <c r="M26" s="73" t="s">
        <v>164</v>
      </c>
      <c r="N26" s="73" t="s">
        <v>933</v>
      </c>
      <c r="O26" s="74">
        <f t="shared" si="4"/>
        <v>94</v>
      </c>
      <c r="P26" s="74">
        <f t="shared" si="5"/>
        <v>0</v>
      </c>
      <c r="Q26" s="74">
        <f t="shared" si="6"/>
        <v>97</v>
      </c>
      <c r="R26" s="74">
        <f t="shared" si="7"/>
        <v>89</v>
      </c>
      <c r="S26" s="74">
        <f t="shared" si="8"/>
        <v>100</v>
      </c>
      <c r="T26" s="74">
        <f t="shared" si="9"/>
        <v>71.5</v>
      </c>
      <c r="U26" s="74">
        <f t="shared" si="10"/>
        <v>84.75</v>
      </c>
      <c r="V26" s="75">
        <f t="shared" si="11"/>
        <v>100</v>
      </c>
      <c r="W26" s="90">
        <f t="shared" si="12"/>
        <v>90</v>
      </c>
      <c r="X26" s="87">
        <v>15.0</v>
      </c>
      <c r="Y26" s="88">
        <v>29.0</v>
      </c>
      <c r="Z26" s="88">
        <v>50.0</v>
      </c>
      <c r="AA26" s="88">
        <v>100.0</v>
      </c>
      <c r="AB26" s="121">
        <f t="shared" si="13"/>
        <v>94</v>
      </c>
      <c r="AC26" s="77" t="s">
        <v>68</v>
      </c>
      <c r="AD26" s="77" t="s">
        <v>68</v>
      </c>
      <c r="AE26" s="74" t="s">
        <v>68</v>
      </c>
      <c r="AF26" s="78">
        <f t="shared" si="14"/>
        <v>0</v>
      </c>
      <c r="AG26" s="77">
        <v>30.0</v>
      </c>
      <c r="AH26" s="77">
        <v>70.0</v>
      </c>
      <c r="AI26" s="74">
        <v>100.0</v>
      </c>
      <c r="AJ26" s="78">
        <f t="shared" si="15"/>
        <v>100</v>
      </c>
      <c r="AK26" s="79">
        <v>100.0</v>
      </c>
      <c r="AL26" s="80">
        <v>100.0</v>
      </c>
      <c r="AM26" s="79">
        <v>100.0</v>
      </c>
      <c r="AN26" s="79">
        <v>100.0</v>
      </c>
      <c r="AO26" s="79">
        <v>100.0</v>
      </c>
      <c r="AP26" s="79">
        <v>80.0</v>
      </c>
      <c r="AQ26" s="79">
        <v>100.0</v>
      </c>
      <c r="AR26" s="79">
        <v>50.0</v>
      </c>
      <c r="AS26" s="79">
        <v>60.0</v>
      </c>
      <c r="AT26" s="79">
        <v>100.0</v>
      </c>
      <c r="AU26" s="79"/>
      <c r="AV26" s="78">
        <f t="shared" si="16"/>
        <v>89</v>
      </c>
      <c r="AW26" s="79">
        <v>100.0</v>
      </c>
      <c r="AX26" s="79">
        <v>100.0</v>
      </c>
      <c r="AY26" s="79">
        <v>100.0</v>
      </c>
      <c r="AZ26" s="79">
        <v>100.0</v>
      </c>
      <c r="BA26" s="79">
        <v>100.0</v>
      </c>
      <c r="BB26" s="79">
        <v>100.0</v>
      </c>
      <c r="BC26" s="79">
        <v>100.0</v>
      </c>
      <c r="BD26" s="79">
        <v>100.0</v>
      </c>
      <c r="BE26" s="79">
        <v>100.0</v>
      </c>
      <c r="BF26" s="79">
        <v>100.0</v>
      </c>
      <c r="BG26" s="79"/>
      <c r="BH26" s="79"/>
      <c r="BI26" s="114">
        <f t="shared" si="17"/>
        <v>100</v>
      </c>
      <c r="BJ26" s="70">
        <v>100.0</v>
      </c>
      <c r="BK26" s="70">
        <v>90.0</v>
      </c>
      <c r="BL26" s="70">
        <v>95.0</v>
      </c>
      <c r="BM26" s="70">
        <v>80.0</v>
      </c>
      <c r="BN26" s="70">
        <v>100.0</v>
      </c>
      <c r="BO26" s="70">
        <v>100.0</v>
      </c>
      <c r="BP26" s="70">
        <v>100.0</v>
      </c>
      <c r="BQ26" s="70">
        <v>50.0</v>
      </c>
      <c r="BR26" s="70">
        <v>0.0</v>
      </c>
      <c r="BS26" s="70">
        <v>0.0</v>
      </c>
      <c r="BT26" s="121">
        <f t="shared" si="18"/>
        <v>71.5</v>
      </c>
      <c r="BU26" s="81">
        <v>100.0</v>
      </c>
      <c r="BV26" s="81">
        <v>100.0</v>
      </c>
      <c r="BW26" s="81">
        <v>100.0</v>
      </c>
      <c r="BX26" s="79">
        <v>0.0</v>
      </c>
      <c r="BY26" s="79">
        <v>100.0</v>
      </c>
      <c r="BZ26" s="79">
        <v>78.0</v>
      </c>
      <c r="CA26" s="79">
        <v>100.0</v>
      </c>
      <c r="CB26" s="85">
        <v>100.0</v>
      </c>
      <c r="CC26" s="79"/>
      <c r="CD26" s="78">
        <f t="shared" si="19"/>
        <v>84.75</v>
      </c>
      <c r="CF26" s="18"/>
      <c r="CG26" s="18"/>
      <c r="CH26" s="18"/>
      <c r="CI26" s="18"/>
      <c r="CJ26" s="18"/>
      <c r="CK26" s="18"/>
      <c r="CL26" s="18"/>
      <c r="CM26" s="18"/>
      <c r="CN26" s="18"/>
      <c r="CO26" s="18"/>
    </row>
    <row r="27" ht="15.75" customHeight="1">
      <c r="A27" s="34" t="str">
        <f t="shared" si="2"/>
        <v>202023532-5</v>
      </c>
      <c r="B27" s="23">
        <f t="shared" si="3"/>
        <v>69</v>
      </c>
      <c r="C27" s="34"/>
      <c r="D27" s="98">
        <f t="shared" si="20"/>
        <v>23</v>
      </c>
      <c r="E27" s="73" t="s">
        <v>934</v>
      </c>
      <c r="F27" s="73" t="s">
        <v>71</v>
      </c>
      <c r="G27" s="73" t="s">
        <v>935</v>
      </c>
      <c r="H27" s="73" t="s">
        <v>205</v>
      </c>
      <c r="I27" s="73" t="s">
        <v>936</v>
      </c>
      <c r="J27" s="73" t="s">
        <v>937</v>
      </c>
      <c r="K27" s="73" t="s">
        <v>255</v>
      </c>
      <c r="L27" s="73" t="s">
        <v>65</v>
      </c>
      <c r="M27" s="73" t="s">
        <v>164</v>
      </c>
      <c r="N27" s="73" t="s">
        <v>938</v>
      </c>
      <c r="O27" s="74">
        <f t="shared" si="4"/>
        <v>65</v>
      </c>
      <c r="P27" s="74">
        <f t="shared" si="5"/>
        <v>55</v>
      </c>
      <c r="Q27" s="74">
        <f t="shared" si="6"/>
        <v>60</v>
      </c>
      <c r="R27" s="74">
        <f t="shared" si="7"/>
        <v>85.7</v>
      </c>
      <c r="S27" s="74">
        <f t="shared" si="8"/>
        <v>65.66666667</v>
      </c>
      <c r="T27" s="74">
        <f t="shared" si="9"/>
        <v>86</v>
      </c>
      <c r="U27" s="74">
        <f t="shared" si="10"/>
        <v>32.5</v>
      </c>
      <c r="V27" s="75">
        <f t="shared" si="11"/>
        <v>0</v>
      </c>
      <c r="W27" s="90">
        <f t="shared" si="12"/>
        <v>69</v>
      </c>
      <c r="X27" s="87">
        <v>15.0</v>
      </c>
      <c r="Y27" s="88">
        <v>20.0</v>
      </c>
      <c r="Z27" s="88">
        <v>30.0</v>
      </c>
      <c r="AA27" s="88">
        <v>100.0</v>
      </c>
      <c r="AB27" s="121">
        <f t="shared" si="13"/>
        <v>65</v>
      </c>
      <c r="AC27" s="77">
        <v>20.0</v>
      </c>
      <c r="AD27" s="77">
        <v>35.0</v>
      </c>
      <c r="AE27" s="74">
        <v>100.0</v>
      </c>
      <c r="AF27" s="78">
        <f t="shared" si="14"/>
        <v>55</v>
      </c>
      <c r="AG27" s="77"/>
      <c r="AH27" s="77"/>
      <c r="AI27" s="74"/>
      <c r="AJ27" s="78">
        <f t="shared" si="15"/>
        <v>0</v>
      </c>
      <c r="AK27" s="79">
        <v>80.0</v>
      </c>
      <c r="AL27" s="80">
        <v>100.0</v>
      </c>
      <c r="AM27" s="79">
        <v>100.0</v>
      </c>
      <c r="AN27" s="79">
        <v>75.0</v>
      </c>
      <c r="AO27" s="79">
        <v>75.0</v>
      </c>
      <c r="AP27" s="79">
        <v>60.0</v>
      </c>
      <c r="AQ27" s="79">
        <v>100.0</v>
      </c>
      <c r="AR27" s="79">
        <v>67.0</v>
      </c>
      <c r="AS27" s="79">
        <v>100.0</v>
      </c>
      <c r="AT27" s="79">
        <v>100.0</v>
      </c>
      <c r="AU27" s="79"/>
      <c r="AV27" s="78">
        <f t="shared" si="16"/>
        <v>85.7</v>
      </c>
      <c r="AW27" s="79">
        <v>91.0</v>
      </c>
      <c r="AX27" s="79">
        <v>100.0</v>
      </c>
      <c r="AY27" s="79">
        <v>100.0</v>
      </c>
      <c r="AZ27" s="79">
        <v>0.0</v>
      </c>
      <c r="BA27" s="79">
        <v>0.0</v>
      </c>
      <c r="BB27" s="79">
        <v>0.0</v>
      </c>
      <c r="BC27" s="79" t="s">
        <v>939</v>
      </c>
      <c r="BD27" s="79">
        <v>100.0</v>
      </c>
      <c r="BE27" s="79">
        <v>100.0</v>
      </c>
      <c r="BF27" s="79">
        <v>100.0</v>
      </c>
      <c r="BG27" s="79"/>
      <c r="BH27" s="79"/>
      <c r="BI27" s="114">
        <f t="shared" si="17"/>
        <v>65.66666667</v>
      </c>
      <c r="BJ27" s="70">
        <v>100.0</v>
      </c>
      <c r="BK27" s="70">
        <v>100.0</v>
      </c>
      <c r="BL27" s="70">
        <v>90.0</v>
      </c>
      <c r="BM27" s="70">
        <v>100.0</v>
      </c>
      <c r="BN27" s="70">
        <v>85.0</v>
      </c>
      <c r="BO27" s="70">
        <v>100.0</v>
      </c>
      <c r="BP27" s="70">
        <v>65.0</v>
      </c>
      <c r="BQ27" s="70">
        <v>30.0</v>
      </c>
      <c r="BR27" s="70">
        <v>100.0</v>
      </c>
      <c r="BS27" s="70">
        <v>90.0</v>
      </c>
      <c r="BT27" s="121">
        <f t="shared" si="18"/>
        <v>86</v>
      </c>
      <c r="BU27" s="81">
        <v>0.0</v>
      </c>
      <c r="BV27" s="81">
        <v>60.0</v>
      </c>
      <c r="BW27" s="81">
        <v>100.0</v>
      </c>
      <c r="BX27" s="79">
        <v>100.0</v>
      </c>
      <c r="BY27" s="79">
        <v>0.0</v>
      </c>
      <c r="BZ27" s="79">
        <v>0.0</v>
      </c>
      <c r="CA27" s="79">
        <v>0.0</v>
      </c>
      <c r="CB27" s="79">
        <v>0.0</v>
      </c>
      <c r="CC27" s="79"/>
      <c r="CD27" s="78">
        <f t="shared" si="19"/>
        <v>32.5</v>
      </c>
      <c r="CF27" s="18"/>
      <c r="CG27" s="18"/>
      <c r="CH27" s="18"/>
      <c r="CI27" s="18"/>
      <c r="CJ27" s="18"/>
      <c r="CK27" s="18"/>
      <c r="CL27" s="18"/>
      <c r="CM27" s="18"/>
      <c r="CN27" s="18"/>
      <c r="CO27" s="18"/>
    </row>
    <row r="28" ht="15.75" customHeight="1">
      <c r="A28" s="34" t="str">
        <f t="shared" si="2"/>
        <v>202023525-2</v>
      </c>
      <c r="B28" s="23">
        <f t="shared" si="3"/>
        <v>71</v>
      </c>
      <c r="C28" s="34"/>
      <c r="D28" s="98">
        <f t="shared" si="20"/>
        <v>24</v>
      </c>
      <c r="E28" s="73" t="s">
        <v>940</v>
      </c>
      <c r="F28" s="73" t="s">
        <v>61</v>
      </c>
      <c r="G28" s="73" t="s">
        <v>941</v>
      </c>
      <c r="H28" s="73" t="s">
        <v>65</v>
      </c>
      <c r="I28" s="73" t="s">
        <v>235</v>
      </c>
      <c r="J28" s="73" t="s">
        <v>450</v>
      </c>
      <c r="K28" s="73" t="s">
        <v>942</v>
      </c>
      <c r="L28" s="73" t="s">
        <v>65</v>
      </c>
      <c r="M28" s="73" t="s">
        <v>164</v>
      </c>
      <c r="N28" s="73" t="s">
        <v>943</v>
      </c>
      <c r="O28" s="74">
        <f t="shared" si="4"/>
        <v>0</v>
      </c>
      <c r="P28" s="74">
        <f t="shared" si="5"/>
        <v>50</v>
      </c>
      <c r="Q28" s="74">
        <f t="shared" si="6"/>
        <v>66</v>
      </c>
      <c r="R28" s="74">
        <f t="shared" si="7"/>
        <v>85.3</v>
      </c>
      <c r="S28" s="74">
        <f t="shared" si="8"/>
        <v>69.2</v>
      </c>
      <c r="T28" s="74">
        <f t="shared" si="9"/>
        <v>69</v>
      </c>
      <c r="U28" s="74">
        <f t="shared" si="10"/>
        <v>75</v>
      </c>
      <c r="V28" s="75">
        <f t="shared" si="11"/>
        <v>82</v>
      </c>
      <c r="W28" s="90">
        <f t="shared" si="12"/>
        <v>71</v>
      </c>
      <c r="X28" s="87" t="s">
        <v>68</v>
      </c>
      <c r="Y28" s="88" t="s">
        <v>68</v>
      </c>
      <c r="Z28" s="88" t="s">
        <v>68</v>
      </c>
      <c r="AA28" s="88" t="s">
        <v>68</v>
      </c>
      <c r="AB28" s="121">
        <f t="shared" si="13"/>
        <v>0</v>
      </c>
      <c r="AC28" s="77">
        <v>10.0</v>
      </c>
      <c r="AD28" s="77">
        <v>40.0</v>
      </c>
      <c r="AE28" s="74">
        <v>100.0</v>
      </c>
      <c r="AF28" s="78">
        <f t="shared" si="14"/>
        <v>50</v>
      </c>
      <c r="AG28" s="77">
        <v>27.0</v>
      </c>
      <c r="AH28" s="77">
        <v>55.0</v>
      </c>
      <c r="AI28" s="74">
        <v>100.0</v>
      </c>
      <c r="AJ28" s="78">
        <f t="shared" si="15"/>
        <v>82</v>
      </c>
      <c r="AK28" s="79">
        <v>100.0</v>
      </c>
      <c r="AL28" s="80">
        <v>100.0</v>
      </c>
      <c r="AM28" s="79">
        <v>100.0</v>
      </c>
      <c r="AN28" s="79">
        <v>100.0</v>
      </c>
      <c r="AO28" s="79">
        <v>50.0</v>
      </c>
      <c r="AP28" s="79">
        <v>20.0</v>
      </c>
      <c r="AQ28" s="79">
        <v>100.0</v>
      </c>
      <c r="AR28" s="79">
        <v>83.0</v>
      </c>
      <c r="AS28" s="79">
        <v>100.0</v>
      </c>
      <c r="AT28" s="79">
        <v>100.0</v>
      </c>
      <c r="AU28" s="79"/>
      <c r="AV28" s="78">
        <f t="shared" si="16"/>
        <v>85.3</v>
      </c>
      <c r="AW28" s="79">
        <v>100.0</v>
      </c>
      <c r="AX28" s="79">
        <v>100.0</v>
      </c>
      <c r="AY28" s="79">
        <v>100.0</v>
      </c>
      <c r="AZ28" s="79">
        <v>100.0</v>
      </c>
      <c r="BA28" s="79">
        <v>33.0</v>
      </c>
      <c r="BB28" s="79">
        <v>100.0</v>
      </c>
      <c r="BC28" s="79">
        <v>59.0</v>
      </c>
      <c r="BD28" s="79">
        <v>0.0</v>
      </c>
      <c r="BE28" s="79">
        <v>100.0</v>
      </c>
      <c r="BF28" s="79">
        <v>0.0</v>
      </c>
      <c r="BG28" s="79"/>
      <c r="BH28" s="79"/>
      <c r="BI28" s="114">
        <f t="shared" si="17"/>
        <v>69.2</v>
      </c>
      <c r="BJ28" s="70">
        <v>100.0</v>
      </c>
      <c r="BK28" s="70">
        <v>80.0</v>
      </c>
      <c r="BL28" s="70">
        <v>100.0</v>
      </c>
      <c r="BM28" s="70">
        <v>55.0</v>
      </c>
      <c r="BN28" s="70">
        <v>0.0</v>
      </c>
      <c r="BO28" s="70">
        <v>65.0</v>
      </c>
      <c r="BP28" s="70">
        <v>100.0</v>
      </c>
      <c r="BQ28" s="70">
        <v>90.0</v>
      </c>
      <c r="BR28" s="70">
        <v>100.0</v>
      </c>
      <c r="BS28" s="70">
        <v>0.0</v>
      </c>
      <c r="BT28" s="121">
        <f t="shared" si="18"/>
        <v>69</v>
      </c>
      <c r="BU28" s="81">
        <v>100.0</v>
      </c>
      <c r="BV28" s="81">
        <v>100.0</v>
      </c>
      <c r="BW28" s="81">
        <v>0.0</v>
      </c>
      <c r="BX28" s="79">
        <v>100.0</v>
      </c>
      <c r="BY28" s="79">
        <v>100.0</v>
      </c>
      <c r="BZ28" s="79">
        <v>0.0</v>
      </c>
      <c r="CA28" s="79">
        <v>100.0</v>
      </c>
      <c r="CB28" s="79">
        <v>100.0</v>
      </c>
      <c r="CC28" s="79"/>
      <c r="CD28" s="78">
        <f t="shared" si="19"/>
        <v>75</v>
      </c>
      <c r="CF28" s="18"/>
      <c r="CG28" s="18"/>
      <c r="CH28" s="18"/>
      <c r="CI28" s="18"/>
      <c r="CJ28" s="18"/>
      <c r="CK28" s="18"/>
      <c r="CL28" s="18"/>
      <c r="CM28" s="18"/>
      <c r="CN28" s="18"/>
      <c r="CO28" s="18"/>
    </row>
    <row r="29" ht="15.75" customHeight="1">
      <c r="A29" s="34" t="str">
        <f t="shared" si="2"/>
        <v>202023542-2</v>
      </c>
      <c r="B29" s="23">
        <f t="shared" si="3"/>
        <v>97</v>
      </c>
      <c r="C29" s="34"/>
      <c r="D29" s="98">
        <f t="shared" si="20"/>
        <v>25</v>
      </c>
      <c r="E29" s="73" t="s">
        <v>944</v>
      </c>
      <c r="F29" s="73" t="s">
        <v>61</v>
      </c>
      <c r="G29" s="73" t="s">
        <v>945</v>
      </c>
      <c r="H29" s="73" t="s">
        <v>108</v>
      </c>
      <c r="I29" s="73" t="s">
        <v>792</v>
      </c>
      <c r="J29" s="73" t="s">
        <v>946</v>
      </c>
      <c r="K29" s="73" t="s">
        <v>947</v>
      </c>
      <c r="L29" s="73" t="s">
        <v>65</v>
      </c>
      <c r="M29" s="73" t="s">
        <v>164</v>
      </c>
      <c r="N29" s="73" t="s">
        <v>948</v>
      </c>
      <c r="O29" s="74">
        <f t="shared" si="4"/>
        <v>90</v>
      </c>
      <c r="P29" s="74">
        <f t="shared" si="5"/>
        <v>100</v>
      </c>
      <c r="Q29" s="74">
        <f t="shared" si="6"/>
        <v>95</v>
      </c>
      <c r="R29" s="74">
        <f t="shared" si="7"/>
        <v>97.5</v>
      </c>
      <c r="S29" s="74">
        <f t="shared" si="8"/>
        <v>100</v>
      </c>
      <c r="T29" s="74">
        <f t="shared" si="9"/>
        <v>97.5</v>
      </c>
      <c r="U29" s="74">
        <f t="shared" si="10"/>
        <v>100</v>
      </c>
      <c r="V29" s="75">
        <f t="shared" si="11"/>
        <v>0</v>
      </c>
      <c r="W29" s="90">
        <f t="shared" si="12"/>
        <v>97</v>
      </c>
      <c r="X29" s="87">
        <v>15.0</v>
      </c>
      <c r="Y29" s="88">
        <v>30.0</v>
      </c>
      <c r="Z29" s="88">
        <v>45.0</v>
      </c>
      <c r="AA29" s="88">
        <v>100.0</v>
      </c>
      <c r="AB29" s="121">
        <f t="shared" si="13"/>
        <v>90</v>
      </c>
      <c r="AC29" s="77">
        <v>30.0</v>
      </c>
      <c r="AD29" s="77">
        <v>70.0</v>
      </c>
      <c r="AE29" s="74">
        <v>100.0</v>
      </c>
      <c r="AF29" s="78">
        <f t="shared" si="14"/>
        <v>100</v>
      </c>
      <c r="AG29" s="77"/>
      <c r="AH29" s="77"/>
      <c r="AI29" s="74"/>
      <c r="AJ29" s="78">
        <f t="shared" si="15"/>
        <v>0</v>
      </c>
      <c r="AK29" s="79">
        <v>100.0</v>
      </c>
      <c r="AL29" s="80">
        <v>100.0</v>
      </c>
      <c r="AM29" s="79">
        <v>100.0</v>
      </c>
      <c r="AN29" s="79">
        <v>75.0</v>
      </c>
      <c r="AO29" s="79">
        <v>100.0</v>
      </c>
      <c r="AP29" s="79">
        <v>100.0</v>
      </c>
      <c r="AQ29" s="79">
        <v>100.0</v>
      </c>
      <c r="AR29" s="79">
        <v>100.0</v>
      </c>
      <c r="AS29" s="79">
        <v>100.0</v>
      </c>
      <c r="AT29" s="79">
        <v>100.0</v>
      </c>
      <c r="AU29" s="79"/>
      <c r="AV29" s="78">
        <f t="shared" si="16"/>
        <v>97.5</v>
      </c>
      <c r="AW29" s="79">
        <v>100.0</v>
      </c>
      <c r="AX29" s="79">
        <v>100.0</v>
      </c>
      <c r="AY29" s="79">
        <v>100.0</v>
      </c>
      <c r="AZ29" s="79">
        <v>100.0</v>
      </c>
      <c r="BA29" s="79">
        <v>100.0</v>
      </c>
      <c r="BB29" s="79">
        <v>100.0</v>
      </c>
      <c r="BC29" s="79">
        <v>100.0</v>
      </c>
      <c r="BD29" s="79">
        <v>100.0</v>
      </c>
      <c r="BE29" s="79">
        <v>100.0</v>
      </c>
      <c r="BF29" s="79">
        <v>100.0</v>
      </c>
      <c r="BG29" s="79"/>
      <c r="BH29" s="79"/>
      <c r="BI29" s="114">
        <f t="shared" si="17"/>
        <v>100</v>
      </c>
      <c r="BJ29" s="70">
        <v>100.0</v>
      </c>
      <c r="BK29" s="70">
        <v>100.0</v>
      </c>
      <c r="BL29" s="70">
        <v>100.0</v>
      </c>
      <c r="BM29" s="70">
        <v>100.0</v>
      </c>
      <c r="BN29" s="70">
        <v>100.0</v>
      </c>
      <c r="BO29" s="70">
        <v>95.0</v>
      </c>
      <c r="BP29" s="70">
        <v>100.0</v>
      </c>
      <c r="BQ29" s="70">
        <v>95.0</v>
      </c>
      <c r="BR29" s="70">
        <v>100.0</v>
      </c>
      <c r="BS29" s="70">
        <v>85.0</v>
      </c>
      <c r="BT29" s="121">
        <f t="shared" si="18"/>
        <v>97.5</v>
      </c>
      <c r="BU29" s="81">
        <v>100.0</v>
      </c>
      <c r="BV29" s="81">
        <v>100.0</v>
      </c>
      <c r="BW29" s="81">
        <v>100.0</v>
      </c>
      <c r="BX29" s="79">
        <v>100.0</v>
      </c>
      <c r="BY29" s="79">
        <v>100.0</v>
      </c>
      <c r="BZ29" s="79">
        <v>100.0</v>
      </c>
      <c r="CA29" s="79">
        <v>100.0</v>
      </c>
      <c r="CB29" s="79">
        <v>100.0</v>
      </c>
      <c r="CC29" s="79"/>
      <c r="CD29" s="78">
        <f t="shared" si="19"/>
        <v>100</v>
      </c>
      <c r="CF29" s="18"/>
      <c r="CG29" s="18"/>
      <c r="CH29" s="18"/>
      <c r="CI29" s="18"/>
      <c r="CJ29" s="18"/>
      <c r="CK29" s="18"/>
      <c r="CL29" s="18"/>
      <c r="CM29" s="18"/>
      <c r="CN29" s="18"/>
      <c r="CO29" s="18"/>
    </row>
    <row r="30" ht="15.75" customHeight="1">
      <c r="A30" s="34" t="str">
        <f t="shared" si="2"/>
        <v>201951573-K</v>
      </c>
      <c r="B30" s="23">
        <f t="shared" si="3"/>
        <v>70</v>
      </c>
      <c r="C30" s="34"/>
      <c r="D30" s="98">
        <f t="shared" si="20"/>
        <v>26</v>
      </c>
      <c r="E30" s="73" t="s">
        <v>949</v>
      </c>
      <c r="F30" s="73" t="s">
        <v>205</v>
      </c>
      <c r="G30" s="73" t="s">
        <v>950</v>
      </c>
      <c r="H30" s="73" t="s">
        <v>155</v>
      </c>
      <c r="I30" s="73" t="s">
        <v>951</v>
      </c>
      <c r="J30" s="73" t="s">
        <v>265</v>
      </c>
      <c r="K30" s="73" t="s">
        <v>952</v>
      </c>
      <c r="L30" s="73" t="s">
        <v>65</v>
      </c>
      <c r="M30" s="73" t="s">
        <v>323</v>
      </c>
      <c r="N30" s="73" t="s">
        <v>953</v>
      </c>
      <c r="O30" s="74">
        <f t="shared" si="4"/>
        <v>90</v>
      </c>
      <c r="P30" s="74">
        <f t="shared" si="5"/>
        <v>23</v>
      </c>
      <c r="Q30" s="74">
        <f t="shared" si="6"/>
        <v>57</v>
      </c>
      <c r="R30" s="74">
        <f t="shared" si="7"/>
        <v>96</v>
      </c>
      <c r="S30" s="74">
        <f t="shared" si="8"/>
        <v>90</v>
      </c>
      <c r="T30" s="74">
        <f t="shared" si="9"/>
        <v>67</v>
      </c>
      <c r="U30" s="74">
        <f t="shared" si="10"/>
        <v>87.5</v>
      </c>
      <c r="V30" s="75">
        <f t="shared" si="11"/>
        <v>0</v>
      </c>
      <c r="W30" s="90">
        <f t="shared" si="12"/>
        <v>70</v>
      </c>
      <c r="X30" s="87">
        <v>15.0</v>
      </c>
      <c r="Y30" s="88">
        <v>25.0</v>
      </c>
      <c r="Z30" s="88">
        <v>50.0</v>
      </c>
      <c r="AA30" s="88">
        <v>100.0</v>
      </c>
      <c r="AB30" s="121">
        <f t="shared" si="13"/>
        <v>90</v>
      </c>
      <c r="AC30" s="77">
        <v>23.0</v>
      </c>
      <c r="AD30" s="77">
        <v>0.0</v>
      </c>
      <c r="AE30" s="74">
        <v>0.0</v>
      </c>
      <c r="AF30" s="78">
        <f t="shared" si="14"/>
        <v>23</v>
      </c>
      <c r="AG30" s="77"/>
      <c r="AH30" s="77"/>
      <c r="AI30" s="74"/>
      <c r="AJ30" s="78">
        <f t="shared" si="15"/>
        <v>0</v>
      </c>
      <c r="AK30" s="79">
        <v>100.0</v>
      </c>
      <c r="AL30" s="80">
        <v>100.0</v>
      </c>
      <c r="AM30" s="79">
        <v>100.0</v>
      </c>
      <c r="AN30" s="79">
        <v>100.0</v>
      </c>
      <c r="AO30" s="79">
        <v>100.0</v>
      </c>
      <c r="AP30" s="79">
        <v>60.0</v>
      </c>
      <c r="AQ30" s="79">
        <v>100.0</v>
      </c>
      <c r="AR30" s="79">
        <v>100.0</v>
      </c>
      <c r="AS30" s="79">
        <v>100.0</v>
      </c>
      <c r="AT30" s="79">
        <v>100.0</v>
      </c>
      <c r="AU30" s="79"/>
      <c r="AV30" s="78">
        <f t="shared" si="16"/>
        <v>96</v>
      </c>
      <c r="AW30" s="79">
        <v>100.0</v>
      </c>
      <c r="AX30" s="79">
        <v>100.0</v>
      </c>
      <c r="AY30" s="79">
        <v>100.0</v>
      </c>
      <c r="AZ30" s="79">
        <v>100.0</v>
      </c>
      <c r="BA30" s="79">
        <v>100.0</v>
      </c>
      <c r="BB30" s="79">
        <v>100.0</v>
      </c>
      <c r="BC30" s="79">
        <v>100.0</v>
      </c>
      <c r="BD30" s="79">
        <v>0.0</v>
      </c>
      <c r="BE30" s="79">
        <v>100.0</v>
      </c>
      <c r="BF30" s="79">
        <v>100.0</v>
      </c>
      <c r="BG30" s="79"/>
      <c r="BH30" s="79"/>
      <c r="BI30" s="114">
        <f t="shared" si="17"/>
        <v>90</v>
      </c>
      <c r="BJ30" s="70">
        <v>100.0</v>
      </c>
      <c r="BK30" s="70">
        <v>100.0</v>
      </c>
      <c r="BL30" s="70">
        <v>100.0</v>
      </c>
      <c r="BM30" s="70">
        <v>80.0</v>
      </c>
      <c r="BN30" s="70">
        <v>100.0</v>
      </c>
      <c r="BO30" s="70">
        <v>65.0</v>
      </c>
      <c r="BP30" s="70">
        <v>70.0</v>
      </c>
      <c r="BQ30" s="70">
        <v>55.0</v>
      </c>
      <c r="BR30" s="70">
        <v>0.0</v>
      </c>
      <c r="BS30" s="70">
        <v>0.0</v>
      </c>
      <c r="BT30" s="121">
        <f t="shared" si="18"/>
        <v>67</v>
      </c>
      <c r="BU30" s="81">
        <v>100.0</v>
      </c>
      <c r="BV30" s="81">
        <v>100.0</v>
      </c>
      <c r="BW30" s="81">
        <v>100.0</v>
      </c>
      <c r="BX30" s="79">
        <v>100.0</v>
      </c>
      <c r="BY30" s="79">
        <v>100.0</v>
      </c>
      <c r="BZ30" s="79">
        <v>100.0</v>
      </c>
      <c r="CA30" s="79">
        <v>0.0</v>
      </c>
      <c r="CB30" s="85">
        <v>100.0</v>
      </c>
      <c r="CC30" s="79"/>
      <c r="CD30" s="78">
        <f t="shared" si="19"/>
        <v>87.5</v>
      </c>
      <c r="CF30" s="18"/>
      <c r="CG30" s="18"/>
      <c r="CH30" s="18"/>
      <c r="CI30" s="18"/>
      <c r="CJ30" s="18"/>
      <c r="CK30" s="18"/>
      <c r="CL30" s="18"/>
      <c r="CM30" s="18"/>
      <c r="CN30" s="18"/>
      <c r="CO30" s="18"/>
    </row>
    <row r="31" ht="15.75" customHeight="1">
      <c r="A31" s="34" t="str">
        <f t="shared" si="2"/>
        <v>202023540-6</v>
      </c>
      <c r="B31" s="23">
        <f t="shared" si="3"/>
        <v>0</v>
      </c>
      <c r="C31" s="34"/>
      <c r="D31" s="98">
        <v>27.0</v>
      </c>
      <c r="E31" s="73" t="s">
        <v>954</v>
      </c>
      <c r="F31" s="73" t="s">
        <v>85</v>
      </c>
      <c r="G31" s="73" t="s">
        <v>955</v>
      </c>
      <c r="H31" s="73" t="s">
        <v>61</v>
      </c>
      <c r="I31" s="89" t="s">
        <v>253</v>
      </c>
      <c r="J31" s="73" t="s">
        <v>139</v>
      </c>
      <c r="K31" s="73" t="s">
        <v>956</v>
      </c>
      <c r="L31" s="73" t="s">
        <v>65</v>
      </c>
      <c r="M31" s="73" t="s">
        <v>164</v>
      </c>
      <c r="N31" s="73" t="s">
        <v>957</v>
      </c>
      <c r="O31" s="74">
        <f t="shared" si="4"/>
        <v>0</v>
      </c>
      <c r="P31" s="74">
        <f t="shared" si="5"/>
        <v>0</v>
      </c>
      <c r="Q31" s="74">
        <f t="shared" si="6"/>
        <v>0</v>
      </c>
      <c r="R31" s="74">
        <f t="shared" si="7"/>
        <v>43.3</v>
      </c>
      <c r="S31" s="74">
        <f t="shared" si="8"/>
        <v>0</v>
      </c>
      <c r="T31" s="74">
        <f t="shared" si="9"/>
        <v>29</v>
      </c>
      <c r="U31" s="74">
        <f t="shared" si="10"/>
        <v>0</v>
      </c>
      <c r="V31" s="75">
        <f t="shared" si="11"/>
        <v>0</v>
      </c>
      <c r="W31" s="90">
        <f t="shared" si="12"/>
        <v>0</v>
      </c>
      <c r="X31" s="87">
        <v>0.0</v>
      </c>
      <c r="Y31" s="88">
        <v>0.0</v>
      </c>
      <c r="Z31" s="88">
        <v>0.0</v>
      </c>
      <c r="AA31" s="88">
        <v>0.0</v>
      </c>
      <c r="AB31" s="121">
        <f t="shared" si="13"/>
        <v>0</v>
      </c>
      <c r="AC31" s="77" t="s">
        <v>68</v>
      </c>
      <c r="AD31" s="77" t="s">
        <v>68</v>
      </c>
      <c r="AE31" s="74" t="s">
        <v>68</v>
      </c>
      <c r="AF31" s="78">
        <f t="shared" si="14"/>
        <v>0</v>
      </c>
      <c r="AG31" s="77"/>
      <c r="AH31" s="77"/>
      <c r="AI31" s="74"/>
      <c r="AJ31" s="78">
        <f t="shared" si="15"/>
        <v>0</v>
      </c>
      <c r="AK31" s="79">
        <v>83.0</v>
      </c>
      <c r="AL31" s="80">
        <v>100.0</v>
      </c>
      <c r="AM31" s="79">
        <v>100.0</v>
      </c>
      <c r="AN31" s="79">
        <v>75.0</v>
      </c>
      <c r="AO31" s="79">
        <v>75.0</v>
      </c>
      <c r="AP31" s="79">
        <v>0.0</v>
      </c>
      <c r="AQ31" s="85">
        <v>0.0</v>
      </c>
      <c r="AR31" s="85">
        <v>0.0</v>
      </c>
      <c r="AS31" s="85">
        <v>0.0</v>
      </c>
      <c r="AT31" s="85">
        <v>0.0</v>
      </c>
      <c r="AU31" s="79"/>
      <c r="AV31" s="78">
        <f t="shared" si="16"/>
        <v>43.3</v>
      </c>
      <c r="AW31" s="79">
        <v>0.0</v>
      </c>
      <c r="AX31" s="79">
        <v>0.0</v>
      </c>
      <c r="AY31" s="79">
        <v>0.0</v>
      </c>
      <c r="AZ31" s="79">
        <v>0.0</v>
      </c>
      <c r="BA31" s="79">
        <v>0.0</v>
      </c>
      <c r="BB31" s="79">
        <v>0.0</v>
      </c>
      <c r="BC31" s="85">
        <v>0.0</v>
      </c>
      <c r="BD31" s="85">
        <v>0.0</v>
      </c>
      <c r="BE31" s="85">
        <v>0.0</v>
      </c>
      <c r="BF31" s="85">
        <v>0.0</v>
      </c>
      <c r="BG31" s="79"/>
      <c r="BH31" s="79"/>
      <c r="BI31" s="114">
        <f t="shared" si="17"/>
        <v>0</v>
      </c>
      <c r="BJ31" s="79">
        <v>100.0</v>
      </c>
      <c r="BK31" s="79">
        <v>90.0</v>
      </c>
      <c r="BL31" s="79">
        <v>100.0</v>
      </c>
      <c r="BM31" s="79">
        <v>0.0</v>
      </c>
      <c r="BN31" s="79">
        <v>0.0</v>
      </c>
      <c r="BO31" s="79">
        <v>0.0</v>
      </c>
      <c r="BP31" s="70">
        <v>0.0</v>
      </c>
      <c r="BQ31" s="79">
        <v>0.0</v>
      </c>
      <c r="BR31" s="79">
        <v>0.0</v>
      </c>
      <c r="BS31" s="70">
        <v>0.0</v>
      </c>
      <c r="BT31" s="121">
        <f t="shared" si="18"/>
        <v>29</v>
      </c>
      <c r="BU31" s="81">
        <v>0.0</v>
      </c>
      <c r="BV31" s="81">
        <v>0.0</v>
      </c>
      <c r="BW31" s="81">
        <v>0.0</v>
      </c>
      <c r="BX31" s="79">
        <v>0.0</v>
      </c>
      <c r="BY31" s="79">
        <v>0.0</v>
      </c>
      <c r="BZ31" s="79">
        <v>0.0</v>
      </c>
      <c r="CA31" s="79">
        <v>0.0</v>
      </c>
      <c r="CB31" s="79">
        <v>0.0</v>
      </c>
      <c r="CC31" s="79"/>
      <c r="CD31" s="78">
        <f t="shared" si="19"/>
        <v>0</v>
      </c>
      <c r="CF31" s="109"/>
      <c r="CG31" s="109"/>
      <c r="CH31" s="109"/>
      <c r="CI31" s="109"/>
      <c r="CJ31" s="109"/>
      <c r="CK31" s="109"/>
      <c r="CL31" s="18"/>
      <c r="CM31" s="109"/>
      <c r="CN31" s="122"/>
    </row>
    <row r="32" ht="15.75" customHeight="1">
      <c r="A32" s="34" t="str">
        <f t="shared" si="2"/>
        <v>202023569-4</v>
      </c>
      <c r="B32" s="23">
        <f t="shared" si="3"/>
        <v>58</v>
      </c>
      <c r="C32" s="34"/>
      <c r="D32" s="98">
        <v>28.0</v>
      </c>
      <c r="E32" s="73" t="s">
        <v>958</v>
      </c>
      <c r="F32" s="73" t="s">
        <v>59</v>
      </c>
      <c r="G32" s="73" t="s">
        <v>959</v>
      </c>
      <c r="H32" s="73" t="s">
        <v>65</v>
      </c>
      <c r="I32" s="73" t="s">
        <v>187</v>
      </c>
      <c r="J32" s="73" t="s">
        <v>960</v>
      </c>
      <c r="K32" s="73" t="s">
        <v>961</v>
      </c>
      <c r="L32" s="73" t="s">
        <v>65</v>
      </c>
      <c r="M32" s="73" t="s">
        <v>164</v>
      </c>
      <c r="N32" s="73" t="s">
        <v>962</v>
      </c>
      <c r="O32" s="74">
        <f t="shared" si="4"/>
        <v>40</v>
      </c>
      <c r="P32" s="74">
        <f t="shared" si="5"/>
        <v>68</v>
      </c>
      <c r="Q32" s="74">
        <f t="shared" si="6"/>
        <v>62</v>
      </c>
      <c r="R32" s="74">
        <f t="shared" si="7"/>
        <v>76</v>
      </c>
      <c r="S32" s="74">
        <f t="shared" si="8"/>
        <v>16.22222222</v>
      </c>
      <c r="T32" s="74">
        <f t="shared" si="9"/>
        <v>54.5</v>
      </c>
      <c r="U32" s="74">
        <f t="shared" si="10"/>
        <v>0</v>
      </c>
      <c r="V32" s="75">
        <f t="shared" si="11"/>
        <v>55</v>
      </c>
      <c r="W32" s="90">
        <f t="shared" si="12"/>
        <v>58</v>
      </c>
      <c r="X32" s="87">
        <v>15.0</v>
      </c>
      <c r="Y32" s="88">
        <v>0.0</v>
      </c>
      <c r="Z32" s="88">
        <v>25.0</v>
      </c>
      <c r="AA32" s="88">
        <v>100.0</v>
      </c>
      <c r="AB32" s="78">
        <f t="shared" si="13"/>
        <v>40</v>
      </c>
      <c r="AC32" s="77">
        <v>18.0</v>
      </c>
      <c r="AD32" s="77">
        <v>50.0</v>
      </c>
      <c r="AE32" s="74">
        <v>100.0</v>
      </c>
      <c r="AF32" s="78">
        <f t="shared" si="14"/>
        <v>68</v>
      </c>
      <c r="AG32" s="77">
        <v>20.0</v>
      </c>
      <c r="AH32" s="77">
        <v>35.0</v>
      </c>
      <c r="AI32" s="74">
        <v>100.0</v>
      </c>
      <c r="AJ32" s="78">
        <f t="shared" si="15"/>
        <v>55</v>
      </c>
      <c r="AK32" s="79">
        <v>50.0</v>
      </c>
      <c r="AL32" s="80">
        <v>100.0</v>
      </c>
      <c r="AM32" s="79">
        <v>100.0</v>
      </c>
      <c r="AN32" s="79">
        <v>100.0</v>
      </c>
      <c r="AO32" s="79">
        <v>100.0</v>
      </c>
      <c r="AP32" s="79">
        <v>60.0</v>
      </c>
      <c r="AQ32" s="79">
        <v>80.0</v>
      </c>
      <c r="AR32" s="79">
        <v>50.0</v>
      </c>
      <c r="AS32" s="79">
        <v>20.0</v>
      </c>
      <c r="AT32" s="79">
        <v>100.0</v>
      </c>
      <c r="AU32" s="79"/>
      <c r="AV32" s="78">
        <f t="shared" si="16"/>
        <v>76</v>
      </c>
      <c r="AW32" s="79">
        <v>0.0</v>
      </c>
      <c r="AX32" s="79">
        <v>0.0</v>
      </c>
      <c r="AY32" s="79">
        <v>0.0</v>
      </c>
      <c r="AZ32" s="79">
        <v>0.0</v>
      </c>
      <c r="BA32" s="79">
        <v>0.0</v>
      </c>
      <c r="BB32" s="79">
        <v>0.0</v>
      </c>
      <c r="BC32" s="79">
        <v>0.0</v>
      </c>
      <c r="BD32" s="79">
        <v>0.0</v>
      </c>
      <c r="BE32" s="79">
        <v>70.0</v>
      </c>
      <c r="BF32" s="79">
        <v>76.0</v>
      </c>
      <c r="BG32" s="79"/>
      <c r="BH32" s="79"/>
      <c r="BI32" s="114">
        <f>IFERROR(SUM(AW32:BH32)/9,0)</f>
        <v>16.22222222</v>
      </c>
      <c r="BJ32" s="70">
        <v>100.0</v>
      </c>
      <c r="BK32" s="70">
        <v>90.0</v>
      </c>
      <c r="BL32" s="70">
        <v>85.0</v>
      </c>
      <c r="BM32" s="70">
        <v>15.0</v>
      </c>
      <c r="BN32" s="70">
        <v>65.0</v>
      </c>
      <c r="BO32" s="70">
        <v>0.0</v>
      </c>
      <c r="BP32" s="70">
        <v>35.0</v>
      </c>
      <c r="BQ32" s="70">
        <v>0.0</v>
      </c>
      <c r="BR32" s="70">
        <v>85.0</v>
      </c>
      <c r="BS32" s="70">
        <v>70.0</v>
      </c>
      <c r="BT32" s="121">
        <f t="shared" si="18"/>
        <v>54.5</v>
      </c>
      <c r="BU32" s="81">
        <v>0.0</v>
      </c>
      <c r="BV32" s="81">
        <v>0.0</v>
      </c>
      <c r="BW32" s="81">
        <v>0.0</v>
      </c>
      <c r="BX32" s="79">
        <v>0.0</v>
      </c>
      <c r="BY32" s="79">
        <v>0.0</v>
      </c>
      <c r="BZ32" s="79">
        <v>0.0</v>
      </c>
      <c r="CA32" s="79">
        <v>0.0</v>
      </c>
      <c r="CB32" s="79">
        <v>0.0</v>
      </c>
      <c r="CC32" s="79"/>
      <c r="CD32" s="78">
        <f t="shared" si="19"/>
        <v>0</v>
      </c>
      <c r="CF32" s="18"/>
      <c r="CG32" s="18"/>
      <c r="CH32" s="18"/>
      <c r="CI32" s="18"/>
      <c r="CJ32" s="18"/>
      <c r="CK32" s="18"/>
      <c r="CL32" s="18"/>
      <c r="CM32" s="18"/>
      <c r="CN32" s="18"/>
      <c r="CO32" s="18"/>
    </row>
    <row r="33" ht="15.75" customHeight="1">
      <c r="A33" s="34" t="str">
        <f t="shared" si="2"/>
        <v>202023564-3</v>
      </c>
      <c r="B33" s="23">
        <f t="shared" si="3"/>
        <v>75</v>
      </c>
      <c r="C33" s="34"/>
      <c r="D33" s="98">
        <v>29.0</v>
      </c>
      <c r="E33" s="73" t="s">
        <v>963</v>
      </c>
      <c r="F33" s="73" t="s">
        <v>79</v>
      </c>
      <c r="G33" s="73" t="s">
        <v>964</v>
      </c>
      <c r="H33" s="73" t="s">
        <v>205</v>
      </c>
      <c r="I33" s="73" t="s">
        <v>965</v>
      </c>
      <c r="J33" s="73" t="s">
        <v>966</v>
      </c>
      <c r="K33" s="73" t="s">
        <v>967</v>
      </c>
      <c r="L33" s="73" t="s">
        <v>65</v>
      </c>
      <c r="M33" s="73" t="s">
        <v>164</v>
      </c>
      <c r="N33" s="73" t="s">
        <v>968</v>
      </c>
      <c r="O33" s="74">
        <f t="shared" si="4"/>
        <v>80</v>
      </c>
      <c r="P33" s="74">
        <f t="shared" si="5"/>
        <v>70</v>
      </c>
      <c r="Q33" s="74">
        <f t="shared" si="6"/>
        <v>75</v>
      </c>
      <c r="R33" s="74">
        <f t="shared" si="7"/>
        <v>82.8</v>
      </c>
      <c r="S33" s="74">
        <f t="shared" si="8"/>
        <v>89.191</v>
      </c>
      <c r="T33" s="74">
        <f t="shared" si="9"/>
        <v>58</v>
      </c>
      <c r="U33" s="74">
        <f t="shared" si="10"/>
        <v>95</v>
      </c>
      <c r="V33" s="75">
        <f t="shared" si="11"/>
        <v>0</v>
      </c>
      <c r="W33" s="90">
        <f t="shared" si="12"/>
        <v>75</v>
      </c>
      <c r="X33" s="87">
        <v>20.0</v>
      </c>
      <c r="Y33" s="88">
        <v>30.0</v>
      </c>
      <c r="Z33" s="88">
        <v>30.0</v>
      </c>
      <c r="AA33" s="88">
        <v>100.0</v>
      </c>
      <c r="AB33" s="78">
        <f t="shared" si="13"/>
        <v>80</v>
      </c>
      <c r="AC33" s="77">
        <v>15.0</v>
      </c>
      <c r="AD33" s="77">
        <v>55.0</v>
      </c>
      <c r="AE33" s="74">
        <v>100.0</v>
      </c>
      <c r="AF33" s="78">
        <f t="shared" si="14"/>
        <v>70</v>
      </c>
      <c r="AG33" s="77"/>
      <c r="AH33" s="77"/>
      <c r="AI33" s="74"/>
      <c r="AJ33" s="78">
        <f t="shared" si="15"/>
        <v>0</v>
      </c>
      <c r="AK33" s="79">
        <v>100.0</v>
      </c>
      <c r="AL33" s="80">
        <v>100.0</v>
      </c>
      <c r="AM33" s="79">
        <v>100.0</v>
      </c>
      <c r="AN33" s="79">
        <v>100.0</v>
      </c>
      <c r="AO33" s="79">
        <v>75.0</v>
      </c>
      <c r="AP33" s="79">
        <v>60.0</v>
      </c>
      <c r="AQ33" s="79">
        <v>100.0</v>
      </c>
      <c r="AR33" s="79">
        <v>33.0</v>
      </c>
      <c r="AS33" s="79">
        <v>60.0</v>
      </c>
      <c r="AT33" s="79">
        <v>100.0</v>
      </c>
      <c r="AU33" s="79"/>
      <c r="AV33" s="78">
        <f t="shared" si="16"/>
        <v>82.8</v>
      </c>
      <c r="AW33" s="79">
        <v>100.0</v>
      </c>
      <c r="AX33" s="79">
        <v>100.0</v>
      </c>
      <c r="AY33" s="79">
        <v>100.0</v>
      </c>
      <c r="AZ33" s="79">
        <v>100.0</v>
      </c>
      <c r="BA33" s="79">
        <v>100.0</v>
      </c>
      <c r="BB33" s="79">
        <v>97.0</v>
      </c>
      <c r="BC33" s="79">
        <v>56.0</v>
      </c>
      <c r="BD33" s="79">
        <v>90.91</v>
      </c>
      <c r="BE33" s="79">
        <v>58.0</v>
      </c>
      <c r="BF33" s="79">
        <v>90.0</v>
      </c>
      <c r="BG33" s="79"/>
      <c r="BH33" s="79"/>
      <c r="BI33" s="114">
        <f t="shared" ref="BI33:BI38" si="21">IFERROR(AVERAGE(AW33:BH33),0)</f>
        <v>89.191</v>
      </c>
      <c r="BJ33" s="70">
        <v>90.0</v>
      </c>
      <c r="BK33" s="70">
        <v>95.0</v>
      </c>
      <c r="BL33" s="70">
        <v>90.0</v>
      </c>
      <c r="BM33" s="70">
        <v>60.0</v>
      </c>
      <c r="BN33" s="70">
        <v>100.0</v>
      </c>
      <c r="BO33" s="70">
        <v>0.0</v>
      </c>
      <c r="BP33" s="70">
        <v>65.0</v>
      </c>
      <c r="BQ33" s="70">
        <v>30.0</v>
      </c>
      <c r="BR33" s="70">
        <v>0.0</v>
      </c>
      <c r="BS33" s="70">
        <v>50.0</v>
      </c>
      <c r="BT33" s="121">
        <f t="shared" si="18"/>
        <v>58</v>
      </c>
      <c r="BU33" s="81">
        <v>100.0</v>
      </c>
      <c r="BV33" s="81">
        <v>100.0</v>
      </c>
      <c r="BW33" s="81">
        <v>100.0</v>
      </c>
      <c r="BX33" s="79">
        <v>100.0</v>
      </c>
      <c r="BY33" s="79">
        <v>100.0</v>
      </c>
      <c r="BZ33" s="79">
        <v>100.0</v>
      </c>
      <c r="CA33" s="79">
        <v>100.0</v>
      </c>
      <c r="CB33" s="79">
        <v>60.0</v>
      </c>
      <c r="CC33" s="79"/>
      <c r="CD33" s="78">
        <f t="shared" si="19"/>
        <v>95</v>
      </c>
      <c r="CF33" s="18"/>
      <c r="CG33" s="18"/>
      <c r="CH33" s="18"/>
      <c r="CI33" s="18"/>
      <c r="CJ33" s="18"/>
      <c r="CK33" s="18"/>
      <c r="CL33" s="18"/>
      <c r="CM33" s="18"/>
      <c r="CN33" s="18"/>
      <c r="CO33" s="18"/>
    </row>
    <row r="34" ht="15.75" customHeight="1">
      <c r="A34" s="34" t="str">
        <f t="shared" si="2"/>
        <v>202023563-5</v>
      </c>
      <c r="B34" s="23">
        <f t="shared" si="3"/>
        <v>96</v>
      </c>
      <c r="C34" s="34"/>
      <c r="D34" s="98">
        <v>30.0</v>
      </c>
      <c r="E34" s="73" t="s">
        <v>969</v>
      </c>
      <c r="F34" s="73" t="s">
        <v>71</v>
      </c>
      <c r="G34" s="73" t="s">
        <v>970</v>
      </c>
      <c r="H34" s="73" t="s">
        <v>92</v>
      </c>
      <c r="I34" s="73" t="s">
        <v>971</v>
      </c>
      <c r="J34" s="73" t="s">
        <v>235</v>
      </c>
      <c r="K34" s="73" t="s">
        <v>972</v>
      </c>
      <c r="L34" s="73" t="s">
        <v>65</v>
      </c>
      <c r="M34" s="73" t="s">
        <v>164</v>
      </c>
      <c r="N34" s="73" t="s">
        <v>973</v>
      </c>
      <c r="O34" s="74">
        <f t="shared" si="4"/>
        <v>90</v>
      </c>
      <c r="P34" s="74">
        <f t="shared" si="5"/>
        <v>96</v>
      </c>
      <c r="Q34" s="74">
        <f t="shared" si="6"/>
        <v>93</v>
      </c>
      <c r="R34" s="74">
        <f t="shared" si="7"/>
        <v>100</v>
      </c>
      <c r="S34" s="74">
        <f t="shared" si="8"/>
        <v>100</v>
      </c>
      <c r="T34" s="74">
        <f t="shared" si="9"/>
        <v>98</v>
      </c>
      <c r="U34" s="74">
        <f t="shared" si="10"/>
        <v>100</v>
      </c>
      <c r="V34" s="75">
        <f t="shared" si="11"/>
        <v>0</v>
      </c>
      <c r="W34" s="90">
        <f t="shared" si="12"/>
        <v>96</v>
      </c>
      <c r="X34" s="87">
        <v>20.0</v>
      </c>
      <c r="Y34" s="88">
        <v>30.0</v>
      </c>
      <c r="Z34" s="88">
        <v>40.0</v>
      </c>
      <c r="AA34" s="88">
        <v>100.0</v>
      </c>
      <c r="AB34" s="78">
        <f t="shared" si="13"/>
        <v>90</v>
      </c>
      <c r="AC34" s="77">
        <v>28.0</v>
      </c>
      <c r="AD34" s="77">
        <v>68.0</v>
      </c>
      <c r="AE34" s="74">
        <v>100.0</v>
      </c>
      <c r="AF34" s="78">
        <f t="shared" si="14"/>
        <v>96</v>
      </c>
      <c r="AG34" s="77"/>
      <c r="AH34" s="77"/>
      <c r="AI34" s="74"/>
      <c r="AJ34" s="78">
        <f t="shared" si="15"/>
        <v>0</v>
      </c>
      <c r="AK34" s="79">
        <v>100.0</v>
      </c>
      <c r="AL34" s="80">
        <v>100.0</v>
      </c>
      <c r="AM34" s="79">
        <v>100.0</v>
      </c>
      <c r="AN34" s="79">
        <v>100.0</v>
      </c>
      <c r="AO34" s="79">
        <v>100.0</v>
      </c>
      <c r="AP34" s="79">
        <v>100.0</v>
      </c>
      <c r="AQ34" s="79">
        <v>100.0</v>
      </c>
      <c r="AR34" s="79">
        <v>100.0</v>
      </c>
      <c r="AS34" s="79">
        <v>100.0</v>
      </c>
      <c r="AT34" s="79">
        <v>100.0</v>
      </c>
      <c r="AU34" s="79"/>
      <c r="AV34" s="78">
        <f t="shared" si="16"/>
        <v>100</v>
      </c>
      <c r="AW34" s="79">
        <v>100.0</v>
      </c>
      <c r="AX34" s="79">
        <v>100.0</v>
      </c>
      <c r="AY34" s="79">
        <v>100.0</v>
      </c>
      <c r="AZ34" s="79">
        <v>100.0</v>
      </c>
      <c r="BA34" s="79">
        <v>100.0</v>
      </c>
      <c r="BB34" s="79">
        <v>100.0</v>
      </c>
      <c r="BC34" s="85">
        <v>100.0</v>
      </c>
      <c r="BD34" s="79">
        <v>100.0</v>
      </c>
      <c r="BE34" s="79">
        <v>100.0</v>
      </c>
      <c r="BF34" s="79">
        <v>100.0</v>
      </c>
      <c r="BG34" s="79"/>
      <c r="BH34" s="79"/>
      <c r="BI34" s="114">
        <f t="shared" si="21"/>
        <v>100</v>
      </c>
      <c r="BJ34" s="70">
        <v>100.0</v>
      </c>
      <c r="BK34" s="70">
        <v>100.0</v>
      </c>
      <c r="BL34" s="70">
        <v>90.0</v>
      </c>
      <c r="BM34" s="70">
        <v>100.0</v>
      </c>
      <c r="BN34" s="70">
        <v>100.0</v>
      </c>
      <c r="BO34" s="70">
        <v>100.0</v>
      </c>
      <c r="BP34" s="70">
        <v>100.0</v>
      </c>
      <c r="BQ34" s="70">
        <v>100.0</v>
      </c>
      <c r="BR34" s="70">
        <v>90.0</v>
      </c>
      <c r="BS34" s="70">
        <v>100.0</v>
      </c>
      <c r="BT34" s="121">
        <f t="shared" si="18"/>
        <v>98</v>
      </c>
      <c r="BU34" s="81">
        <v>100.0</v>
      </c>
      <c r="BV34" s="81">
        <v>100.0</v>
      </c>
      <c r="BW34" s="81">
        <v>100.0</v>
      </c>
      <c r="BX34" s="79">
        <v>100.0</v>
      </c>
      <c r="BY34" s="79">
        <v>100.0</v>
      </c>
      <c r="BZ34" s="79">
        <v>100.0</v>
      </c>
      <c r="CA34" s="79">
        <v>100.0</v>
      </c>
      <c r="CB34" s="79">
        <v>100.0</v>
      </c>
      <c r="CC34" s="79"/>
      <c r="CD34" s="78">
        <f t="shared" si="19"/>
        <v>100</v>
      </c>
      <c r="CF34" s="18"/>
      <c r="CG34" s="18"/>
      <c r="CH34" s="18"/>
      <c r="CI34" s="18"/>
      <c r="CJ34" s="18"/>
      <c r="CK34" s="18"/>
      <c r="CL34" s="18"/>
      <c r="CM34" s="18"/>
      <c r="CN34" s="18"/>
      <c r="CO34" s="18"/>
    </row>
    <row r="35" ht="15.75" customHeight="1">
      <c r="A35" s="34" t="str">
        <f t="shared" si="2"/>
        <v>202023566-k</v>
      </c>
      <c r="B35" s="23">
        <f t="shared" si="3"/>
        <v>80</v>
      </c>
      <c r="C35" s="34"/>
      <c r="D35" s="98">
        <v>31.0</v>
      </c>
      <c r="E35" s="73" t="s">
        <v>974</v>
      </c>
      <c r="F35" s="73" t="s">
        <v>77</v>
      </c>
      <c r="G35" s="73" t="s">
        <v>975</v>
      </c>
      <c r="H35" s="73" t="s">
        <v>71</v>
      </c>
      <c r="I35" s="73" t="s">
        <v>976</v>
      </c>
      <c r="J35" s="73" t="s">
        <v>705</v>
      </c>
      <c r="K35" s="73" t="s">
        <v>916</v>
      </c>
      <c r="L35" s="73" t="s">
        <v>65</v>
      </c>
      <c r="M35" s="73" t="s">
        <v>164</v>
      </c>
      <c r="N35" s="73" t="s">
        <v>977</v>
      </c>
      <c r="O35" s="74">
        <f t="shared" si="4"/>
        <v>88</v>
      </c>
      <c r="P35" s="74">
        <f t="shared" si="5"/>
        <v>100</v>
      </c>
      <c r="Q35" s="74">
        <f t="shared" si="6"/>
        <v>94</v>
      </c>
      <c r="R35" s="74">
        <f t="shared" si="7"/>
        <v>75.33333333</v>
      </c>
      <c r="S35" s="74">
        <f t="shared" si="8"/>
        <v>79.2</v>
      </c>
      <c r="T35" s="74">
        <f t="shared" si="9"/>
        <v>62</v>
      </c>
      <c r="U35" s="74">
        <f t="shared" si="10"/>
        <v>25</v>
      </c>
      <c r="V35" s="75">
        <f t="shared" si="11"/>
        <v>0</v>
      </c>
      <c r="W35" s="90">
        <f t="shared" si="12"/>
        <v>80</v>
      </c>
      <c r="X35" s="87">
        <v>15.0</v>
      </c>
      <c r="Y35" s="88">
        <v>23.0</v>
      </c>
      <c r="Z35" s="88">
        <v>50.0</v>
      </c>
      <c r="AA35" s="88">
        <v>100.0</v>
      </c>
      <c r="AB35" s="78">
        <f t="shared" si="13"/>
        <v>88</v>
      </c>
      <c r="AC35" s="77">
        <v>30.0</v>
      </c>
      <c r="AD35" s="77">
        <v>70.0</v>
      </c>
      <c r="AE35" s="74">
        <v>100.0</v>
      </c>
      <c r="AF35" s="78">
        <f t="shared" si="14"/>
        <v>100</v>
      </c>
      <c r="AG35" s="77"/>
      <c r="AH35" s="77"/>
      <c r="AI35" s="74"/>
      <c r="AJ35" s="78">
        <f t="shared" si="15"/>
        <v>0</v>
      </c>
      <c r="AK35" s="79">
        <v>100.0</v>
      </c>
      <c r="AL35" s="80">
        <v>100.0</v>
      </c>
      <c r="AM35" s="79">
        <v>100.0</v>
      </c>
      <c r="AN35" s="79">
        <v>75.0</v>
      </c>
      <c r="AO35" s="79"/>
      <c r="AP35" s="79">
        <v>60.0</v>
      </c>
      <c r="AQ35" s="79">
        <v>0.0</v>
      </c>
      <c r="AR35" s="79">
        <v>83.0</v>
      </c>
      <c r="AS35" s="79">
        <v>60.0</v>
      </c>
      <c r="AT35" s="79">
        <v>100.0</v>
      </c>
      <c r="AU35" s="79"/>
      <c r="AV35" s="78">
        <f t="shared" si="16"/>
        <v>75.33333333</v>
      </c>
      <c r="AW35" s="79">
        <v>91.0</v>
      </c>
      <c r="AX35" s="79">
        <v>98.0</v>
      </c>
      <c r="AY35" s="79">
        <v>85.0</v>
      </c>
      <c r="AZ35" s="79">
        <v>100.0</v>
      </c>
      <c r="BA35" s="79">
        <v>31.0</v>
      </c>
      <c r="BB35" s="79">
        <v>100.0</v>
      </c>
      <c r="BC35" s="79">
        <v>87.0</v>
      </c>
      <c r="BD35" s="79">
        <v>100.0</v>
      </c>
      <c r="BE35" s="79">
        <v>100.0</v>
      </c>
      <c r="BF35" s="79">
        <v>0.0</v>
      </c>
      <c r="BG35" s="79"/>
      <c r="BH35" s="79"/>
      <c r="BI35" s="114">
        <f t="shared" si="21"/>
        <v>79.2</v>
      </c>
      <c r="BJ35" s="70">
        <v>100.0</v>
      </c>
      <c r="BK35" s="70">
        <v>100.0</v>
      </c>
      <c r="BL35" s="70">
        <v>90.0</v>
      </c>
      <c r="BM35" s="70">
        <v>100.0</v>
      </c>
      <c r="BN35" s="70">
        <v>0.0</v>
      </c>
      <c r="BO35" s="70">
        <v>0.0</v>
      </c>
      <c r="BP35" s="70">
        <v>100.0</v>
      </c>
      <c r="BQ35" s="70">
        <v>30.0</v>
      </c>
      <c r="BR35" s="70">
        <v>0.0</v>
      </c>
      <c r="BS35" s="70">
        <v>100.0</v>
      </c>
      <c r="BT35" s="121">
        <f t="shared" si="18"/>
        <v>62</v>
      </c>
      <c r="BU35" s="81">
        <v>0.0</v>
      </c>
      <c r="BV35" s="81">
        <v>100.0</v>
      </c>
      <c r="BW35" s="81">
        <v>0.0</v>
      </c>
      <c r="BX35" s="79">
        <v>100.0</v>
      </c>
      <c r="BY35" s="79">
        <v>0.0</v>
      </c>
      <c r="BZ35" s="79">
        <v>0.0</v>
      </c>
      <c r="CA35" s="79">
        <v>0.0</v>
      </c>
      <c r="CB35" s="79">
        <v>0.0</v>
      </c>
      <c r="CC35" s="79"/>
      <c r="CD35" s="78">
        <f t="shared" si="19"/>
        <v>25</v>
      </c>
      <c r="CF35" s="18"/>
      <c r="CG35" s="18"/>
      <c r="CH35" s="18"/>
      <c r="CI35" s="18"/>
      <c r="CJ35" s="18"/>
      <c r="CK35" s="18"/>
      <c r="CL35" s="18"/>
      <c r="CM35" s="18"/>
      <c r="CN35" s="18"/>
      <c r="CO35" s="18"/>
    </row>
    <row r="36" ht="15.75" customHeight="1">
      <c r="A36" s="34" t="str">
        <f t="shared" si="2"/>
        <v>202023570-8</v>
      </c>
      <c r="B36" s="23">
        <f t="shared" si="3"/>
        <v>81</v>
      </c>
      <c r="C36" s="34"/>
      <c r="D36" s="98">
        <v>32.0</v>
      </c>
      <c r="E36" s="73" t="s">
        <v>978</v>
      </c>
      <c r="F36" s="73" t="s">
        <v>108</v>
      </c>
      <c r="G36" s="73" t="s">
        <v>979</v>
      </c>
      <c r="H36" s="73" t="s">
        <v>65</v>
      </c>
      <c r="I36" s="73" t="s">
        <v>980</v>
      </c>
      <c r="J36" s="73" t="s">
        <v>175</v>
      </c>
      <c r="K36" s="73" t="s">
        <v>981</v>
      </c>
      <c r="L36" s="73" t="s">
        <v>65</v>
      </c>
      <c r="M36" s="73" t="s">
        <v>164</v>
      </c>
      <c r="N36" s="73" t="s">
        <v>982</v>
      </c>
      <c r="O36" s="74">
        <f t="shared" si="4"/>
        <v>74</v>
      </c>
      <c r="P36" s="74">
        <f t="shared" si="5"/>
        <v>63</v>
      </c>
      <c r="Q36" s="74">
        <f t="shared" si="6"/>
        <v>69</v>
      </c>
      <c r="R36" s="74">
        <f t="shared" si="7"/>
        <v>87.5</v>
      </c>
      <c r="S36" s="74">
        <f t="shared" si="8"/>
        <v>100</v>
      </c>
      <c r="T36" s="74">
        <f t="shared" si="9"/>
        <v>97.5</v>
      </c>
      <c r="U36" s="74">
        <f t="shared" si="10"/>
        <v>87.5</v>
      </c>
      <c r="V36" s="75">
        <f t="shared" si="11"/>
        <v>0</v>
      </c>
      <c r="W36" s="90">
        <f t="shared" si="12"/>
        <v>81</v>
      </c>
      <c r="X36" s="74">
        <v>15.0</v>
      </c>
      <c r="Y36" s="77">
        <v>29.0</v>
      </c>
      <c r="Z36" s="77">
        <v>30.0</v>
      </c>
      <c r="AA36" s="77">
        <v>100.0</v>
      </c>
      <c r="AB36" s="78">
        <f t="shared" si="13"/>
        <v>74</v>
      </c>
      <c r="AC36" s="77">
        <v>25.0</v>
      </c>
      <c r="AD36" s="77">
        <v>38.0</v>
      </c>
      <c r="AE36" s="74">
        <v>100.0</v>
      </c>
      <c r="AF36" s="78">
        <f t="shared" si="14"/>
        <v>63</v>
      </c>
      <c r="AG36" s="77"/>
      <c r="AH36" s="77"/>
      <c r="AI36" s="74"/>
      <c r="AJ36" s="78">
        <f t="shared" si="15"/>
        <v>0</v>
      </c>
      <c r="AK36" s="79">
        <v>100.0</v>
      </c>
      <c r="AL36" s="80">
        <v>100.0</v>
      </c>
      <c r="AM36" s="79">
        <v>100.0</v>
      </c>
      <c r="AN36" s="79">
        <v>75.0</v>
      </c>
      <c r="AO36" s="79">
        <v>100.0</v>
      </c>
      <c r="AP36" s="79">
        <v>40.0</v>
      </c>
      <c r="AQ36" s="79">
        <v>60.0</v>
      </c>
      <c r="AR36" s="79">
        <v>100.0</v>
      </c>
      <c r="AS36" s="79">
        <v>100.0</v>
      </c>
      <c r="AT36" s="79">
        <v>100.0</v>
      </c>
      <c r="AU36" s="79"/>
      <c r="AV36" s="78">
        <f t="shared" si="16"/>
        <v>87.5</v>
      </c>
      <c r="AW36" s="79">
        <v>100.0</v>
      </c>
      <c r="AX36" s="79">
        <v>100.0</v>
      </c>
      <c r="AY36" s="79">
        <v>100.0</v>
      </c>
      <c r="AZ36" s="79">
        <v>100.0</v>
      </c>
      <c r="BA36" s="79">
        <v>100.0</v>
      </c>
      <c r="BB36" s="79">
        <v>100.0</v>
      </c>
      <c r="BC36" s="79">
        <v>100.0</v>
      </c>
      <c r="BD36" s="79">
        <v>100.0</v>
      </c>
      <c r="BE36" s="79">
        <v>100.0</v>
      </c>
      <c r="BF36" s="79">
        <v>100.0</v>
      </c>
      <c r="BG36" s="79"/>
      <c r="BH36" s="79"/>
      <c r="BI36" s="114">
        <f t="shared" si="21"/>
        <v>100</v>
      </c>
      <c r="BJ36" s="70">
        <v>100.0</v>
      </c>
      <c r="BK36" s="70">
        <v>100.0</v>
      </c>
      <c r="BL36" s="70">
        <v>100.0</v>
      </c>
      <c r="BM36" s="70">
        <v>90.0</v>
      </c>
      <c r="BN36" s="70">
        <v>100.0</v>
      </c>
      <c r="BO36" s="70">
        <v>95.0</v>
      </c>
      <c r="BP36" s="70">
        <v>100.0</v>
      </c>
      <c r="BQ36" s="70">
        <v>100.0</v>
      </c>
      <c r="BR36" s="70">
        <v>100.0</v>
      </c>
      <c r="BS36" s="70">
        <v>90.0</v>
      </c>
      <c r="BT36" s="121">
        <f t="shared" si="18"/>
        <v>97.5</v>
      </c>
      <c r="BU36" s="81">
        <v>100.0</v>
      </c>
      <c r="BV36" s="81">
        <v>100.0</v>
      </c>
      <c r="BW36" s="81">
        <v>100.0</v>
      </c>
      <c r="BX36" s="79">
        <v>0.0</v>
      </c>
      <c r="BY36" s="79">
        <v>100.0</v>
      </c>
      <c r="BZ36" s="79">
        <v>100.0</v>
      </c>
      <c r="CA36" s="79">
        <v>100.0</v>
      </c>
      <c r="CB36" s="79">
        <v>100.0</v>
      </c>
      <c r="CC36" s="79"/>
      <c r="CD36" s="78">
        <f t="shared" si="19"/>
        <v>87.5</v>
      </c>
      <c r="CF36" s="18"/>
      <c r="CG36" s="18"/>
      <c r="CH36" s="18"/>
      <c r="CI36" s="18"/>
      <c r="CJ36" s="18"/>
      <c r="CK36" s="18"/>
      <c r="CL36" s="18"/>
      <c r="CM36" s="18"/>
      <c r="CN36" s="18"/>
      <c r="CO36" s="18"/>
    </row>
    <row r="37" ht="15.75" customHeight="1">
      <c r="A37" s="34" t="str">
        <f t="shared" si="2"/>
        <v>201951556-K</v>
      </c>
      <c r="B37" s="23">
        <f t="shared" si="3"/>
        <v>94</v>
      </c>
      <c r="C37" s="34"/>
      <c r="D37" s="98">
        <v>33.0</v>
      </c>
      <c r="E37" s="73" t="s">
        <v>983</v>
      </c>
      <c r="F37" s="73" t="s">
        <v>205</v>
      </c>
      <c r="G37" s="73" t="s">
        <v>984</v>
      </c>
      <c r="H37" s="73" t="s">
        <v>85</v>
      </c>
      <c r="I37" s="73" t="s">
        <v>985</v>
      </c>
      <c r="J37" s="73" t="s">
        <v>986</v>
      </c>
      <c r="K37" s="73" t="s">
        <v>987</v>
      </c>
      <c r="L37" s="73" t="s">
        <v>65</v>
      </c>
      <c r="M37" s="73" t="s">
        <v>323</v>
      </c>
      <c r="N37" s="73" t="s">
        <v>988</v>
      </c>
      <c r="O37" s="74">
        <f t="shared" si="4"/>
        <v>95</v>
      </c>
      <c r="P37" s="74">
        <f t="shared" si="5"/>
        <v>100</v>
      </c>
      <c r="Q37" s="74">
        <f t="shared" si="6"/>
        <v>98</v>
      </c>
      <c r="R37" s="74">
        <f t="shared" si="7"/>
        <v>94.2</v>
      </c>
      <c r="S37" s="74">
        <f t="shared" si="8"/>
        <v>90</v>
      </c>
      <c r="T37" s="74">
        <f t="shared" si="9"/>
        <v>88</v>
      </c>
      <c r="U37" s="74">
        <f t="shared" si="10"/>
        <v>75</v>
      </c>
      <c r="V37" s="75">
        <f t="shared" si="11"/>
        <v>0</v>
      </c>
      <c r="W37" s="90">
        <f t="shared" si="12"/>
        <v>94</v>
      </c>
      <c r="X37" s="74">
        <v>20.0</v>
      </c>
      <c r="Y37" s="77">
        <v>25.0</v>
      </c>
      <c r="Z37" s="77">
        <v>50.0</v>
      </c>
      <c r="AA37" s="77">
        <v>100.0</v>
      </c>
      <c r="AB37" s="78">
        <f t="shared" si="13"/>
        <v>95</v>
      </c>
      <c r="AC37" s="77">
        <v>30.0</v>
      </c>
      <c r="AD37" s="77">
        <v>70.0</v>
      </c>
      <c r="AE37" s="74">
        <v>100.0</v>
      </c>
      <c r="AF37" s="78">
        <f t="shared" si="14"/>
        <v>100</v>
      </c>
      <c r="AG37" s="77"/>
      <c r="AH37" s="77"/>
      <c r="AI37" s="74"/>
      <c r="AJ37" s="78">
        <f t="shared" si="15"/>
        <v>0</v>
      </c>
      <c r="AK37" s="79">
        <v>100.0</v>
      </c>
      <c r="AL37" s="80">
        <v>100.0</v>
      </c>
      <c r="AM37" s="79">
        <v>100.0</v>
      </c>
      <c r="AN37" s="79">
        <v>100.0</v>
      </c>
      <c r="AO37" s="79">
        <v>75.0</v>
      </c>
      <c r="AP37" s="79">
        <v>100.0</v>
      </c>
      <c r="AQ37" s="79">
        <v>100.0</v>
      </c>
      <c r="AR37" s="79">
        <v>67.0</v>
      </c>
      <c r="AS37" s="79">
        <v>100.0</v>
      </c>
      <c r="AT37" s="79">
        <v>100.0</v>
      </c>
      <c r="AU37" s="79"/>
      <c r="AV37" s="78">
        <f t="shared" si="16"/>
        <v>94.2</v>
      </c>
      <c r="AW37" s="79">
        <v>100.0</v>
      </c>
      <c r="AX37" s="79">
        <v>100.0</v>
      </c>
      <c r="AY37" s="79">
        <v>100.0</v>
      </c>
      <c r="AZ37" s="79">
        <v>100.0</v>
      </c>
      <c r="BA37" s="79">
        <v>100.0</v>
      </c>
      <c r="BB37" s="79">
        <v>100.0</v>
      </c>
      <c r="BC37" s="79">
        <v>100.0</v>
      </c>
      <c r="BD37" s="79">
        <v>0.0</v>
      </c>
      <c r="BE37" s="79">
        <v>100.0</v>
      </c>
      <c r="BF37" s="79">
        <v>100.0</v>
      </c>
      <c r="BG37" s="79"/>
      <c r="BH37" s="79"/>
      <c r="BI37" s="114">
        <f t="shared" si="21"/>
        <v>90</v>
      </c>
      <c r="BJ37" s="70">
        <v>100.0</v>
      </c>
      <c r="BK37" s="70">
        <v>100.0</v>
      </c>
      <c r="BL37" s="70">
        <v>90.0</v>
      </c>
      <c r="BM37" s="70">
        <v>100.0</v>
      </c>
      <c r="BN37" s="70">
        <v>95.0</v>
      </c>
      <c r="BO37" s="70">
        <v>0.0</v>
      </c>
      <c r="BP37" s="70">
        <v>95.0</v>
      </c>
      <c r="BQ37" s="70">
        <v>100.0</v>
      </c>
      <c r="BR37" s="70">
        <v>100.0</v>
      </c>
      <c r="BS37" s="70">
        <v>100.0</v>
      </c>
      <c r="BT37" s="121">
        <f t="shared" si="18"/>
        <v>88</v>
      </c>
      <c r="BU37" s="81">
        <v>100.0</v>
      </c>
      <c r="BV37" s="81">
        <v>100.0</v>
      </c>
      <c r="BW37" s="81">
        <v>100.0</v>
      </c>
      <c r="BX37" s="79">
        <v>0.0</v>
      </c>
      <c r="BY37" s="79">
        <v>100.0</v>
      </c>
      <c r="BZ37" s="79">
        <v>100.0</v>
      </c>
      <c r="CA37" s="79">
        <v>0.0</v>
      </c>
      <c r="CB37" s="79">
        <v>100.0</v>
      </c>
      <c r="CC37" s="79"/>
      <c r="CD37" s="78">
        <f t="shared" si="19"/>
        <v>75</v>
      </c>
      <c r="CF37" s="18"/>
      <c r="CG37" s="18"/>
      <c r="CH37" s="18"/>
      <c r="CI37" s="18"/>
      <c r="CJ37" s="18"/>
      <c r="CK37" s="18"/>
      <c r="CL37" s="18"/>
      <c r="CM37" s="18"/>
      <c r="CN37" s="18"/>
      <c r="CO37" s="18"/>
    </row>
    <row r="38" ht="15.75" customHeight="1">
      <c r="A38" s="34" t="str">
        <f t="shared" si="2"/>
        <v>202073567-0</v>
      </c>
      <c r="B38" s="23">
        <f t="shared" si="3"/>
        <v>91</v>
      </c>
      <c r="C38" s="34"/>
      <c r="D38" s="98">
        <v>34.0</v>
      </c>
      <c r="E38" s="94" t="s">
        <v>989</v>
      </c>
      <c r="F38" s="94" t="s">
        <v>155</v>
      </c>
      <c r="G38" s="94" t="s">
        <v>990</v>
      </c>
      <c r="H38" s="94" t="s">
        <v>71</v>
      </c>
      <c r="I38" s="94" t="s">
        <v>774</v>
      </c>
      <c r="J38" s="94" t="s">
        <v>991</v>
      </c>
      <c r="K38" s="94" t="s">
        <v>992</v>
      </c>
      <c r="L38" s="94" t="s">
        <v>65</v>
      </c>
      <c r="M38" s="94" t="s">
        <v>755</v>
      </c>
      <c r="N38" s="94" t="s">
        <v>993</v>
      </c>
      <c r="O38" s="74">
        <f t="shared" si="4"/>
        <v>95</v>
      </c>
      <c r="P38" s="74">
        <f t="shared" si="5"/>
        <v>100</v>
      </c>
      <c r="Q38" s="74">
        <f t="shared" si="6"/>
        <v>98</v>
      </c>
      <c r="R38" s="74">
        <f t="shared" si="7"/>
        <v>94</v>
      </c>
      <c r="S38" s="74">
        <f t="shared" si="8"/>
        <v>90</v>
      </c>
      <c r="T38" s="74">
        <f t="shared" si="9"/>
        <v>74</v>
      </c>
      <c r="U38" s="74">
        <f t="shared" si="10"/>
        <v>75</v>
      </c>
      <c r="V38" s="75">
        <f t="shared" si="11"/>
        <v>0</v>
      </c>
      <c r="W38" s="90">
        <f t="shared" si="12"/>
        <v>91</v>
      </c>
      <c r="X38" s="74">
        <v>20.0</v>
      </c>
      <c r="Y38" s="77">
        <v>25.0</v>
      </c>
      <c r="Z38" s="77">
        <v>50.0</v>
      </c>
      <c r="AA38" s="77">
        <v>100.0</v>
      </c>
      <c r="AB38" s="78">
        <f t="shared" si="13"/>
        <v>95</v>
      </c>
      <c r="AC38" s="77">
        <v>30.0</v>
      </c>
      <c r="AD38" s="77">
        <v>70.0</v>
      </c>
      <c r="AE38" s="74">
        <v>100.0</v>
      </c>
      <c r="AF38" s="78">
        <f t="shared" si="14"/>
        <v>100</v>
      </c>
      <c r="AG38" s="77"/>
      <c r="AH38" s="77"/>
      <c r="AI38" s="74"/>
      <c r="AJ38" s="78">
        <f t="shared" si="15"/>
        <v>0</v>
      </c>
      <c r="AK38" s="79">
        <v>100.0</v>
      </c>
      <c r="AL38" s="80">
        <v>100.0</v>
      </c>
      <c r="AM38" s="79">
        <v>100.0</v>
      </c>
      <c r="AN38" s="79">
        <v>100.0</v>
      </c>
      <c r="AO38" s="79">
        <v>100.0</v>
      </c>
      <c r="AP38" s="79">
        <v>80.0</v>
      </c>
      <c r="AQ38" s="79">
        <v>100.0</v>
      </c>
      <c r="AR38" s="79">
        <v>100.0</v>
      </c>
      <c r="AS38" s="79">
        <v>60.0</v>
      </c>
      <c r="AT38" s="79">
        <v>100.0</v>
      </c>
      <c r="AU38" s="79"/>
      <c r="AV38" s="78">
        <f t="shared" si="16"/>
        <v>94</v>
      </c>
      <c r="AW38" s="79">
        <v>100.0</v>
      </c>
      <c r="AX38" s="79">
        <v>100.0</v>
      </c>
      <c r="AY38" s="79">
        <v>100.0</v>
      </c>
      <c r="AZ38" s="79">
        <v>100.0</v>
      </c>
      <c r="BA38" s="79">
        <v>100.0</v>
      </c>
      <c r="BB38" s="79">
        <v>100.0</v>
      </c>
      <c r="BC38" s="79">
        <v>100.0</v>
      </c>
      <c r="BD38" s="79">
        <v>100.0</v>
      </c>
      <c r="BE38" s="79">
        <v>100.0</v>
      </c>
      <c r="BF38" s="79">
        <v>0.0</v>
      </c>
      <c r="BG38" s="79"/>
      <c r="BH38" s="79"/>
      <c r="BI38" s="114">
        <f t="shared" si="21"/>
        <v>90</v>
      </c>
      <c r="BJ38" s="70">
        <v>100.0</v>
      </c>
      <c r="BK38" s="70">
        <v>90.0</v>
      </c>
      <c r="BL38" s="70">
        <v>55.0</v>
      </c>
      <c r="BM38" s="70">
        <v>100.0</v>
      </c>
      <c r="BN38" s="70">
        <v>95.0</v>
      </c>
      <c r="BO38" s="70">
        <v>100.0</v>
      </c>
      <c r="BP38" s="70">
        <v>100.0</v>
      </c>
      <c r="BQ38" s="70">
        <v>100.0</v>
      </c>
      <c r="BR38" s="70">
        <v>0.0</v>
      </c>
      <c r="BS38" s="70">
        <v>0.0</v>
      </c>
      <c r="BT38" s="121">
        <f t="shared" si="18"/>
        <v>74</v>
      </c>
      <c r="BU38" s="81">
        <v>100.0</v>
      </c>
      <c r="BV38" s="81">
        <v>100.0</v>
      </c>
      <c r="BW38" s="81">
        <v>100.0</v>
      </c>
      <c r="BX38" s="79">
        <v>100.0</v>
      </c>
      <c r="BY38" s="79">
        <v>100.0</v>
      </c>
      <c r="BZ38" s="79">
        <v>0.0</v>
      </c>
      <c r="CA38" s="79">
        <v>100.0</v>
      </c>
      <c r="CB38" s="79">
        <v>0.0</v>
      </c>
      <c r="CC38" s="79"/>
      <c r="CD38" s="78">
        <f t="shared" si="19"/>
        <v>75</v>
      </c>
      <c r="CF38" s="18"/>
      <c r="CG38" s="18"/>
      <c r="CH38" s="18"/>
      <c r="CI38" s="18"/>
      <c r="CJ38" s="18"/>
      <c r="CK38" s="18"/>
      <c r="CL38" s="18"/>
      <c r="CM38" s="18"/>
      <c r="CN38" s="18"/>
      <c r="CO38" s="18"/>
    </row>
    <row r="39" ht="15.75" customHeight="1">
      <c r="A39" s="34" t="str">
        <f t="shared" si="2"/>
        <v>-</v>
      </c>
      <c r="B39" s="23" t="str">
        <f t="shared" si="3"/>
        <v/>
      </c>
      <c r="C39" s="34"/>
      <c r="D39" s="97">
        <v>35.0</v>
      </c>
      <c r="E39" s="72"/>
      <c r="F39" s="72"/>
      <c r="G39" s="72"/>
      <c r="H39" s="72"/>
      <c r="I39" s="72"/>
      <c r="J39" s="72"/>
      <c r="K39" s="72"/>
      <c r="L39" s="98"/>
      <c r="M39" s="98"/>
      <c r="N39" s="98"/>
      <c r="O39" s="74"/>
      <c r="P39" s="74"/>
      <c r="Q39" s="74"/>
      <c r="R39" s="74"/>
      <c r="S39" s="74"/>
      <c r="T39" s="74"/>
      <c r="U39" s="74"/>
      <c r="V39" s="75"/>
      <c r="W39" s="76"/>
      <c r="X39" s="74"/>
      <c r="Y39" s="77"/>
      <c r="Z39" s="77"/>
      <c r="AA39" s="77"/>
      <c r="AB39" s="78"/>
      <c r="AC39" s="77"/>
      <c r="AD39" s="77"/>
      <c r="AE39" s="74"/>
      <c r="AF39" s="78"/>
      <c r="AG39" s="77"/>
      <c r="AH39" s="77"/>
      <c r="AI39" s="77"/>
      <c r="AJ39" s="78"/>
      <c r="AK39" s="79"/>
      <c r="AL39" s="80"/>
      <c r="AM39" s="79"/>
      <c r="AN39" s="79"/>
      <c r="AO39" s="79"/>
      <c r="AP39" s="79"/>
      <c r="AQ39" s="79"/>
      <c r="AR39" s="79"/>
      <c r="AS39" s="79"/>
      <c r="AT39" s="79"/>
      <c r="AU39" s="79"/>
      <c r="AV39" s="78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8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8"/>
      <c r="BU39" s="79"/>
      <c r="BV39" s="79"/>
      <c r="BW39" s="79"/>
      <c r="BX39" s="79"/>
      <c r="BY39" s="79"/>
      <c r="BZ39" s="79"/>
      <c r="CA39" s="79"/>
      <c r="CC39" s="79"/>
      <c r="CD39" s="78"/>
    </row>
    <row r="40" ht="15.75" customHeight="1">
      <c r="A40" s="34" t="str">
        <f t="shared" si="2"/>
        <v>-</v>
      </c>
      <c r="B40" s="23" t="str">
        <f t="shared" si="3"/>
        <v/>
      </c>
      <c r="C40" s="34"/>
      <c r="D40" s="97">
        <v>36.0</v>
      </c>
      <c r="E40" s="72"/>
      <c r="F40" s="72"/>
      <c r="G40" s="72"/>
      <c r="H40" s="72"/>
      <c r="I40" s="72"/>
      <c r="J40" s="72"/>
      <c r="K40" s="72"/>
      <c r="L40" s="98"/>
      <c r="M40" s="98"/>
      <c r="N40" s="98"/>
      <c r="O40" s="74"/>
      <c r="P40" s="74"/>
      <c r="Q40" s="74"/>
      <c r="R40" s="74"/>
      <c r="S40" s="74"/>
      <c r="T40" s="74"/>
      <c r="U40" s="74"/>
      <c r="V40" s="75"/>
      <c r="W40" s="76"/>
      <c r="X40" s="74"/>
      <c r="Y40" s="77"/>
      <c r="Z40" s="77"/>
      <c r="AA40" s="77"/>
      <c r="AB40" s="78"/>
      <c r="AC40" s="77"/>
      <c r="AD40" s="77"/>
      <c r="AE40" s="74"/>
      <c r="AF40" s="78"/>
      <c r="AG40" s="77"/>
      <c r="AH40" s="77"/>
      <c r="AI40" s="77"/>
      <c r="AJ40" s="78"/>
      <c r="AK40" s="79"/>
      <c r="AL40" s="80"/>
      <c r="AM40" s="79"/>
      <c r="AN40" s="79"/>
      <c r="AO40" s="79"/>
      <c r="AP40" s="79"/>
      <c r="AQ40" s="79"/>
      <c r="AR40" s="79"/>
      <c r="AS40" s="79"/>
      <c r="AT40" s="79"/>
      <c r="AU40" s="79"/>
      <c r="AV40" s="78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8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8"/>
      <c r="BU40" s="79"/>
      <c r="BV40" s="79"/>
      <c r="BW40" s="79"/>
      <c r="BX40" s="79"/>
      <c r="BY40" s="79"/>
      <c r="BZ40" s="79"/>
      <c r="CA40" s="79"/>
      <c r="CB40" s="79"/>
      <c r="CC40" s="79"/>
      <c r="CD40" s="78"/>
    </row>
    <row r="41" ht="15.75" customHeight="1">
      <c r="A41" s="34" t="str">
        <f t="shared" si="2"/>
        <v>-</v>
      </c>
      <c r="B41" s="23" t="str">
        <f t="shared" si="3"/>
        <v/>
      </c>
      <c r="C41" s="34"/>
      <c r="D41" s="97">
        <v>37.0</v>
      </c>
      <c r="E41" s="72"/>
      <c r="F41" s="72"/>
      <c r="G41" s="72"/>
      <c r="H41" s="72"/>
      <c r="I41" s="72"/>
      <c r="J41" s="72"/>
      <c r="K41" s="72"/>
      <c r="L41" s="98"/>
      <c r="M41" s="98"/>
      <c r="N41" s="98"/>
      <c r="O41" s="74"/>
      <c r="P41" s="74"/>
      <c r="Q41" s="74"/>
      <c r="R41" s="74"/>
      <c r="S41" s="74"/>
      <c r="T41" s="74"/>
      <c r="U41" s="74"/>
      <c r="V41" s="75"/>
      <c r="W41" s="107"/>
      <c r="X41" s="74"/>
      <c r="Y41" s="77"/>
      <c r="Z41" s="77"/>
      <c r="AA41" s="77"/>
      <c r="AB41" s="78"/>
      <c r="AC41" s="77"/>
      <c r="AD41" s="77"/>
      <c r="AE41" s="74"/>
      <c r="AF41" s="78"/>
      <c r="AG41" s="77"/>
      <c r="AH41" s="77"/>
      <c r="AI41" s="77"/>
      <c r="AJ41" s="78"/>
      <c r="AK41" s="79"/>
      <c r="AL41" s="80"/>
      <c r="AM41" s="79"/>
      <c r="AN41" s="79"/>
      <c r="AO41" s="79"/>
      <c r="AP41" s="79"/>
      <c r="AQ41" s="79"/>
      <c r="AR41" s="79"/>
      <c r="AS41" s="79"/>
      <c r="AT41" s="79"/>
      <c r="AU41" s="79"/>
      <c r="AV41" s="78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8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8"/>
      <c r="BU41" s="79"/>
      <c r="BV41" s="79"/>
      <c r="BW41" s="79"/>
      <c r="BX41" s="79"/>
      <c r="BY41" s="79"/>
      <c r="BZ41" s="79"/>
      <c r="CA41" s="79"/>
      <c r="CB41" s="79"/>
      <c r="CC41" s="79"/>
      <c r="CD41" s="78"/>
    </row>
    <row r="42" ht="15.75" customHeight="1">
      <c r="A42" s="34" t="str">
        <f t="shared" si="2"/>
        <v>-</v>
      </c>
      <c r="B42" s="23" t="str">
        <f t="shared" si="3"/>
        <v/>
      </c>
      <c r="C42" s="34"/>
      <c r="D42" s="97">
        <v>38.0</v>
      </c>
      <c r="E42" s="72"/>
      <c r="F42" s="72"/>
      <c r="G42" s="72"/>
      <c r="H42" s="72"/>
      <c r="I42" s="72"/>
      <c r="J42" s="72"/>
      <c r="K42" s="72"/>
      <c r="L42" s="98"/>
      <c r="M42" s="98"/>
      <c r="N42" s="98"/>
      <c r="O42" s="74"/>
      <c r="P42" s="74"/>
      <c r="Q42" s="74"/>
      <c r="R42" s="74"/>
      <c r="S42" s="74"/>
      <c r="T42" s="74"/>
      <c r="U42" s="74"/>
      <c r="V42" s="75"/>
      <c r="W42" s="107"/>
      <c r="X42" s="74"/>
      <c r="Y42" s="77"/>
      <c r="Z42" s="77"/>
      <c r="AA42" s="77"/>
      <c r="AB42" s="78"/>
      <c r="AC42" s="77"/>
      <c r="AD42" s="77"/>
      <c r="AE42" s="74"/>
      <c r="AF42" s="78"/>
      <c r="AG42" s="77"/>
      <c r="AH42" s="77"/>
      <c r="AI42" s="77"/>
      <c r="AJ42" s="78"/>
      <c r="AK42" s="79"/>
      <c r="AL42" s="80"/>
      <c r="AM42" s="79"/>
      <c r="AN42" s="79"/>
      <c r="AO42" s="79"/>
      <c r="AP42" s="79"/>
      <c r="AQ42" s="79"/>
      <c r="AR42" s="79"/>
      <c r="AS42" s="79"/>
      <c r="AT42" s="79"/>
      <c r="AU42" s="79"/>
      <c r="AV42" s="78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8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8"/>
      <c r="BU42" s="79"/>
      <c r="BV42" s="79"/>
      <c r="BW42" s="79"/>
      <c r="BX42" s="79"/>
      <c r="BY42" s="79"/>
      <c r="BZ42" s="79"/>
      <c r="CA42" s="79"/>
      <c r="CB42" s="79"/>
      <c r="CC42" s="79"/>
      <c r="CD42" s="78"/>
    </row>
    <row r="43" ht="15.75" customHeight="1">
      <c r="A43" s="34" t="str">
        <f t="shared" si="2"/>
        <v>-</v>
      </c>
      <c r="B43" s="23" t="str">
        <f t="shared" si="3"/>
        <v/>
      </c>
      <c r="C43" s="34"/>
      <c r="D43" s="97">
        <v>39.0</v>
      </c>
      <c r="E43" s="72"/>
      <c r="F43" s="72"/>
      <c r="G43" s="72"/>
      <c r="H43" s="72"/>
      <c r="I43" s="72"/>
      <c r="J43" s="72"/>
      <c r="K43" s="72"/>
      <c r="L43" s="98"/>
      <c r="M43" s="98"/>
      <c r="N43" s="98"/>
      <c r="O43" s="74"/>
      <c r="P43" s="74"/>
      <c r="Q43" s="74"/>
      <c r="R43" s="74"/>
      <c r="S43" s="74"/>
      <c r="T43" s="74"/>
      <c r="U43" s="74"/>
      <c r="V43" s="75"/>
      <c r="W43" s="107"/>
      <c r="X43" s="74"/>
      <c r="Y43" s="77"/>
      <c r="Z43" s="77"/>
      <c r="AA43" s="77"/>
      <c r="AB43" s="78"/>
      <c r="AC43" s="77"/>
      <c r="AD43" s="77"/>
      <c r="AE43" s="74"/>
      <c r="AF43" s="78"/>
      <c r="AG43" s="77"/>
      <c r="AH43" s="77"/>
      <c r="AI43" s="77"/>
      <c r="AJ43" s="78"/>
      <c r="AK43" s="79"/>
      <c r="AL43" s="80"/>
      <c r="AM43" s="79"/>
      <c r="AN43" s="79"/>
      <c r="AO43" s="79"/>
      <c r="AP43" s="79"/>
      <c r="AQ43" s="79"/>
      <c r="AR43" s="79"/>
      <c r="AS43" s="79"/>
      <c r="AT43" s="79"/>
      <c r="AU43" s="79"/>
      <c r="AV43" s="78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8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8"/>
      <c r="BU43" s="79"/>
      <c r="BV43" s="79"/>
      <c r="BW43" s="79"/>
      <c r="BX43" s="79"/>
      <c r="BY43" s="79"/>
      <c r="BZ43" s="79"/>
      <c r="CA43" s="79"/>
      <c r="CB43" s="79"/>
      <c r="CC43" s="79"/>
      <c r="CD43" s="78"/>
    </row>
    <row r="44" ht="15.75" customHeight="1">
      <c r="A44" s="34" t="str">
        <f t="shared" si="2"/>
        <v>-</v>
      </c>
      <c r="B44" s="23" t="str">
        <f t="shared" si="3"/>
        <v/>
      </c>
      <c r="C44" s="34"/>
      <c r="D44" s="97">
        <v>40.0</v>
      </c>
      <c r="E44" s="72"/>
      <c r="F44" s="72"/>
      <c r="G44" s="72"/>
      <c r="H44" s="72"/>
      <c r="I44" s="72"/>
      <c r="J44" s="72"/>
      <c r="K44" s="72"/>
      <c r="L44" s="98"/>
      <c r="M44" s="98"/>
      <c r="N44" s="98"/>
      <c r="O44" s="74"/>
      <c r="P44" s="74"/>
      <c r="Q44" s="74"/>
      <c r="R44" s="74"/>
      <c r="S44" s="74"/>
      <c r="T44" s="74"/>
      <c r="U44" s="74"/>
      <c r="V44" s="75"/>
      <c r="W44" s="107"/>
      <c r="X44" s="74"/>
      <c r="Y44" s="77"/>
      <c r="Z44" s="77"/>
      <c r="AA44" s="77"/>
      <c r="AB44" s="78"/>
      <c r="AC44" s="77"/>
      <c r="AD44" s="77"/>
      <c r="AE44" s="74"/>
      <c r="AF44" s="78"/>
      <c r="AG44" s="77"/>
      <c r="AH44" s="77"/>
      <c r="AI44" s="77"/>
      <c r="AJ44" s="78"/>
      <c r="AK44" s="79"/>
      <c r="AL44" s="80"/>
      <c r="AM44" s="79"/>
      <c r="AN44" s="79"/>
      <c r="AO44" s="79"/>
      <c r="AP44" s="79"/>
      <c r="AQ44" s="79"/>
      <c r="AR44" s="79"/>
      <c r="AS44" s="79"/>
      <c r="AT44" s="79"/>
      <c r="AU44" s="79"/>
      <c r="AV44" s="78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8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8"/>
      <c r="BU44" s="79"/>
      <c r="BV44" s="79"/>
      <c r="BW44" s="79"/>
      <c r="BX44" s="79"/>
      <c r="BY44" s="79"/>
      <c r="BZ44" s="79"/>
      <c r="CA44" s="79"/>
      <c r="CB44" s="79"/>
      <c r="CC44" s="79"/>
      <c r="CD44" s="78"/>
    </row>
    <row r="45" ht="15.75" customHeight="1">
      <c r="A45" s="34" t="str">
        <f t="shared" si="2"/>
        <v>-</v>
      </c>
      <c r="B45" s="23" t="str">
        <f t="shared" si="3"/>
        <v/>
      </c>
      <c r="C45" s="34"/>
      <c r="D45" s="97">
        <v>41.0</v>
      </c>
      <c r="E45" s="72"/>
      <c r="F45" s="72"/>
      <c r="G45" s="72"/>
      <c r="H45" s="72"/>
      <c r="I45" s="72"/>
      <c r="J45" s="72"/>
      <c r="K45" s="72"/>
      <c r="L45" s="98"/>
      <c r="M45" s="98"/>
      <c r="N45" s="98"/>
      <c r="O45" s="74"/>
      <c r="P45" s="74"/>
      <c r="Q45" s="74"/>
      <c r="R45" s="74"/>
      <c r="S45" s="74"/>
      <c r="T45" s="74"/>
      <c r="U45" s="74"/>
      <c r="V45" s="75"/>
      <c r="W45" s="107"/>
      <c r="X45" s="74"/>
      <c r="Y45" s="77"/>
      <c r="Z45" s="77"/>
      <c r="AA45" s="77"/>
      <c r="AB45" s="78"/>
      <c r="AC45" s="77"/>
      <c r="AD45" s="77"/>
      <c r="AE45" s="74"/>
      <c r="AF45" s="78"/>
      <c r="AG45" s="77"/>
      <c r="AH45" s="77"/>
      <c r="AI45" s="77"/>
      <c r="AJ45" s="78"/>
      <c r="AK45" s="79"/>
      <c r="AL45" s="80"/>
      <c r="AM45" s="79"/>
      <c r="AN45" s="79"/>
      <c r="AO45" s="79"/>
      <c r="AP45" s="79"/>
      <c r="AQ45" s="79"/>
      <c r="AR45" s="79"/>
      <c r="AS45" s="79"/>
      <c r="AT45" s="79"/>
      <c r="AU45" s="79"/>
      <c r="AV45" s="78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8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8"/>
      <c r="BU45" s="79"/>
      <c r="BV45" s="79"/>
      <c r="BW45" s="79"/>
      <c r="BX45" s="79"/>
      <c r="BY45" s="79"/>
      <c r="BZ45" s="79"/>
      <c r="CA45" s="79"/>
      <c r="CB45" s="79"/>
      <c r="CC45" s="79"/>
      <c r="CD45" s="78"/>
    </row>
    <row r="46" ht="15.75" customHeight="1">
      <c r="A46" s="34" t="str">
        <f t="shared" si="2"/>
        <v>-</v>
      </c>
      <c r="B46" s="23" t="str">
        <f t="shared" si="3"/>
        <v/>
      </c>
      <c r="C46" s="34"/>
      <c r="D46" s="97">
        <f t="shared" ref="D46:D47" si="22">D45+1</f>
        <v>42</v>
      </c>
      <c r="E46" s="72"/>
      <c r="F46" s="72"/>
      <c r="G46" s="72"/>
      <c r="H46" s="72"/>
      <c r="I46" s="72"/>
      <c r="J46" s="72"/>
      <c r="K46" s="72"/>
      <c r="L46" s="98"/>
      <c r="M46" s="98"/>
      <c r="N46" s="98"/>
      <c r="O46" s="74"/>
      <c r="P46" s="74"/>
      <c r="Q46" s="74"/>
      <c r="R46" s="74"/>
      <c r="S46" s="74"/>
      <c r="T46" s="74"/>
      <c r="U46" s="74"/>
      <c r="V46" s="75"/>
      <c r="W46" s="107"/>
      <c r="X46" s="74"/>
      <c r="Y46" s="77"/>
      <c r="Z46" s="77"/>
      <c r="AA46" s="77"/>
      <c r="AB46" s="78"/>
      <c r="AC46" s="77"/>
      <c r="AD46" s="77"/>
      <c r="AE46" s="74"/>
      <c r="AF46" s="78"/>
      <c r="AG46" s="77"/>
      <c r="AH46" s="77"/>
      <c r="AI46" s="77"/>
      <c r="AJ46" s="78"/>
      <c r="AK46" s="79"/>
      <c r="AL46" s="80"/>
      <c r="AM46" s="79"/>
      <c r="AN46" s="79"/>
      <c r="AO46" s="79"/>
      <c r="AP46" s="79"/>
      <c r="AQ46" s="79"/>
      <c r="AR46" s="79"/>
      <c r="AS46" s="79"/>
      <c r="AT46" s="79"/>
      <c r="AU46" s="79"/>
      <c r="AV46" s="78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8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8"/>
      <c r="BU46" s="79"/>
      <c r="BV46" s="79"/>
      <c r="BW46" s="79"/>
      <c r="BX46" s="79"/>
      <c r="BY46" s="79"/>
      <c r="BZ46" s="79"/>
      <c r="CA46" s="79"/>
      <c r="CB46" s="79"/>
      <c r="CC46" s="79"/>
      <c r="CD46" s="78"/>
    </row>
    <row r="47" ht="15.75" customHeight="1">
      <c r="A47" s="34" t="str">
        <f t="shared" si="2"/>
        <v>-</v>
      </c>
      <c r="B47" s="23" t="str">
        <f t="shared" si="3"/>
        <v/>
      </c>
      <c r="C47" s="34"/>
      <c r="D47" s="97">
        <f t="shared" si="22"/>
        <v>43</v>
      </c>
      <c r="E47" s="72"/>
      <c r="F47" s="72"/>
      <c r="G47" s="72"/>
      <c r="H47" s="72"/>
      <c r="I47" s="72"/>
      <c r="J47" s="72"/>
      <c r="K47" s="72"/>
      <c r="L47" s="98"/>
      <c r="M47" s="98"/>
      <c r="N47" s="98"/>
      <c r="O47" s="74"/>
      <c r="P47" s="74"/>
      <c r="Q47" s="74"/>
      <c r="R47" s="74"/>
      <c r="S47" s="74"/>
      <c r="T47" s="74"/>
      <c r="U47" s="74"/>
      <c r="V47" s="75"/>
      <c r="W47" s="107"/>
      <c r="X47" s="74"/>
      <c r="Y47" s="77"/>
      <c r="Z47" s="77"/>
      <c r="AA47" s="77"/>
      <c r="AB47" s="78"/>
      <c r="AC47" s="77"/>
      <c r="AD47" s="77"/>
      <c r="AE47" s="74"/>
      <c r="AF47" s="78"/>
      <c r="AG47" s="77"/>
      <c r="AH47" s="77"/>
      <c r="AI47" s="77"/>
      <c r="AJ47" s="78"/>
      <c r="AK47" s="79"/>
      <c r="AL47" s="80"/>
      <c r="AM47" s="79"/>
      <c r="AN47" s="79"/>
      <c r="AO47" s="79"/>
      <c r="AP47" s="79"/>
      <c r="AQ47" s="79"/>
      <c r="AR47" s="79"/>
      <c r="AS47" s="79"/>
      <c r="AT47" s="79"/>
      <c r="AU47" s="79"/>
      <c r="AV47" s="78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8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8"/>
      <c r="BU47" s="79"/>
      <c r="BV47" s="79"/>
      <c r="BW47" s="79"/>
      <c r="BX47" s="79"/>
      <c r="BY47" s="79"/>
      <c r="BZ47" s="79"/>
      <c r="CA47" s="79"/>
      <c r="CB47" s="79"/>
      <c r="CC47" s="79"/>
      <c r="CD47" s="78"/>
    </row>
    <row r="48" ht="15.75" customHeight="1">
      <c r="A48" s="34"/>
      <c r="B48" s="34"/>
      <c r="C48" s="34"/>
      <c r="D48" s="34"/>
      <c r="E48" s="18"/>
      <c r="F48" s="18"/>
      <c r="G48" s="18"/>
      <c r="H48" s="18"/>
      <c r="I48" s="18"/>
      <c r="J48" s="18"/>
      <c r="K48" s="2" t="s">
        <v>1</v>
      </c>
      <c r="L48" s="34"/>
      <c r="M48" s="34"/>
      <c r="N48" s="34"/>
      <c r="O48" s="99">
        <f t="shared" ref="O48:R48" si="23">IF(COUNT(O5:O47)&gt;0,ROUND(SUM(O5:O47)/COUNTIF(O5:O47,"&lt;&gt;"),0),0)</f>
        <v>71</v>
      </c>
      <c r="P48" s="99">
        <f t="shared" si="23"/>
        <v>57</v>
      </c>
      <c r="Q48" s="99">
        <f t="shared" si="23"/>
        <v>68</v>
      </c>
      <c r="R48" s="99">
        <f t="shared" si="23"/>
        <v>82</v>
      </c>
      <c r="S48" s="99"/>
      <c r="T48" s="99">
        <f>IF(COUNT(T5:T47)&gt;0,ROUND(SUM(T5:T47)/COUNTIF(T5:T47,"&lt;&gt;"),0),0)</f>
        <v>74</v>
      </c>
      <c r="U48" s="99"/>
      <c r="V48" s="99">
        <f t="shared" ref="V48:Z48" si="24">IF(COUNT(V5:V47)&gt;0,ROUND(SUM(V5:V47)/COUNTIF(V5:V47,"&lt;&gt;"),0),0)</f>
        <v>9</v>
      </c>
      <c r="W48" s="99">
        <f t="shared" si="24"/>
        <v>70</v>
      </c>
      <c r="X48" s="99">
        <f t="shared" si="24"/>
        <v>15</v>
      </c>
      <c r="Y48" s="99">
        <f t="shared" si="24"/>
        <v>21</v>
      </c>
      <c r="Z48" s="99">
        <f t="shared" si="24"/>
        <v>34</v>
      </c>
      <c r="AA48" s="99"/>
      <c r="AB48" s="99">
        <f t="shared" ref="AB48:AN48" si="25">IF(COUNT(AB5:AB47)&gt;0,ROUND(SUM(AB5:AB47)/COUNTIF(AB5:AB47,"&lt;&gt;"),0),0)</f>
        <v>71</v>
      </c>
      <c r="AC48" s="99">
        <f t="shared" si="25"/>
        <v>18</v>
      </c>
      <c r="AD48" s="99">
        <f t="shared" si="25"/>
        <v>39</v>
      </c>
      <c r="AE48" s="99">
        <f t="shared" si="25"/>
        <v>71</v>
      </c>
      <c r="AF48" s="99">
        <f t="shared" si="25"/>
        <v>57</v>
      </c>
      <c r="AG48" s="99">
        <f t="shared" si="25"/>
        <v>24</v>
      </c>
      <c r="AH48" s="99">
        <f t="shared" si="25"/>
        <v>54</v>
      </c>
      <c r="AI48" s="99">
        <f t="shared" si="25"/>
        <v>100</v>
      </c>
      <c r="AJ48" s="99">
        <f t="shared" si="25"/>
        <v>9</v>
      </c>
      <c r="AK48" s="99">
        <f t="shared" si="25"/>
        <v>95</v>
      </c>
      <c r="AL48" s="99">
        <f t="shared" si="25"/>
        <v>99</v>
      </c>
      <c r="AM48" s="99">
        <f t="shared" si="25"/>
        <v>99</v>
      </c>
      <c r="AN48" s="99">
        <f t="shared" si="25"/>
        <v>86</v>
      </c>
      <c r="AO48" s="99"/>
      <c r="AP48" s="99"/>
      <c r="AQ48" s="99"/>
      <c r="AR48" s="99"/>
      <c r="AS48" s="99"/>
      <c r="AT48" s="99"/>
      <c r="AU48" s="99"/>
      <c r="AV48" s="99">
        <f t="shared" ref="AV48:AX48" si="26">IF(COUNT(AV5:AV47)&gt;0,ROUND(SUM(AV5:AV47)/COUNTIF(AV5:AV47,"&lt;&gt;"),0),0)</f>
        <v>82</v>
      </c>
      <c r="AW48" s="99">
        <f t="shared" si="26"/>
        <v>92</v>
      </c>
      <c r="AX48" s="99">
        <f t="shared" si="26"/>
        <v>93</v>
      </c>
      <c r="AY48" s="99"/>
      <c r="AZ48" s="99"/>
      <c r="BA48" s="99"/>
      <c r="BB48" s="99"/>
      <c r="BC48" s="99">
        <f>IF(COUNT(BC5:BC47)&gt;0,ROUND(SUM(BC5:BC47)/COUNTIF(BC5:BC47,"&lt;&gt;"),0),0)</f>
        <v>74</v>
      </c>
      <c r="BD48" s="99"/>
      <c r="BE48" s="99"/>
      <c r="BF48" s="99">
        <f>IF(COUNT(BF5:BF47)&gt;0,ROUND(SUM(BF5:BF47)/COUNTIF(BF5:BF47,"&lt;&gt;"),0),0)</f>
        <v>72</v>
      </c>
      <c r="BG48" s="99"/>
      <c r="BH48" s="99"/>
      <c r="BI48" s="99">
        <f t="shared" ref="BI48:BK48" si="27">IF(COUNT(BI5:BI47)&gt;0,ROUND(SUM(BI5:BI47)/COUNTIF(BI5:BI47,"&lt;&gt;"),0),0)</f>
        <v>80</v>
      </c>
      <c r="BJ48" s="99">
        <f t="shared" si="27"/>
        <v>96</v>
      </c>
      <c r="BK48" s="99">
        <f t="shared" si="27"/>
        <v>92</v>
      </c>
      <c r="BL48" s="99"/>
      <c r="BM48" s="99"/>
      <c r="BN48" s="99"/>
      <c r="BO48" s="99"/>
      <c r="BP48" s="99">
        <f>IF(COUNT(BP5:BP47)&gt;0,ROUND(SUM(BP5:BP47)/COUNTIF(BP5:BP47,"&lt;&gt;"),0),0)</f>
        <v>76</v>
      </c>
      <c r="BQ48" s="99"/>
      <c r="BR48" s="99"/>
      <c r="BS48" s="99">
        <f t="shared" ref="BS48:BW48" si="28">IF(COUNT(BS5:BS47)&gt;0,ROUND(SUM(BS5:BS47)/COUNTIF(BS5:BS47,"&lt;&gt;"),0),0)</f>
        <v>56</v>
      </c>
      <c r="BT48" s="99">
        <f t="shared" si="28"/>
        <v>74</v>
      </c>
      <c r="BU48" s="99">
        <f t="shared" si="28"/>
        <v>76</v>
      </c>
      <c r="BV48" s="99">
        <f t="shared" si="28"/>
        <v>84</v>
      </c>
      <c r="BW48" s="99">
        <f t="shared" si="28"/>
        <v>74</v>
      </c>
      <c r="BX48" s="99"/>
      <c r="BY48" s="99"/>
      <c r="BZ48" s="99"/>
      <c r="CA48" s="99"/>
      <c r="CB48" s="99"/>
      <c r="CC48" s="99"/>
      <c r="CD48" s="99">
        <f>IF(COUNT(CD5:CD47)&gt;0,ROUND(SUM(CD5:CD47)/COUNTIF(CD5:CD47,"&lt;&gt;"),0),0)</f>
        <v>66</v>
      </c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2" t="s">
        <v>2</v>
      </c>
      <c r="L49" s="34"/>
      <c r="M49" s="34"/>
      <c r="N49" s="34"/>
      <c r="O49" s="99">
        <f t="shared" ref="O49:R49" si="29">MAX(O5:O47)</f>
        <v>100</v>
      </c>
      <c r="P49" s="99">
        <f t="shared" si="29"/>
        <v>100</v>
      </c>
      <c r="Q49" s="99">
        <f t="shared" si="29"/>
        <v>100</v>
      </c>
      <c r="R49" s="99">
        <f t="shared" si="29"/>
        <v>100</v>
      </c>
      <c r="S49" s="99"/>
      <c r="T49" s="99">
        <f>MAX(T5:T47)</f>
        <v>100</v>
      </c>
      <c r="U49" s="99"/>
      <c r="V49" s="99">
        <f t="shared" ref="V49:Z49" si="30">MAX(V5:V47)</f>
        <v>100</v>
      </c>
      <c r="W49" s="99">
        <f t="shared" si="30"/>
        <v>100</v>
      </c>
      <c r="X49" s="99">
        <f t="shared" si="30"/>
        <v>20</v>
      </c>
      <c r="Y49" s="99">
        <f t="shared" si="30"/>
        <v>30</v>
      </c>
      <c r="Z49" s="99">
        <f t="shared" si="30"/>
        <v>50</v>
      </c>
      <c r="AA49" s="99"/>
      <c r="AB49" s="99">
        <f t="shared" ref="AB49:AN49" si="31">MAX(AB5:AB47)</f>
        <v>100</v>
      </c>
      <c r="AC49" s="99">
        <f t="shared" si="31"/>
        <v>30</v>
      </c>
      <c r="AD49" s="99">
        <f t="shared" si="31"/>
        <v>70</v>
      </c>
      <c r="AE49" s="99">
        <f t="shared" si="31"/>
        <v>100</v>
      </c>
      <c r="AF49" s="99">
        <f t="shared" si="31"/>
        <v>100</v>
      </c>
      <c r="AG49" s="99">
        <f t="shared" si="31"/>
        <v>30</v>
      </c>
      <c r="AH49" s="99">
        <f t="shared" si="31"/>
        <v>70</v>
      </c>
      <c r="AI49" s="99">
        <f t="shared" si="31"/>
        <v>100</v>
      </c>
      <c r="AJ49" s="99">
        <f t="shared" si="31"/>
        <v>100</v>
      </c>
      <c r="AK49" s="99">
        <f t="shared" si="31"/>
        <v>100</v>
      </c>
      <c r="AL49" s="99">
        <f t="shared" si="31"/>
        <v>100</v>
      </c>
      <c r="AM49" s="99">
        <f t="shared" si="31"/>
        <v>100</v>
      </c>
      <c r="AN49" s="99">
        <f t="shared" si="31"/>
        <v>100</v>
      </c>
      <c r="AO49" s="99"/>
      <c r="AP49" s="99"/>
      <c r="AQ49" s="99"/>
      <c r="AR49" s="99"/>
      <c r="AS49" s="99"/>
      <c r="AT49" s="99"/>
      <c r="AU49" s="99"/>
      <c r="AV49" s="99">
        <f t="shared" ref="AV49:AX49" si="32">MAX(AV5:AV47)</f>
        <v>100</v>
      </c>
      <c r="AW49" s="99">
        <f t="shared" si="32"/>
        <v>100</v>
      </c>
      <c r="AX49" s="99">
        <f t="shared" si="32"/>
        <v>100</v>
      </c>
      <c r="AY49" s="99"/>
      <c r="AZ49" s="99"/>
      <c r="BA49" s="99"/>
      <c r="BB49" s="99"/>
      <c r="BC49" s="99">
        <f>MAX(BC5:BC47)</f>
        <v>100</v>
      </c>
      <c r="BD49" s="99"/>
      <c r="BE49" s="99"/>
      <c r="BF49" s="99">
        <f>MAX(BF5:BF47)</f>
        <v>100</v>
      </c>
      <c r="BG49" s="99"/>
      <c r="BH49" s="99"/>
      <c r="BI49" s="101">
        <f t="shared" ref="BI49:BK49" si="33">MAX(BI5:BI47)</f>
        <v>100</v>
      </c>
      <c r="BJ49" s="99">
        <f t="shared" si="33"/>
        <v>100</v>
      </c>
      <c r="BK49" s="99">
        <f t="shared" si="33"/>
        <v>100</v>
      </c>
      <c r="BL49" s="99"/>
      <c r="BM49" s="99"/>
      <c r="BN49" s="99"/>
      <c r="BO49" s="99"/>
      <c r="BP49" s="99">
        <f>MAX(BP5:BP47)</f>
        <v>100</v>
      </c>
      <c r="BQ49" s="99"/>
      <c r="BR49" s="99"/>
      <c r="BS49" s="99">
        <f t="shared" ref="BS49:BW49" si="34">MAX(BS5:BS47)</f>
        <v>100</v>
      </c>
      <c r="BT49" s="101">
        <f t="shared" si="34"/>
        <v>100</v>
      </c>
      <c r="BU49" s="99">
        <f t="shared" si="34"/>
        <v>100</v>
      </c>
      <c r="BV49" s="99">
        <f t="shared" si="34"/>
        <v>100</v>
      </c>
      <c r="BW49" s="99">
        <f t="shared" si="34"/>
        <v>100</v>
      </c>
      <c r="BX49" s="99"/>
      <c r="BY49" s="99"/>
      <c r="BZ49" s="99"/>
      <c r="CA49" s="99"/>
      <c r="CB49" s="99"/>
      <c r="CC49" s="99"/>
      <c r="CD49" s="101">
        <f>MAX(CD5:CD47)</f>
        <v>100</v>
      </c>
    </row>
    <row r="50" ht="15.75" customHeight="1">
      <c r="A50" s="34"/>
      <c r="B50" s="34"/>
      <c r="C50" s="34"/>
      <c r="D50" s="34">
        <v>1.0</v>
      </c>
      <c r="E50" s="34"/>
      <c r="F50" s="34"/>
      <c r="G50" s="34"/>
      <c r="H50" s="34"/>
      <c r="I50" s="34"/>
      <c r="J50" s="34"/>
      <c r="K50" s="2" t="s">
        <v>3</v>
      </c>
      <c r="L50" s="34"/>
      <c r="M50" s="34"/>
      <c r="N50" s="34"/>
      <c r="O50" s="99">
        <f t="shared" ref="O50:R50" si="35">MIN(O5:O47)</f>
        <v>0</v>
      </c>
      <c r="P50" s="99">
        <f t="shared" si="35"/>
        <v>0</v>
      </c>
      <c r="Q50" s="99">
        <f t="shared" si="35"/>
        <v>0</v>
      </c>
      <c r="R50" s="99">
        <f t="shared" si="35"/>
        <v>32.3</v>
      </c>
      <c r="S50" s="99"/>
      <c r="T50" s="99">
        <f>MIN(T5:T47)</f>
        <v>20</v>
      </c>
      <c r="U50" s="99"/>
      <c r="V50" s="99">
        <f t="shared" ref="V50:Z50" si="36">MIN(V5:V47)</f>
        <v>0</v>
      </c>
      <c r="W50" s="99">
        <f t="shared" si="36"/>
        <v>0</v>
      </c>
      <c r="X50" s="99">
        <f t="shared" si="36"/>
        <v>0</v>
      </c>
      <c r="Y50" s="99">
        <f t="shared" si="36"/>
        <v>0</v>
      </c>
      <c r="Z50" s="99">
        <f t="shared" si="36"/>
        <v>0</v>
      </c>
      <c r="AA50" s="99"/>
      <c r="AB50" s="99">
        <f t="shared" ref="AB50:AN50" si="37">MIN(AB5:AB47)</f>
        <v>0</v>
      </c>
      <c r="AC50" s="99">
        <f t="shared" si="37"/>
        <v>0</v>
      </c>
      <c r="AD50" s="99">
        <f t="shared" si="37"/>
        <v>0</v>
      </c>
      <c r="AE50" s="99">
        <f t="shared" si="37"/>
        <v>0</v>
      </c>
      <c r="AF50" s="99">
        <f t="shared" si="37"/>
        <v>0</v>
      </c>
      <c r="AG50" s="99">
        <f t="shared" si="37"/>
        <v>20</v>
      </c>
      <c r="AH50" s="99">
        <f t="shared" si="37"/>
        <v>35</v>
      </c>
      <c r="AI50" s="99">
        <f t="shared" si="37"/>
        <v>100</v>
      </c>
      <c r="AJ50" s="99">
        <f t="shared" si="37"/>
        <v>0</v>
      </c>
      <c r="AK50" s="99">
        <f t="shared" si="37"/>
        <v>50</v>
      </c>
      <c r="AL50" s="99">
        <f t="shared" si="37"/>
        <v>78</v>
      </c>
      <c r="AM50" s="99">
        <f t="shared" si="37"/>
        <v>90</v>
      </c>
      <c r="AN50" s="99">
        <f t="shared" si="37"/>
        <v>0</v>
      </c>
      <c r="AO50" s="99"/>
      <c r="AP50" s="99"/>
      <c r="AQ50" s="99"/>
      <c r="AR50" s="99"/>
      <c r="AS50" s="99"/>
      <c r="AT50" s="99"/>
      <c r="AU50" s="99"/>
      <c r="AV50" s="99">
        <f t="shared" ref="AV50:AX50" si="38">MIN(AV5:AV47)</f>
        <v>32.3</v>
      </c>
      <c r="AW50" s="99">
        <f t="shared" si="38"/>
        <v>0</v>
      </c>
      <c r="AX50" s="99">
        <f t="shared" si="38"/>
        <v>0</v>
      </c>
      <c r="AY50" s="99"/>
      <c r="AZ50" s="99"/>
      <c r="BA50" s="99"/>
      <c r="BB50" s="99"/>
      <c r="BC50" s="99">
        <f>MIN(BC5:BC47)</f>
        <v>0</v>
      </c>
      <c r="BD50" s="99"/>
      <c r="BE50" s="99"/>
      <c r="BF50" s="99">
        <f>MIN(BF5:BF47)</f>
        <v>0</v>
      </c>
      <c r="BG50" s="99"/>
      <c r="BH50" s="99"/>
      <c r="BI50" s="101">
        <f t="shared" ref="BI50:BK50" si="39">MIN(BI5:BI47)</f>
        <v>0</v>
      </c>
      <c r="BJ50" s="99">
        <f t="shared" si="39"/>
        <v>30</v>
      </c>
      <c r="BK50" s="99">
        <f t="shared" si="39"/>
        <v>0</v>
      </c>
      <c r="BL50" s="99"/>
      <c r="BM50" s="99"/>
      <c r="BN50" s="99"/>
      <c r="BO50" s="99"/>
      <c r="BP50" s="99">
        <f>MIN(BP5:BP47)</f>
        <v>0</v>
      </c>
      <c r="BQ50" s="99"/>
      <c r="BR50" s="99"/>
      <c r="BS50" s="99">
        <f t="shared" ref="BS50:BW50" si="40">MIN(BS5:BS47)</f>
        <v>0</v>
      </c>
      <c r="BT50" s="101">
        <f t="shared" si="40"/>
        <v>20</v>
      </c>
      <c r="BU50" s="99">
        <f t="shared" si="40"/>
        <v>0</v>
      </c>
      <c r="BV50" s="99">
        <f t="shared" si="40"/>
        <v>0</v>
      </c>
      <c r="BW50" s="99">
        <f t="shared" si="40"/>
        <v>0</v>
      </c>
      <c r="BX50" s="99"/>
      <c r="BY50" s="99"/>
      <c r="BZ50" s="99"/>
      <c r="CA50" s="99"/>
      <c r="CB50" s="99"/>
      <c r="CC50" s="99"/>
      <c r="CD50" s="101">
        <f>MIN(CD5:CD47)</f>
        <v>0</v>
      </c>
    </row>
    <row r="51" ht="15.75" customHeight="1">
      <c r="A51" s="34"/>
      <c r="B51" s="34"/>
      <c r="C51" s="34"/>
      <c r="D51" s="34">
        <v>0.7</v>
      </c>
      <c r="E51" s="34"/>
      <c r="F51" s="34"/>
      <c r="G51" s="34"/>
      <c r="H51" s="34"/>
      <c r="I51" s="34"/>
      <c r="J51" s="34"/>
      <c r="K51" s="2" t="s">
        <v>4</v>
      </c>
      <c r="L51" s="34"/>
      <c r="M51" s="34"/>
      <c r="N51" s="34"/>
      <c r="O51" s="102">
        <f t="shared" ref="O51:R51" si="41">COUNTIF(O5:O47,"&gt;=55")</f>
        <v>27</v>
      </c>
      <c r="P51" s="102">
        <f t="shared" si="41"/>
        <v>20</v>
      </c>
      <c r="Q51" s="102">
        <f t="shared" si="41"/>
        <v>28</v>
      </c>
      <c r="R51" s="102">
        <f t="shared" si="41"/>
        <v>30</v>
      </c>
      <c r="S51" s="102"/>
      <c r="T51" s="102">
        <f>COUNTIF(T5:T47,"&gt;=55")</f>
        <v>26</v>
      </c>
      <c r="U51" s="102"/>
      <c r="V51" s="102">
        <f t="shared" ref="V51:Z51" si="42">COUNTIF(V5:V47,"&gt;=55")</f>
        <v>4</v>
      </c>
      <c r="W51" s="102">
        <f t="shared" si="42"/>
        <v>28</v>
      </c>
      <c r="X51" s="102">
        <f t="shared" si="42"/>
        <v>0</v>
      </c>
      <c r="Y51" s="102">
        <f t="shared" si="42"/>
        <v>0</v>
      </c>
      <c r="Z51" s="102">
        <f t="shared" si="42"/>
        <v>0</v>
      </c>
      <c r="AA51" s="102"/>
      <c r="AB51" s="102">
        <f t="shared" ref="AB51:AN51" si="43">COUNTIF(AB5:AB47,"&gt;=55")</f>
        <v>27</v>
      </c>
      <c r="AC51" s="102">
        <f t="shared" si="43"/>
        <v>0</v>
      </c>
      <c r="AD51" s="102">
        <f t="shared" si="43"/>
        <v>15</v>
      </c>
      <c r="AE51" s="102">
        <f t="shared" si="43"/>
        <v>24</v>
      </c>
      <c r="AF51" s="102">
        <f t="shared" si="43"/>
        <v>20</v>
      </c>
      <c r="AG51" s="102">
        <f t="shared" si="43"/>
        <v>0</v>
      </c>
      <c r="AH51" s="102">
        <f t="shared" si="43"/>
        <v>3</v>
      </c>
      <c r="AI51" s="102">
        <f t="shared" si="43"/>
        <v>4</v>
      </c>
      <c r="AJ51" s="102">
        <f t="shared" si="43"/>
        <v>4</v>
      </c>
      <c r="AK51" s="102">
        <f t="shared" si="43"/>
        <v>32</v>
      </c>
      <c r="AL51" s="102">
        <f t="shared" si="43"/>
        <v>34</v>
      </c>
      <c r="AM51" s="102">
        <f t="shared" si="43"/>
        <v>34</v>
      </c>
      <c r="AN51" s="102">
        <f t="shared" si="43"/>
        <v>31</v>
      </c>
      <c r="AO51" s="102"/>
      <c r="AP51" s="102"/>
      <c r="AQ51" s="102"/>
      <c r="AR51" s="102"/>
      <c r="AS51" s="102"/>
      <c r="AT51" s="102"/>
      <c r="AU51" s="102"/>
      <c r="AV51" s="99">
        <f t="shared" ref="AV51:AX51" si="44">COUNTIF(AV5:AV47,"&gt;=55")</f>
        <v>30</v>
      </c>
      <c r="AW51" s="102">
        <f t="shared" si="44"/>
        <v>32</v>
      </c>
      <c r="AX51" s="102">
        <f t="shared" si="44"/>
        <v>32</v>
      </c>
      <c r="AY51" s="102"/>
      <c r="AZ51" s="102"/>
      <c r="BA51" s="102"/>
      <c r="BB51" s="102"/>
      <c r="BC51" s="102">
        <f>COUNTIF(BC5:BC47,"&gt;=55")</f>
        <v>26</v>
      </c>
      <c r="BD51" s="102"/>
      <c r="BE51" s="102"/>
      <c r="BF51" s="102">
        <f>COUNTIF(BF5:BF47,"&gt;=55")</f>
        <v>25</v>
      </c>
      <c r="BG51" s="102"/>
      <c r="BH51" s="102"/>
      <c r="BI51" s="101">
        <f t="shared" ref="BI51:BK51" si="45">COUNTIF(BI5:BI47,"&gt;=55")</f>
        <v>28</v>
      </c>
      <c r="BJ51" s="102">
        <f t="shared" si="45"/>
        <v>33</v>
      </c>
      <c r="BK51" s="102">
        <f t="shared" si="45"/>
        <v>33</v>
      </c>
      <c r="BL51" s="102"/>
      <c r="BM51" s="102"/>
      <c r="BN51" s="102"/>
      <c r="BO51" s="102"/>
      <c r="BP51" s="102">
        <f>COUNTIF(BP5:BP47,"&gt;=55")</f>
        <v>27</v>
      </c>
      <c r="BQ51" s="102"/>
      <c r="BR51" s="102"/>
      <c r="BS51" s="102">
        <f t="shared" ref="BS51:BW51" si="46">COUNTIF(BS5:BS47,"&gt;=55")</f>
        <v>19</v>
      </c>
      <c r="BT51" s="101">
        <f t="shared" si="46"/>
        <v>26</v>
      </c>
      <c r="BU51" s="102">
        <f t="shared" si="46"/>
        <v>27</v>
      </c>
      <c r="BV51" s="102">
        <f t="shared" si="46"/>
        <v>29</v>
      </c>
      <c r="BW51" s="102">
        <f t="shared" si="46"/>
        <v>25</v>
      </c>
      <c r="BX51" s="102"/>
      <c r="BY51" s="102"/>
      <c r="BZ51" s="102"/>
      <c r="CA51" s="102"/>
      <c r="CB51" s="102"/>
      <c r="CC51" s="102"/>
      <c r="CD51" s="101">
        <f>COUNTIF(CD5:CD47,"&gt;=55")</f>
        <v>24</v>
      </c>
    </row>
    <row r="52" ht="15.75" customHeight="1">
      <c r="A52" s="34"/>
      <c r="B52" s="34"/>
      <c r="C52" s="34"/>
      <c r="D52" s="34">
        <v>0.3</v>
      </c>
      <c r="E52" s="34"/>
      <c r="F52" s="34"/>
      <c r="G52" s="34"/>
      <c r="H52" s="34"/>
      <c r="I52" s="34"/>
      <c r="J52" s="34"/>
      <c r="K52" s="2" t="s">
        <v>5</v>
      </c>
      <c r="L52" s="34"/>
      <c r="M52" s="34"/>
      <c r="N52" s="34"/>
      <c r="O52" s="102">
        <f t="shared" ref="O52:R52" si="47">+$K$53-O51</f>
        <v>7</v>
      </c>
      <c r="P52" s="102">
        <f t="shared" si="47"/>
        <v>14</v>
      </c>
      <c r="Q52" s="102">
        <f t="shared" si="47"/>
        <v>6</v>
      </c>
      <c r="R52" s="102">
        <f t="shared" si="47"/>
        <v>4</v>
      </c>
      <c r="S52" s="102"/>
      <c r="T52" s="102">
        <f>+$K$53-T51</f>
        <v>8</v>
      </c>
      <c r="U52" s="102"/>
      <c r="V52" s="102">
        <f t="shared" ref="V52:Z52" si="48">+$K$53-V51</f>
        <v>30</v>
      </c>
      <c r="W52" s="102">
        <f t="shared" si="48"/>
        <v>6</v>
      </c>
      <c r="X52" s="102">
        <f t="shared" si="48"/>
        <v>34</v>
      </c>
      <c r="Y52" s="102">
        <f t="shared" si="48"/>
        <v>34</v>
      </c>
      <c r="Z52" s="102">
        <f t="shared" si="48"/>
        <v>34</v>
      </c>
      <c r="AA52" s="102"/>
      <c r="AB52" s="102">
        <f t="shared" ref="AB52:AN52" si="49">+$K$53-AB51</f>
        <v>7</v>
      </c>
      <c r="AC52" s="102">
        <f t="shared" si="49"/>
        <v>34</v>
      </c>
      <c r="AD52" s="102">
        <f t="shared" si="49"/>
        <v>19</v>
      </c>
      <c r="AE52" s="102">
        <f t="shared" si="49"/>
        <v>10</v>
      </c>
      <c r="AF52" s="102">
        <f t="shared" si="49"/>
        <v>14</v>
      </c>
      <c r="AG52" s="102">
        <f t="shared" si="49"/>
        <v>34</v>
      </c>
      <c r="AH52" s="102">
        <f t="shared" si="49"/>
        <v>31</v>
      </c>
      <c r="AI52" s="102">
        <f t="shared" si="49"/>
        <v>30</v>
      </c>
      <c r="AJ52" s="102">
        <f t="shared" si="49"/>
        <v>30</v>
      </c>
      <c r="AK52" s="102">
        <f t="shared" si="49"/>
        <v>2</v>
      </c>
      <c r="AL52" s="102">
        <f t="shared" si="49"/>
        <v>0</v>
      </c>
      <c r="AM52" s="102">
        <f t="shared" si="49"/>
        <v>0</v>
      </c>
      <c r="AN52" s="102">
        <f t="shared" si="49"/>
        <v>3</v>
      </c>
      <c r="AO52" s="102"/>
      <c r="AP52" s="102"/>
      <c r="AQ52" s="102"/>
      <c r="AR52" s="102"/>
      <c r="AS52" s="102"/>
      <c r="AT52" s="102"/>
      <c r="AU52" s="102"/>
      <c r="AV52" s="99">
        <f t="shared" ref="AV52:AX52" si="50">+$K$53-AV51</f>
        <v>4</v>
      </c>
      <c r="AW52" s="102">
        <f t="shared" si="50"/>
        <v>2</v>
      </c>
      <c r="AX52" s="102">
        <f t="shared" si="50"/>
        <v>2</v>
      </c>
      <c r="AY52" s="102"/>
      <c r="AZ52" s="102"/>
      <c r="BA52" s="102"/>
      <c r="BB52" s="102"/>
      <c r="BC52" s="102">
        <f>+$K$53-BC51</f>
        <v>8</v>
      </c>
      <c r="BD52" s="102"/>
      <c r="BE52" s="102"/>
      <c r="BF52" s="102">
        <f>+$K$53-BF51</f>
        <v>9</v>
      </c>
      <c r="BG52" s="102"/>
      <c r="BH52" s="102"/>
      <c r="BI52" s="101">
        <f t="shared" ref="BI52:BK52" si="51">+$K$53-BI51</f>
        <v>6</v>
      </c>
      <c r="BJ52" s="102">
        <f t="shared" si="51"/>
        <v>1</v>
      </c>
      <c r="BK52" s="102">
        <f t="shared" si="51"/>
        <v>1</v>
      </c>
      <c r="BL52" s="102"/>
      <c r="BM52" s="102"/>
      <c r="BN52" s="102"/>
      <c r="BO52" s="102"/>
      <c r="BP52" s="102">
        <f>+$K$53-BP51</f>
        <v>7</v>
      </c>
      <c r="BQ52" s="102"/>
      <c r="BR52" s="102"/>
      <c r="BS52" s="102">
        <f t="shared" ref="BS52:BW52" si="52">+$K$53-BS51</f>
        <v>15</v>
      </c>
      <c r="BT52" s="101">
        <f t="shared" si="52"/>
        <v>8</v>
      </c>
      <c r="BU52" s="102">
        <f t="shared" si="52"/>
        <v>7</v>
      </c>
      <c r="BV52" s="102">
        <f t="shared" si="52"/>
        <v>5</v>
      </c>
      <c r="BW52" s="102">
        <f t="shared" si="52"/>
        <v>9</v>
      </c>
      <c r="BX52" s="102"/>
      <c r="BY52" s="102"/>
      <c r="BZ52" s="102"/>
      <c r="CA52" s="102"/>
      <c r="CB52" s="102"/>
      <c r="CC52" s="102"/>
      <c r="CD52" s="101">
        <f>+$K$53-CD51</f>
        <v>10</v>
      </c>
    </row>
    <row r="53" ht="15.75" customHeight="1">
      <c r="D53" s="34">
        <v>0.0</v>
      </c>
      <c r="J53" s="34" t="s">
        <v>6</v>
      </c>
      <c r="K53" s="34">
        <f>COUNTA(K5:K47)</f>
        <v>34</v>
      </c>
      <c r="AA53" s="18"/>
    </row>
    <row r="54" ht="15.75" customHeight="1">
      <c r="AA54" s="18"/>
    </row>
    <row r="55" ht="15.75" customHeight="1">
      <c r="AA55" s="18"/>
    </row>
    <row r="56" ht="15.75" customHeight="1">
      <c r="AA56" s="18"/>
    </row>
    <row r="57" ht="15.75" customHeight="1">
      <c r="AA57" s="18"/>
    </row>
    <row r="58" ht="15.75" customHeight="1">
      <c r="AA58" s="18"/>
    </row>
    <row r="59" ht="15.75" customHeight="1">
      <c r="AA59" s="18"/>
    </row>
    <row r="60" ht="15.75" customHeight="1">
      <c r="AA60" s="18"/>
    </row>
    <row r="61" ht="15.75" customHeight="1">
      <c r="AA61" s="18"/>
    </row>
    <row r="62" ht="15.75" customHeight="1">
      <c r="AA62" s="18"/>
    </row>
    <row r="63" ht="15.75" customHeight="1">
      <c r="AA63" s="18"/>
    </row>
    <row r="64" ht="15.75" customHeight="1">
      <c r="AA64" s="18"/>
    </row>
    <row r="65" ht="15.75" customHeight="1">
      <c r="AA65" s="18"/>
    </row>
    <row r="66" ht="15.75" customHeight="1">
      <c r="AA66" s="18"/>
    </row>
    <row r="67" ht="15.75" customHeight="1">
      <c r="AA67" s="18"/>
    </row>
    <row r="68" ht="15.75" customHeight="1">
      <c r="AA68" s="18"/>
    </row>
    <row r="69" ht="15.75" customHeight="1">
      <c r="AA69" s="18"/>
    </row>
    <row r="70" ht="15.75" customHeight="1">
      <c r="AA70" s="18"/>
    </row>
    <row r="71" ht="15.75" customHeight="1">
      <c r="AA71" s="18"/>
    </row>
    <row r="72" ht="15.75" customHeight="1">
      <c r="AA72" s="18"/>
    </row>
    <row r="73" ht="15.75" customHeight="1">
      <c r="AA73" s="18"/>
    </row>
    <row r="74" ht="15.75" customHeight="1">
      <c r="AA74" s="18"/>
    </row>
    <row r="75" ht="15.75" customHeight="1">
      <c r="AA75" s="18"/>
    </row>
    <row r="76" ht="15.75" customHeight="1">
      <c r="AA76" s="18"/>
    </row>
    <row r="77" ht="15.75" customHeight="1">
      <c r="AA77" s="18"/>
    </row>
    <row r="78" ht="15.75" customHeight="1">
      <c r="AA78" s="18"/>
    </row>
    <row r="79" ht="15.75" customHeight="1">
      <c r="AA79" s="18"/>
    </row>
    <row r="80" ht="15.75" customHeight="1">
      <c r="AA80" s="18"/>
    </row>
    <row r="81" ht="15.75" customHeight="1">
      <c r="AA81" s="18"/>
    </row>
    <row r="82" ht="15.75" customHeight="1">
      <c r="AA82" s="18"/>
    </row>
    <row r="83" ht="15.75" customHeight="1">
      <c r="AA83" s="18"/>
    </row>
    <row r="84" ht="15.75" customHeight="1">
      <c r="AA84" s="18"/>
    </row>
    <row r="85" ht="15.75" customHeight="1">
      <c r="AA85" s="18"/>
    </row>
    <row r="86" ht="15.75" customHeight="1">
      <c r="AA86" s="18"/>
    </row>
    <row r="87" ht="15.75" customHeight="1">
      <c r="AA87" s="18"/>
    </row>
    <row r="88" ht="15.75" customHeight="1">
      <c r="AA88" s="18"/>
    </row>
    <row r="89" ht="15.75" customHeight="1">
      <c r="AA89" s="18"/>
    </row>
    <row r="90" ht="15.75" customHeight="1">
      <c r="AA90" s="18"/>
    </row>
    <row r="91" ht="15.75" customHeight="1">
      <c r="AA91" s="18"/>
    </row>
    <row r="92" ht="15.75" customHeight="1">
      <c r="AA92" s="18"/>
    </row>
    <row r="93" ht="15.75" customHeight="1">
      <c r="AA93" s="18"/>
    </row>
    <row r="94" ht="15.75" customHeight="1">
      <c r="AA94" s="18"/>
    </row>
    <row r="95" ht="15.75" customHeight="1">
      <c r="AA95" s="18"/>
    </row>
    <row r="96" ht="15.75" customHeight="1">
      <c r="AA96" s="18"/>
    </row>
    <row r="97" ht="15.75" customHeight="1">
      <c r="AA97" s="18"/>
    </row>
    <row r="98" ht="15.75" customHeight="1">
      <c r="AA98" s="18"/>
    </row>
    <row r="99" ht="15.75" customHeight="1">
      <c r="AA99" s="18"/>
    </row>
    <row r="100" ht="15.75" customHeight="1">
      <c r="AA100" s="18"/>
    </row>
    <row r="101" ht="15.75" customHeight="1">
      <c r="AA101" s="18"/>
    </row>
    <row r="102" ht="15.75" customHeight="1">
      <c r="AA102" s="18"/>
    </row>
    <row r="103" ht="15.75" customHeight="1">
      <c r="AA103" s="18"/>
    </row>
    <row r="104" ht="15.75" customHeight="1">
      <c r="AA104" s="18"/>
    </row>
    <row r="105" ht="15.75" customHeight="1">
      <c r="AA105" s="18"/>
    </row>
    <row r="106" ht="15.75" customHeight="1">
      <c r="AA106" s="18"/>
    </row>
    <row r="107" ht="15.75" customHeight="1">
      <c r="AA107" s="18"/>
    </row>
    <row r="108" ht="15.75" customHeight="1">
      <c r="AA108" s="18"/>
    </row>
    <row r="109" ht="15.75" customHeight="1">
      <c r="AA109" s="18"/>
    </row>
    <row r="110" ht="15.75" customHeight="1">
      <c r="AA110" s="18"/>
    </row>
    <row r="111" ht="15.75" customHeight="1">
      <c r="AA111" s="18"/>
    </row>
    <row r="112" ht="15.75" customHeight="1">
      <c r="AA112" s="18"/>
    </row>
    <row r="113" ht="15.75" customHeight="1">
      <c r="AA113" s="18"/>
    </row>
    <row r="114" ht="15.75" customHeight="1">
      <c r="AA114" s="18"/>
    </row>
    <row r="115" ht="15.75" customHeight="1">
      <c r="AA115" s="18"/>
    </row>
    <row r="116" ht="15.75" customHeight="1">
      <c r="AA116" s="18"/>
    </row>
    <row r="117" ht="15.75" customHeight="1">
      <c r="AA117" s="18"/>
    </row>
    <row r="118" ht="15.75" customHeight="1">
      <c r="AA118" s="18"/>
    </row>
    <row r="119" ht="15.75" customHeight="1">
      <c r="AA119" s="18"/>
    </row>
    <row r="120" ht="15.75" customHeight="1">
      <c r="AA120" s="18"/>
    </row>
    <row r="121" ht="15.75" customHeight="1">
      <c r="AA121" s="18"/>
    </row>
    <row r="122" ht="15.75" customHeight="1">
      <c r="AA122" s="18"/>
    </row>
    <row r="123" ht="15.75" customHeight="1">
      <c r="AA123" s="18"/>
    </row>
    <row r="124" ht="15.75" customHeight="1">
      <c r="AA124" s="18"/>
    </row>
    <row r="125" ht="15.75" customHeight="1">
      <c r="AA125" s="18"/>
    </row>
    <row r="126" ht="15.75" customHeight="1">
      <c r="AA126" s="18"/>
    </row>
    <row r="127" ht="15.75" customHeight="1">
      <c r="AA127" s="18"/>
    </row>
    <row r="128" ht="15.75" customHeight="1">
      <c r="AA128" s="18"/>
    </row>
    <row r="129" ht="15.75" customHeight="1">
      <c r="AA129" s="18"/>
    </row>
    <row r="130" ht="15.75" customHeight="1">
      <c r="AA130" s="18"/>
    </row>
    <row r="131" ht="15.75" customHeight="1">
      <c r="AA131" s="18"/>
    </row>
    <row r="132" ht="15.75" customHeight="1">
      <c r="AA132" s="18"/>
    </row>
    <row r="133" ht="15.75" customHeight="1">
      <c r="AA133" s="18"/>
    </row>
    <row r="134" ht="15.75" customHeight="1">
      <c r="AA134" s="18"/>
    </row>
    <row r="135" ht="15.75" customHeight="1">
      <c r="AA135" s="18"/>
    </row>
    <row r="136" ht="15.75" customHeight="1">
      <c r="AA136" s="18"/>
    </row>
    <row r="137" ht="15.75" customHeight="1">
      <c r="AA137" s="18"/>
    </row>
    <row r="138" ht="15.75" customHeight="1">
      <c r="AA138" s="18"/>
    </row>
    <row r="139" ht="15.75" customHeight="1">
      <c r="AA139" s="18"/>
    </row>
    <row r="140" ht="15.75" customHeight="1">
      <c r="AA140" s="18"/>
    </row>
    <row r="141" ht="15.75" customHeight="1">
      <c r="AA141" s="18"/>
    </row>
    <row r="142" ht="15.75" customHeight="1">
      <c r="AA142" s="18"/>
    </row>
    <row r="143" ht="15.75" customHeight="1">
      <c r="AA143" s="18"/>
    </row>
    <row r="144" ht="15.75" customHeight="1">
      <c r="AA144" s="18"/>
    </row>
    <row r="145" ht="15.75" customHeight="1">
      <c r="AA145" s="18"/>
    </row>
    <row r="146" ht="15.75" customHeight="1">
      <c r="AA146" s="18"/>
    </row>
    <row r="147" ht="15.75" customHeight="1">
      <c r="AA147" s="18"/>
    </row>
    <row r="148" ht="15.75" customHeight="1">
      <c r="AA148" s="18"/>
    </row>
    <row r="149" ht="15.75" customHeight="1">
      <c r="AA149" s="18"/>
    </row>
    <row r="150" ht="15.75" customHeight="1">
      <c r="AA150" s="18"/>
    </row>
    <row r="151" ht="15.75" customHeight="1">
      <c r="AA151" s="18"/>
    </row>
    <row r="152" ht="15.75" customHeight="1">
      <c r="AA152" s="18"/>
    </row>
    <row r="153" ht="15.75" customHeight="1">
      <c r="AA153" s="18"/>
    </row>
    <row r="154" ht="15.75" customHeight="1">
      <c r="AA154" s="18"/>
    </row>
    <row r="155" ht="15.75" customHeight="1">
      <c r="AA155" s="18"/>
    </row>
    <row r="156" ht="15.75" customHeight="1">
      <c r="AA156" s="18"/>
    </row>
    <row r="157" ht="15.75" customHeight="1">
      <c r="AA157" s="18"/>
    </row>
    <row r="158" ht="15.75" customHeight="1">
      <c r="AA158" s="18"/>
    </row>
    <row r="159" ht="15.75" customHeight="1">
      <c r="AA159" s="18"/>
    </row>
    <row r="160" ht="15.75" customHeight="1">
      <c r="AA160" s="18"/>
    </row>
    <row r="161" ht="15.75" customHeight="1">
      <c r="AA161" s="18"/>
    </row>
    <row r="162" ht="15.75" customHeight="1">
      <c r="AA162" s="18"/>
    </row>
    <row r="163" ht="15.75" customHeight="1">
      <c r="AA163" s="18"/>
    </row>
    <row r="164" ht="15.75" customHeight="1">
      <c r="AA164" s="18"/>
    </row>
    <row r="165" ht="15.75" customHeight="1">
      <c r="AA165" s="18"/>
    </row>
    <row r="166" ht="15.75" customHeight="1">
      <c r="AA166" s="18"/>
    </row>
    <row r="167" ht="15.75" customHeight="1">
      <c r="AA167" s="18"/>
    </row>
    <row r="168" ht="15.75" customHeight="1">
      <c r="AA168" s="18"/>
    </row>
    <row r="169" ht="15.75" customHeight="1">
      <c r="AA169" s="18"/>
    </row>
    <row r="170" ht="15.75" customHeight="1">
      <c r="AA170" s="18"/>
    </row>
    <row r="171" ht="15.75" customHeight="1">
      <c r="AA171" s="18"/>
    </row>
    <row r="172" ht="15.75" customHeight="1">
      <c r="AA172" s="18"/>
    </row>
    <row r="173" ht="15.75" customHeight="1">
      <c r="AA173" s="18"/>
    </row>
    <row r="174" ht="15.75" customHeight="1">
      <c r="AA174" s="18"/>
    </row>
    <row r="175" ht="15.75" customHeight="1">
      <c r="AA175" s="18"/>
    </row>
    <row r="176" ht="15.75" customHeight="1">
      <c r="AA176" s="18"/>
    </row>
    <row r="177" ht="15.75" customHeight="1">
      <c r="AA177" s="18"/>
    </row>
    <row r="178" ht="15.75" customHeight="1">
      <c r="AA178" s="18"/>
    </row>
    <row r="179" ht="15.75" customHeight="1">
      <c r="AA179" s="18"/>
    </row>
    <row r="180" ht="15.75" customHeight="1">
      <c r="AA180" s="18"/>
    </row>
    <row r="181" ht="15.75" customHeight="1">
      <c r="AA181" s="18"/>
    </row>
    <row r="182" ht="15.75" customHeight="1">
      <c r="AA182" s="18"/>
    </row>
    <row r="183" ht="15.75" customHeight="1">
      <c r="AA183" s="18"/>
    </row>
    <row r="184" ht="15.75" customHeight="1">
      <c r="AA184" s="18"/>
    </row>
    <row r="185" ht="15.75" customHeight="1">
      <c r="AA185" s="18"/>
    </row>
    <row r="186" ht="15.75" customHeight="1">
      <c r="AA186" s="18"/>
    </row>
    <row r="187" ht="15.75" customHeight="1">
      <c r="AA187" s="18"/>
    </row>
    <row r="188" ht="15.75" customHeight="1">
      <c r="AA188" s="18"/>
    </row>
    <row r="189" ht="15.75" customHeight="1">
      <c r="AA189" s="18"/>
    </row>
    <row r="190" ht="15.75" customHeight="1">
      <c r="AA190" s="18"/>
    </row>
    <row r="191" ht="15.75" customHeight="1">
      <c r="AA191" s="18"/>
    </row>
    <row r="192" ht="15.75" customHeight="1">
      <c r="AA192" s="18"/>
    </row>
    <row r="193" ht="15.75" customHeight="1">
      <c r="AA193" s="18"/>
    </row>
    <row r="194" ht="15.75" customHeight="1">
      <c r="AA194" s="18"/>
    </row>
    <row r="195" ht="15.75" customHeight="1">
      <c r="AA195" s="18"/>
    </row>
    <row r="196" ht="15.75" customHeight="1">
      <c r="AA196" s="18"/>
    </row>
    <row r="197" ht="15.75" customHeight="1">
      <c r="AA197" s="18"/>
    </row>
    <row r="198" ht="15.75" customHeight="1">
      <c r="AA198" s="18"/>
    </row>
    <row r="199" ht="15.75" customHeight="1">
      <c r="AA199" s="18"/>
    </row>
    <row r="200" ht="15.75" customHeight="1">
      <c r="AA200" s="18"/>
    </row>
    <row r="201" ht="15.75" customHeight="1">
      <c r="AA201" s="18"/>
    </row>
    <row r="202" ht="15.75" customHeight="1">
      <c r="AA202" s="18"/>
    </row>
    <row r="203" ht="15.75" customHeight="1">
      <c r="AA203" s="18"/>
    </row>
    <row r="204" ht="15.75" customHeight="1">
      <c r="AA204" s="18"/>
    </row>
    <row r="205" ht="15.75" customHeight="1">
      <c r="AA205" s="18"/>
    </row>
    <row r="206" ht="15.75" customHeight="1">
      <c r="AA206" s="18"/>
    </row>
    <row r="207" ht="15.75" customHeight="1">
      <c r="AA207" s="18"/>
    </row>
    <row r="208" ht="15.75" customHeight="1">
      <c r="AA208" s="18"/>
    </row>
    <row r="209" ht="15.75" customHeight="1">
      <c r="AA209" s="18"/>
    </row>
    <row r="210" ht="15.75" customHeight="1">
      <c r="AA210" s="18"/>
    </row>
    <row r="211" ht="15.75" customHeight="1">
      <c r="AA211" s="18"/>
    </row>
    <row r="212" ht="15.75" customHeight="1">
      <c r="AA212" s="18"/>
    </row>
    <row r="213" ht="15.75" customHeight="1">
      <c r="AA213" s="18"/>
    </row>
    <row r="214" ht="15.75" customHeight="1">
      <c r="AA214" s="18"/>
    </row>
    <row r="215" ht="15.75" customHeight="1">
      <c r="AA215" s="18"/>
    </row>
    <row r="216" ht="15.75" customHeight="1">
      <c r="AA216" s="18"/>
    </row>
    <row r="217" ht="15.75" customHeight="1">
      <c r="AA217" s="18"/>
    </row>
    <row r="218" ht="15.75" customHeight="1">
      <c r="AA218" s="18"/>
    </row>
    <row r="219" ht="15.75" customHeight="1">
      <c r="AA219" s="18"/>
    </row>
    <row r="220" ht="15.75" customHeight="1">
      <c r="AA220" s="18"/>
    </row>
    <row r="221" ht="15.75" customHeight="1">
      <c r="AA221" s="18"/>
    </row>
    <row r="222" ht="15.75" customHeight="1">
      <c r="AA222" s="18"/>
    </row>
    <row r="223" ht="15.75" customHeight="1">
      <c r="AA223" s="18"/>
    </row>
    <row r="224" ht="15.75" customHeight="1">
      <c r="AA224" s="18"/>
    </row>
    <row r="225" ht="15.75" customHeight="1">
      <c r="AA225" s="18"/>
    </row>
    <row r="226" ht="15.75" customHeight="1">
      <c r="AA226" s="18"/>
    </row>
    <row r="227" ht="15.75" customHeight="1">
      <c r="AA227" s="18"/>
    </row>
    <row r="228" ht="15.75" customHeight="1">
      <c r="AA228" s="18"/>
    </row>
    <row r="229" ht="15.75" customHeight="1">
      <c r="AA229" s="18"/>
    </row>
    <row r="230" ht="15.75" customHeight="1">
      <c r="AA230" s="18"/>
    </row>
    <row r="231" ht="15.75" customHeight="1">
      <c r="AA231" s="18"/>
    </row>
    <row r="232" ht="15.75" customHeight="1">
      <c r="AA232" s="18"/>
    </row>
    <row r="233" ht="15.75" customHeight="1">
      <c r="AA233" s="18"/>
    </row>
    <row r="234" ht="15.75" customHeight="1">
      <c r="AA234" s="18"/>
    </row>
    <row r="235" ht="15.75" customHeight="1">
      <c r="AA235" s="18"/>
    </row>
    <row r="236" ht="15.75" customHeight="1">
      <c r="AA236" s="18"/>
    </row>
    <row r="237" ht="15.75" customHeight="1">
      <c r="AA237" s="18"/>
    </row>
    <row r="238" ht="15.75" customHeight="1">
      <c r="AA238" s="18"/>
    </row>
    <row r="239" ht="15.75" customHeight="1">
      <c r="AA239" s="18"/>
    </row>
    <row r="240" ht="15.75" customHeight="1">
      <c r="AA240" s="18"/>
    </row>
    <row r="241" ht="15.75" customHeight="1">
      <c r="AA241" s="18"/>
    </row>
    <row r="242" ht="15.75" customHeight="1">
      <c r="AA242" s="18"/>
    </row>
    <row r="243" ht="15.75" customHeight="1">
      <c r="AA243" s="18"/>
    </row>
    <row r="244" ht="15.75" customHeight="1">
      <c r="AA244" s="18"/>
    </row>
    <row r="245" ht="15.75" customHeight="1">
      <c r="AA245" s="18"/>
    </row>
    <row r="246" ht="15.75" customHeight="1">
      <c r="AA246" s="18"/>
    </row>
    <row r="247" ht="15.75" customHeight="1">
      <c r="AA247" s="18"/>
    </row>
    <row r="248" ht="15.75" customHeight="1">
      <c r="AA248" s="18"/>
    </row>
    <row r="249" ht="15.75" customHeight="1">
      <c r="AA249" s="18"/>
    </row>
    <row r="250" ht="15.75" customHeight="1">
      <c r="AA250" s="18"/>
    </row>
    <row r="251" ht="15.75" customHeight="1">
      <c r="AA251" s="18"/>
    </row>
    <row r="252" ht="15.75" customHeight="1">
      <c r="AA252" s="18"/>
    </row>
    <row r="253" ht="15.75" customHeight="1">
      <c r="AA253" s="1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AV5:BH40 BT5:BT44 BU5 BV5:CA44 CB5:CB38 CC5:CD44 BU7:BU44 O39:W40 AB39:AB40 AF39:AF40 AJ39:AJ40 BI39:BI40 X40:AA40 AC40:AE40 AG40:AI40 AK40:AU40 BJ40:BS40 CB40:CB44 BI52 BT52:CD52">
    <cfRule type="cellIs" dxfId="1" priority="1" operator="lessThan">
      <formula>54.5</formula>
    </cfRule>
  </conditionalFormatting>
  <conditionalFormatting sqref="AJ5:BH47 BU5 BV5:CA47 CB5:CB38 CC5:CC47 BU7:BU47 AB39:AB47 AF39:AF47 BI39:BS47 CB40:CB47">
    <cfRule type="containsText" dxfId="2" priority="2" operator="containsText" text="A">
      <formula>NOT(ISERROR(SEARCH(("A"),(AJ5))))</formula>
    </cfRule>
  </conditionalFormatting>
  <conditionalFormatting sqref="BI41:BI44">
    <cfRule type="cellIs" dxfId="1" priority="3" operator="lessThan">
      <formula>54.5</formula>
    </cfRule>
  </conditionalFormatting>
  <conditionalFormatting sqref="BI42">
    <cfRule type="cellIs" dxfId="1" priority="4" operator="lessThan">
      <formula>54.5</formula>
    </cfRule>
  </conditionalFormatting>
  <conditionalFormatting sqref="BI43">
    <cfRule type="cellIs" dxfId="1" priority="5" operator="lessThan">
      <formula>54.5</formula>
    </cfRule>
  </conditionalFormatting>
  <conditionalFormatting sqref="BI44">
    <cfRule type="cellIs" dxfId="1" priority="6" operator="lessThan">
      <formula>54.5</formula>
    </cfRule>
  </conditionalFormatting>
  <conditionalFormatting sqref="O5:V38 AB5:AB38 AJ5:AJ38">
    <cfRule type="cellIs" dxfId="1" priority="7" operator="lessThan">
      <formula>54.5</formula>
    </cfRule>
  </conditionalFormatting>
  <conditionalFormatting sqref="BU6 AB5:AB38">
    <cfRule type="containsText" dxfId="2" priority="8" operator="containsText" text="A">
      <formula>NOT(ISERROR(SEARCH(("A"),(BU6))))</formula>
    </cfRule>
  </conditionalFormatting>
  <conditionalFormatting sqref="BI5:BI38">
    <cfRule type="cellIs" dxfId="1" priority="9" operator="lessThan">
      <formula>54.5</formula>
    </cfRule>
  </conditionalFormatting>
  <conditionalFormatting sqref="BI5:BI38">
    <cfRule type="containsText" dxfId="2" priority="10" operator="containsText" text="A">
      <formula>NOT(ISERROR(SEARCH(("A"),(BI5))))</formula>
    </cfRule>
  </conditionalFormatting>
  <conditionalFormatting sqref="AF5:AF38 AJ5:AJ38">
    <cfRule type="cellIs" dxfId="1" priority="11" operator="lessThan">
      <formula>54.5</formula>
    </cfRule>
  </conditionalFormatting>
  <conditionalFormatting sqref="AF5:AF38 AJ5:AJ38">
    <cfRule type="containsText" dxfId="2" priority="12" operator="containsText" text="A">
      <formula>NOT(ISERROR(SEARCH(("A"),(AF5))))</formula>
    </cfRule>
  </conditionalFormatting>
  <conditionalFormatting sqref="CF8:CK8">
    <cfRule type="containsText" dxfId="2" priority="13" operator="containsText" text="A">
      <formula>NOT(ISERROR(SEARCH(("A"),(CF8))))</formula>
    </cfRule>
  </conditionalFormatting>
  <conditionalFormatting sqref="CM8:CN8">
    <cfRule type="containsText" dxfId="2" priority="14" operator="containsText" text="A">
      <formula>NOT(ISERROR(SEARCH(("A"),(CM8))))</formula>
    </cfRule>
  </conditionalFormatting>
  <conditionalFormatting sqref="CF19:CK19 CM19:CN19">
    <cfRule type="containsText" dxfId="2" priority="15" operator="containsText" text="A">
      <formula>NOT(ISERROR(SEARCH(("A"),(CF19))))</formula>
    </cfRule>
  </conditionalFormatting>
  <conditionalFormatting sqref="CF31:CK31 CM31:CN31">
    <cfRule type="containsText" dxfId="2" priority="16" operator="containsText" text="A">
      <formula>NOT(ISERROR(SEARCH(("A"),(CF31))))</formula>
    </cfRule>
  </conditionalFormatting>
  <conditionalFormatting sqref="BJ8:BO8">
    <cfRule type="containsText" dxfId="2" priority="17" operator="containsText" text="A">
      <formula>NOT(ISERROR(SEARCH(("A"),(BJ8))))</formula>
    </cfRule>
  </conditionalFormatting>
  <conditionalFormatting sqref="BQ8:BR8">
    <cfRule type="containsText" dxfId="2" priority="18" operator="containsText" text="A">
      <formula>NOT(ISERROR(SEARCH(("A"),(BQ8))))</formula>
    </cfRule>
  </conditionalFormatting>
  <conditionalFormatting sqref="BJ19:BO19 BQ19:BR19">
    <cfRule type="containsText" dxfId="2" priority="19" operator="containsText" text="A">
      <formula>NOT(ISERROR(SEARCH(("A"),(BJ19))))</formula>
    </cfRule>
  </conditionalFormatting>
  <conditionalFormatting sqref="BJ31:BO31 BQ31:BR31">
    <cfRule type="containsText" dxfId="2" priority="20" operator="containsText" text="A">
      <formula>NOT(ISERROR(SEARCH(("A"),(BJ31))))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2.29"/>
    <col customWidth="1" min="2" max="2" width="3.57"/>
    <col customWidth="1" min="3" max="4" width="3.0"/>
    <col customWidth="1" min="5" max="5" width="11.71"/>
    <col customWidth="1" min="6" max="6" width="3.57"/>
    <col customWidth="1" min="7" max="7" width="9.0"/>
    <col customWidth="1" min="8" max="8" width="3.57"/>
    <col customWidth="1" min="9" max="9" width="13.14"/>
    <col customWidth="1" min="10" max="10" width="12.0"/>
    <col customWidth="1" min="11" max="11" width="29.43"/>
    <col customWidth="1" hidden="1" min="12" max="12" width="4.71"/>
    <col customWidth="1" hidden="1" min="13" max="13" width="23.14"/>
    <col customWidth="1" hidden="1" min="14" max="14" width="34.14"/>
    <col customWidth="1" min="15" max="22" width="4.14"/>
    <col customWidth="1" min="23" max="23" width="5.71"/>
    <col customWidth="1" min="24" max="27" width="6.0"/>
    <col customWidth="1" min="28" max="28" width="4.14"/>
    <col customWidth="1" min="29" max="30" width="6.0"/>
    <col customWidth="1" min="31" max="31" width="7.43"/>
    <col customWidth="1" min="32" max="32" width="4.14"/>
    <col customWidth="1" min="33" max="35" width="6.71"/>
    <col customWidth="1" min="36" max="36" width="4.14"/>
    <col customWidth="1" min="37" max="47" width="6.71"/>
    <col customWidth="1" min="48" max="48" width="7.43"/>
    <col customWidth="1" min="49" max="60" width="6.71"/>
    <col customWidth="1" min="61" max="61" width="4.71"/>
    <col customWidth="1" min="62" max="71" width="6.71"/>
    <col customWidth="1" min="72" max="72" width="4.71"/>
    <col customWidth="1" min="73" max="81" width="6.71"/>
    <col customWidth="1" min="82" max="82" width="4.71"/>
  </cols>
  <sheetData>
    <row r="1" ht="15.75" customHeight="1">
      <c r="A1" s="34"/>
      <c r="B1" s="34"/>
      <c r="C1" s="34"/>
      <c r="D1" s="34"/>
      <c r="E1" s="35"/>
      <c r="F1" s="35"/>
      <c r="G1" s="35"/>
      <c r="H1" s="35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 t="s">
        <v>12</v>
      </c>
      <c r="Y1" s="38"/>
      <c r="Z1" s="38"/>
      <c r="AA1" s="38"/>
      <c r="AB1" s="38"/>
      <c r="AC1" s="37" t="s">
        <v>13</v>
      </c>
      <c r="AD1" s="38"/>
      <c r="AE1" s="38"/>
      <c r="AF1" s="38"/>
      <c r="AG1" s="39" t="s">
        <v>14</v>
      </c>
      <c r="AH1" s="38"/>
      <c r="AI1" s="38"/>
      <c r="AJ1" s="38"/>
      <c r="AK1" s="40" t="s">
        <v>15</v>
      </c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41" t="s">
        <v>16</v>
      </c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42" t="s">
        <v>17</v>
      </c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43" t="s">
        <v>18</v>
      </c>
      <c r="BV1" s="38"/>
      <c r="BW1" s="38"/>
      <c r="BX1" s="38"/>
      <c r="BY1" s="38"/>
      <c r="BZ1" s="38"/>
      <c r="CA1" s="38"/>
      <c r="CB1" s="38"/>
      <c r="CC1" s="38"/>
      <c r="CD1" s="38"/>
    </row>
    <row r="2" ht="15.75" customHeight="1">
      <c r="A2" s="35"/>
      <c r="B2" s="35"/>
      <c r="C2" s="35"/>
      <c r="D2" s="35"/>
      <c r="G2" s="35"/>
      <c r="H2" s="35"/>
      <c r="I2" s="35"/>
      <c r="J2" s="36"/>
      <c r="K2" s="36"/>
      <c r="L2" s="36"/>
      <c r="M2" s="36"/>
      <c r="N2" s="36"/>
      <c r="O2" s="44" t="s">
        <v>19</v>
      </c>
      <c r="P2" s="45"/>
      <c r="Q2" s="45"/>
      <c r="R2" s="45"/>
      <c r="S2" s="45"/>
      <c r="T2" s="45"/>
      <c r="U2" s="45"/>
      <c r="V2" s="45"/>
      <c r="W2" s="46"/>
      <c r="X2" s="47">
        <v>20.0</v>
      </c>
      <c r="Y2" s="47">
        <v>30.0</v>
      </c>
      <c r="Z2" s="47">
        <v>50.0</v>
      </c>
      <c r="AA2" s="47"/>
      <c r="AB2" s="48"/>
      <c r="AC2" s="47">
        <v>30.0</v>
      </c>
      <c r="AD2" s="47">
        <v>70.0</v>
      </c>
      <c r="AE2" s="47"/>
      <c r="AF2" s="48"/>
      <c r="AG2" s="50">
        <v>30.0</v>
      </c>
      <c r="AH2" s="50">
        <v>70.0</v>
      </c>
      <c r="AI2" s="47"/>
      <c r="AJ2" s="51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52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53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54"/>
      <c r="BU2" s="36"/>
      <c r="BV2" s="36"/>
      <c r="BW2" s="36"/>
      <c r="BX2" s="36"/>
      <c r="BY2" s="36"/>
      <c r="BZ2" s="36"/>
      <c r="CA2" s="36"/>
      <c r="CB2" s="36"/>
      <c r="CC2" s="36"/>
      <c r="CD2" s="55"/>
    </row>
    <row r="3" ht="15.75" customHeight="1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L3" s="36"/>
      <c r="M3" s="36"/>
      <c r="N3" s="36"/>
      <c r="O3" s="56"/>
      <c r="P3" s="56"/>
      <c r="Q3" s="57">
        <v>0.5</v>
      </c>
      <c r="R3" s="57">
        <v>0.2</v>
      </c>
      <c r="S3" s="57">
        <v>0.05</v>
      </c>
      <c r="T3" s="57">
        <v>0.2</v>
      </c>
      <c r="U3" s="57">
        <v>0.05</v>
      </c>
      <c r="V3" s="57"/>
      <c r="W3" s="57"/>
      <c r="X3" s="58">
        <v>0.2</v>
      </c>
      <c r="Y3" s="58">
        <v>0.3</v>
      </c>
      <c r="Z3" s="58">
        <f>Z2/100</f>
        <v>0.5</v>
      </c>
      <c r="AA3" s="58"/>
      <c r="AB3" s="48"/>
      <c r="AC3" s="58">
        <v>0.3</v>
      </c>
      <c r="AD3" s="58">
        <v>0.7</v>
      </c>
      <c r="AE3" s="58"/>
      <c r="AF3" s="48"/>
      <c r="AG3" s="58">
        <f t="shared" ref="AG3:AH3" si="1">AG2/100</f>
        <v>0.3</v>
      </c>
      <c r="AH3" s="58">
        <f t="shared" si="1"/>
        <v>0.7</v>
      </c>
      <c r="AI3" s="58"/>
      <c r="AJ3" s="51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2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3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4"/>
      <c r="BU3" s="59"/>
      <c r="BV3" s="59"/>
      <c r="BW3" s="59"/>
      <c r="BX3" s="59"/>
      <c r="BY3" s="59"/>
      <c r="BZ3" s="59"/>
      <c r="CA3" s="59"/>
      <c r="CB3" s="59"/>
      <c r="CC3" s="59"/>
      <c r="CD3" s="55" t="s">
        <v>20</v>
      </c>
    </row>
    <row r="4" ht="15.75" customHeight="1">
      <c r="A4" s="60" t="s">
        <v>21</v>
      </c>
      <c r="B4" s="60" t="s">
        <v>22</v>
      </c>
      <c r="C4" s="60"/>
      <c r="D4" s="61" t="s">
        <v>23</v>
      </c>
      <c r="E4" s="61" t="s">
        <v>21</v>
      </c>
      <c r="F4" s="61" t="s">
        <v>24</v>
      </c>
      <c r="G4" s="61" t="s">
        <v>25</v>
      </c>
      <c r="H4" s="61" t="s">
        <v>24</v>
      </c>
      <c r="I4" s="61" t="s">
        <v>26</v>
      </c>
      <c r="J4" s="6" t="s">
        <v>27</v>
      </c>
      <c r="K4" s="6" t="s">
        <v>28</v>
      </c>
      <c r="L4" s="62" t="s">
        <v>29</v>
      </c>
      <c r="M4" s="62" t="s">
        <v>30</v>
      </c>
      <c r="N4" s="62" t="s">
        <v>31</v>
      </c>
      <c r="O4" s="56" t="s">
        <v>32</v>
      </c>
      <c r="P4" s="56" t="s">
        <v>33</v>
      </c>
      <c r="Q4" s="63" t="s">
        <v>34</v>
      </c>
      <c r="R4" s="63" t="s">
        <v>35</v>
      </c>
      <c r="S4" s="63" t="s">
        <v>36</v>
      </c>
      <c r="T4" s="63" t="s">
        <v>37</v>
      </c>
      <c r="U4" s="63" t="s">
        <v>38</v>
      </c>
      <c r="V4" s="63" t="s">
        <v>39</v>
      </c>
      <c r="W4" s="63" t="s">
        <v>22</v>
      </c>
      <c r="X4" s="36" t="s">
        <v>40</v>
      </c>
      <c r="Y4" s="36" t="s">
        <v>41</v>
      </c>
      <c r="Z4" s="36" t="s">
        <v>42</v>
      </c>
      <c r="AA4" s="36" t="s">
        <v>43</v>
      </c>
      <c r="AB4" s="48" t="s">
        <v>32</v>
      </c>
      <c r="AC4" s="36" t="s">
        <v>40</v>
      </c>
      <c r="AD4" s="36" t="s">
        <v>41</v>
      </c>
      <c r="AE4" s="36" t="s">
        <v>43</v>
      </c>
      <c r="AF4" s="48" t="s">
        <v>33</v>
      </c>
      <c r="AG4" s="36" t="s">
        <v>40</v>
      </c>
      <c r="AH4" s="36" t="s">
        <v>41</v>
      </c>
      <c r="AI4" s="36" t="s">
        <v>43</v>
      </c>
      <c r="AJ4" s="64" t="s">
        <v>39</v>
      </c>
      <c r="AK4" s="65" t="s">
        <v>44</v>
      </c>
      <c r="AL4" s="65" t="s">
        <v>45</v>
      </c>
      <c r="AM4" s="65" t="s">
        <v>46</v>
      </c>
      <c r="AN4" s="65" t="s">
        <v>47</v>
      </c>
      <c r="AO4" s="65" t="s">
        <v>48</v>
      </c>
      <c r="AP4" s="65" t="s">
        <v>49</v>
      </c>
      <c r="AQ4" s="65" t="s">
        <v>50</v>
      </c>
      <c r="AR4" s="65" t="s">
        <v>51</v>
      </c>
      <c r="AS4" s="65" t="s">
        <v>52</v>
      </c>
      <c r="AT4" s="65" t="s">
        <v>53</v>
      </c>
      <c r="AU4" s="65" t="s">
        <v>54</v>
      </c>
      <c r="AV4" s="66" t="s">
        <v>35</v>
      </c>
      <c r="AW4" s="65" t="s">
        <v>44</v>
      </c>
      <c r="AX4" s="65" t="s">
        <v>45</v>
      </c>
      <c r="AY4" s="65" t="s">
        <v>46</v>
      </c>
      <c r="AZ4" s="65" t="s">
        <v>47</v>
      </c>
      <c r="BA4" s="65" t="s">
        <v>48</v>
      </c>
      <c r="BB4" s="65" t="s">
        <v>49</v>
      </c>
      <c r="BC4" s="65" t="s">
        <v>50</v>
      </c>
      <c r="BD4" s="65" t="s">
        <v>51</v>
      </c>
      <c r="BE4" s="65" t="s">
        <v>52</v>
      </c>
      <c r="BF4" s="65" t="s">
        <v>53</v>
      </c>
      <c r="BG4" s="65" t="s">
        <v>55</v>
      </c>
      <c r="BH4" s="65" t="s">
        <v>56</v>
      </c>
      <c r="BI4" s="67" t="s">
        <v>36</v>
      </c>
      <c r="BJ4" s="65" t="s">
        <v>44</v>
      </c>
      <c r="BK4" s="65" t="s">
        <v>45</v>
      </c>
      <c r="BL4" s="65" t="s">
        <v>46</v>
      </c>
      <c r="BM4" s="65" t="s">
        <v>47</v>
      </c>
      <c r="BN4" s="65" t="s">
        <v>48</v>
      </c>
      <c r="BO4" s="65" t="s">
        <v>49</v>
      </c>
      <c r="BP4" s="65" t="s">
        <v>50</v>
      </c>
      <c r="BQ4" s="65" t="s">
        <v>51</v>
      </c>
      <c r="BR4" s="65" t="s">
        <v>52</v>
      </c>
      <c r="BS4" s="65" t="s">
        <v>53</v>
      </c>
      <c r="BT4" s="68" t="s">
        <v>37</v>
      </c>
      <c r="BU4" s="65" t="s">
        <v>45</v>
      </c>
      <c r="BV4" s="65" t="s">
        <v>46</v>
      </c>
      <c r="BW4" s="65" t="s">
        <v>47</v>
      </c>
      <c r="BX4" s="65" t="s">
        <v>48</v>
      </c>
      <c r="BY4" s="65" t="s">
        <v>49</v>
      </c>
      <c r="BZ4" s="65" t="s">
        <v>50</v>
      </c>
      <c r="CA4" s="65" t="s">
        <v>51</v>
      </c>
      <c r="CB4" s="69" t="s">
        <v>52</v>
      </c>
      <c r="CC4" s="70"/>
      <c r="CD4" s="71" t="s">
        <v>57</v>
      </c>
    </row>
    <row r="5" ht="15.75" customHeight="1">
      <c r="A5" s="34" t="str">
        <f t="shared" ref="A5:A47" si="2">$E5&amp;"-"&amp;$F5</f>
        <v>201941516-6</v>
      </c>
      <c r="B5" s="23">
        <f t="shared" ref="B5:B47" si="3">$W5</f>
        <v>85</v>
      </c>
      <c r="C5" s="34"/>
      <c r="D5" s="72">
        <v>1.0</v>
      </c>
      <c r="E5" s="72" t="s">
        <v>994</v>
      </c>
      <c r="F5" s="72" t="s">
        <v>85</v>
      </c>
      <c r="G5" s="72" t="s">
        <v>995</v>
      </c>
      <c r="H5" s="72" t="s">
        <v>155</v>
      </c>
      <c r="I5" s="72" t="s">
        <v>996</v>
      </c>
      <c r="J5" s="72" t="s">
        <v>413</v>
      </c>
      <c r="K5" s="72" t="s">
        <v>997</v>
      </c>
      <c r="L5" s="72" t="s">
        <v>61</v>
      </c>
      <c r="M5" s="72" t="s">
        <v>195</v>
      </c>
      <c r="N5" s="72" t="s">
        <v>998</v>
      </c>
      <c r="O5" s="74">
        <f t="shared" ref="O5:O39" si="4">$AB5</f>
        <v>95</v>
      </c>
      <c r="P5" s="74">
        <f t="shared" ref="P5:P39" si="5">$AF5</f>
        <v>90</v>
      </c>
      <c r="Q5" s="74">
        <f t="shared" ref="Q5:Q39" si="6">IFERROR(IF($V5&lt;&gt;0,ROUND((MAX(O5:P5)*0.5+$V5*0.5),0),ROUND(($O5*0.5+$P5*0.5),0)),)</f>
        <v>93</v>
      </c>
      <c r="R5" s="74">
        <f t="shared" ref="R5:R39" si="7">$AV5</f>
        <v>79.2</v>
      </c>
      <c r="S5" s="74">
        <f t="shared" ref="S5:S39" si="8">$BI5</f>
        <v>77.77777778</v>
      </c>
      <c r="T5" s="74">
        <f t="shared" ref="T5:T39" si="9">$BT5</f>
        <v>77</v>
      </c>
      <c r="U5" s="74">
        <f t="shared" ref="U5:U39" si="10">$CD5</f>
        <v>76.25</v>
      </c>
      <c r="V5" s="75">
        <f t="shared" ref="V5:V39" si="11">$AJ5</f>
        <v>0</v>
      </c>
      <c r="W5" s="76">
        <f t="shared" ref="W5:W39" si="12">IF($Q5&gt;=55,ROUND($Q5*$Q$3+$R5*$R$3+$S5*$S$3+$T5*$T$3+$U5*$U$3,0),$Q5)</f>
        <v>85</v>
      </c>
      <c r="X5" s="74">
        <v>15.0</v>
      </c>
      <c r="Y5" s="77">
        <v>30.0</v>
      </c>
      <c r="Z5" s="77">
        <v>50.0</v>
      </c>
      <c r="AA5" s="77">
        <v>100.0</v>
      </c>
      <c r="AB5" s="78">
        <f t="shared" ref="AB5:AB39" si="13">IFERROR(X5+Y5+Z5*AA5/100,0)</f>
        <v>95</v>
      </c>
      <c r="AC5" s="77">
        <v>25.0</v>
      </c>
      <c r="AD5" s="77">
        <v>65.0</v>
      </c>
      <c r="AE5" s="74">
        <v>100.0</v>
      </c>
      <c r="AF5" s="78">
        <f t="shared" ref="AF5:AF39" si="14">IFERROR(AC5+AD5*AE5/100,0)</f>
        <v>90</v>
      </c>
      <c r="AG5" s="77"/>
      <c r="AH5" s="77"/>
      <c r="AI5" s="74"/>
      <c r="AJ5" s="78">
        <f t="shared" ref="AJ5:AJ39" si="15">IFERROR(AG5+AH5*AI5/100,0)</f>
        <v>0</v>
      </c>
      <c r="AK5" s="79">
        <v>80.0</v>
      </c>
      <c r="AL5" s="80">
        <v>100.0</v>
      </c>
      <c r="AM5" s="79">
        <v>100.0</v>
      </c>
      <c r="AN5" s="79">
        <v>75.0</v>
      </c>
      <c r="AO5" s="79">
        <v>50.0</v>
      </c>
      <c r="AP5" s="79">
        <v>80.0</v>
      </c>
      <c r="AQ5" s="79">
        <v>100.0</v>
      </c>
      <c r="AR5" s="79">
        <v>67.0</v>
      </c>
      <c r="AS5" s="79">
        <v>40.0</v>
      </c>
      <c r="AT5" s="79">
        <v>100.0</v>
      </c>
      <c r="AU5" s="79"/>
      <c r="AV5" s="78">
        <f t="shared" ref="AV5:AV12" si="16">IFERROR(AVERAGE(AK5:AU5),0)</f>
        <v>79.2</v>
      </c>
      <c r="AW5" s="79">
        <v>0.0</v>
      </c>
      <c r="AX5" s="79">
        <v>0.0</v>
      </c>
      <c r="AY5" s="79">
        <v>100.0</v>
      </c>
      <c r="AZ5" s="79">
        <v>100.0</v>
      </c>
      <c r="BA5" s="79">
        <v>100.0</v>
      </c>
      <c r="BB5" s="79">
        <v>100.0</v>
      </c>
      <c r="BC5" s="79">
        <v>100.0</v>
      </c>
      <c r="BD5" s="79">
        <v>100.0</v>
      </c>
      <c r="BE5" s="79">
        <v>0.0</v>
      </c>
      <c r="BF5" s="79">
        <v>100.0</v>
      </c>
      <c r="BG5" s="79"/>
      <c r="BH5" s="79"/>
      <c r="BI5" s="78">
        <f>IFERROR(AVERAGE(AX5:BH5),0)</f>
        <v>77.77777778</v>
      </c>
      <c r="BJ5" s="79">
        <v>100.0</v>
      </c>
      <c r="BK5" s="79">
        <v>100.0</v>
      </c>
      <c r="BL5" s="79">
        <v>95.0</v>
      </c>
      <c r="BM5" s="79">
        <v>100.0</v>
      </c>
      <c r="BN5" s="79">
        <v>0.0</v>
      </c>
      <c r="BO5" s="79">
        <v>10.0</v>
      </c>
      <c r="BP5" s="79">
        <v>100.0</v>
      </c>
      <c r="BQ5" s="79">
        <v>100.0</v>
      </c>
      <c r="BR5" s="79">
        <v>90.0</v>
      </c>
      <c r="BS5" s="79">
        <v>75.0</v>
      </c>
      <c r="BT5" s="78">
        <f t="shared" ref="BT5:BT39" si="17">IFERROR(AVERAGE(BJ5:BS5),0)</f>
        <v>77</v>
      </c>
      <c r="BU5" s="81">
        <v>100.0</v>
      </c>
      <c r="BV5" s="81">
        <v>100.0</v>
      </c>
      <c r="BW5" s="81">
        <v>100.0</v>
      </c>
      <c r="BX5" s="79">
        <v>100.0</v>
      </c>
      <c r="BY5" s="79">
        <v>0.0</v>
      </c>
      <c r="BZ5" s="79">
        <v>100.0</v>
      </c>
      <c r="CA5" s="79">
        <v>10.0</v>
      </c>
      <c r="CB5" s="79">
        <v>100.0</v>
      </c>
      <c r="CC5" s="83"/>
      <c r="CD5" s="78">
        <f t="shared" ref="CD5:CD39" si="18">IFERROR(AVERAGE(BU5:CC5),0)</f>
        <v>76.25</v>
      </c>
    </row>
    <row r="6" ht="15.75" customHeight="1">
      <c r="A6" s="34" t="str">
        <f t="shared" si="2"/>
        <v>202085506-4</v>
      </c>
      <c r="B6" s="23">
        <f t="shared" si="3"/>
        <v>90</v>
      </c>
      <c r="C6" s="34"/>
      <c r="D6" s="84">
        <v>2.0</v>
      </c>
      <c r="E6" s="72" t="s">
        <v>999</v>
      </c>
      <c r="F6" s="72" t="s">
        <v>59</v>
      </c>
      <c r="G6" s="72" t="s">
        <v>1000</v>
      </c>
      <c r="H6" s="72" t="s">
        <v>59</v>
      </c>
      <c r="I6" s="72" t="s">
        <v>1001</v>
      </c>
      <c r="J6" s="72" t="s">
        <v>1002</v>
      </c>
      <c r="K6" s="72" t="s">
        <v>1003</v>
      </c>
      <c r="L6" s="72" t="s">
        <v>65</v>
      </c>
      <c r="M6" s="72" t="s">
        <v>1004</v>
      </c>
      <c r="N6" s="72" t="s">
        <v>1005</v>
      </c>
      <c r="O6" s="74">
        <f t="shared" si="4"/>
        <v>90</v>
      </c>
      <c r="P6" s="74">
        <f t="shared" si="5"/>
        <v>95</v>
      </c>
      <c r="Q6" s="74">
        <f t="shared" si="6"/>
        <v>93</v>
      </c>
      <c r="R6" s="74">
        <f t="shared" si="7"/>
        <v>82</v>
      </c>
      <c r="S6" s="74">
        <f t="shared" si="8"/>
        <v>59.9</v>
      </c>
      <c r="T6" s="74">
        <f t="shared" si="9"/>
        <v>97.5</v>
      </c>
      <c r="U6" s="74">
        <f t="shared" si="10"/>
        <v>100</v>
      </c>
      <c r="V6" s="75">
        <f t="shared" si="11"/>
        <v>0</v>
      </c>
      <c r="W6" s="76">
        <f t="shared" si="12"/>
        <v>90</v>
      </c>
      <c r="X6" s="74">
        <v>20.0</v>
      </c>
      <c r="Y6" s="77">
        <v>30.0</v>
      </c>
      <c r="Z6" s="77">
        <v>40.0</v>
      </c>
      <c r="AA6" s="77">
        <v>100.0</v>
      </c>
      <c r="AB6" s="78">
        <f t="shared" si="13"/>
        <v>90</v>
      </c>
      <c r="AC6" s="77">
        <v>30.0</v>
      </c>
      <c r="AD6" s="77">
        <v>65.0</v>
      </c>
      <c r="AE6" s="74">
        <v>100.0</v>
      </c>
      <c r="AF6" s="78">
        <f t="shared" si="14"/>
        <v>95</v>
      </c>
      <c r="AG6" s="77"/>
      <c r="AH6" s="77"/>
      <c r="AI6" s="74"/>
      <c r="AJ6" s="78">
        <f t="shared" si="15"/>
        <v>0</v>
      </c>
      <c r="AK6" s="79">
        <v>100.0</v>
      </c>
      <c r="AL6" s="80">
        <v>100.0</v>
      </c>
      <c r="AM6" s="79">
        <v>100.0</v>
      </c>
      <c r="AN6" s="79">
        <v>0.0</v>
      </c>
      <c r="AO6" s="79">
        <v>100.0</v>
      </c>
      <c r="AP6" s="79">
        <v>60.0</v>
      </c>
      <c r="AQ6" s="79">
        <v>100.0</v>
      </c>
      <c r="AR6" s="79">
        <v>100.0</v>
      </c>
      <c r="AS6" s="79">
        <v>60.0</v>
      </c>
      <c r="AT6" s="79">
        <v>100.0</v>
      </c>
      <c r="AU6" s="79"/>
      <c r="AV6" s="78">
        <f t="shared" si="16"/>
        <v>82</v>
      </c>
      <c r="AW6" s="79">
        <v>100.0</v>
      </c>
      <c r="AX6" s="79">
        <v>100.0</v>
      </c>
      <c r="AY6" s="79">
        <v>100.0</v>
      </c>
      <c r="AZ6" s="79">
        <v>0.0</v>
      </c>
      <c r="BA6" s="79">
        <v>100.0</v>
      </c>
      <c r="BB6" s="79">
        <v>0.0</v>
      </c>
      <c r="BC6" s="79">
        <v>0.0</v>
      </c>
      <c r="BD6" s="79">
        <v>0.0</v>
      </c>
      <c r="BE6" s="79">
        <v>99.0</v>
      </c>
      <c r="BF6" s="79">
        <v>100.0</v>
      </c>
      <c r="BG6" s="79"/>
      <c r="BH6" s="79"/>
      <c r="BI6" s="78">
        <f t="shared" ref="BI6:BI23" si="19">IFERROR(AVERAGE(AW6:BH6),0)</f>
        <v>59.9</v>
      </c>
      <c r="BJ6" s="79">
        <v>90.0</v>
      </c>
      <c r="BK6" s="79">
        <v>100.0</v>
      </c>
      <c r="BL6" s="79">
        <v>95.0</v>
      </c>
      <c r="BM6" s="79">
        <v>100.0</v>
      </c>
      <c r="BN6" s="79">
        <v>100.0</v>
      </c>
      <c r="BO6" s="79">
        <v>95.0</v>
      </c>
      <c r="BP6" s="79">
        <v>95.0</v>
      </c>
      <c r="BQ6" s="79">
        <v>100.0</v>
      </c>
      <c r="BR6" s="79">
        <v>100.0</v>
      </c>
      <c r="BS6" s="79">
        <v>100.0</v>
      </c>
      <c r="BT6" s="78">
        <f t="shared" si="17"/>
        <v>97.5</v>
      </c>
      <c r="BU6" s="81">
        <v>100.0</v>
      </c>
      <c r="BV6" s="81">
        <v>100.0</v>
      </c>
      <c r="BW6" s="81">
        <v>100.0</v>
      </c>
      <c r="BX6" s="79">
        <v>100.0</v>
      </c>
      <c r="BY6" s="79">
        <v>100.0</v>
      </c>
      <c r="BZ6" s="79">
        <v>100.0</v>
      </c>
      <c r="CA6" s="79">
        <v>100.0</v>
      </c>
      <c r="CB6" s="79">
        <v>100.0</v>
      </c>
      <c r="CC6" s="79"/>
      <c r="CD6" s="78">
        <f t="shared" si="18"/>
        <v>100</v>
      </c>
    </row>
    <row r="7" ht="15.75" customHeight="1">
      <c r="A7" s="34" t="str">
        <f t="shared" si="2"/>
        <v>202004644-1</v>
      </c>
      <c r="B7" s="23">
        <f t="shared" si="3"/>
        <v>70</v>
      </c>
      <c r="C7" s="34"/>
      <c r="D7" s="84">
        <v>3.0</v>
      </c>
      <c r="E7" s="72" t="s">
        <v>1006</v>
      </c>
      <c r="F7" s="72" t="s">
        <v>65</v>
      </c>
      <c r="G7" s="72" t="s">
        <v>1007</v>
      </c>
      <c r="H7" s="72" t="s">
        <v>205</v>
      </c>
      <c r="I7" s="72" t="s">
        <v>1008</v>
      </c>
      <c r="J7" s="72" t="s">
        <v>1009</v>
      </c>
      <c r="K7" s="72" t="s">
        <v>1010</v>
      </c>
      <c r="L7" s="72" t="s">
        <v>65</v>
      </c>
      <c r="M7" s="72" t="s">
        <v>66</v>
      </c>
      <c r="N7" s="72" t="s">
        <v>1011</v>
      </c>
      <c r="O7" s="74">
        <f t="shared" si="4"/>
        <v>70</v>
      </c>
      <c r="P7" s="74">
        <f t="shared" si="5"/>
        <v>50</v>
      </c>
      <c r="Q7" s="74">
        <f t="shared" si="6"/>
        <v>60</v>
      </c>
      <c r="R7" s="74">
        <f t="shared" si="7"/>
        <v>67</v>
      </c>
      <c r="S7" s="74">
        <f t="shared" si="8"/>
        <v>100</v>
      </c>
      <c r="T7" s="74">
        <f t="shared" si="9"/>
        <v>88</v>
      </c>
      <c r="U7" s="74">
        <f t="shared" si="10"/>
        <v>87.5</v>
      </c>
      <c r="V7" s="75">
        <f t="shared" si="11"/>
        <v>0</v>
      </c>
      <c r="W7" s="76">
        <f t="shared" si="12"/>
        <v>70</v>
      </c>
      <c r="X7" s="87">
        <v>20.0</v>
      </c>
      <c r="Y7" s="88">
        <v>25.0</v>
      </c>
      <c r="Z7" s="88">
        <v>25.0</v>
      </c>
      <c r="AA7" s="88">
        <v>100.0</v>
      </c>
      <c r="AB7" s="78">
        <f t="shared" si="13"/>
        <v>70</v>
      </c>
      <c r="AC7" s="88">
        <v>10.0</v>
      </c>
      <c r="AD7" s="88">
        <v>40.0</v>
      </c>
      <c r="AE7" s="87">
        <v>100.0</v>
      </c>
      <c r="AF7" s="78">
        <f t="shared" si="14"/>
        <v>50</v>
      </c>
      <c r="AG7" s="77"/>
      <c r="AH7" s="77"/>
      <c r="AI7" s="74"/>
      <c r="AJ7" s="78">
        <f t="shared" si="15"/>
        <v>0</v>
      </c>
      <c r="AK7" s="79">
        <v>100.0</v>
      </c>
      <c r="AL7" s="80">
        <v>100.0</v>
      </c>
      <c r="AM7" s="79">
        <v>30.0</v>
      </c>
      <c r="AN7" s="79">
        <v>75.0</v>
      </c>
      <c r="AO7" s="79">
        <v>75.0</v>
      </c>
      <c r="AP7" s="79">
        <v>40.0</v>
      </c>
      <c r="AQ7" s="79">
        <v>40.0</v>
      </c>
      <c r="AR7" s="79">
        <v>50.0</v>
      </c>
      <c r="AS7" s="79">
        <v>60.0</v>
      </c>
      <c r="AT7" s="79">
        <v>100.0</v>
      </c>
      <c r="AU7" s="79"/>
      <c r="AV7" s="78">
        <f t="shared" si="16"/>
        <v>67</v>
      </c>
      <c r="AW7" s="79">
        <v>100.0</v>
      </c>
      <c r="AX7" s="79">
        <v>100.0</v>
      </c>
      <c r="AY7" s="79">
        <v>100.0</v>
      </c>
      <c r="AZ7" s="79">
        <v>100.0</v>
      </c>
      <c r="BA7" s="79">
        <v>100.0</v>
      </c>
      <c r="BB7" s="79">
        <v>100.0</v>
      </c>
      <c r="BC7" s="79">
        <v>100.0</v>
      </c>
      <c r="BD7" s="79">
        <v>100.0</v>
      </c>
      <c r="BE7" s="79">
        <v>100.0</v>
      </c>
      <c r="BF7" s="79">
        <v>100.0</v>
      </c>
      <c r="BG7" s="79"/>
      <c r="BH7" s="79"/>
      <c r="BI7" s="78">
        <f t="shared" si="19"/>
        <v>100</v>
      </c>
      <c r="BJ7" s="117">
        <v>100.0</v>
      </c>
      <c r="BK7" s="117">
        <v>100.0</v>
      </c>
      <c r="BL7" s="117">
        <v>100.0</v>
      </c>
      <c r="BM7" s="117">
        <v>90.0</v>
      </c>
      <c r="BN7" s="117">
        <v>95.0</v>
      </c>
      <c r="BO7" s="117">
        <v>100.0</v>
      </c>
      <c r="BP7" s="117">
        <v>60.0</v>
      </c>
      <c r="BQ7" s="117">
        <v>40.0</v>
      </c>
      <c r="BR7" s="117">
        <v>95.0</v>
      </c>
      <c r="BS7" s="117">
        <v>100.0</v>
      </c>
      <c r="BT7" s="78">
        <f t="shared" si="17"/>
        <v>88</v>
      </c>
      <c r="BU7" s="81">
        <v>0.0</v>
      </c>
      <c r="BV7" s="81">
        <v>100.0</v>
      </c>
      <c r="BW7" s="81">
        <v>100.0</v>
      </c>
      <c r="BX7" s="79">
        <v>100.0</v>
      </c>
      <c r="BY7" s="79">
        <v>100.0</v>
      </c>
      <c r="BZ7" s="79">
        <v>100.0</v>
      </c>
      <c r="CA7" s="79">
        <v>100.0</v>
      </c>
      <c r="CB7" s="79">
        <v>100.0</v>
      </c>
      <c r="CC7" s="79"/>
      <c r="CD7" s="78">
        <f t="shared" si="18"/>
        <v>87.5</v>
      </c>
    </row>
    <row r="8" ht="15.75" customHeight="1">
      <c r="A8" s="34" t="str">
        <f t="shared" si="2"/>
        <v>202004555-0</v>
      </c>
      <c r="B8" s="23">
        <f t="shared" si="3"/>
        <v>0</v>
      </c>
      <c r="C8" s="34"/>
      <c r="D8" s="84">
        <v>4.0</v>
      </c>
      <c r="E8" s="72" t="s">
        <v>1012</v>
      </c>
      <c r="F8" s="72" t="s">
        <v>155</v>
      </c>
      <c r="G8" s="72" t="s">
        <v>1013</v>
      </c>
      <c r="H8" s="72" t="s">
        <v>71</v>
      </c>
      <c r="I8" s="111" t="s">
        <v>1009</v>
      </c>
      <c r="J8" s="72" t="s">
        <v>904</v>
      </c>
      <c r="K8" s="72" t="s">
        <v>1014</v>
      </c>
      <c r="L8" s="72" t="s">
        <v>65</v>
      </c>
      <c r="M8" s="72" t="s">
        <v>66</v>
      </c>
      <c r="N8" s="72" t="s">
        <v>1015</v>
      </c>
      <c r="O8" s="74">
        <f t="shared" si="4"/>
        <v>0</v>
      </c>
      <c r="P8" s="74">
        <f t="shared" si="5"/>
        <v>0</v>
      </c>
      <c r="Q8" s="74">
        <f t="shared" si="6"/>
        <v>0</v>
      </c>
      <c r="R8" s="74">
        <f t="shared" si="7"/>
        <v>0</v>
      </c>
      <c r="S8" s="74">
        <f t="shared" si="8"/>
        <v>0</v>
      </c>
      <c r="T8" s="74">
        <f t="shared" si="9"/>
        <v>0</v>
      </c>
      <c r="U8" s="74">
        <f t="shared" si="10"/>
        <v>0</v>
      </c>
      <c r="V8" s="75">
        <f t="shared" si="11"/>
        <v>0</v>
      </c>
      <c r="W8" s="90">
        <f t="shared" si="12"/>
        <v>0</v>
      </c>
      <c r="X8" s="74">
        <v>0.0</v>
      </c>
      <c r="Y8" s="77">
        <v>0.0</v>
      </c>
      <c r="Z8" s="77">
        <v>0.0</v>
      </c>
      <c r="AA8" s="77">
        <v>0.0</v>
      </c>
      <c r="AB8" s="114">
        <f t="shared" si="13"/>
        <v>0</v>
      </c>
      <c r="AC8" s="70" t="s">
        <v>68</v>
      </c>
      <c r="AD8" s="70" t="s">
        <v>68</v>
      </c>
      <c r="AE8" s="70" t="s">
        <v>68</v>
      </c>
      <c r="AF8" s="121">
        <f t="shared" si="14"/>
        <v>0</v>
      </c>
      <c r="AG8" s="77"/>
      <c r="AH8" s="77"/>
      <c r="AI8" s="74"/>
      <c r="AJ8" s="78">
        <f t="shared" si="15"/>
        <v>0</v>
      </c>
      <c r="AK8" s="79">
        <v>0.0</v>
      </c>
      <c r="AL8" s="80">
        <v>0.0</v>
      </c>
      <c r="AM8" s="79">
        <v>0.0</v>
      </c>
      <c r="AN8" s="79">
        <v>0.0</v>
      </c>
      <c r="AO8" s="79">
        <v>0.0</v>
      </c>
      <c r="AP8" s="79">
        <v>0.0</v>
      </c>
      <c r="AQ8" s="109">
        <v>0.0</v>
      </c>
      <c r="AR8" s="109">
        <v>0.0</v>
      </c>
      <c r="AS8" s="109">
        <v>0.0</v>
      </c>
      <c r="AT8" s="109">
        <v>0.0</v>
      </c>
      <c r="AU8" s="79"/>
      <c r="AV8" s="78">
        <f t="shared" si="16"/>
        <v>0</v>
      </c>
      <c r="AW8" s="79">
        <v>0.0</v>
      </c>
      <c r="AX8" s="79">
        <v>0.0</v>
      </c>
      <c r="AY8" s="79">
        <v>0.0</v>
      </c>
      <c r="AZ8" s="79">
        <v>0.0</v>
      </c>
      <c r="BA8" s="79">
        <v>0.0</v>
      </c>
      <c r="BB8" s="79">
        <v>0.0</v>
      </c>
      <c r="BC8" s="109">
        <v>0.0</v>
      </c>
      <c r="BD8" s="91">
        <v>0.0</v>
      </c>
      <c r="BE8" s="109">
        <v>0.0</v>
      </c>
      <c r="BF8" s="109">
        <v>0.0</v>
      </c>
      <c r="BG8" s="79"/>
      <c r="BH8" s="79"/>
      <c r="BI8" s="114">
        <f t="shared" si="19"/>
        <v>0</v>
      </c>
      <c r="BJ8" s="79">
        <v>0.0</v>
      </c>
      <c r="BK8" s="79">
        <v>0.0</v>
      </c>
      <c r="BL8" s="79">
        <v>0.0</v>
      </c>
      <c r="BM8" s="79">
        <v>0.0</v>
      </c>
      <c r="BN8" s="79">
        <v>0.0</v>
      </c>
      <c r="BO8" s="79">
        <v>0.0</v>
      </c>
      <c r="BP8" s="79">
        <v>0.0</v>
      </c>
      <c r="BQ8" s="79">
        <v>0.0</v>
      </c>
      <c r="BR8" s="79">
        <v>0.0</v>
      </c>
      <c r="BS8" s="79">
        <v>0.0</v>
      </c>
      <c r="BT8" s="78">
        <f t="shared" si="17"/>
        <v>0</v>
      </c>
      <c r="BU8" s="81">
        <v>0.0</v>
      </c>
      <c r="BV8" s="81">
        <v>0.0</v>
      </c>
      <c r="BW8" s="81">
        <v>0.0</v>
      </c>
      <c r="BX8" s="79">
        <v>0.0</v>
      </c>
      <c r="BY8" s="79">
        <v>0.0</v>
      </c>
      <c r="BZ8" s="79">
        <v>0.0</v>
      </c>
      <c r="CA8" s="79">
        <v>0.0</v>
      </c>
      <c r="CB8" s="79"/>
      <c r="CC8" s="79"/>
      <c r="CD8" s="78">
        <f t="shared" si="18"/>
        <v>0</v>
      </c>
    </row>
    <row r="9" ht="15.75" customHeight="1">
      <c r="A9" s="34" t="str">
        <f t="shared" si="2"/>
        <v>202004587-9</v>
      </c>
      <c r="B9" s="23">
        <f t="shared" si="3"/>
        <v>87</v>
      </c>
      <c r="C9" s="34"/>
      <c r="D9" s="84">
        <v>5.0</v>
      </c>
      <c r="E9" s="72" t="s">
        <v>1016</v>
      </c>
      <c r="F9" s="72" t="s">
        <v>100</v>
      </c>
      <c r="G9" s="72" t="s">
        <v>1017</v>
      </c>
      <c r="H9" s="72" t="s">
        <v>100</v>
      </c>
      <c r="I9" s="72" t="s">
        <v>1018</v>
      </c>
      <c r="J9" s="72" t="s">
        <v>121</v>
      </c>
      <c r="K9" s="72" t="s">
        <v>1019</v>
      </c>
      <c r="L9" s="72" t="s">
        <v>65</v>
      </c>
      <c r="M9" s="72" t="s">
        <v>66</v>
      </c>
      <c r="N9" s="72" t="s">
        <v>1020</v>
      </c>
      <c r="O9" s="74">
        <f t="shared" si="4"/>
        <v>95</v>
      </c>
      <c r="P9" s="74">
        <f t="shared" si="5"/>
        <v>75</v>
      </c>
      <c r="Q9" s="74">
        <f t="shared" si="6"/>
        <v>85</v>
      </c>
      <c r="R9" s="74">
        <f t="shared" si="7"/>
        <v>94</v>
      </c>
      <c r="S9" s="74">
        <f t="shared" si="8"/>
        <v>98.9</v>
      </c>
      <c r="T9" s="74">
        <f t="shared" si="9"/>
        <v>78</v>
      </c>
      <c r="U9" s="74">
        <f t="shared" si="10"/>
        <v>100</v>
      </c>
      <c r="V9" s="75">
        <f t="shared" si="11"/>
        <v>0</v>
      </c>
      <c r="W9" s="76">
        <f t="shared" si="12"/>
        <v>87</v>
      </c>
      <c r="X9" s="87">
        <v>20.0</v>
      </c>
      <c r="Y9" s="88">
        <v>25.0</v>
      </c>
      <c r="Z9" s="88">
        <v>50.0</v>
      </c>
      <c r="AA9" s="88">
        <v>100.0</v>
      </c>
      <c r="AB9" s="114">
        <f t="shared" si="13"/>
        <v>95</v>
      </c>
      <c r="AC9" s="77">
        <v>25.0</v>
      </c>
      <c r="AD9" s="77">
        <v>50.0</v>
      </c>
      <c r="AE9" s="74">
        <v>100.0</v>
      </c>
      <c r="AF9" s="121">
        <f t="shared" si="14"/>
        <v>75</v>
      </c>
      <c r="AG9" s="77"/>
      <c r="AH9" s="77"/>
      <c r="AI9" s="74"/>
      <c r="AJ9" s="78">
        <f t="shared" si="15"/>
        <v>0</v>
      </c>
      <c r="AK9" s="79">
        <v>100.0</v>
      </c>
      <c r="AL9" s="80">
        <v>100.0</v>
      </c>
      <c r="AM9" s="79">
        <v>100.0</v>
      </c>
      <c r="AN9" s="79">
        <v>100.0</v>
      </c>
      <c r="AO9" s="79">
        <v>100.0</v>
      </c>
      <c r="AP9" s="79">
        <v>40.0</v>
      </c>
      <c r="AQ9" s="79">
        <v>100.0</v>
      </c>
      <c r="AR9" s="79">
        <v>100.0</v>
      </c>
      <c r="AS9" s="79">
        <v>100.0</v>
      </c>
      <c r="AT9" s="79">
        <v>100.0</v>
      </c>
      <c r="AU9" s="79"/>
      <c r="AV9" s="78">
        <f t="shared" si="16"/>
        <v>94</v>
      </c>
      <c r="AW9" s="79">
        <v>91.0</v>
      </c>
      <c r="AX9" s="79">
        <v>100.0</v>
      </c>
      <c r="AY9" s="79">
        <v>100.0</v>
      </c>
      <c r="AZ9" s="79">
        <v>100.0</v>
      </c>
      <c r="BA9" s="79">
        <v>100.0</v>
      </c>
      <c r="BB9" s="79">
        <v>100.0</v>
      </c>
      <c r="BC9" s="79">
        <v>98.0</v>
      </c>
      <c r="BD9" s="79">
        <v>100.0</v>
      </c>
      <c r="BE9" s="79">
        <v>100.0</v>
      </c>
      <c r="BF9" s="79">
        <v>100.0</v>
      </c>
      <c r="BG9" s="79"/>
      <c r="BH9" s="79"/>
      <c r="BI9" s="114">
        <f t="shared" si="19"/>
        <v>98.9</v>
      </c>
      <c r="BJ9" s="79">
        <v>100.0</v>
      </c>
      <c r="BK9" s="79">
        <v>100.0</v>
      </c>
      <c r="BL9" s="79">
        <v>100.0</v>
      </c>
      <c r="BM9" s="79">
        <v>90.0</v>
      </c>
      <c r="BN9" s="79">
        <v>100.0</v>
      </c>
      <c r="BO9" s="79">
        <v>100.0</v>
      </c>
      <c r="BP9" s="79">
        <v>100.0</v>
      </c>
      <c r="BQ9" s="79">
        <v>0.0</v>
      </c>
      <c r="BR9" s="79">
        <v>0.0</v>
      </c>
      <c r="BS9" s="79">
        <v>90.0</v>
      </c>
      <c r="BT9" s="78">
        <f t="shared" si="17"/>
        <v>78</v>
      </c>
      <c r="BU9" s="81">
        <v>100.0</v>
      </c>
      <c r="BV9" s="81">
        <v>100.0</v>
      </c>
      <c r="BW9" s="81">
        <v>100.0</v>
      </c>
      <c r="BX9" s="79">
        <v>100.0</v>
      </c>
      <c r="BY9" s="79">
        <v>100.0</v>
      </c>
      <c r="BZ9" s="79">
        <v>100.0</v>
      </c>
      <c r="CA9" s="79">
        <v>100.0</v>
      </c>
      <c r="CB9" s="79">
        <v>100.0</v>
      </c>
      <c r="CC9" s="79"/>
      <c r="CD9" s="78">
        <f t="shared" si="18"/>
        <v>100</v>
      </c>
    </row>
    <row r="10" ht="15.75" customHeight="1">
      <c r="A10" s="34" t="str">
        <f t="shared" si="2"/>
        <v>201923536-2</v>
      </c>
      <c r="B10" s="23">
        <f t="shared" si="3"/>
        <v>91</v>
      </c>
      <c r="C10" s="34"/>
      <c r="D10" s="84">
        <v>6.0</v>
      </c>
      <c r="E10" s="72" t="s">
        <v>1021</v>
      </c>
      <c r="F10" s="72" t="s">
        <v>61</v>
      </c>
      <c r="G10" s="72" t="s">
        <v>1022</v>
      </c>
      <c r="H10" s="72" t="s">
        <v>59</v>
      </c>
      <c r="I10" s="72" t="s">
        <v>1023</v>
      </c>
      <c r="J10" s="72" t="s">
        <v>1024</v>
      </c>
      <c r="K10" s="72" t="s">
        <v>1025</v>
      </c>
      <c r="L10" s="72" t="s">
        <v>65</v>
      </c>
      <c r="M10" s="72" t="s">
        <v>164</v>
      </c>
      <c r="N10" s="72" t="s">
        <v>1026</v>
      </c>
      <c r="O10" s="74">
        <f t="shared" si="4"/>
        <v>85</v>
      </c>
      <c r="P10" s="74">
        <f t="shared" si="5"/>
        <v>95</v>
      </c>
      <c r="Q10" s="74">
        <f t="shared" si="6"/>
        <v>90</v>
      </c>
      <c r="R10" s="74">
        <f t="shared" si="7"/>
        <v>90.2</v>
      </c>
      <c r="S10" s="74">
        <f t="shared" si="8"/>
        <v>74.4</v>
      </c>
      <c r="T10" s="74">
        <f t="shared" si="9"/>
        <v>95.5</v>
      </c>
      <c r="U10" s="74">
        <f t="shared" si="10"/>
        <v>96.875</v>
      </c>
      <c r="V10" s="75">
        <f t="shared" si="11"/>
        <v>0</v>
      </c>
      <c r="W10" s="76">
        <f t="shared" si="12"/>
        <v>91</v>
      </c>
      <c r="X10" s="92">
        <v>10.0</v>
      </c>
      <c r="Y10" s="93">
        <v>30.0</v>
      </c>
      <c r="Z10" s="93">
        <v>45.0</v>
      </c>
      <c r="AA10" s="93">
        <v>100.0</v>
      </c>
      <c r="AB10" s="78">
        <f t="shared" si="13"/>
        <v>85</v>
      </c>
      <c r="AC10" s="93">
        <v>30.0</v>
      </c>
      <c r="AD10" s="93">
        <v>65.0</v>
      </c>
      <c r="AE10" s="92">
        <v>100.0</v>
      </c>
      <c r="AF10" s="78">
        <f t="shared" si="14"/>
        <v>95</v>
      </c>
      <c r="AG10" s="77"/>
      <c r="AH10" s="77"/>
      <c r="AI10" s="74"/>
      <c r="AJ10" s="78">
        <f t="shared" si="15"/>
        <v>0</v>
      </c>
      <c r="AK10" s="79">
        <v>100.0</v>
      </c>
      <c r="AL10" s="80">
        <v>100.0</v>
      </c>
      <c r="AM10" s="79">
        <v>100.0</v>
      </c>
      <c r="AN10" s="79">
        <v>75.0</v>
      </c>
      <c r="AO10" s="79">
        <v>100.0</v>
      </c>
      <c r="AP10" s="79">
        <v>80.0</v>
      </c>
      <c r="AQ10" s="79">
        <v>80.0</v>
      </c>
      <c r="AR10" s="79">
        <v>67.0</v>
      </c>
      <c r="AS10" s="79">
        <v>100.0</v>
      </c>
      <c r="AT10" s="79">
        <v>100.0</v>
      </c>
      <c r="AU10" s="79"/>
      <c r="AV10" s="78">
        <f t="shared" si="16"/>
        <v>90.2</v>
      </c>
      <c r="AW10" s="79">
        <v>0.0</v>
      </c>
      <c r="AX10" s="79">
        <v>100.0</v>
      </c>
      <c r="AY10" s="79">
        <v>100.0</v>
      </c>
      <c r="AZ10" s="79">
        <v>0.0</v>
      </c>
      <c r="BA10" s="79">
        <v>100.0</v>
      </c>
      <c r="BB10" s="79">
        <v>100.0</v>
      </c>
      <c r="BC10" s="79">
        <v>87.0</v>
      </c>
      <c r="BD10" s="79">
        <v>100.0</v>
      </c>
      <c r="BE10" s="79">
        <v>86.0</v>
      </c>
      <c r="BF10" s="79">
        <v>71.0</v>
      </c>
      <c r="BG10" s="79"/>
      <c r="BH10" s="79"/>
      <c r="BI10" s="78">
        <f t="shared" si="19"/>
        <v>74.4</v>
      </c>
      <c r="BJ10" s="83">
        <v>100.0</v>
      </c>
      <c r="BK10" s="83">
        <v>100.0</v>
      </c>
      <c r="BL10" s="83">
        <v>100.0</v>
      </c>
      <c r="BM10" s="83">
        <v>100.0</v>
      </c>
      <c r="BN10" s="83">
        <v>100.0</v>
      </c>
      <c r="BO10" s="83">
        <v>95.0</v>
      </c>
      <c r="BP10" s="109">
        <v>65.0</v>
      </c>
      <c r="BQ10" s="83">
        <v>100.0</v>
      </c>
      <c r="BR10" s="83">
        <v>100.0</v>
      </c>
      <c r="BS10" s="83">
        <v>95.0</v>
      </c>
      <c r="BT10" s="78">
        <f t="shared" si="17"/>
        <v>95.5</v>
      </c>
      <c r="BU10" s="81">
        <v>75.0</v>
      </c>
      <c r="BV10" s="81">
        <v>100.0</v>
      </c>
      <c r="BW10" s="81">
        <v>100.0</v>
      </c>
      <c r="BX10" s="79">
        <v>100.0</v>
      </c>
      <c r="BY10" s="79">
        <v>100.0</v>
      </c>
      <c r="BZ10" s="79">
        <v>100.0</v>
      </c>
      <c r="CA10" s="79">
        <v>100.0</v>
      </c>
      <c r="CB10" s="79">
        <v>100.0</v>
      </c>
      <c r="CC10" s="79"/>
      <c r="CD10" s="78">
        <f t="shared" si="18"/>
        <v>96.875</v>
      </c>
    </row>
    <row r="11" ht="15.75" customHeight="1">
      <c r="A11" s="34" t="str">
        <f t="shared" si="2"/>
        <v>202085507-2</v>
      </c>
      <c r="B11" s="23">
        <f t="shared" si="3"/>
        <v>70</v>
      </c>
      <c r="C11" s="34"/>
      <c r="D11" s="84">
        <v>7.0</v>
      </c>
      <c r="E11" s="72" t="s">
        <v>1027</v>
      </c>
      <c r="F11" s="72" t="s">
        <v>61</v>
      </c>
      <c r="G11" s="72" t="s">
        <v>1028</v>
      </c>
      <c r="H11" s="72" t="s">
        <v>108</v>
      </c>
      <c r="I11" s="72" t="s">
        <v>704</v>
      </c>
      <c r="J11" s="72" t="s">
        <v>704</v>
      </c>
      <c r="K11" s="72" t="s">
        <v>1029</v>
      </c>
      <c r="L11" s="72" t="s">
        <v>65</v>
      </c>
      <c r="M11" s="72" t="s">
        <v>1004</v>
      </c>
      <c r="N11" s="72" t="s">
        <v>1030</v>
      </c>
      <c r="O11" s="74">
        <f t="shared" si="4"/>
        <v>65</v>
      </c>
      <c r="P11" s="74">
        <f t="shared" si="5"/>
        <v>85</v>
      </c>
      <c r="Q11" s="74">
        <f t="shared" si="6"/>
        <v>75</v>
      </c>
      <c r="R11" s="74">
        <f t="shared" si="7"/>
        <v>67.7</v>
      </c>
      <c r="S11" s="74">
        <f t="shared" si="8"/>
        <v>80</v>
      </c>
      <c r="T11" s="74">
        <f t="shared" si="9"/>
        <v>60</v>
      </c>
      <c r="U11" s="74">
        <f t="shared" si="10"/>
        <v>56.875</v>
      </c>
      <c r="V11" s="75">
        <f t="shared" si="11"/>
        <v>0</v>
      </c>
      <c r="W11" s="76">
        <f t="shared" si="12"/>
        <v>70</v>
      </c>
      <c r="X11" s="74">
        <v>20.0</v>
      </c>
      <c r="Y11" s="77">
        <v>10.0</v>
      </c>
      <c r="Z11" s="77">
        <v>35.0</v>
      </c>
      <c r="AA11" s="77">
        <v>100.0</v>
      </c>
      <c r="AB11" s="78">
        <f t="shared" si="13"/>
        <v>65</v>
      </c>
      <c r="AC11" s="77">
        <v>30.0</v>
      </c>
      <c r="AD11" s="77">
        <v>55.0</v>
      </c>
      <c r="AE11" s="74">
        <v>100.0</v>
      </c>
      <c r="AF11" s="78">
        <f t="shared" si="14"/>
        <v>85</v>
      </c>
      <c r="AG11" s="77"/>
      <c r="AH11" s="77"/>
      <c r="AI11" s="74"/>
      <c r="AJ11" s="78">
        <f t="shared" si="15"/>
        <v>0</v>
      </c>
      <c r="AK11" s="79">
        <v>100.0</v>
      </c>
      <c r="AL11" s="80">
        <v>100.0</v>
      </c>
      <c r="AM11" s="79">
        <v>100.0</v>
      </c>
      <c r="AN11" s="79">
        <v>100.0</v>
      </c>
      <c r="AO11" s="79">
        <v>100.0</v>
      </c>
      <c r="AP11" s="79">
        <v>60.0</v>
      </c>
      <c r="AQ11" s="79">
        <v>100.0</v>
      </c>
      <c r="AR11" s="79">
        <v>17.0</v>
      </c>
      <c r="AS11" s="79">
        <v>0.0</v>
      </c>
      <c r="AT11" s="79">
        <v>0.0</v>
      </c>
      <c r="AU11" s="79"/>
      <c r="AV11" s="78">
        <f t="shared" si="16"/>
        <v>67.7</v>
      </c>
      <c r="AW11" s="79">
        <v>100.0</v>
      </c>
      <c r="AX11" s="79">
        <v>100.0</v>
      </c>
      <c r="AY11" s="79">
        <v>100.0</v>
      </c>
      <c r="AZ11" s="79">
        <v>0.0</v>
      </c>
      <c r="BA11" s="79">
        <v>100.0</v>
      </c>
      <c r="BB11" s="79">
        <v>100.0</v>
      </c>
      <c r="BC11" s="79">
        <v>100.0</v>
      </c>
      <c r="BD11" s="79">
        <v>0.0</v>
      </c>
      <c r="BE11" s="79">
        <v>100.0</v>
      </c>
      <c r="BF11" s="79">
        <v>100.0</v>
      </c>
      <c r="BG11" s="79"/>
      <c r="BH11" s="79"/>
      <c r="BI11" s="78">
        <f t="shared" si="19"/>
        <v>80</v>
      </c>
      <c r="BJ11" s="79">
        <v>90.0</v>
      </c>
      <c r="BK11" s="79">
        <v>100.0</v>
      </c>
      <c r="BL11" s="79">
        <v>100.0</v>
      </c>
      <c r="BM11" s="79">
        <v>55.0</v>
      </c>
      <c r="BN11" s="79">
        <v>70.0</v>
      </c>
      <c r="BO11" s="79">
        <v>100.0</v>
      </c>
      <c r="BP11" s="79">
        <v>45.0</v>
      </c>
      <c r="BQ11" s="79">
        <v>40.0</v>
      </c>
      <c r="BR11" s="79">
        <v>0.0</v>
      </c>
      <c r="BS11" s="79">
        <v>0.0</v>
      </c>
      <c r="BT11" s="78">
        <f t="shared" si="17"/>
        <v>60</v>
      </c>
      <c r="BU11" s="81">
        <v>75.0</v>
      </c>
      <c r="BV11" s="81">
        <v>80.0</v>
      </c>
      <c r="BW11" s="81">
        <v>100.0</v>
      </c>
      <c r="BX11" s="79">
        <v>100.0</v>
      </c>
      <c r="BY11" s="79">
        <v>100.0</v>
      </c>
      <c r="BZ11" s="79">
        <v>0.0</v>
      </c>
      <c r="CA11" s="79">
        <v>0.0</v>
      </c>
      <c r="CB11" s="79">
        <v>0.0</v>
      </c>
      <c r="CC11" s="79"/>
      <c r="CD11" s="78">
        <f t="shared" si="18"/>
        <v>56.875</v>
      </c>
    </row>
    <row r="12" ht="15.75" customHeight="1">
      <c r="A12" s="34" t="str">
        <f t="shared" si="2"/>
        <v>201956617-2</v>
      </c>
      <c r="B12" s="23">
        <f t="shared" si="3"/>
        <v>0</v>
      </c>
      <c r="C12" s="34"/>
      <c r="D12" s="84">
        <v>8.0</v>
      </c>
      <c r="E12" s="72" t="s">
        <v>1031</v>
      </c>
      <c r="F12" s="72" t="s">
        <v>61</v>
      </c>
      <c r="G12" s="72" t="s">
        <v>1032</v>
      </c>
      <c r="H12" s="72" t="s">
        <v>65</v>
      </c>
      <c r="I12" s="72" t="s">
        <v>138</v>
      </c>
      <c r="J12" s="72" t="s">
        <v>1033</v>
      </c>
      <c r="K12" s="72" t="s">
        <v>117</v>
      </c>
      <c r="L12" s="72" t="s">
        <v>65</v>
      </c>
      <c r="M12" s="72" t="s">
        <v>97</v>
      </c>
      <c r="N12" s="72" t="s">
        <v>1034</v>
      </c>
      <c r="O12" s="74">
        <f t="shared" si="4"/>
        <v>0</v>
      </c>
      <c r="P12" s="74">
        <f t="shared" si="5"/>
        <v>0</v>
      </c>
      <c r="Q12" s="74">
        <f t="shared" si="6"/>
        <v>0</v>
      </c>
      <c r="R12" s="74">
        <f t="shared" si="7"/>
        <v>55</v>
      </c>
      <c r="S12" s="74">
        <f t="shared" si="8"/>
        <v>13.9</v>
      </c>
      <c r="T12" s="74">
        <f t="shared" si="9"/>
        <v>29.5</v>
      </c>
      <c r="U12" s="74">
        <f t="shared" si="10"/>
        <v>0</v>
      </c>
      <c r="V12" s="75">
        <f t="shared" si="11"/>
        <v>0</v>
      </c>
      <c r="W12" s="76">
        <f t="shared" si="12"/>
        <v>0</v>
      </c>
      <c r="X12" s="74">
        <v>0.0</v>
      </c>
      <c r="Y12" s="77">
        <v>0.0</v>
      </c>
      <c r="Z12" s="77">
        <v>0.0</v>
      </c>
      <c r="AA12" s="77">
        <v>0.0</v>
      </c>
      <c r="AB12" s="78">
        <f t="shared" si="13"/>
        <v>0</v>
      </c>
      <c r="AC12" s="77">
        <v>0.0</v>
      </c>
      <c r="AD12" s="77">
        <v>0.0</v>
      </c>
      <c r="AE12" s="74">
        <v>0.0</v>
      </c>
      <c r="AF12" s="78">
        <f t="shared" si="14"/>
        <v>0</v>
      </c>
      <c r="AG12" s="77"/>
      <c r="AH12" s="77"/>
      <c r="AI12" s="74"/>
      <c r="AJ12" s="78">
        <f t="shared" si="15"/>
        <v>0</v>
      </c>
      <c r="AK12" s="79">
        <v>100.0</v>
      </c>
      <c r="AL12" s="80">
        <v>100.0</v>
      </c>
      <c r="AM12" s="79">
        <v>100.0</v>
      </c>
      <c r="AN12" s="79">
        <v>100.0</v>
      </c>
      <c r="AO12" s="79">
        <v>50.0</v>
      </c>
      <c r="AP12" s="79">
        <v>40.0</v>
      </c>
      <c r="AQ12" s="79">
        <v>60.0</v>
      </c>
      <c r="AR12" s="79">
        <v>0.0</v>
      </c>
      <c r="AS12" s="79">
        <v>0.0</v>
      </c>
      <c r="AT12" s="79">
        <v>0.0</v>
      </c>
      <c r="AU12" s="79"/>
      <c r="AV12" s="78">
        <f t="shared" si="16"/>
        <v>55</v>
      </c>
      <c r="AW12" s="79">
        <v>0.0</v>
      </c>
      <c r="AX12" s="79">
        <v>0.0</v>
      </c>
      <c r="AY12" s="79">
        <v>100.0</v>
      </c>
      <c r="AZ12" s="79">
        <v>0.0</v>
      </c>
      <c r="BA12" s="79">
        <v>0.0</v>
      </c>
      <c r="BB12" s="79">
        <v>0.0</v>
      </c>
      <c r="BC12" s="79">
        <v>39.0</v>
      </c>
      <c r="BD12" s="79">
        <v>0.0</v>
      </c>
      <c r="BE12" s="79">
        <v>0.0</v>
      </c>
      <c r="BF12" s="79">
        <v>0.0</v>
      </c>
      <c r="BG12" s="79"/>
      <c r="BH12" s="79"/>
      <c r="BI12" s="78">
        <f t="shared" si="19"/>
        <v>13.9</v>
      </c>
      <c r="BJ12" s="79">
        <v>0.0</v>
      </c>
      <c r="BK12" s="79">
        <v>100.0</v>
      </c>
      <c r="BL12" s="79">
        <v>95.0</v>
      </c>
      <c r="BM12" s="79">
        <v>0.0</v>
      </c>
      <c r="BN12" s="79">
        <v>0.0</v>
      </c>
      <c r="BO12" s="79">
        <v>0.0</v>
      </c>
      <c r="BP12" s="79">
        <v>0.0</v>
      </c>
      <c r="BQ12" s="79">
        <v>0.0</v>
      </c>
      <c r="BR12" s="79">
        <v>100.0</v>
      </c>
      <c r="BS12" s="79">
        <v>0.0</v>
      </c>
      <c r="BT12" s="78">
        <f t="shared" si="17"/>
        <v>29.5</v>
      </c>
      <c r="BU12" s="81">
        <v>0.0</v>
      </c>
      <c r="BV12" s="81">
        <v>0.0</v>
      </c>
      <c r="BW12" s="81">
        <v>0.0</v>
      </c>
      <c r="BX12" s="79">
        <v>0.0</v>
      </c>
      <c r="BY12" s="79">
        <v>0.0</v>
      </c>
      <c r="BZ12" s="79">
        <v>0.0</v>
      </c>
      <c r="CA12" s="79">
        <v>0.0</v>
      </c>
      <c r="CB12" s="79">
        <v>0.0</v>
      </c>
      <c r="CC12" s="79"/>
      <c r="CD12" s="78">
        <f t="shared" si="18"/>
        <v>0</v>
      </c>
    </row>
    <row r="13" ht="15.75" customHeight="1">
      <c r="A13" s="34" t="str">
        <f t="shared" si="2"/>
        <v>202085509-9</v>
      </c>
      <c r="B13" s="23">
        <f t="shared" si="3"/>
        <v>77</v>
      </c>
      <c r="C13" s="34"/>
      <c r="D13" s="84">
        <v>9.0</v>
      </c>
      <c r="E13" s="72" t="s">
        <v>1035</v>
      </c>
      <c r="F13" s="72" t="s">
        <v>100</v>
      </c>
      <c r="G13" s="72" t="s">
        <v>1036</v>
      </c>
      <c r="H13" s="72" t="s">
        <v>205</v>
      </c>
      <c r="I13" s="72" t="s">
        <v>138</v>
      </c>
      <c r="J13" s="72" t="s">
        <v>473</v>
      </c>
      <c r="K13" s="72" t="s">
        <v>1037</v>
      </c>
      <c r="L13" s="72" t="s">
        <v>65</v>
      </c>
      <c r="M13" s="72" t="s">
        <v>1004</v>
      </c>
      <c r="N13" s="72" t="s">
        <v>1038</v>
      </c>
      <c r="O13" s="74">
        <f t="shared" si="4"/>
        <v>80</v>
      </c>
      <c r="P13" s="74">
        <f t="shared" si="5"/>
        <v>0</v>
      </c>
      <c r="Q13" s="74">
        <f t="shared" si="6"/>
        <v>85</v>
      </c>
      <c r="R13" s="74">
        <f t="shared" si="7"/>
        <v>75.22222222</v>
      </c>
      <c r="S13" s="74">
        <f t="shared" si="8"/>
        <v>99.1</v>
      </c>
      <c r="T13" s="74">
        <f t="shared" si="9"/>
        <v>57.9</v>
      </c>
      <c r="U13" s="74">
        <f t="shared" si="10"/>
        <v>57.5</v>
      </c>
      <c r="V13" s="75">
        <f t="shared" si="11"/>
        <v>90</v>
      </c>
      <c r="W13" s="76">
        <f t="shared" si="12"/>
        <v>77</v>
      </c>
      <c r="X13" s="74">
        <v>20.0</v>
      </c>
      <c r="Y13" s="77">
        <v>20.0</v>
      </c>
      <c r="Z13" s="77">
        <v>40.0</v>
      </c>
      <c r="AA13" s="77">
        <v>100.0</v>
      </c>
      <c r="AB13" s="78">
        <f t="shared" si="13"/>
        <v>80</v>
      </c>
      <c r="AC13" s="77">
        <v>0.0</v>
      </c>
      <c r="AD13" s="77">
        <v>0.0</v>
      </c>
      <c r="AE13" s="74">
        <v>0.0</v>
      </c>
      <c r="AF13" s="78">
        <f t="shared" si="14"/>
        <v>0</v>
      </c>
      <c r="AG13" s="77">
        <v>30.0</v>
      </c>
      <c r="AH13" s="77">
        <v>60.0</v>
      </c>
      <c r="AI13" s="74">
        <v>100.0</v>
      </c>
      <c r="AJ13" s="78">
        <f t="shared" si="15"/>
        <v>90</v>
      </c>
      <c r="AK13" s="79">
        <v>100.0</v>
      </c>
      <c r="AL13" s="80">
        <v>100.0</v>
      </c>
      <c r="AM13" s="79">
        <v>100.0</v>
      </c>
      <c r="AN13" s="79">
        <v>75.0</v>
      </c>
      <c r="AO13" s="79">
        <v>75.0</v>
      </c>
      <c r="AP13" s="79">
        <v>20.0</v>
      </c>
      <c r="AQ13" s="79">
        <v>100.0</v>
      </c>
      <c r="AR13" s="79">
        <v>0.0</v>
      </c>
      <c r="AS13" s="79">
        <v>40.0</v>
      </c>
      <c r="AT13" s="79">
        <v>67.0</v>
      </c>
      <c r="AU13" s="79"/>
      <c r="AV13" s="78">
        <f>IFERROR(SUM(AK13:AU13)/9,0)</f>
        <v>75.22222222</v>
      </c>
      <c r="AW13" s="79">
        <v>100.0</v>
      </c>
      <c r="AX13" s="79">
        <v>100.0</v>
      </c>
      <c r="AY13" s="79">
        <v>100.0</v>
      </c>
      <c r="AZ13" s="79">
        <v>100.0</v>
      </c>
      <c r="BA13" s="79">
        <v>100.0</v>
      </c>
      <c r="BB13" s="79">
        <v>99.0</v>
      </c>
      <c r="BC13" s="79">
        <v>96.0</v>
      </c>
      <c r="BD13" s="79">
        <v>100.0</v>
      </c>
      <c r="BE13" s="79">
        <v>100.0</v>
      </c>
      <c r="BF13" s="79">
        <v>96.0</v>
      </c>
      <c r="BG13" s="79"/>
      <c r="BH13" s="79"/>
      <c r="BI13" s="78">
        <f t="shared" si="19"/>
        <v>99.1</v>
      </c>
      <c r="BJ13" s="79">
        <v>84.0</v>
      </c>
      <c r="BK13" s="79">
        <v>100.0</v>
      </c>
      <c r="BL13" s="79">
        <v>100.0</v>
      </c>
      <c r="BM13" s="79">
        <v>100.0</v>
      </c>
      <c r="BN13" s="79">
        <v>100.0</v>
      </c>
      <c r="BO13" s="79">
        <v>0.0</v>
      </c>
      <c r="BP13" s="79">
        <v>95.0</v>
      </c>
      <c r="BQ13" s="79">
        <v>0.0</v>
      </c>
      <c r="BR13" s="79">
        <v>0.0</v>
      </c>
      <c r="BS13" s="79">
        <v>0.0</v>
      </c>
      <c r="BT13" s="78">
        <f t="shared" si="17"/>
        <v>57.9</v>
      </c>
      <c r="BU13" s="81">
        <v>0.0</v>
      </c>
      <c r="BV13" s="81">
        <v>100.0</v>
      </c>
      <c r="BW13" s="81">
        <v>100.0</v>
      </c>
      <c r="BX13" s="79">
        <v>100.0</v>
      </c>
      <c r="BY13" s="79">
        <v>100.0</v>
      </c>
      <c r="BZ13" s="79">
        <v>0.0</v>
      </c>
      <c r="CA13" s="79">
        <v>0.0</v>
      </c>
      <c r="CB13" s="79">
        <v>60.0</v>
      </c>
      <c r="CC13" s="79"/>
      <c r="CD13" s="78">
        <f t="shared" si="18"/>
        <v>57.5</v>
      </c>
    </row>
    <row r="14" ht="15.75" customHeight="1">
      <c r="A14" s="34" t="str">
        <f t="shared" si="2"/>
        <v>202004602-6</v>
      </c>
      <c r="B14" s="23">
        <f t="shared" si="3"/>
        <v>99</v>
      </c>
      <c r="C14" s="34"/>
      <c r="D14" s="84">
        <v>10.0</v>
      </c>
      <c r="E14" s="72" t="s">
        <v>1039</v>
      </c>
      <c r="F14" s="72" t="s">
        <v>85</v>
      </c>
      <c r="G14" s="72" t="s">
        <v>1040</v>
      </c>
      <c r="H14" s="72" t="s">
        <v>61</v>
      </c>
      <c r="I14" s="72" t="s">
        <v>138</v>
      </c>
      <c r="J14" s="72" t="s">
        <v>175</v>
      </c>
      <c r="K14" s="72" t="s">
        <v>1041</v>
      </c>
      <c r="L14" s="72" t="s">
        <v>65</v>
      </c>
      <c r="M14" s="72" t="s">
        <v>66</v>
      </c>
      <c r="N14" s="72" t="s">
        <v>1042</v>
      </c>
      <c r="O14" s="74">
        <f t="shared" si="4"/>
        <v>95</v>
      </c>
      <c r="P14" s="74">
        <f t="shared" si="5"/>
        <v>100</v>
      </c>
      <c r="Q14" s="74">
        <f t="shared" si="6"/>
        <v>98</v>
      </c>
      <c r="R14" s="74">
        <f t="shared" si="7"/>
        <v>97.5</v>
      </c>
      <c r="S14" s="74">
        <f t="shared" si="8"/>
        <v>100</v>
      </c>
      <c r="T14" s="74">
        <f t="shared" si="9"/>
        <v>100</v>
      </c>
      <c r="U14" s="74">
        <f t="shared" si="10"/>
        <v>100</v>
      </c>
      <c r="V14" s="75">
        <f t="shared" si="11"/>
        <v>0</v>
      </c>
      <c r="W14" s="76">
        <f t="shared" si="12"/>
        <v>99</v>
      </c>
      <c r="X14" s="74">
        <v>20.0</v>
      </c>
      <c r="Y14" s="77">
        <v>25.0</v>
      </c>
      <c r="Z14" s="77">
        <v>50.0</v>
      </c>
      <c r="AA14" s="77">
        <v>100.0</v>
      </c>
      <c r="AB14" s="78">
        <f t="shared" si="13"/>
        <v>95</v>
      </c>
      <c r="AC14" s="77">
        <v>30.0</v>
      </c>
      <c r="AD14" s="77">
        <v>70.0</v>
      </c>
      <c r="AE14" s="74">
        <v>100.0</v>
      </c>
      <c r="AF14" s="78">
        <f t="shared" si="14"/>
        <v>100</v>
      </c>
      <c r="AG14" s="77"/>
      <c r="AH14" s="77"/>
      <c r="AI14" s="74"/>
      <c r="AJ14" s="78">
        <f t="shared" si="15"/>
        <v>0</v>
      </c>
      <c r="AK14" s="79">
        <v>100.0</v>
      </c>
      <c r="AL14" s="80">
        <v>100.0</v>
      </c>
      <c r="AM14" s="79">
        <v>100.0</v>
      </c>
      <c r="AN14" s="79">
        <v>75.0</v>
      </c>
      <c r="AO14" s="79">
        <v>100.0</v>
      </c>
      <c r="AP14" s="79">
        <v>100.0</v>
      </c>
      <c r="AQ14" s="79">
        <v>100.0</v>
      </c>
      <c r="AR14" s="79">
        <v>100.0</v>
      </c>
      <c r="AS14" s="79">
        <v>100.0</v>
      </c>
      <c r="AT14" s="79">
        <v>100.0</v>
      </c>
      <c r="AU14" s="79"/>
      <c r="AV14" s="78">
        <f t="shared" ref="AV14:AV39" si="20">IFERROR(AVERAGE(AK14:AU14),0)</f>
        <v>97.5</v>
      </c>
      <c r="AW14" s="79">
        <v>100.0</v>
      </c>
      <c r="AX14" s="79">
        <v>100.0</v>
      </c>
      <c r="AY14" s="79">
        <v>100.0</v>
      </c>
      <c r="AZ14" s="79">
        <v>100.0</v>
      </c>
      <c r="BA14" s="79">
        <v>100.0</v>
      </c>
      <c r="BB14" s="79">
        <v>100.0</v>
      </c>
      <c r="BC14" s="79">
        <v>100.0</v>
      </c>
      <c r="BD14" s="79">
        <v>100.0</v>
      </c>
      <c r="BE14" s="79">
        <v>100.0</v>
      </c>
      <c r="BF14" s="79">
        <v>100.0</v>
      </c>
      <c r="BG14" s="79"/>
      <c r="BH14" s="79"/>
      <c r="BI14" s="78">
        <f t="shared" si="19"/>
        <v>100</v>
      </c>
      <c r="BJ14" s="79">
        <v>100.0</v>
      </c>
      <c r="BK14" s="79">
        <v>100.0</v>
      </c>
      <c r="BL14" s="79">
        <v>100.0</v>
      </c>
      <c r="BM14" s="79">
        <v>100.0</v>
      </c>
      <c r="BN14" s="79">
        <v>100.0</v>
      </c>
      <c r="BO14" s="79">
        <v>100.0</v>
      </c>
      <c r="BP14" s="79">
        <v>100.0</v>
      </c>
      <c r="BQ14" s="79">
        <v>100.0</v>
      </c>
      <c r="BR14" s="79">
        <v>100.0</v>
      </c>
      <c r="BS14" s="79">
        <v>100.0</v>
      </c>
      <c r="BT14" s="78">
        <f t="shared" si="17"/>
        <v>100</v>
      </c>
      <c r="BU14" s="81">
        <v>100.0</v>
      </c>
      <c r="BV14" s="81">
        <v>100.0</v>
      </c>
      <c r="BW14" s="81">
        <v>100.0</v>
      </c>
      <c r="BX14" s="79">
        <v>100.0</v>
      </c>
      <c r="BY14" s="79">
        <v>100.0</v>
      </c>
      <c r="BZ14" s="79">
        <v>100.0</v>
      </c>
      <c r="CA14" s="79">
        <v>100.0</v>
      </c>
      <c r="CB14" s="79">
        <v>100.0</v>
      </c>
      <c r="CC14" s="79"/>
      <c r="CD14" s="78">
        <f t="shared" si="18"/>
        <v>100</v>
      </c>
    </row>
    <row r="15" ht="15.75" customHeight="1">
      <c r="A15" s="34" t="str">
        <f t="shared" si="2"/>
        <v>201956521-4</v>
      </c>
      <c r="B15" s="23">
        <f t="shared" si="3"/>
        <v>74</v>
      </c>
      <c r="C15" s="34"/>
      <c r="D15" s="84">
        <v>11.0</v>
      </c>
      <c r="E15" s="72" t="s">
        <v>1043</v>
      </c>
      <c r="F15" s="72" t="s">
        <v>59</v>
      </c>
      <c r="G15" s="72" t="s">
        <v>1044</v>
      </c>
      <c r="H15" s="72" t="s">
        <v>71</v>
      </c>
      <c r="I15" s="72" t="s">
        <v>1045</v>
      </c>
      <c r="J15" s="72" t="s">
        <v>1046</v>
      </c>
      <c r="K15" s="72" t="s">
        <v>1047</v>
      </c>
      <c r="L15" s="72" t="s">
        <v>65</v>
      </c>
      <c r="M15" s="72" t="s">
        <v>97</v>
      </c>
      <c r="N15" s="72" t="s">
        <v>1048</v>
      </c>
      <c r="O15" s="74">
        <f t="shared" si="4"/>
        <v>75</v>
      </c>
      <c r="P15" s="74">
        <f t="shared" si="5"/>
        <v>45</v>
      </c>
      <c r="Q15" s="74">
        <f t="shared" si="6"/>
        <v>60</v>
      </c>
      <c r="R15" s="74">
        <f t="shared" si="7"/>
        <v>92.2</v>
      </c>
      <c r="S15" s="74">
        <f t="shared" si="8"/>
        <v>98.8</v>
      </c>
      <c r="T15" s="74">
        <f t="shared" si="9"/>
        <v>76.5</v>
      </c>
      <c r="U15" s="74">
        <f t="shared" si="10"/>
        <v>100</v>
      </c>
      <c r="V15" s="75">
        <f t="shared" si="11"/>
        <v>0</v>
      </c>
      <c r="W15" s="76">
        <f t="shared" si="12"/>
        <v>74</v>
      </c>
      <c r="X15" s="74">
        <v>15.0</v>
      </c>
      <c r="Y15" s="77">
        <v>25.0</v>
      </c>
      <c r="Z15" s="77">
        <v>35.0</v>
      </c>
      <c r="AA15" s="77">
        <v>100.0</v>
      </c>
      <c r="AB15" s="78">
        <f t="shared" si="13"/>
        <v>75</v>
      </c>
      <c r="AC15" s="77">
        <v>30.0</v>
      </c>
      <c r="AD15" s="77">
        <v>15.0</v>
      </c>
      <c r="AE15" s="74">
        <v>100.0</v>
      </c>
      <c r="AF15" s="78">
        <f t="shared" si="14"/>
        <v>45</v>
      </c>
      <c r="AG15" s="77"/>
      <c r="AH15" s="77"/>
      <c r="AI15" s="74"/>
      <c r="AJ15" s="78">
        <f t="shared" si="15"/>
        <v>0</v>
      </c>
      <c r="AK15" s="79">
        <v>100.0</v>
      </c>
      <c r="AL15" s="80">
        <v>100.0</v>
      </c>
      <c r="AM15" s="79">
        <v>100.0</v>
      </c>
      <c r="AN15" s="79">
        <v>100.0</v>
      </c>
      <c r="AO15" s="79">
        <v>75.0</v>
      </c>
      <c r="AP15" s="79">
        <v>80.0</v>
      </c>
      <c r="AQ15" s="79">
        <v>100.0</v>
      </c>
      <c r="AR15" s="79">
        <v>67.0</v>
      </c>
      <c r="AS15" s="79">
        <v>100.0</v>
      </c>
      <c r="AT15" s="79">
        <v>100.0</v>
      </c>
      <c r="AU15" s="79"/>
      <c r="AV15" s="78">
        <f t="shared" si="20"/>
        <v>92.2</v>
      </c>
      <c r="AW15" s="79">
        <v>100.0</v>
      </c>
      <c r="AX15" s="79">
        <v>100.0</v>
      </c>
      <c r="AY15" s="79">
        <v>100.0</v>
      </c>
      <c r="AZ15" s="79">
        <v>100.0</v>
      </c>
      <c r="BA15" s="79">
        <v>100.0</v>
      </c>
      <c r="BB15" s="79">
        <v>100.0</v>
      </c>
      <c r="BC15" s="79">
        <v>88.0</v>
      </c>
      <c r="BD15" s="79">
        <v>100.0</v>
      </c>
      <c r="BE15" s="79">
        <v>100.0</v>
      </c>
      <c r="BF15" s="79">
        <v>100.0</v>
      </c>
      <c r="BG15" s="79"/>
      <c r="BH15" s="79"/>
      <c r="BI15" s="78">
        <f t="shared" si="19"/>
        <v>98.8</v>
      </c>
      <c r="BJ15" s="79">
        <v>90.0</v>
      </c>
      <c r="BK15" s="79">
        <v>100.0</v>
      </c>
      <c r="BL15" s="79">
        <v>100.0</v>
      </c>
      <c r="BM15" s="79">
        <v>90.0</v>
      </c>
      <c r="BN15" s="79">
        <v>100.0</v>
      </c>
      <c r="BO15" s="79">
        <v>40.0</v>
      </c>
      <c r="BP15" s="79">
        <v>100.0</v>
      </c>
      <c r="BQ15" s="79">
        <v>45.0</v>
      </c>
      <c r="BR15" s="79">
        <v>100.0</v>
      </c>
      <c r="BS15" s="79">
        <v>0.0</v>
      </c>
      <c r="BT15" s="78">
        <f t="shared" si="17"/>
        <v>76.5</v>
      </c>
      <c r="BU15" s="81">
        <v>100.0</v>
      </c>
      <c r="BV15" s="81">
        <v>100.0</v>
      </c>
      <c r="BW15" s="81">
        <v>100.0</v>
      </c>
      <c r="BX15" s="79">
        <v>100.0</v>
      </c>
      <c r="BY15" s="79">
        <v>100.0</v>
      </c>
      <c r="BZ15" s="79">
        <v>100.0</v>
      </c>
      <c r="CA15" s="79">
        <v>100.0</v>
      </c>
      <c r="CB15" s="79">
        <v>100.0</v>
      </c>
      <c r="CC15" s="79"/>
      <c r="CD15" s="78">
        <f t="shared" si="18"/>
        <v>100</v>
      </c>
    </row>
    <row r="16" ht="15.75" customHeight="1">
      <c r="A16" s="34" t="str">
        <f t="shared" si="2"/>
        <v>202085501-3</v>
      </c>
      <c r="B16" s="23">
        <f t="shared" si="3"/>
        <v>93</v>
      </c>
      <c r="C16" s="34"/>
      <c r="D16" s="84">
        <v>12.0</v>
      </c>
      <c r="E16" s="72" t="s">
        <v>1049</v>
      </c>
      <c r="F16" s="72" t="s">
        <v>79</v>
      </c>
      <c r="G16" s="72" t="s">
        <v>1050</v>
      </c>
      <c r="H16" s="72" t="s">
        <v>85</v>
      </c>
      <c r="I16" s="72" t="s">
        <v>1051</v>
      </c>
      <c r="J16" s="72" t="s">
        <v>259</v>
      </c>
      <c r="K16" s="72" t="s">
        <v>1052</v>
      </c>
      <c r="L16" s="72" t="s">
        <v>65</v>
      </c>
      <c r="M16" s="72" t="s">
        <v>1004</v>
      </c>
      <c r="N16" s="72" t="s">
        <v>1053</v>
      </c>
      <c r="O16" s="74">
        <f t="shared" si="4"/>
        <v>100</v>
      </c>
      <c r="P16" s="74">
        <f t="shared" si="5"/>
        <v>95</v>
      </c>
      <c r="Q16" s="74">
        <f t="shared" si="6"/>
        <v>98</v>
      </c>
      <c r="R16" s="74">
        <f t="shared" si="7"/>
        <v>90.5</v>
      </c>
      <c r="S16" s="74">
        <f t="shared" si="8"/>
        <v>30</v>
      </c>
      <c r="T16" s="74">
        <f t="shared" si="9"/>
        <v>98</v>
      </c>
      <c r="U16" s="74">
        <f t="shared" si="10"/>
        <v>93.875</v>
      </c>
      <c r="V16" s="75">
        <f t="shared" si="11"/>
        <v>0</v>
      </c>
      <c r="W16" s="76">
        <f t="shared" si="12"/>
        <v>93</v>
      </c>
      <c r="X16" s="74">
        <v>20.0</v>
      </c>
      <c r="Y16" s="77">
        <v>30.0</v>
      </c>
      <c r="Z16" s="77">
        <v>50.0</v>
      </c>
      <c r="AA16" s="77">
        <v>100.0</v>
      </c>
      <c r="AB16" s="78">
        <f t="shared" si="13"/>
        <v>100</v>
      </c>
      <c r="AC16" s="77">
        <v>30.0</v>
      </c>
      <c r="AD16" s="77">
        <v>65.0</v>
      </c>
      <c r="AE16" s="74">
        <v>100.0</v>
      </c>
      <c r="AF16" s="78">
        <f t="shared" si="14"/>
        <v>95</v>
      </c>
      <c r="AG16" s="77"/>
      <c r="AH16" s="77"/>
      <c r="AI16" s="74"/>
      <c r="AJ16" s="78">
        <f t="shared" si="15"/>
        <v>0</v>
      </c>
      <c r="AK16" s="79">
        <v>100.0</v>
      </c>
      <c r="AL16" s="80">
        <v>100.0</v>
      </c>
      <c r="AM16" s="79">
        <v>100.0</v>
      </c>
      <c r="AN16" s="79">
        <v>100.0</v>
      </c>
      <c r="AO16" s="79">
        <v>25.0</v>
      </c>
      <c r="AP16" s="79">
        <v>80.0</v>
      </c>
      <c r="AQ16" s="79">
        <v>100.0</v>
      </c>
      <c r="AR16" s="79">
        <v>100.0</v>
      </c>
      <c r="AS16" s="79">
        <v>100.0</v>
      </c>
      <c r="AT16" s="79">
        <v>100.0</v>
      </c>
      <c r="AU16" s="79"/>
      <c r="AV16" s="78">
        <f t="shared" si="20"/>
        <v>90.5</v>
      </c>
      <c r="AW16" s="79">
        <v>0.0</v>
      </c>
      <c r="AX16" s="79">
        <v>100.0</v>
      </c>
      <c r="AY16" s="79">
        <v>100.0</v>
      </c>
      <c r="AZ16" s="79">
        <v>100.0</v>
      </c>
      <c r="BA16" s="79">
        <v>0.0</v>
      </c>
      <c r="BB16" s="79">
        <v>0.0</v>
      </c>
      <c r="BC16" s="79">
        <v>0.0</v>
      </c>
      <c r="BD16" s="79">
        <v>0.0</v>
      </c>
      <c r="BE16" s="79">
        <v>0.0</v>
      </c>
      <c r="BF16" s="79">
        <v>0.0</v>
      </c>
      <c r="BG16" s="79"/>
      <c r="BH16" s="79"/>
      <c r="BI16" s="78">
        <f t="shared" si="19"/>
        <v>30</v>
      </c>
      <c r="BJ16" s="79">
        <v>100.0</v>
      </c>
      <c r="BK16" s="79">
        <v>100.0</v>
      </c>
      <c r="BL16" s="79">
        <v>100.0</v>
      </c>
      <c r="BM16" s="79">
        <v>100.0</v>
      </c>
      <c r="BN16" s="79">
        <v>85.0</v>
      </c>
      <c r="BO16" s="79">
        <v>95.0</v>
      </c>
      <c r="BP16" s="79">
        <v>100.0</v>
      </c>
      <c r="BQ16" s="79">
        <v>100.0</v>
      </c>
      <c r="BR16" s="79">
        <v>100.0</v>
      </c>
      <c r="BS16" s="79">
        <v>100.0</v>
      </c>
      <c r="BT16" s="78">
        <f t="shared" si="17"/>
        <v>98</v>
      </c>
      <c r="BU16" s="81">
        <v>100.0</v>
      </c>
      <c r="BV16" s="81">
        <v>100.0</v>
      </c>
      <c r="BW16" s="81">
        <v>100.0</v>
      </c>
      <c r="BX16" s="79">
        <v>100.0</v>
      </c>
      <c r="BY16" s="79">
        <v>100.0</v>
      </c>
      <c r="BZ16" s="79">
        <v>100.0</v>
      </c>
      <c r="CA16" s="79">
        <v>100.0</v>
      </c>
      <c r="CB16" s="79">
        <v>51.0</v>
      </c>
      <c r="CC16" s="79"/>
      <c r="CD16" s="78">
        <f t="shared" si="18"/>
        <v>93.875</v>
      </c>
    </row>
    <row r="17" ht="15.75" customHeight="1">
      <c r="A17" s="34" t="str">
        <f t="shared" si="2"/>
        <v>202004542-9</v>
      </c>
      <c r="B17" s="23">
        <f t="shared" si="3"/>
        <v>86</v>
      </c>
      <c r="C17" s="34"/>
      <c r="D17" s="84">
        <v>13.0</v>
      </c>
      <c r="E17" s="72" t="s">
        <v>1054</v>
      </c>
      <c r="F17" s="72" t="s">
        <v>100</v>
      </c>
      <c r="G17" s="72" t="s">
        <v>1055</v>
      </c>
      <c r="H17" s="72" t="s">
        <v>79</v>
      </c>
      <c r="I17" s="72" t="s">
        <v>327</v>
      </c>
      <c r="J17" s="72" t="s">
        <v>1056</v>
      </c>
      <c r="K17" s="72" t="s">
        <v>1057</v>
      </c>
      <c r="L17" s="72" t="s">
        <v>65</v>
      </c>
      <c r="M17" s="72" t="s">
        <v>66</v>
      </c>
      <c r="N17" s="72" t="s">
        <v>1058</v>
      </c>
      <c r="O17" s="74">
        <f t="shared" si="4"/>
        <v>95</v>
      </c>
      <c r="P17" s="74">
        <f t="shared" si="5"/>
        <v>65</v>
      </c>
      <c r="Q17" s="74">
        <f t="shared" si="6"/>
        <v>80</v>
      </c>
      <c r="R17" s="74">
        <f t="shared" si="7"/>
        <v>89.5</v>
      </c>
      <c r="S17" s="74">
        <f t="shared" si="8"/>
        <v>96.5</v>
      </c>
      <c r="T17" s="74">
        <f t="shared" si="9"/>
        <v>94</v>
      </c>
      <c r="U17" s="74">
        <f t="shared" si="10"/>
        <v>85.875</v>
      </c>
      <c r="V17" s="75">
        <f t="shared" si="11"/>
        <v>0</v>
      </c>
      <c r="W17" s="76">
        <f t="shared" si="12"/>
        <v>86</v>
      </c>
      <c r="X17" s="74">
        <v>20.0</v>
      </c>
      <c r="Y17" s="77">
        <v>25.0</v>
      </c>
      <c r="Z17" s="77">
        <v>50.0</v>
      </c>
      <c r="AA17" s="77">
        <v>100.0</v>
      </c>
      <c r="AB17" s="78">
        <f t="shared" si="13"/>
        <v>95</v>
      </c>
      <c r="AC17" s="77">
        <v>25.0</v>
      </c>
      <c r="AD17" s="77">
        <v>40.0</v>
      </c>
      <c r="AE17" s="74">
        <v>100.0</v>
      </c>
      <c r="AF17" s="78">
        <f t="shared" si="14"/>
        <v>65</v>
      </c>
      <c r="AG17" s="77"/>
      <c r="AH17" s="77"/>
      <c r="AI17" s="74"/>
      <c r="AJ17" s="78">
        <f t="shared" si="15"/>
        <v>0</v>
      </c>
      <c r="AK17" s="79">
        <v>100.0</v>
      </c>
      <c r="AL17" s="80">
        <v>100.0</v>
      </c>
      <c r="AM17" s="79">
        <v>100.0</v>
      </c>
      <c r="AN17" s="79">
        <v>100.0</v>
      </c>
      <c r="AO17" s="79">
        <v>75.0</v>
      </c>
      <c r="AP17" s="79">
        <v>60.0</v>
      </c>
      <c r="AQ17" s="79">
        <v>100.0</v>
      </c>
      <c r="AR17" s="79">
        <v>100.0</v>
      </c>
      <c r="AS17" s="79">
        <v>60.0</v>
      </c>
      <c r="AT17" s="79">
        <v>100.0</v>
      </c>
      <c r="AU17" s="79"/>
      <c r="AV17" s="78">
        <f t="shared" si="20"/>
        <v>89.5</v>
      </c>
      <c r="AW17" s="79">
        <v>100.0</v>
      </c>
      <c r="AX17" s="79">
        <v>100.0</v>
      </c>
      <c r="AY17" s="79">
        <v>100.0</v>
      </c>
      <c r="AZ17" s="79">
        <v>100.0</v>
      </c>
      <c r="BA17" s="79">
        <v>100.0</v>
      </c>
      <c r="BB17" s="79">
        <v>100.0</v>
      </c>
      <c r="BC17" s="79">
        <v>96.0</v>
      </c>
      <c r="BD17" s="79">
        <v>100.0</v>
      </c>
      <c r="BE17" s="79">
        <v>69.0</v>
      </c>
      <c r="BF17" s="79">
        <v>100.0</v>
      </c>
      <c r="BG17" s="79"/>
      <c r="BH17" s="79"/>
      <c r="BI17" s="78">
        <f t="shared" si="19"/>
        <v>96.5</v>
      </c>
      <c r="BJ17" s="79">
        <v>100.0</v>
      </c>
      <c r="BK17" s="79">
        <v>100.0</v>
      </c>
      <c r="BL17" s="79">
        <v>85.0</v>
      </c>
      <c r="BM17" s="79">
        <v>100.0</v>
      </c>
      <c r="BN17" s="79">
        <v>100.0</v>
      </c>
      <c r="BO17" s="79">
        <v>90.0</v>
      </c>
      <c r="BP17" s="79">
        <v>100.0</v>
      </c>
      <c r="BQ17" s="79">
        <v>70.0</v>
      </c>
      <c r="BR17" s="79">
        <v>100.0</v>
      </c>
      <c r="BS17" s="79">
        <v>95.0</v>
      </c>
      <c r="BT17" s="78">
        <f t="shared" si="17"/>
        <v>94</v>
      </c>
      <c r="BU17" s="81">
        <v>100.0</v>
      </c>
      <c r="BV17" s="81">
        <v>100.0</v>
      </c>
      <c r="BW17" s="81">
        <v>100.0</v>
      </c>
      <c r="BX17" s="79">
        <v>100.0</v>
      </c>
      <c r="BY17" s="79">
        <v>87.0</v>
      </c>
      <c r="BZ17" s="79">
        <v>0.0</v>
      </c>
      <c r="CA17" s="79">
        <v>100.0</v>
      </c>
      <c r="CB17" s="79">
        <v>100.0</v>
      </c>
      <c r="CC17" s="79"/>
      <c r="CD17" s="78">
        <f t="shared" si="18"/>
        <v>85.875</v>
      </c>
    </row>
    <row r="18" ht="15.75" customHeight="1">
      <c r="A18" s="34" t="str">
        <f t="shared" si="2"/>
        <v>202004649-2</v>
      </c>
      <c r="B18" s="23">
        <f t="shared" si="3"/>
        <v>87</v>
      </c>
      <c r="C18" s="34"/>
      <c r="D18" s="84">
        <v>14.0</v>
      </c>
      <c r="E18" s="72" t="s">
        <v>1059</v>
      </c>
      <c r="F18" s="72" t="s">
        <v>61</v>
      </c>
      <c r="G18" s="72" t="s">
        <v>1060</v>
      </c>
      <c r="H18" s="72" t="s">
        <v>100</v>
      </c>
      <c r="I18" s="72" t="s">
        <v>523</v>
      </c>
      <c r="J18" s="72" t="s">
        <v>138</v>
      </c>
      <c r="K18" s="72" t="s">
        <v>1061</v>
      </c>
      <c r="L18" s="72" t="s">
        <v>65</v>
      </c>
      <c r="M18" s="72" t="s">
        <v>66</v>
      </c>
      <c r="N18" s="72" t="s">
        <v>1062</v>
      </c>
      <c r="O18" s="74">
        <f t="shared" si="4"/>
        <v>90</v>
      </c>
      <c r="P18" s="74">
        <f t="shared" si="5"/>
        <v>75</v>
      </c>
      <c r="Q18" s="74">
        <f t="shared" si="6"/>
        <v>83</v>
      </c>
      <c r="R18" s="74">
        <f t="shared" si="7"/>
        <v>80.6</v>
      </c>
      <c r="S18" s="74">
        <f t="shared" si="8"/>
        <v>99</v>
      </c>
      <c r="T18" s="74">
        <f t="shared" si="9"/>
        <v>99</v>
      </c>
      <c r="U18" s="74">
        <f t="shared" si="10"/>
        <v>87.5</v>
      </c>
      <c r="V18" s="75">
        <f t="shared" si="11"/>
        <v>0</v>
      </c>
      <c r="W18" s="76">
        <f t="shared" si="12"/>
        <v>87</v>
      </c>
      <c r="X18" s="74">
        <v>20.0</v>
      </c>
      <c r="Y18" s="77">
        <v>30.0</v>
      </c>
      <c r="Z18" s="77">
        <v>40.0</v>
      </c>
      <c r="AA18" s="77">
        <v>100.0</v>
      </c>
      <c r="AB18" s="78">
        <f t="shared" si="13"/>
        <v>90</v>
      </c>
      <c r="AC18" s="77">
        <v>15.0</v>
      </c>
      <c r="AD18" s="77">
        <v>60.0</v>
      </c>
      <c r="AE18" s="74">
        <v>100.0</v>
      </c>
      <c r="AF18" s="78">
        <f t="shared" si="14"/>
        <v>75</v>
      </c>
      <c r="AG18" s="77"/>
      <c r="AH18" s="77"/>
      <c r="AI18" s="74"/>
      <c r="AJ18" s="78">
        <f t="shared" si="15"/>
        <v>0</v>
      </c>
      <c r="AK18" s="79">
        <v>100.0</v>
      </c>
      <c r="AL18" s="80">
        <v>100.0</v>
      </c>
      <c r="AM18" s="79">
        <v>100.0</v>
      </c>
      <c r="AN18" s="79">
        <v>50.0</v>
      </c>
      <c r="AO18" s="79">
        <v>100.0</v>
      </c>
      <c r="AP18" s="79">
        <v>40.0</v>
      </c>
      <c r="AQ18" s="79">
        <v>100.0</v>
      </c>
      <c r="AR18" s="79">
        <v>83.0</v>
      </c>
      <c r="AS18" s="79">
        <v>100.0</v>
      </c>
      <c r="AT18" s="79">
        <v>33.0</v>
      </c>
      <c r="AU18" s="79"/>
      <c r="AV18" s="78">
        <f t="shared" si="20"/>
        <v>80.6</v>
      </c>
      <c r="AW18" s="79">
        <v>90.0</v>
      </c>
      <c r="AX18" s="79">
        <v>100.0</v>
      </c>
      <c r="AY18" s="79">
        <v>100.0</v>
      </c>
      <c r="AZ18" s="79">
        <v>100.0</v>
      </c>
      <c r="BA18" s="79">
        <v>100.0</v>
      </c>
      <c r="BB18" s="79">
        <v>100.0</v>
      </c>
      <c r="BC18" s="79">
        <v>100.0</v>
      </c>
      <c r="BD18" s="79">
        <v>100.0</v>
      </c>
      <c r="BE18" s="79">
        <v>100.0</v>
      </c>
      <c r="BF18" s="79">
        <v>100.0</v>
      </c>
      <c r="BG18" s="79"/>
      <c r="BH18" s="79"/>
      <c r="BI18" s="78">
        <f t="shared" si="19"/>
        <v>99</v>
      </c>
      <c r="BJ18" s="79">
        <v>100.0</v>
      </c>
      <c r="BK18" s="79">
        <v>100.0</v>
      </c>
      <c r="BL18" s="79">
        <v>100.0</v>
      </c>
      <c r="BM18" s="79">
        <v>100.0</v>
      </c>
      <c r="BN18" s="79">
        <v>100.0</v>
      </c>
      <c r="BO18" s="79">
        <v>95.0</v>
      </c>
      <c r="BP18" s="79">
        <v>100.0</v>
      </c>
      <c r="BQ18" s="79">
        <v>95.0</v>
      </c>
      <c r="BR18" s="79">
        <v>100.0</v>
      </c>
      <c r="BS18" s="79">
        <v>100.0</v>
      </c>
      <c r="BT18" s="78">
        <f t="shared" si="17"/>
        <v>99</v>
      </c>
      <c r="BU18" s="81">
        <v>100.0</v>
      </c>
      <c r="BV18" s="81">
        <v>100.0</v>
      </c>
      <c r="BW18" s="81">
        <v>100.0</v>
      </c>
      <c r="BX18" s="79">
        <v>100.0</v>
      </c>
      <c r="BY18" s="79">
        <v>100.0</v>
      </c>
      <c r="BZ18" s="79">
        <v>0.0</v>
      </c>
      <c r="CA18" s="79">
        <v>100.0</v>
      </c>
      <c r="CB18" s="79">
        <v>100.0</v>
      </c>
      <c r="CC18" s="79"/>
      <c r="CD18" s="78">
        <f t="shared" si="18"/>
        <v>87.5</v>
      </c>
    </row>
    <row r="19" ht="15.75" customHeight="1">
      <c r="A19" s="34" t="str">
        <f t="shared" si="2"/>
        <v>201956524-9</v>
      </c>
      <c r="B19" s="23">
        <f t="shared" si="3"/>
        <v>78</v>
      </c>
      <c r="C19" s="34"/>
      <c r="D19" s="84">
        <v>15.0</v>
      </c>
      <c r="E19" s="72" t="s">
        <v>1063</v>
      </c>
      <c r="F19" s="72" t="s">
        <v>100</v>
      </c>
      <c r="G19" s="72" t="s">
        <v>1064</v>
      </c>
      <c r="H19" s="72" t="s">
        <v>79</v>
      </c>
      <c r="I19" s="72" t="s">
        <v>523</v>
      </c>
      <c r="J19" s="72" t="s">
        <v>965</v>
      </c>
      <c r="K19" s="72" t="s">
        <v>1065</v>
      </c>
      <c r="L19" s="72" t="s">
        <v>65</v>
      </c>
      <c r="M19" s="72" t="s">
        <v>97</v>
      </c>
      <c r="N19" s="72" t="s">
        <v>1066</v>
      </c>
      <c r="O19" s="74">
        <f t="shared" si="4"/>
        <v>80</v>
      </c>
      <c r="P19" s="74">
        <f t="shared" si="5"/>
        <v>55</v>
      </c>
      <c r="Q19" s="74">
        <f t="shared" si="6"/>
        <v>68</v>
      </c>
      <c r="R19" s="74">
        <f t="shared" si="7"/>
        <v>91.7</v>
      </c>
      <c r="S19" s="74">
        <f t="shared" si="8"/>
        <v>68.2</v>
      </c>
      <c r="T19" s="74">
        <f t="shared" si="9"/>
        <v>85.5</v>
      </c>
      <c r="U19" s="74">
        <f t="shared" si="10"/>
        <v>100</v>
      </c>
      <c r="V19" s="75">
        <f t="shared" si="11"/>
        <v>0</v>
      </c>
      <c r="W19" s="76">
        <f t="shared" si="12"/>
        <v>78</v>
      </c>
      <c r="X19" s="74">
        <v>15.0</v>
      </c>
      <c r="Y19" s="77">
        <v>30.0</v>
      </c>
      <c r="Z19" s="77">
        <v>35.0</v>
      </c>
      <c r="AA19" s="77">
        <v>100.0</v>
      </c>
      <c r="AB19" s="78">
        <f t="shared" si="13"/>
        <v>80</v>
      </c>
      <c r="AC19" s="77">
        <v>30.0</v>
      </c>
      <c r="AD19" s="77">
        <v>25.0</v>
      </c>
      <c r="AE19" s="74">
        <v>100.0</v>
      </c>
      <c r="AF19" s="78">
        <f t="shared" si="14"/>
        <v>55</v>
      </c>
      <c r="AG19" s="77"/>
      <c r="AH19" s="77"/>
      <c r="AI19" s="74"/>
      <c r="AJ19" s="78">
        <f t="shared" si="15"/>
        <v>0</v>
      </c>
      <c r="AK19" s="79">
        <v>100.0</v>
      </c>
      <c r="AL19" s="80">
        <v>100.0</v>
      </c>
      <c r="AM19" s="79">
        <v>100.0</v>
      </c>
      <c r="AN19" s="79">
        <v>75.0</v>
      </c>
      <c r="AO19" s="79">
        <v>75.0</v>
      </c>
      <c r="AP19" s="79">
        <v>100.0</v>
      </c>
      <c r="AQ19" s="79">
        <v>100.0</v>
      </c>
      <c r="AR19" s="79">
        <v>67.0</v>
      </c>
      <c r="AS19" s="79">
        <v>100.0</v>
      </c>
      <c r="AT19" s="79">
        <v>100.0</v>
      </c>
      <c r="AU19" s="79"/>
      <c r="AV19" s="78">
        <f t="shared" si="20"/>
        <v>91.7</v>
      </c>
      <c r="AW19" s="79">
        <v>0.0</v>
      </c>
      <c r="AX19" s="79">
        <v>100.0</v>
      </c>
      <c r="AY19" s="79">
        <v>100.0</v>
      </c>
      <c r="AZ19" s="79">
        <v>0.0</v>
      </c>
      <c r="BA19" s="79">
        <v>87.0</v>
      </c>
      <c r="BB19" s="79">
        <v>100.0</v>
      </c>
      <c r="BC19" s="79">
        <v>100.0</v>
      </c>
      <c r="BD19" s="79">
        <v>0.0</v>
      </c>
      <c r="BE19" s="79">
        <v>95.0</v>
      </c>
      <c r="BF19" s="79">
        <v>100.0</v>
      </c>
      <c r="BG19" s="79"/>
      <c r="BH19" s="79"/>
      <c r="BI19" s="78">
        <f t="shared" si="19"/>
        <v>68.2</v>
      </c>
      <c r="BJ19" s="79">
        <v>100.0</v>
      </c>
      <c r="BK19" s="79">
        <v>100.0</v>
      </c>
      <c r="BL19" s="79">
        <v>100.0</v>
      </c>
      <c r="BM19" s="79">
        <v>65.0</v>
      </c>
      <c r="BN19" s="79">
        <v>100.0</v>
      </c>
      <c r="BO19" s="79">
        <v>50.0</v>
      </c>
      <c r="BP19" s="79">
        <v>100.0</v>
      </c>
      <c r="BQ19" s="79">
        <v>40.0</v>
      </c>
      <c r="BR19" s="79">
        <v>100.0</v>
      </c>
      <c r="BS19" s="79">
        <v>100.0</v>
      </c>
      <c r="BT19" s="78">
        <f t="shared" si="17"/>
        <v>85.5</v>
      </c>
      <c r="BU19" s="81">
        <v>100.0</v>
      </c>
      <c r="BV19" s="81">
        <v>100.0</v>
      </c>
      <c r="BW19" s="81">
        <v>100.0</v>
      </c>
      <c r="BX19" s="79">
        <v>100.0</v>
      </c>
      <c r="BY19" s="79">
        <v>100.0</v>
      </c>
      <c r="BZ19" s="79">
        <v>100.0</v>
      </c>
      <c r="CA19" s="79">
        <v>100.0</v>
      </c>
      <c r="CB19" s="79">
        <v>100.0</v>
      </c>
      <c r="CC19" s="79"/>
      <c r="CD19" s="78">
        <f t="shared" si="18"/>
        <v>100</v>
      </c>
    </row>
    <row r="20" ht="15.75" customHeight="1">
      <c r="A20" s="34" t="str">
        <f t="shared" si="2"/>
        <v>201956561-3</v>
      </c>
      <c r="B20" s="23">
        <f t="shared" si="3"/>
        <v>43</v>
      </c>
      <c r="C20" s="34"/>
      <c r="D20" s="84">
        <v>16.0</v>
      </c>
      <c r="E20" s="72" t="s">
        <v>1067</v>
      </c>
      <c r="F20" s="72" t="s">
        <v>79</v>
      </c>
      <c r="G20" s="72" t="s">
        <v>1068</v>
      </c>
      <c r="H20" s="72" t="s">
        <v>61</v>
      </c>
      <c r="I20" s="72" t="s">
        <v>157</v>
      </c>
      <c r="J20" s="72" t="s">
        <v>175</v>
      </c>
      <c r="K20" s="72" t="s">
        <v>1069</v>
      </c>
      <c r="L20" s="72" t="s">
        <v>65</v>
      </c>
      <c r="M20" s="72" t="s">
        <v>97</v>
      </c>
      <c r="N20" s="72" t="s">
        <v>1070</v>
      </c>
      <c r="O20" s="74">
        <f t="shared" si="4"/>
        <v>65</v>
      </c>
      <c r="P20" s="74">
        <f t="shared" si="5"/>
        <v>35</v>
      </c>
      <c r="Q20" s="74">
        <f t="shared" si="6"/>
        <v>43</v>
      </c>
      <c r="R20" s="74">
        <f t="shared" si="7"/>
        <v>67.3</v>
      </c>
      <c r="S20" s="74">
        <f t="shared" si="8"/>
        <v>78.2</v>
      </c>
      <c r="T20" s="74">
        <f t="shared" si="9"/>
        <v>80</v>
      </c>
      <c r="U20" s="74">
        <f t="shared" si="10"/>
        <v>100</v>
      </c>
      <c r="V20" s="75">
        <f t="shared" si="11"/>
        <v>20</v>
      </c>
      <c r="W20" s="76">
        <f t="shared" si="12"/>
        <v>43</v>
      </c>
      <c r="X20" s="74">
        <v>15.0</v>
      </c>
      <c r="Y20" s="77">
        <v>20.0</v>
      </c>
      <c r="Z20" s="77">
        <v>30.0</v>
      </c>
      <c r="AA20" s="77">
        <v>100.0</v>
      </c>
      <c r="AB20" s="78">
        <f t="shared" si="13"/>
        <v>65</v>
      </c>
      <c r="AC20" s="77">
        <v>25.0</v>
      </c>
      <c r="AD20" s="77">
        <v>10.0</v>
      </c>
      <c r="AE20" s="74">
        <v>100.0</v>
      </c>
      <c r="AF20" s="78">
        <f t="shared" si="14"/>
        <v>35</v>
      </c>
      <c r="AG20" s="77">
        <v>5.0</v>
      </c>
      <c r="AH20" s="77">
        <v>15.0</v>
      </c>
      <c r="AI20" s="74">
        <v>100.0</v>
      </c>
      <c r="AJ20" s="78">
        <f t="shared" si="15"/>
        <v>20</v>
      </c>
      <c r="AK20" s="79">
        <v>100.0</v>
      </c>
      <c r="AL20" s="80">
        <v>100.0</v>
      </c>
      <c r="AM20" s="79">
        <v>0.0</v>
      </c>
      <c r="AN20" s="79">
        <v>75.0</v>
      </c>
      <c r="AO20" s="79">
        <v>25.0</v>
      </c>
      <c r="AP20" s="79">
        <v>80.0</v>
      </c>
      <c r="AQ20" s="79">
        <v>100.0</v>
      </c>
      <c r="AR20" s="79">
        <v>33.0</v>
      </c>
      <c r="AS20" s="79">
        <v>60.0</v>
      </c>
      <c r="AT20" s="79">
        <v>100.0</v>
      </c>
      <c r="AU20" s="79"/>
      <c r="AV20" s="78">
        <f t="shared" si="20"/>
        <v>67.3</v>
      </c>
      <c r="AW20" s="79">
        <v>82.0</v>
      </c>
      <c r="AX20" s="79">
        <v>100.0</v>
      </c>
      <c r="AY20" s="79">
        <v>100.0</v>
      </c>
      <c r="AZ20" s="79">
        <v>100.0</v>
      </c>
      <c r="BA20" s="79">
        <v>100.0</v>
      </c>
      <c r="BB20" s="79">
        <v>100.0</v>
      </c>
      <c r="BC20" s="79">
        <v>100.0</v>
      </c>
      <c r="BD20" s="79">
        <v>0.0</v>
      </c>
      <c r="BE20" s="79">
        <v>0.0</v>
      </c>
      <c r="BF20" s="79">
        <v>100.0</v>
      </c>
      <c r="BG20" s="79"/>
      <c r="BH20" s="79"/>
      <c r="BI20" s="78">
        <f t="shared" si="19"/>
        <v>78.2</v>
      </c>
      <c r="BJ20" s="79">
        <v>100.0</v>
      </c>
      <c r="BK20" s="79">
        <v>100.0</v>
      </c>
      <c r="BL20" s="79">
        <v>100.0</v>
      </c>
      <c r="BM20" s="79">
        <v>55.0</v>
      </c>
      <c r="BN20" s="79">
        <v>85.0</v>
      </c>
      <c r="BO20" s="79">
        <v>85.0</v>
      </c>
      <c r="BP20" s="79">
        <v>100.0</v>
      </c>
      <c r="BQ20" s="79">
        <v>50.0</v>
      </c>
      <c r="BR20" s="79">
        <v>100.0</v>
      </c>
      <c r="BS20" s="79">
        <v>25.0</v>
      </c>
      <c r="BT20" s="78">
        <f t="shared" si="17"/>
        <v>80</v>
      </c>
      <c r="BU20" s="81">
        <v>100.0</v>
      </c>
      <c r="BV20" s="81">
        <v>100.0</v>
      </c>
      <c r="BW20" s="81">
        <v>100.0</v>
      </c>
      <c r="BX20" s="79">
        <v>100.0</v>
      </c>
      <c r="BY20" s="79">
        <v>100.0</v>
      </c>
      <c r="BZ20" s="79">
        <v>100.0</v>
      </c>
      <c r="CA20" s="79">
        <v>100.0</v>
      </c>
      <c r="CB20" s="79">
        <v>100.0</v>
      </c>
      <c r="CC20" s="79"/>
      <c r="CD20" s="78">
        <f t="shared" si="18"/>
        <v>100</v>
      </c>
    </row>
    <row r="21" ht="15.75" customHeight="1">
      <c r="A21" s="34" t="str">
        <f t="shared" si="2"/>
        <v>202085505-6</v>
      </c>
      <c r="B21" s="23">
        <f t="shared" si="3"/>
        <v>64</v>
      </c>
      <c r="C21" s="34"/>
      <c r="D21" s="84">
        <v>17.0</v>
      </c>
      <c r="E21" s="72" t="s">
        <v>1071</v>
      </c>
      <c r="F21" s="72" t="s">
        <v>85</v>
      </c>
      <c r="G21" s="72" t="s">
        <v>1072</v>
      </c>
      <c r="H21" s="72" t="s">
        <v>59</v>
      </c>
      <c r="I21" s="72" t="s">
        <v>545</v>
      </c>
      <c r="J21" s="72" t="s">
        <v>1073</v>
      </c>
      <c r="K21" s="72" t="s">
        <v>1074</v>
      </c>
      <c r="L21" s="72" t="s">
        <v>65</v>
      </c>
      <c r="M21" s="72" t="s">
        <v>1004</v>
      </c>
      <c r="N21" s="72" t="s">
        <v>1075</v>
      </c>
      <c r="O21" s="74">
        <f t="shared" si="4"/>
        <v>45</v>
      </c>
      <c r="P21" s="74">
        <f t="shared" si="5"/>
        <v>85</v>
      </c>
      <c r="Q21" s="74">
        <f t="shared" si="6"/>
        <v>65</v>
      </c>
      <c r="R21" s="74">
        <f t="shared" si="7"/>
        <v>75.2</v>
      </c>
      <c r="S21" s="74">
        <f t="shared" si="8"/>
        <v>38.6</v>
      </c>
      <c r="T21" s="74">
        <f t="shared" si="9"/>
        <v>67.5</v>
      </c>
      <c r="U21" s="74">
        <f t="shared" si="10"/>
        <v>25</v>
      </c>
      <c r="V21" s="75">
        <f t="shared" si="11"/>
        <v>0</v>
      </c>
      <c r="W21" s="76">
        <f t="shared" si="12"/>
        <v>64</v>
      </c>
      <c r="X21" s="74">
        <v>15.0</v>
      </c>
      <c r="Y21" s="77">
        <v>20.0</v>
      </c>
      <c r="Z21" s="77">
        <v>10.0</v>
      </c>
      <c r="AA21" s="77">
        <v>100.0</v>
      </c>
      <c r="AB21" s="78">
        <f t="shared" si="13"/>
        <v>45</v>
      </c>
      <c r="AC21" s="77">
        <v>25.0</v>
      </c>
      <c r="AD21" s="77">
        <v>60.0</v>
      </c>
      <c r="AE21" s="74">
        <v>100.0</v>
      </c>
      <c r="AF21" s="78">
        <f t="shared" si="14"/>
        <v>85</v>
      </c>
      <c r="AG21" s="77"/>
      <c r="AH21" s="77"/>
      <c r="AI21" s="74"/>
      <c r="AJ21" s="78">
        <f t="shared" si="15"/>
        <v>0</v>
      </c>
      <c r="AK21" s="79">
        <v>100.0</v>
      </c>
      <c r="AL21" s="80">
        <v>100.0</v>
      </c>
      <c r="AM21" s="79">
        <v>100.0</v>
      </c>
      <c r="AN21" s="79">
        <v>100.0</v>
      </c>
      <c r="AO21" s="79">
        <v>25.0</v>
      </c>
      <c r="AP21" s="79">
        <v>40.0</v>
      </c>
      <c r="AQ21" s="79">
        <v>100.0</v>
      </c>
      <c r="AR21" s="79">
        <v>100.0</v>
      </c>
      <c r="AS21" s="79">
        <v>20.0</v>
      </c>
      <c r="AT21" s="79">
        <v>67.0</v>
      </c>
      <c r="AU21" s="79"/>
      <c r="AV21" s="78">
        <f t="shared" si="20"/>
        <v>75.2</v>
      </c>
      <c r="AW21" s="79">
        <v>86.0</v>
      </c>
      <c r="AX21" s="79">
        <v>0.0</v>
      </c>
      <c r="AY21" s="79">
        <v>0.0</v>
      </c>
      <c r="AZ21" s="79">
        <v>0.0</v>
      </c>
      <c r="BA21" s="79">
        <v>0.0</v>
      </c>
      <c r="BB21" s="79">
        <v>0.0</v>
      </c>
      <c r="BC21" s="79">
        <v>100.0</v>
      </c>
      <c r="BD21" s="79">
        <v>0.0</v>
      </c>
      <c r="BE21" s="79">
        <v>100.0</v>
      </c>
      <c r="BF21" s="79">
        <v>100.0</v>
      </c>
      <c r="BG21" s="79"/>
      <c r="BH21" s="79"/>
      <c r="BI21" s="78">
        <f t="shared" si="19"/>
        <v>38.6</v>
      </c>
      <c r="BJ21" s="79">
        <v>100.0</v>
      </c>
      <c r="BK21" s="79">
        <v>85.0</v>
      </c>
      <c r="BL21" s="79">
        <v>95.0</v>
      </c>
      <c r="BM21" s="79">
        <v>85.0</v>
      </c>
      <c r="BN21" s="79">
        <v>100.0</v>
      </c>
      <c r="BO21" s="79">
        <v>0.0</v>
      </c>
      <c r="BP21" s="79">
        <v>45.0</v>
      </c>
      <c r="BQ21" s="79">
        <v>20.0</v>
      </c>
      <c r="BR21" s="79">
        <v>100.0</v>
      </c>
      <c r="BS21" s="79">
        <v>45.0</v>
      </c>
      <c r="BT21" s="78">
        <f t="shared" si="17"/>
        <v>67.5</v>
      </c>
      <c r="BU21" s="81">
        <v>0.0</v>
      </c>
      <c r="BV21" s="81">
        <v>0.0</v>
      </c>
      <c r="BW21" s="81">
        <v>0.0</v>
      </c>
      <c r="BX21" s="79">
        <v>0.0</v>
      </c>
      <c r="BY21" s="79">
        <v>100.0</v>
      </c>
      <c r="BZ21" s="79">
        <v>0.0</v>
      </c>
      <c r="CA21" s="79">
        <v>0.0</v>
      </c>
      <c r="CB21" s="79">
        <v>100.0</v>
      </c>
      <c r="CC21" s="79"/>
      <c r="CD21" s="78">
        <f t="shared" si="18"/>
        <v>25</v>
      </c>
    </row>
    <row r="22" ht="15.75" customHeight="1">
      <c r="A22" s="34" t="str">
        <f t="shared" si="2"/>
        <v>201956605-9</v>
      </c>
      <c r="B22" s="23">
        <f t="shared" si="3"/>
        <v>94</v>
      </c>
      <c r="C22" s="34"/>
      <c r="D22" s="98">
        <f t="shared" ref="D22:D30" si="21">D21+1</f>
        <v>18</v>
      </c>
      <c r="E22" s="72" t="s">
        <v>1076</v>
      </c>
      <c r="F22" s="72" t="s">
        <v>100</v>
      </c>
      <c r="G22" s="72" t="s">
        <v>1077</v>
      </c>
      <c r="H22" s="72" t="s">
        <v>100</v>
      </c>
      <c r="I22" s="72" t="s">
        <v>168</v>
      </c>
      <c r="J22" s="72" t="s">
        <v>1078</v>
      </c>
      <c r="K22" s="72" t="s">
        <v>1079</v>
      </c>
      <c r="L22" s="72" t="s">
        <v>65</v>
      </c>
      <c r="M22" s="72" t="s">
        <v>97</v>
      </c>
      <c r="N22" s="72" t="s">
        <v>1080</v>
      </c>
      <c r="O22" s="74">
        <f t="shared" si="4"/>
        <v>95</v>
      </c>
      <c r="P22" s="74">
        <f t="shared" si="5"/>
        <v>100</v>
      </c>
      <c r="Q22" s="74">
        <f t="shared" si="6"/>
        <v>98</v>
      </c>
      <c r="R22" s="74">
        <f t="shared" si="7"/>
        <v>85.7</v>
      </c>
      <c r="S22" s="74">
        <f t="shared" si="8"/>
        <v>77.9</v>
      </c>
      <c r="T22" s="74">
        <f t="shared" si="9"/>
        <v>95</v>
      </c>
      <c r="U22" s="74">
        <f t="shared" si="10"/>
        <v>100</v>
      </c>
      <c r="V22" s="75">
        <f t="shared" si="11"/>
        <v>0</v>
      </c>
      <c r="W22" s="76">
        <f t="shared" si="12"/>
        <v>94</v>
      </c>
      <c r="X22" s="74">
        <v>20.0</v>
      </c>
      <c r="Y22" s="77">
        <v>25.0</v>
      </c>
      <c r="Z22" s="77">
        <v>50.0</v>
      </c>
      <c r="AA22" s="77">
        <v>100.0</v>
      </c>
      <c r="AB22" s="78">
        <f t="shared" si="13"/>
        <v>95</v>
      </c>
      <c r="AC22" s="77">
        <v>30.0</v>
      </c>
      <c r="AD22" s="77">
        <v>70.0</v>
      </c>
      <c r="AE22" s="74">
        <v>100.0</v>
      </c>
      <c r="AF22" s="78">
        <f t="shared" si="14"/>
        <v>100</v>
      </c>
      <c r="AG22" s="77"/>
      <c r="AH22" s="77"/>
      <c r="AI22" s="74"/>
      <c r="AJ22" s="78">
        <f t="shared" si="15"/>
        <v>0</v>
      </c>
      <c r="AK22" s="79">
        <v>100.0</v>
      </c>
      <c r="AL22" s="80">
        <v>100.0</v>
      </c>
      <c r="AM22" s="79">
        <v>100.0</v>
      </c>
      <c r="AN22" s="79">
        <v>100.0</v>
      </c>
      <c r="AO22" s="79">
        <v>100.0</v>
      </c>
      <c r="AP22" s="79">
        <v>40.0</v>
      </c>
      <c r="AQ22" s="79">
        <v>100.0</v>
      </c>
      <c r="AR22" s="79">
        <v>17.0</v>
      </c>
      <c r="AS22" s="79">
        <v>100.0</v>
      </c>
      <c r="AT22" s="79">
        <v>100.0</v>
      </c>
      <c r="AU22" s="79"/>
      <c r="AV22" s="78">
        <f t="shared" si="20"/>
        <v>85.7</v>
      </c>
      <c r="AW22" s="79">
        <v>90.0</v>
      </c>
      <c r="AX22" s="79">
        <v>98.0</v>
      </c>
      <c r="AY22" s="79">
        <v>91.0</v>
      </c>
      <c r="AZ22" s="79">
        <v>100.0</v>
      </c>
      <c r="BA22" s="79">
        <v>100.0</v>
      </c>
      <c r="BB22" s="79">
        <v>100.0</v>
      </c>
      <c r="BC22" s="79">
        <v>100.0</v>
      </c>
      <c r="BD22" s="79">
        <v>0.0</v>
      </c>
      <c r="BE22" s="79">
        <v>100.0</v>
      </c>
      <c r="BF22" s="79">
        <v>0.0</v>
      </c>
      <c r="BG22" s="79"/>
      <c r="BH22" s="79"/>
      <c r="BI22" s="78">
        <f t="shared" si="19"/>
        <v>77.9</v>
      </c>
      <c r="BJ22" s="79">
        <v>100.0</v>
      </c>
      <c r="BK22" s="79">
        <v>100.0</v>
      </c>
      <c r="BL22" s="79">
        <v>100.0</v>
      </c>
      <c r="BM22" s="79">
        <v>100.0</v>
      </c>
      <c r="BN22" s="79">
        <v>100.0</v>
      </c>
      <c r="BO22" s="79">
        <v>95.0</v>
      </c>
      <c r="BP22" s="79">
        <v>100.0</v>
      </c>
      <c r="BQ22" s="79">
        <v>60.0</v>
      </c>
      <c r="BR22" s="79">
        <v>95.0</v>
      </c>
      <c r="BS22" s="79">
        <v>100.0</v>
      </c>
      <c r="BT22" s="78">
        <f t="shared" si="17"/>
        <v>95</v>
      </c>
      <c r="BU22" s="81">
        <v>100.0</v>
      </c>
      <c r="BV22" s="81">
        <v>100.0</v>
      </c>
      <c r="BW22" s="81">
        <v>100.0</v>
      </c>
      <c r="BX22" s="79">
        <v>100.0</v>
      </c>
      <c r="BY22" s="79">
        <v>100.0</v>
      </c>
      <c r="BZ22" s="79">
        <v>100.0</v>
      </c>
      <c r="CA22" s="79">
        <v>100.0</v>
      </c>
      <c r="CB22" s="79">
        <v>100.0</v>
      </c>
      <c r="CC22" s="79"/>
      <c r="CD22" s="78">
        <f t="shared" si="18"/>
        <v>100</v>
      </c>
    </row>
    <row r="23" ht="15.75" customHeight="1">
      <c r="A23" s="34" t="str">
        <f t="shared" si="2"/>
        <v>202004577-1</v>
      </c>
      <c r="B23" s="23">
        <f t="shared" si="3"/>
        <v>85</v>
      </c>
      <c r="C23" s="34"/>
      <c r="D23" s="98">
        <f t="shared" si="21"/>
        <v>19</v>
      </c>
      <c r="E23" s="72" t="s">
        <v>1081</v>
      </c>
      <c r="F23" s="72" t="s">
        <v>65</v>
      </c>
      <c r="G23" s="72" t="s">
        <v>1082</v>
      </c>
      <c r="H23" s="72" t="s">
        <v>61</v>
      </c>
      <c r="I23" s="72" t="s">
        <v>168</v>
      </c>
      <c r="J23" s="72" t="s">
        <v>1083</v>
      </c>
      <c r="K23" s="72" t="s">
        <v>1084</v>
      </c>
      <c r="L23" s="72" t="s">
        <v>65</v>
      </c>
      <c r="M23" s="72" t="s">
        <v>66</v>
      </c>
      <c r="N23" s="72" t="s">
        <v>1085</v>
      </c>
      <c r="O23" s="74">
        <f t="shared" si="4"/>
        <v>85</v>
      </c>
      <c r="P23" s="74">
        <f t="shared" si="5"/>
        <v>45</v>
      </c>
      <c r="Q23" s="74">
        <f t="shared" si="6"/>
        <v>90</v>
      </c>
      <c r="R23" s="74">
        <f t="shared" si="7"/>
        <v>78</v>
      </c>
      <c r="S23" s="74">
        <f t="shared" si="8"/>
        <v>61.3</v>
      </c>
      <c r="T23" s="74">
        <f t="shared" si="9"/>
        <v>89</v>
      </c>
      <c r="U23" s="74">
        <f t="shared" si="10"/>
        <v>68.25</v>
      </c>
      <c r="V23" s="75">
        <f t="shared" si="11"/>
        <v>95</v>
      </c>
      <c r="W23" s="76">
        <f t="shared" si="12"/>
        <v>85</v>
      </c>
      <c r="X23" s="74">
        <v>20.0</v>
      </c>
      <c r="Y23" s="77">
        <v>30.0</v>
      </c>
      <c r="Z23" s="77">
        <v>35.0</v>
      </c>
      <c r="AA23" s="77">
        <v>100.0</v>
      </c>
      <c r="AB23" s="78">
        <f t="shared" si="13"/>
        <v>85</v>
      </c>
      <c r="AC23" s="77">
        <v>25.0</v>
      </c>
      <c r="AD23" s="77">
        <v>20.0</v>
      </c>
      <c r="AE23" s="74">
        <v>100.0</v>
      </c>
      <c r="AF23" s="78">
        <f t="shared" si="14"/>
        <v>45</v>
      </c>
      <c r="AG23" s="77">
        <v>25.0</v>
      </c>
      <c r="AH23" s="77">
        <v>70.0</v>
      </c>
      <c r="AI23" s="74">
        <v>100.0</v>
      </c>
      <c r="AJ23" s="78">
        <f t="shared" si="15"/>
        <v>95</v>
      </c>
      <c r="AK23" s="79">
        <v>67.0</v>
      </c>
      <c r="AL23" s="80">
        <v>100.0</v>
      </c>
      <c r="AM23" s="79">
        <v>100.0</v>
      </c>
      <c r="AN23" s="79">
        <v>100.0</v>
      </c>
      <c r="AO23" s="79">
        <v>50.0</v>
      </c>
      <c r="AP23" s="79">
        <v>20.0</v>
      </c>
      <c r="AQ23" s="79">
        <v>80.0</v>
      </c>
      <c r="AR23" s="79">
        <v>83.0</v>
      </c>
      <c r="AS23" s="79">
        <v>80.0</v>
      </c>
      <c r="AT23" s="79">
        <v>100.0</v>
      </c>
      <c r="AU23" s="79"/>
      <c r="AV23" s="78">
        <f t="shared" si="20"/>
        <v>78</v>
      </c>
      <c r="AW23" s="79">
        <v>92.0</v>
      </c>
      <c r="AX23" s="79">
        <v>87.0</v>
      </c>
      <c r="AY23" s="79">
        <v>100.0</v>
      </c>
      <c r="AZ23" s="79">
        <v>77.0</v>
      </c>
      <c r="BA23" s="79">
        <v>78.0</v>
      </c>
      <c r="BB23" s="79">
        <v>0.0</v>
      </c>
      <c r="BC23" s="79">
        <v>96.0</v>
      </c>
      <c r="BD23" s="79">
        <v>0.0</v>
      </c>
      <c r="BE23" s="79">
        <v>0.0</v>
      </c>
      <c r="BF23" s="79">
        <v>83.0</v>
      </c>
      <c r="BG23" s="79"/>
      <c r="BH23" s="79"/>
      <c r="BI23" s="78">
        <f t="shared" si="19"/>
        <v>61.3</v>
      </c>
      <c r="BJ23" s="79">
        <v>100.0</v>
      </c>
      <c r="BK23" s="79">
        <v>100.0</v>
      </c>
      <c r="BL23" s="79">
        <v>100.0</v>
      </c>
      <c r="BM23" s="79">
        <v>100.0</v>
      </c>
      <c r="BN23" s="79">
        <v>0.0</v>
      </c>
      <c r="BO23" s="79">
        <v>100.0</v>
      </c>
      <c r="BP23" s="79">
        <v>100.0</v>
      </c>
      <c r="BQ23" s="79">
        <v>100.0</v>
      </c>
      <c r="BR23" s="79">
        <v>100.0</v>
      </c>
      <c r="BS23" s="79">
        <v>90.0</v>
      </c>
      <c r="BT23" s="78">
        <f t="shared" si="17"/>
        <v>89</v>
      </c>
      <c r="BU23" s="81">
        <v>0.0</v>
      </c>
      <c r="BV23" s="81">
        <v>100.0</v>
      </c>
      <c r="BW23" s="81">
        <v>100.0</v>
      </c>
      <c r="BX23" s="79">
        <v>100.0</v>
      </c>
      <c r="BY23" s="79">
        <v>100.0</v>
      </c>
      <c r="BZ23" s="79">
        <v>46.0</v>
      </c>
      <c r="CA23" s="79">
        <v>0.0</v>
      </c>
      <c r="CB23" s="79">
        <v>100.0</v>
      </c>
      <c r="CC23" s="79"/>
      <c r="CD23" s="78">
        <f t="shared" si="18"/>
        <v>68.25</v>
      </c>
    </row>
    <row r="24" ht="15.75" customHeight="1">
      <c r="A24" s="34" t="str">
        <f t="shared" si="2"/>
        <v>202004522-4</v>
      </c>
      <c r="B24" s="23">
        <f t="shared" si="3"/>
        <v>89</v>
      </c>
      <c r="C24" s="34"/>
      <c r="D24" s="98">
        <f t="shared" si="21"/>
        <v>20</v>
      </c>
      <c r="E24" s="72" t="s">
        <v>1086</v>
      </c>
      <c r="F24" s="72" t="s">
        <v>59</v>
      </c>
      <c r="G24" s="72" t="s">
        <v>1087</v>
      </c>
      <c r="H24" s="72" t="s">
        <v>205</v>
      </c>
      <c r="I24" s="72" t="s">
        <v>1088</v>
      </c>
      <c r="J24" s="72" t="s">
        <v>259</v>
      </c>
      <c r="K24" s="72" t="s">
        <v>1089</v>
      </c>
      <c r="L24" s="72" t="s">
        <v>65</v>
      </c>
      <c r="M24" s="72" t="s">
        <v>66</v>
      </c>
      <c r="N24" s="72" t="s">
        <v>1090</v>
      </c>
      <c r="O24" s="74">
        <f t="shared" si="4"/>
        <v>85</v>
      </c>
      <c r="P24" s="74">
        <f t="shared" si="5"/>
        <v>95</v>
      </c>
      <c r="Q24" s="74">
        <f t="shared" si="6"/>
        <v>90</v>
      </c>
      <c r="R24" s="74">
        <f t="shared" si="7"/>
        <v>85.3</v>
      </c>
      <c r="S24" s="74">
        <f t="shared" si="8"/>
        <v>100</v>
      </c>
      <c r="T24" s="74">
        <f t="shared" si="9"/>
        <v>86</v>
      </c>
      <c r="U24" s="74">
        <f t="shared" si="10"/>
        <v>95</v>
      </c>
      <c r="V24" s="75">
        <f t="shared" si="11"/>
        <v>0</v>
      </c>
      <c r="W24" s="76">
        <f t="shared" si="12"/>
        <v>89</v>
      </c>
      <c r="X24" s="74">
        <v>15.0</v>
      </c>
      <c r="Y24" s="77">
        <v>30.0</v>
      </c>
      <c r="Z24" s="77">
        <v>40.0</v>
      </c>
      <c r="AA24" s="77">
        <v>100.0</v>
      </c>
      <c r="AB24" s="78">
        <f t="shared" si="13"/>
        <v>85</v>
      </c>
      <c r="AC24" s="77">
        <v>30.0</v>
      </c>
      <c r="AD24" s="77">
        <v>65.0</v>
      </c>
      <c r="AE24" s="74">
        <v>100.0</v>
      </c>
      <c r="AF24" s="78">
        <f t="shared" si="14"/>
        <v>95</v>
      </c>
      <c r="AG24" s="77"/>
      <c r="AH24" s="77"/>
      <c r="AI24" s="74"/>
      <c r="AJ24" s="78">
        <f t="shared" si="15"/>
        <v>0</v>
      </c>
      <c r="AK24" s="79">
        <v>100.0</v>
      </c>
      <c r="AL24" s="80">
        <v>100.0</v>
      </c>
      <c r="AM24" s="79">
        <v>100.0</v>
      </c>
      <c r="AN24" s="79">
        <v>100.0</v>
      </c>
      <c r="AO24" s="79">
        <v>50.0</v>
      </c>
      <c r="AP24" s="79">
        <v>80.0</v>
      </c>
      <c r="AQ24" s="79">
        <v>80.0</v>
      </c>
      <c r="AR24" s="79">
        <v>83.0</v>
      </c>
      <c r="AS24" s="79">
        <v>60.0</v>
      </c>
      <c r="AT24" s="79">
        <v>100.0</v>
      </c>
      <c r="AU24" s="79"/>
      <c r="AV24" s="78">
        <f t="shared" si="20"/>
        <v>85.3</v>
      </c>
      <c r="AW24" s="79">
        <v>0.0</v>
      </c>
      <c r="AX24" s="79">
        <v>100.0</v>
      </c>
      <c r="AY24" s="79">
        <v>100.0</v>
      </c>
      <c r="AZ24" s="79">
        <v>100.0</v>
      </c>
      <c r="BA24" s="79">
        <v>100.0</v>
      </c>
      <c r="BB24" s="79">
        <v>100.0</v>
      </c>
      <c r="BC24" s="79">
        <v>100.0</v>
      </c>
      <c r="BD24" s="79">
        <v>100.0</v>
      </c>
      <c r="BE24" s="79">
        <v>100.0</v>
      </c>
      <c r="BF24" s="79">
        <v>100.0</v>
      </c>
      <c r="BG24" s="79"/>
      <c r="BH24" s="79"/>
      <c r="BI24" s="78">
        <f>IFERROR(AVERAGE(AX24:BH24),0)</f>
        <v>100</v>
      </c>
      <c r="BJ24" s="79">
        <v>100.0</v>
      </c>
      <c r="BK24" s="79">
        <v>100.0</v>
      </c>
      <c r="BL24" s="79">
        <v>95.0</v>
      </c>
      <c r="BM24" s="79">
        <v>0.0</v>
      </c>
      <c r="BN24" s="79">
        <v>90.0</v>
      </c>
      <c r="BO24" s="79">
        <v>75.0</v>
      </c>
      <c r="BP24" s="79">
        <v>100.0</v>
      </c>
      <c r="BQ24" s="79">
        <v>100.0</v>
      </c>
      <c r="BR24" s="79">
        <v>100.0</v>
      </c>
      <c r="BS24" s="79">
        <v>100.0</v>
      </c>
      <c r="BT24" s="78">
        <f t="shared" si="17"/>
        <v>86</v>
      </c>
      <c r="BU24" s="81">
        <v>100.0</v>
      </c>
      <c r="BV24" s="81">
        <v>80.0</v>
      </c>
      <c r="BW24" s="81">
        <v>100.0</v>
      </c>
      <c r="BX24" s="79">
        <v>100.0</v>
      </c>
      <c r="BY24" s="79">
        <v>100.0</v>
      </c>
      <c r="BZ24" s="79">
        <v>100.0</v>
      </c>
      <c r="CA24" s="79">
        <v>100.0</v>
      </c>
      <c r="CB24" s="79">
        <v>80.0</v>
      </c>
      <c r="CC24" s="79"/>
      <c r="CD24" s="78">
        <f t="shared" si="18"/>
        <v>95</v>
      </c>
    </row>
    <row r="25" ht="15.75" customHeight="1">
      <c r="A25" s="34" t="str">
        <f t="shared" si="2"/>
        <v>202004549-6</v>
      </c>
      <c r="B25" s="23">
        <f t="shared" si="3"/>
        <v>93</v>
      </c>
      <c r="C25" s="34"/>
      <c r="D25" s="98">
        <f t="shared" si="21"/>
        <v>21</v>
      </c>
      <c r="E25" s="72" t="s">
        <v>1091</v>
      </c>
      <c r="F25" s="72" t="s">
        <v>85</v>
      </c>
      <c r="G25" s="72" t="s">
        <v>1092</v>
      </c>
      <c r="H25" s="72" t="s">
        <v>71</v>
      </c>
      <c r="I25" s="72" t="s">
        <v>1093</v>
      </c>
      <c r="J25" s="72" t="s">
        <v>1094</v>
      </c>
      <c r="K25" s="72" t="s">
        <v>1095</v>
      </c>
      <c r="L25" s="72" t="s">
        <v>65</v>
      </c>
      <c r="M25" s="72" t="s">
        <v>66</v>
      </c>
      <c r="N25" s="72" t="s">
        <v>1096</v>
      </c>
      <c r="O25" s="74">
        <f t="shared" si="4"/>
        <v>90</v>
      </c>
      <c r="P25" s="74">
        <f t="shared" si="5"/>
        <v>90</v>
      </c>
      <c r="Q25" s="74">
        <f t="shared" si="6"/>
        <v>90</v>
      </c>
      <c r="R25" s="74">
        <f t="shared" si="7"/>
        <v>98.3</v>
      </c>
      <c r="S25" s="74">
        <f t="shared" si="8"/>
        <v>100</v>
      </c>
      <c r="T25" s="74">
        <f t="shared" si="9"/>
        <v>90</v>
      </c>
      <c r="U25" s="74">
        <f t="shared" si="10"/>
        <v>100</v>
      </c>
      <c r="V25" s="75">
        <f t="shared" si="11"/>
        <v>0</v>
      </c>
      <c r="W25" s="76">
        <f t="shared" si="12"/>
        <v>93</v>
      </c>
      <c r="X25" s="74">
        <v>20.0</v>
      </c>
      <c r="Y25" s="77">
        <v>30.0</v>
      </c>
      <c r="Z25" s="77">
        <v>40.0</v>
      </c>
      <c r="AA25" s="77">
        <v>100.0</v>
      </c>
      <c r="AB25" s="78">
        <f t="shared" si="13"/>
        <v>90</v>
      </c>
      <c r="AC25" s="77">
        <v>30.0</v>
      </c>
      <c r="AD25" s="77">
        <v>60.0</v>
      </c>
      <c r="AE25" s="74">
        <v>100.0</v>
      </c>
      <c r="AF25" s="78">
        <f t="shared" si="14"/>
        <v>90</v>
      </c>
      <c r="AG25" s="77"/>
      <c r="AH25" s="77"/>
      <c r="AI25" s="74"/>
      <c r="AJ25" s="78">
        <f t="shared" si="15"/>
        <v>0</v>
      </c>
      <c r="AK25" s="79">
        <v>100.0</v>
      </c>
      <c r="AL25" s="80">
        <v>100.0</v>
      </c>
      <c r="AM25" s="79">
        <v>100.0</v>
      </c>
      <c r="AN25" s="79">
        <v>100.0</v>
      </c>
      <c r="AO25" s="79">
        <v>100.0</v>
      </c>
      <c r="AP25" s="79">
        <v>100.0</v>
      </c>
      <c r="AQ25" s="79">
        <v>100.0</v>
      </c>
      <c r="AR25" s="79">
        <v>83.0</v>
      </c>
      <c r="AS25" s="79">
        <v>100.0</v>
      </c>
      <c r="AT25" s="79">
        <v>100.0</v>
      </c>
      <c r="AU25" s="79"/>
      <c r="AV25" s="78">
        <f t="shared" si="20"/>
        <v>98.3</v>
      </c>
      <c r="AW25" s="79">
        <v>100.0</v>
      </c>
      <c r="AX25" s="79">
        <v>100.0</v>
      </c>
      <c r="AY25" s="79">
        <v>100.0</v>
      </c>
      <c r="AZ25" s="79">
        <v>100.0</v>
      </c>
      <c r="BA25" s="79">
        <v>100.0</v>
      </c>
      <c r="BB25" s="79">
        <v>100.0</v>
      </c>
      <c r="BC25" s="79">
        <v>100.0</v>
      </c>
      <c r="BD25" s="79">
        <v>100.0</v>
      </c>
      <c r="BE25" s="79">
        <v>100.0</v>
      </c>
      <c r="BF25" s="79">
        <v>100.0</v>
      </c>
      <c r="BG25" s="79"/>
      <c r="BH25" s="79"/>
      <c r="BI25" s="78">
        <f t="shared" ref="BI25:BI36" si="22">IFERROR(AVERAGE(AW25:BH25),0)</f>
        <v>100</v>
      </c>
      <c r="BJ25" s="79">
        <v>100.0</v>
      </c>
      <c r="BK25" s="79">
        <v>100.0</v>
      </c>
      <c r="BL25" s="79">
        <v>100.0</v>
      </c>
      <c r="BM25" s="79">
        <v>100.0</v>
      </c>
      <c r="BN25" s="79">
        <v>100.0</v>
      </c>
      <c r="BO25" s="79">
        <v>100.0</v>
      </c>
      <c r="BP25" s="79">
        <v>100.0</v>
      </c>
      <c r="BQ25" s="79">
        <v>0.0</v>
      </c>
      <c r="BR25" s="79">
        <v>100.0</v>
      </c>
      <c r="BS25" s="79">
        <v>100.0</v>
      </c>
      <c r="BT25" s="78">
        <f t="shared" si="17"/>
        <v>90</v>
      </c>
      <c r="BU25" s="81">
        <v>100.0</v>
      </c>
      <c r="BV25" s="81">
        <v>100.0</v>
      </c>
      <c r="BW25" s="81">
        <v>100.0</v>
      </c>
      <c r="BX25" s="79">
        <v>100.0</v>
      </c>
      <c r="BY25" s="79">
        <v>100.0</v>
      </c>
      <c r="BZ25" s="79">
        <v>100.0</v>
      </c>
      <c r="CA25" s="79">
        <v>100.0</v>
      </c>
      <c r="CB25" s="79">
        <v>100.0</v>
      </c>
      <c r="CC25" s="79"/>
      <c r="CD25" s="78">
        <f t="shared" si="18"/>
        <v>100</v>
      </c>
    </row>
    <row r="26" ht="15.75" customHeight="1">
      <c r="A26" s="34" t="str">
        <f t="shared" si="2"/>
        <v>202004631-k</v>
      </c>
      <c r="B26" s="23">
        <f t="shared" si="3"/>
        <v>94</v>
      </c>
      <c r="C26" s="34"/>
      <c r="D26" s="98">
        <f t="shared" si="21"/>
        <v>22</v>
      </c>
      <c r="E26" s="72" t="s">
        <v>1097</v>
      </c>
      <c r="F26" s="72" t="s">
        <v>77</v>
      </c>
      <c r="G26" s="72" t="s">
        <v>1098</v>
      </c>
      <c r="H26" s="72" t="s">
        <v>59</v>
      </c>
      <c r="I26" s="72" t="s">
        <v>1099</v>
      </c>
      <c r="J26" s="72" t="s">
        <v>1100</v>
      </c>
      <c r="K26" s="72" t="s">
        <v>1101</v>
      </c>
      <c r="L26" s="72" t="s">
        <v>65</v>
      </c>
      <c r="M26" s="72" t="s">
        <v>66</v>
      </c>
      <c r="N26" s="72" t="s">
        <v>1102</v>
      </c>
      <c r="O26" s="74">
        <f t="shared" si="4"/>
        <v>100</v>
      </c>
      <c r="P26" s="74">
        <f t="shared" si="5"/>
        <v>80</v>
      </c>
      <c r="Q26" s="74">
        <f t="shared" si="6"/>
        <v>90</v>
      </c>
      <c r="R26" s="74">
        <f t="shared" si="7"/>
        <v>96</v>
      </c>
      <c r="S26" s="74">
        <f t="shared" si="8"/>
        <v>89.9</v>
      </c>
      <c r="T26" s="74">
        <f t="shared" si="9"/>
        <v>100</v>
      </c>
      <c r="U26" s="74">
        <f t="shared" si="10"/>
        <v>100</v>
      </c>
      <c r="V26" s="75">
        <f t="shared" si="11"/>
        <v>0</v>
      </c>
      <c r="W26" s="76">
        <f t="shared" si="12"/>
        <v>94</v>
      </c>
      <c r="X26" s="74">
        <v>20.0</v>
      </c>
      <c r="Y26" s="77">
        <v>30.0</v>
      </c>
      <c r="Z26" s="77">
        <v>50.0</v>
      </c>
      <c r="AA26" s="77">
        <v>100.0</v>
      </c>
      <c r="AB26" s="78">
        <f t="shared" si="13"/>
        <v>100</v>
      </c>
      <c r="AC26" s="77">
        <v>30.0</v>
      </c>
      <c r="AD26" s="77">
        <v>50.0</v>
      </c>
      <c r="AE26" s="74">
        <v>100.0</v>
      </c>
      <c r="AF26" s="78">
        <f t="shared" si="14"/>
        <v>80</v>
      </c>
      <c r="AG26" s="77"/>
      <c r="AH26" s="77"/>
      <c r="AI26" s="74"/>
      <c r="AJ26" s="78">
        <f t="shared" si="15"/>
        <v>0</v>
      </c>
      <c r="AK26" s="79">
        <v>100.0</v>
      </c>
      <c r="AL26" s="80">
        <v>100.0</v>
      </c>
      <c r="AM26" s="79">
        <v>100.0</v>
      </c>
      <c r="AN26" s="79">
        <v>100.0</v>
      </c>
      <c r="AO26" s="79">
        <v>100.0</v>
      </c>
      <c r="AP26" s="79">
        <v>80.0</v>
      </c>
      <c r="AQ26" s="79">
        <v>80.0</v>
      </c>
      <c r="AR26" s="79">
        <v>100.0</v>
      </c>
      <c r="AS26" s="79">
        <v>100.0</v>
      </c>
      <c r="AT26" s="79">
        <v>100.0</v>
      </c>
      <c r="AU26" s="79"/>
      <c r="AV26" s="78">
        <f t="shared" si="20"/>
        <v>96</v>
      </c>
      <c r="AW26" s="79">
        <v>100.0</v>
      </c>
      <c r="AX26" s="79">
        <v>100.0</v>
      </c>
      <c r="AY26" s="79">
        <v>100.0</v>
      </c>
      <c r="AZ26" s="79">
        <v>0.0</v>
      </c>
      <c r="BA26" s="79">
        <v>100.0</v>
      </c>
      <c r="BB26" s="79">
        <v>100.0</v>
      </c>
      <c r="BC26" s="79">
        <v>100.0</v>
      </c>
      <c r="BD26" s="79">
        <v>100.0</v>
      </c>
      <c r="BE26" s="79">
        <v>99.0</v>
      </c>
      <c r="BF26" s="79">
        <v>100.0</v>
      </c>
      <c r="BG26" s="79"/>
      <c r="BH26" s="79"/>
      <c r="BI26" s="78">
        <f t="shared" si="22"/>
        <v>89.9</v>
      </c>
      <c r="BJ26" s="79">
        <v>100.0</v>
      </c>
      <c r="BK26" s="79">
        <v>100.0</v>
      </c>
      <c r="BL26" s="79">
        <v>100.0</v>
      </c>
      <c r="BM26" s="79">
        <v>100.0</v>
      </c>
      <c r="BN26" s="79">
        <v>100.0</v>
      </c>
      <c r="BO26" s="79">
        <v>100.0</v>
      </c>
      <c r="BP26" s="79">
        <v>100.0</v>
      </c>
      <c r="BQ26" s="79">
        <v>100.0</v>
      </c>
      <c r="BR26" s="79">
        <v>100.0</v>
      </c>
      <c r="BS26" s="79">
        <v>100.0</v>
      </c>
      <c r="BT26" s="78">
        <f t="shared" si="17"/>
        <v>100</v>
      </c>
      <c r="BU26" s="81">
        <v>100.0</v>
      </c>
      <c r="BV26" s="81">
        <v>100.0</v>
      </c>
      <c r="BW26" s="81">
        <v>100.0</v>
      </c>
      <c r="BX26" s="79">
        <v>100.0</v>
      </c>
      <c r="BY26" s="79">
        <v>100.0</v>
      </c>
      <c r="BZ26" s="79">
        <v>100.0</v>
      </c>
      <c r="CA26" s="79">
        <v>100.0</v>
      </c>
      <c r="CB26" s="79">
        <v>100.0</v>
      </c>
      <c r="CC26" s="79"/>
      <c r="CD26" s="78">
        <f t="shared" si="18"/>
        <v>100</v>
      </c>
    </row>
    <row r="27" ht="15.75" customHeight="1">
      <c r="A27" s="34" t="str">
        <f t="shared" si="2"/>
        <v>202085502-1</v>
      </c>
      <c r="B27" s="23">
        <f t="shared" si="3"/>
        <v>90</v>
      </c>
      <c r="C27" s="34"/>
      <c r="D27" s="98">
        <f t="shared" si="21"/>
        <v>23</v>
      </c>
      <c r="E27" s="72" t="s">
        <v>1103</v>
      </c>
      <c r="F27" s="72" t="s">
        <v>65</v>
      </c>
      <c r="G27" s="72" t="s">
        <v>1104</v>
      </c>
      <c r="H27" s="72" t="s">
        <v>205</v>
      </c>
      <c r="I27" s="72" t="s">
        <v>1105</v>
      </c>
      <c r="J27" s="72" t="s">
        <v>207</v>
      </c>
      <c r="K27" s="72" t="s">
        <v>1106</v>
      </c>
      <c r="L27" s="72" t="s">
        <v>65</v>
      </c>
      <c r="M27" s="72" t="s">
        <v>1004</v>
      </c>
      <c r="N27" s="72" t="s">
        <v>1107</v>
      </c>
      <c r="O27" s="74">
        <f t="shared" si="4"/>
        <v>90</v>
      </c>
      <c r="P27" s="74">
        <f t="shared" si="5"/>
        <v>85</v>
      </c>
      <c r="Q27" s="74">
        <f t="shared" si="6"/>
        <v>88</v>
      </c>
      <c r="R27" s="74">
        <f t="shared" si="7"/>
        <v>84.8</v>
      </c>
      <c r="S27" s="74">
        <f t="shared" si="8"/>
        <v>80</v>
      </c>
      <c r="T27" s="74">
        <f t="shared" si="9"/>
        <v>100</v>
      </c>
      <c r="U27" s="74">
        <f t="shared" si="10"/>
        <v>100</v>
      </c>
      <c r="V27" s="75">
        <f t="shared" si="11"/>
        <v>0</v>
      </c>
      <c r="W27" s="76">
        <f t="shared" si="12"/>
        <v>90</v>
      </c>
      <c r="X27" s="74">
        <v>20.0</v>
      </c>
      <c r="Y27" s="77">
        <v>20.0</v>
      </c>
      <c r="Z27" s="77">
        <v>50.0</v>
      </c>
      <c r="AA27" s="77">
        <v>100.0</v>
      </c>
      <c r="AB27" s="78">
        <f t="shared" si="13"/>
        <v>90</v>
      </c>
      <c r="AC27" s="77">
        <v>25.0</v>
      </c>
      <c r="AD27" s="77">
        <v>60.0</v>
      </c>
      <c r="AE27" s="74">
        <v>100.0</v>
      </c>
      <c r="AF27" s="78">
        <f t="shared" si="14"/>
        <v>85</v>
      </c>
      <c r="AG27" s="77"/>
      <c r="AH27" s="77"/>
      <c r="AI27" s="74"/>
      <c r="AJ27" s="78">
        <f t="shared" si="15"/>
        <v>0</v>
      </c>
      <c r="AK27" s="79">
        <v>100.0</v>
      </c>
      <c r="AL27" s="80">
        <v>100.0</v>
      </c>
      <c r="AM27" s="79">
        <v>100.0</v>
      </c>
      <c r="AN27" s="79">
        <v>75.0</v>
      </c>
      <c r="AO27" s="79">
        <v>50.0</v>
      </c>
      <c r="AP27" s="79">
        <v>80.0</v>
      </c>
      <c r="AQ27" s="79">
        <v>100.0</v>
      </c>
      <c r="AR27" s="79">
        <v>83.0</v>
      </c>
      <c r="AS27" s="79">
        <v>60.0</v>
      </c>
      <c r="AT27" s="79">
        <v>100.0</v>
      </c>
      <c r="AU27" s="79"/>
      <c r="AV27" s="78">
        <f t="shared" si="20"/>
        <v>84.8</v>
      </c>
      <c r="AW27" s="79">
        <v>100.0</v>
      </c>
      <c r="AX27" s="79">
        <v>100.0</v>
      </c>
      <c r="AY27" s="79">
        <v>100.0</v>
      </c>
      <c r="AZ27" s="79">
        <v>0.0</v>
      </c>
      <c r="BA27" s="79">
        <v>0.0</v>
      </c>
      <c r="BB27" s="79">
        <v>100.0</v>
      </c>
      <c r="BC27" s="79">
        <v>100.0</v>
      </c>
      <c r="BD27" s="79">
        <v>100.0</v>
      </c>
      <c r="BE27" s="79">
        <v>100.0</v>
      </c>
      <c r="BF27" s="79">
        <v>100.0</v>
      </c>
      <c r="BG27" s="79"/>
      <c r="BH27" s="79"/>
      <c r="BI27" s="78">
        <f t="shared" si="22"/>
        <v>80</v>
      </c>
      <c r="BJ27" s="79">
        <v>100.0</v>
      </c>
      <c r="BK27" s="79">
        <v>100.0</v>
      </c>
      <c r="BL27" s="79">
        <v>100.0</v>
      </c>
      <c r="BM27" s="79">
        <v>100.0</v>
      </c>
      <c r="BN27" s="79">
        <v>100.0</v>
      </c>
      <c r="BO27" s="79">
        <v>100.0</v>
      </c>
      <c r="BP27" s="79">
        <v>100.0</v>
      </c>
      <c r="BQ27" s="79">
        <v>100.0</v>
      </c>
      <c r="BR27" s="79">
        <v>100.0</v>
      </c>
      <c r="BS27" s="79">
        <v>100.0</v>
      </c>
      <c r="BT27" s="78">
        <f t="shared" si="17"/>
        <v>100</v>
      </c>
      <c r="BU27" s="81">
        <v>100.0</v>
      </c>
      <c r="BV27" s="81">
        <v>100.0</v>
      </c>
      <c r="BW27" s="81">
        <v>100.0</v>
      </c>
      <c r="BX27" s="79">
        <v>100.0</v>
      </c>
      <c r="BY27" s="79">
        <v>100.0</v>
      </c>
      <c r="BZ27" s="79">
        <v>100.0</v>
      </c>
      <c r="CA27" s="79">
        <v>100.0</v>
      </c>
      <c r="CB27" s="79">
        <v>100.0</v>
      </c>
      <c r="CC27" s="79"/>
      <c r="CD27" s="78">
        <f t="shared" si="18"/>
        <v>100</v>
      </c>
    </row>
    <row r="28" ht="15.75" customHeight="1">
      <c r="A28" s="34" t="str">
        <f t="shared" si="2"/>
        <v>202004570-4</v>
      </c>
      <c r="B28" s="23">
        <f t="shared" si="3"/>
        <v>90</v>
      </c>
      <c r="C28" s="34"/>
      <c r="D28" s="98">
        <f t="shared" si="21"/>
        <v>24</v>
      </c>
      <c r="E28" s="72" t="s">
        <v>1108</v>
      </c>
      <c r="F28" s="72" t="s">
        <v>59</v>
      </c>
      <c r="G28" s="72" t="s">
        <v>1109</v>
      </c>
      <c r="H28" s="72" t="s">
        <v>92</v>
      </c>
      <c r="I28" s="72" t="s">
        <v>1110</v>
      </c>
      <c r="J28" s="72" t="s">
        <v>1111</v>
      </c>
      <c r="K28" s="72" t="s">
        <v>1112</v>
      </c>
      <c r="L28" s="72" t="s">
        <v>65</v>
      </c>
      <c r="M28" s="72" t="s">
        <v>66</v>
      </c>
      <c r="N28" s="72" t="s">
        <v>1113</v>
      </c>
      <c r="O28" s="74">
        <f t="shared" si="4"/>
        <v>80</v>
      </c>
      <c r="P28" s="74">
        <f t="shared" si="5"/>
        <v>95</v>
      </c>
      <c r="Q28" s="74">
        <f t="shared" si="6"/>
        <v>88</v>
      </c>
      <c r="R28" s="74">
        <f t="shared" si="7"/>
        <v>89.5</v>
      </c>
      <c r="S28" s="74">
        <f t="shared" si="8"/>
        <v>89.5</v>
      </c>
      <c r="T28" s="74">
        <f t="shared" si="9"/>
        <v>99</v>
      </c>
      <c r="U28" s="74">
        <f t="shared" si="10"/>
        <v>72.5</v>
      </c>
      <c r="V28" s="75">
        <f t="shared" si="11"/>
        <v>0</v>
      </c>
      <c r="W28" s="76">
        <f t="shared" si="12"/>
        <v>90</v>
      </c>
      <c r="X28" s="74">
        <v>20.0</v>
      </c>
      <c r="Y28" s="77">
        <v>20.0</v>
      </c>
      <c r="Z28" s="77">
        <v>40.0</v>
      </c>
      <c r="AA28" s="77">
        <v>100.0</v>
      </c>
      <c r="AB28" s="78">
        <f t="shared" si="13"/>
        <v>80</v>
      </c>
      <c r="AC28" s="77">
        <v>30.0</v>
      </c>
      <c r="AD28" s="77">
        <v>65.0</v>
      </c>
      <c r="AE28" s="74">
        <v>100.0</v>
      </c>
      <c r="AF28" s="78">
        <f t="shared" si="14"/>
        <v>95</v>
      </c>
      <c r="AG28" s="77"/>
      <c r="AH28" s="77"/>
      <c r="AI28" s="74"/>
      <c r="AJ28" s="78">
        <f t="shared" si="15"/>
        <v>0</v>
      </c>
      <c r="AK28" s="79">
        <v>100.0</v>
      </c>
      <c r="AL28" s="80">
        <v>100.0</v>
      </c>
      <c r="AM28" s="79">
        <v>100.0</v>
      </c>
      <c r="AN28" s="79">
        <v>75.0</v>
      </c>
      <c r="AO28" s="79">
        <v>100.0</v>
      </c>
      <c r="AP28" s="79">
        <v>80.0</v>
      </c>
      <c r="AQ28" s="79">
        <v>100.0</v>
      </c>
      <c r="AR28" s="79">
        <v>100.0</v>
      </c>
      <c r="AS28" s="79">
        <v>40.0</v>
      </c>
      <c r="AT28" s="79">
        <v>100.0</v>
      </c>
      <c r="AU28" s="79"/>
      <c r="AV28" s="78">
        <f t="shared" si="20"/>
        <v>89.5</v>
      </c>
      <c r="AW28" s="79">
        <v>100.0</v>
      </c>
      <c r="AX28" s="79">
        <v>100.0</v>
      </c>
      <c r="AY28" s="79">
        <v>100.0</v>
      </c>
      <c r="AZ28" s="79">
        <v>100.0</v>
      </c>
      <c r="BA28" s="79">
        <v>100.0</v>
      </c>
      <c r="BB28" s="79">
        <v>0.0</v>
      </c>
      <c r="BC28" s="79">
        <v>100.0</v>
      </c>
      <c r="BD28" s="79">
        <v>100.0</v>
      </c>
      <c r="BE28" s="79">
        <v>95.0</v>
      </c>
      <c r="BF28" s="79">
        <v>100.0</v>
      </c>
      <c r="BG28" s="79"/>
      <c r="BH28" s="79"/>
      <c r="BI28" s="78">
        <f t="shared" si="22"/>
        <v>89.5</v>
      </c>
      <c r="BJ28" s="79">
        <v>90.0</v>
      </c>
      <c r="BK28" s="79">
        <v>100.0</v>
      </c>
      <c r="BL28" s="79">
        <v>100.0</v>
      </c>
      <c r="BM28" s="79">
        <v>100.0</v>
      </c>
      <c r="BN28" s="79">
        <v>100.0</v>
      </c>
      <c r="BO28" s="79">
        <v>100.0</v>
      </c>
      <c r="BP28" s="79">
        <v>100.0</v>
      </c>
      <c r="BQ28" s="79">
        <v>100.0</v>
      </c>
      <c r="BR28" s="79">
        <v>100.0</v>
      </c>
      <c r="BS28" s="79">
        <v>100.0</v>
      </c>
      <c r="BT28" s="78">
        <f t="shared" si="17"/>
        <v>99</v>
      </c>
      <c r="BU28" s="81">
        <v>100.0</v>
      </c>
      <c r="BV28" s="81">
        <v>100.0</v>
      </c>
      <c r="BW28" s="81">
        <v>0.0</v>
      </c>
      <c r="BX28" s="79">
        <v>100.0</v>
      </c>
      <c r="BY28" s="79">
        <v>100.0</v>
      </c>
      <c r="BZ28" s="79">
        <v>100.0</v>
      </c>
      <c r="CA28" s="79">
        <v>80.0</v>
      </c>
      <c r="CB28" s="79">
        <v>0.0</v>
      </c>
      <c r="CC28" s="79"/>
      <c r="CD28" s="78">
        <f t="shared" si="18"/>
        <v>72.5</v>
      </c>
    </row>
    <row r="29" ht="15.75" customHeight="1">
      <c r="A29" s="34" t="str">
        <f t="shared" si="2"/>
        <v>202085503-k</v>
      </c>
      <c r="B29" s="23">
        <f t="shared" si="3"/>
        <v>78</v>
      </c>
      <c r="C29" s="34"/>
      <c r="D29" s="98">
        <f t="shared" si="21"/>
        <v>25</v>
      </c>
      <c r="E29" s="72" t="s">
        <v>1114</v>
      </c>
      <c r="F29" s="72" t="s">
        <v>77</v>
      </c>
      <c r="G29" s="72" t="s">
        <v>1115</v>
      </c>
      <c r="H29" s="72" t="s">
        <v>108</v>
      </c>
      <c r="I29" s="72" t="s">
        <v>1116</v>
      </c>
      <c r="J29" s="72" t="s">
        <v>157</v>
      </c>
      <c r="K29" s="72" t="s">
        <v>1117</v>
      </c>
      <c r="L29" s="72" t="s">
        <v>65</v>
      </c>
      <c r="M29" s="72" t="s">
        <v>1004</v>
      </c>
      <c r="N29" s="72" t="s">
        <v>1118</v>
      </c>
      <c r="O29" s="74">
        <f t="shared" si="4"/>
        <v>95</v>
      </c>
      <c r="P29" s="74">
        <f t="shared" si="5"/>
        <v>30</v>
      </c>
      <c r="Q29" s="74">
        <f t="shared" si="6"/>
        <v>63</v>
      </c>
      <c r="R29" s="74">
        <f t="shared" si="7"/>
        <v>89</v>
      </c>
      <c r="S29" s="74">
        <f t="shared" si="8"/>
        <v>100</v>
      </c>
      <c r="T29" s="74">
        <f t="shared" si="9"/>
        <v>99</v>
      </c>
      <c r="U29" s="74">
        <f t="shared" si="10"/>
        <v>87.5</v>
      </c>
      <c r="V29" s="75">
        <f t="shared" si="11"/>
        <v>0</v>
      </c>
      <c r="W29" s="76">
        <f t="shared" si="12"/>
        <v>78</v>
      </c>
      <c r="X29" s="74">
        <v>20.0</v>
      </c>
      <c r="Y29" s="77">
        <v>25.0</v>
      </c>
      <c r="Z29" s="77">
        <v>50.0</v>
      </c>
      <c r="AA29" s="77">
        <v>100.0</v>
      </c>
      <c r="AB29" s="78">
        <f t="shared" si="13"/>
        <v>95</v>
      </c>
      <c r="AC29" s="77">
        <v>30.0</v>
      </c>
      <c r="AD29" s="77">
        <v>0.0</v>
      </c>
      <c r="AE29" s="74">
        <v>0.0</v>
      </c>
      <c r="AF29" s="78">
        <f t="shared" si="14"/>
        <v>30</v>
      </c>
      <c r="AG29" s="77"/>
      <c r="AH29" s="77"/>
      <c r="AI29" s="74"/>
      <c r="AJ29" s="78">
        <f t="shared" si="15"/>
        <v>0</v>
      </c>
      <c r="AK29" s="79">
        <v>100.0</v>
      </c>
      <c r="AL29" s="80">
        <v>100.0</v>
      </c>
      <c r="AM29" s="79">
        <v>100.0</v>
      </c>
      <c r="AN29" s="79">
        <v>75.0</v>
      </c>
      <c r="AO29" s="79">
        <v>75.0</v>
      </c>
      <c r="AP29" s="79">
        <v>60.0</v>
      </c>
      <c r="AQ29" s="79">
        <v>100.0</v>
      </c>
      <c r="AR29" s="79">
        <v>100.0</v>
      </c>
      <c r="AS29" s="79">
        <v>80.0</v>
      </c>
      <c r="AT29" s="79">
        <v>100.0</v>
      </c>
      <c r="AU29" s="79"/>
      <c r="AV29" s="78">
        <f t="shared" si="20"/>
        <v>89</v>
      </c>
      <c r="AW29" s="79">
        <v>100.0</v>
      </c>
      <c r="AX29" s="79">
        <v>100.0</v>
      </c>
      <c r="AY29" s="79">
        <v>100.0</v>
      </c>
      <c r="AZ29" s="79">
        <v>100.0</v>
      </c>
      <c r="BA29" s="79">
        <v>100.0</v>
      </c>
      <c r="BB29" s="79">
        <v>100.0</v>
      </c>
      <c r="BC29" s="79">
        <v>100.0</v>
      </c>
      <c r="BD29" s="79">
        <v>100.0</v>
      </c>
      <c r="BE29" s="79">
        <v>100.0</v>
      </c>
      <c r="BF29" s="79">
        <v>100.0</v>
      </c>
      <c r="BG29" s="79"/>
      <c r="BH29" s="79"/>
      <c r="BI29" s="78">
        <f t="shared" si="22"/>
        <v>100</v>
      </c>
      <c r="BJ29" s="79">
        <v>100.0</v>
      </c>
      <c r="BK29" s="79">
        <v>100.0</v>
      </c>
      <c r="BL29" s="79">
        <v>100.0</v>
      </c>
      <c r="BM29" s="79">
        <v>100.0</v>
      </c>
      <c r="BN29" s="79">
        <v>100.0</v>
      </c>
      <c r="BO29" s="79">
        <v>100.0</v>
      </c>
      <c r="BP29" s="79">
        <v>90.0</v>
      </c>
      <c r="BQ29" s="79">
        <v>100.0</v>
      </c>
      <c r="BR29" s="79">
        <v>100.0</v>
      </c>
      <c r="BS29" s="79">
        <v>100.0</v>
      </c>
      <c r="BT29" s="78">
        <f t="shared" si="17"/>
        <v>99</v>
      </c>
      <c r="BU29" s="81">
        <v>0.0</v>
      </c>
      <c r="BV29" s="81">
        <v>100.0</v>
      </c>
      <c r="BW29" s="81">
        <v>100.0</v>
      </c>
      <c r="BX29" s="79">
        <v>100.0</v>
      </c>
      <c r="BY29" s="79">
        <v>100.0</v>
      </c>
      <c r="BZ29" s="79">
        <v>100.0</v>
      </c>
      <c r="CA29" s="79">
        <v>100.0</v>
      </c>
      <c r="CB29" s="79">
        <v>100.0</v>
      </c>
      <c r="CC29" s="79"/>
      <c r="CD29" s="78">
        <f t="shared" si="18"/>
        <v>87.5</v>
      </c>
    </row>
    <row r="30" ht="15.75" customHeight="1">
      <c r="A30" s="34" t="str">
        <f t="shared" si="2"/>
        <v>201956603-2</v>
      </c>
      <c r="B30" s="23">
        <f t="shared" si="3"/>
        <v>68</v>
      </c>
      <c r="C30" s="34" t="s">
        <v>1119</v>
      </c>
      <c r="D30" s="98">
        <f t="shared" si="21"/>
        <v>26</v>
      </c>
      <c r="E30" s="72" t="s">
        <v>1120</v>
      </c>
      <c r="F30" s="72" t="s">
        <v>61</v>
      </c>
      <c r="G30" s="72" t="s">
        <v>1121</v>
      </c>
      <c r="H30" s="72" t="s">
        <v>108</v>
      </c>
      <c r="I30" s="72" t="s">
        <v>1122</v>
      </c>
      <c r="J30" s="72" t="s">
        <v>699</v>
      </c>
      <c r="K30" s="72" t="s">
        <v>1123</v>
      </c>
      <c r="L30" s="72" t="s">
        <v>65</v>
      </c>
      <c r="M30" s="72" t="s">
        <v>97</v>
      </c>
      <c r="N30" s="72" t="s">
        <v>1124</v>
      </c>
      <c r="O30" s="74">
        <f t="shared" si="4"/>
        <v>90</v>
      </c>
      <c r="P30" s="74">
        <f t="shared" si="5"/>
        <v>50</v>
      </c>
      <c r="Q30" s="74">
        <f t="shared" si="6"/>
        <v>70</v>
      </c>
      <c r="R30" s="74">
        <f t="shared" si="7"/>
        <v>56.2</v>
      </c>
      <c r="S30" s="74">
        <f t="shared" si="8"/>
        <v>44.8</v>
      </c>
      <c r="T30" s="74">
        <f t="shared" si="9"/>
        <v>87.5</v>
      </c>
      <c r="U30" s="74">
        <f t="shared" si="10"/>
        <v>50</v>
      </c>
      <c r="V30" s="75">
        <f t="shared" si="11"/>
        <v>0</v>
      </c>
      <c r="W30" s="76">
        <f t="shared" si="12"/>
        <v>68</v>
      </c>
      <c r="X30" s="74">
        <v>20.0</v>
      </c>
      <c r="Y30" s="77">
        <v>30.0</v>
      </c>
      <c r="Z30" s="77">
        <v>40.0</v>
      </c>
      <c r="AA30" s="77">
        <v>100.0</v>
      </c>
      <c r="AB30" s="78">
        <f t="shared" si="13"/>
        <v>90</v>
      </c>
      <c r="AC30" s="77">
        <v>10.0</v>
      </c>
      <c r="AD30" s="77">
        <v>40.0</v>
      </c>
      <c r="AE30" s="74">
        <v>100.0</v>
      </c>
      <c r="AF30" s="78">
        <f t="shared" si="14"/>
        <v>50</v>
      </c>
      <c r="AG30" s="77"/>
      <c r="AH30" s="77"/>
      <c r="AI30" s="74"/>
      <c r="AJ30" s="78">
        <f t="shared" si="15"/>
        <v>0</v>
      </c>
      <c r="AK30" s="79">
        <v>67.0</v>
      </c>
      <c r="AL30" s="80">
        <v>100.0</v>
      </c>
      <c r="AM30" s="79">
        <v>100.0</v>
      </c>
      <c r="AN30" s="79">
        <v>25.0</v>
      </c>
      <c r="AO30" s="79">
        <v>100.0</v>
      </c>
      <c r="AP30" s="79">
        <v>60.0</v>
      </c>
      <c r="AQ30" s="79">
        <v>0.0</v>
      </c>
      <c r="AR30" s="79">
        <v>50.0</v>
      </c>
      <c r="AS30" s="79">
        <v>60.0</v>
      </c>
      <c r="AT30" s="79">
        <v>0.0</v>
      </c>
      <c r="AU30" s="79"/>
      <c r="AV30" s="78">
        <f t="shared" si="20"/>
        <v>56.2</v>
      </c>
      <c r="AW30" s="79">
        <v>66.0</v>
      </c>
      <c r="AX30" s="79">
        <v>100.0</v>
      </c>
      <c r="AY30" s="79">
        <v>100.0</v>
      </c>
      <c r="AZ30" s="79">
        <v>0.0</v>
      </c>
      <c r="BA30" s="79">
        <v>93.0</v>
      </c>
      <c r="BB30" s="79">
        <v>0.0</v>
      </c>
      <c r="BC30" s="79">
        <v>89.0</v>
      </c>
      <c r="BD30" s="79">
        <v>0.0</v>
      </c>
      <c r="BE30" s="79">
        <v>0.0</v>
      </c>
      <c r="BF30" s="79">
        <v>0.0</v>
      </c>
      <c r="BG30" s="79"/>
      <c r="BH30" s="79"/>
      <c r="BI30" s="78">
        <f t="shared" si="22"/>
        <v>44.8</v>
      </c>
      <c r="BJ30" s="79">
        <v>90.0</v>
      </c>
      <c r="BK30" s="79">
        <v>95.0</v>
      </c>
      <c r="BL30" s="79">
        <v>100.0</v>
      </c>
      <c r="BM30" s="79">
        <v>100.0</v>
      </c>
      <c r="BN30" s="79">
        <v>100.0</v>
      </c>
      <c r="BO30" s="79">
        <v>95.0</v>
      </c>
      <c r="BP30" s="79">
        <v>95.0</v>
      </c>
      <c r="BQ30" s="79">
        <v>100.0</v>
      </c>
      <c r="BR30" s="79">
        <v>100.0</v>
      </c>
      <c r="BS30" s="79">
        <v>0.0</v>
      </c>
      <c r="BT30" s="78">
        <f t="shared" si="17"/>
        <v>87.5</v>
      </c>
      <c r="BU30" s="81">
        <v>0.0</v>
      </c>
      <c r="BV30" s="81">
        <v>100.0</v>
      </c>
      <c r="BW30" s="81">
        <v>100.0</v>
      </c>
      <c r="BX30" s="79">
        <v>100.0</v>
      </c>
      <c r="BY30" s="79">
        <v>100.0</v>
      </c>
      <c r="BZ30" s="79">
        <v>0.0</v>
      </c>
      <c r="CA30" s="79">
        <v>0.0</v>
      </c>
      <c r="CB30" s="79">
        <v>0.0</v>
      </c>
      <c r="CC30" s="79"/>
      <c r="CD30" s="78">
        <f t="shared" si="18"/>
        <v>50</v>
      </c>
    </row>
    <row r="31" ht="15.75" customHeight="1">
      <c r="A31" s="34" t="str">
        <f t="shared" si="2"/>
        <v>201951571-3</v>
      </c>
      <c r="B31" s="23">
        <f t="shared" si="3"/>
        <v>74</v>
      </c>
      <c r="C31" s="34"/>
      <c r="D31" s="98">
        <v>27.0</v>
      </c>
      <c r="E31" s="72" t="s">
        <v>1125</v>
      </c>
      <c r="F31" s="72" t="s">
        <v>79</v>
      </c>
      <c r="G31" s="72" t="s">
        <v>1126</v>
      </c>
      <c r="H31" s="72" t="s">
        <v>79</v>
      </c>
      <c r="I31" s="72" t="s">
        <v>235</v>
      </c>
      <c r="J31" s="72" t="s">
        <v>625</v>
      </c>
      <c r="K31" s="72" t="s">
        <v>1127</v>
      </c>
      <c r="L31" s="72" t="s">
        <v>65</v>
      </c>
      <c r="M31" s="72" t="s">
        <v>323</v>
      </c>
      <c r="N31" s="72" t="s">
        <v>1128</v>
      </c>
      <c r="O31" s="74">
        <f t="shared" si="4"/>
        <v>64</v>
      </c>
      <c r="P31" s="74">
        <f t="shared" si="5"/>
        <v>25</v>
      </c>
      <c r="Q31" s="74">
        <f t="shared" si="6"/>
        <v>55</v>
      </c>
      <c r="R31" s="74">
        <f t="shared" si="7"/>
        <v>90.5</v>
      </c>
      <c r="S31" s="74">
        <f t="shared" si="8"/>
        <v>90</v>
      </c>
      <c r="T31" s="74">
        <f t="shared" si="9"/>
        <v>96</v>
      </c>
      <c r="U31" s="74">
        <f t="shared" si="10"/>
        <v>100</v>
      </c>
      <c r="V31" s="75">
        <f t="shared" si="11"/>
        <v>45</v>
      </c>
      <c r="W31" s="76">
        <f t="shared" si="12"/>
        <v>74</v>
      </c>
      <c r="X31" s="74">
        <v>20.0</v>
      </c>
      <c r="Y31" s="77">
        <v>30.0</v>
      </c>
      <c r="Z31" s="77">
        <v>20.0</v>
      </c>
      <c r="AA31" s="77">
        <v>70.0</v>
      </c>
      <c r="AB31" s="78">
        <f t="shared" si="13"/>
        <v>64</v>
      </c>
      <c r="AC31" s="77">
        <v>5.0</v>
      </c>
      <c r="AD31" s="77">
        <v>20.0</v>
      </c>
      <c r="AE31" s="74">
        <v>100.0</v>
      </c>
      <c r="AF31" s="78">
        <f t="shared" si="14"/>
        <v>25</v>
      </c>
      <c r="AG31" s="77">
        <v>5.0</v>
      </c>
      <c r="AH31" s="77">
        <v>40.0</v>
      </c>
      <c r="AI31" s="74">
        <v>100.0</v>
      </c>
      <c r="AJ31" s="78">
        <f t="shared" si="15"/>
        <v>45</v>
      </c>
      <c r="AK31" s="79">
        <v>100.0</v>
      </c>
      <c r="AL31" s="80">
        <v>100.0</v>
      </c>
      <c r="AM31" s="79">
        <v>90.0</v>
      </c>
      <c r="AN31" s="79">
        <v>100.0</v>
      </c>
      <c r="AO31" s="79">
        <v>75.0</v>
      </c>
      <c r="AP31" s="79">
        <v>80.0</v>
      </c>
      <c r="AQ31" s="79">
        <v>80.0</v>
      </c>
      <c r="AR31" s="79">
        <v>100.0</v>
      </c>
      <c r="AS31" s="79">
        <v>80.0</v>
      </c>
      <c r="AT31" s="79">
        <v>100.0</v>
      </c>
      <c r="AU31" s="79"/>
      <c r="AV31" s="78">
        <f t="shared" si="20"/>
        <v>90.5</v>
      </c>
      <c r="AW31" s="79">
        <v>100.0</v>
      </c>
      <c r="AX31" s="79">
        <v>100.0</v>
      </c>
      <c r="AY31" s="79">
        <v>100.0</v>
      </c>
      <c r="AZ31" s="79">
        <v>100.0</v>
      </c>
      <c r="BA31" s="79">
        <v>100.0</v>
      </c>
      <c r="BB31" s="79">
        <v>100.0</v>
      </c>
      <c r="BC31" s="79">
        <v>100.0</v>
      </c>
      <c r="BD31" s="79">
        <v>100.0</v>
      </c>
      <c r="BE31" s="79">
        <v>0.0</v>
      </c>
      <c r="BF31" s="79">
        <v>100.0</v>
      </c>
      <c r="BG31" s="79"/>
      <c r="BH31" s="79"/>
      <c r="BI31" s="78">
        <f t="shared" si="22"/>
        <v>90</v>
      </c>
      <c r="BJ31" s="79">
        <v>100.0</v>
      </c>
      <c r="BK31" s="79">
        <v>100.0</v>
      </c>
      <c r="BL31" s="79">
        <v>100.0</v>
      </c>
      <c r="BM31" s="79">
        <v>100.0</v>
      </c>
      <c r="BN31" s="79">
        <v>100.0</v>
      </c>
      <c r="BO31" s="79">
        <v>95.0</v>
      </c>
      <c r="BP31" s="79">
        <v>75.0</v>
      </c>
      <c r="BQ31" s="79">
        <v>100.0</v>
      </c>
      <c r="BR31" s="79">
        <v>90.0</v>
      </c>
      <c r="BS31" s="79">
        <v>100.0</v>
      </c>
      <c r="BT31" s="78">
        <f t="shared" si="17"/>
        <v>96</v>
      </c>
      <c r="BU31" s="81">
        <v>100.0</v>
      </c>
      <c r="BV31" s="81">
        <v>100.0</v>
      </c>
      <c r="BW31" s="81">
        <v>100.0</v>
      </c>
      <c r="BX31" s="79">
        <v>100.0</v>
      </c>
      <c r="BY31" s="79">
        <v>100.0</v>
      </c>
      <c r="BZ31" s="79">
        <v>100.0</v>
      </c>
      <c r="CA31" s="79">
        <v>100.0</v>
      </c>
      <c r="CB31" s="79">
        <v>100.0</v>
      </c>
      <c r="CC31" s="79"/>
      <c r="CD31" s="78">
        <f t="shared" si="18"/>
        <v>100</v>
      </c>
    </row>
    <row r="32" ht="15.75" customHeight="1">
      <c r="A32" s="34" t="str">
        <f t="shared" si="2"/>
        <v>202085510-2</v>
      </c>
      <c r="B32" s="23">
        <f t="shared" si="3"/>
        <v>73</v>
      </c>
      <c r="C32" s="34"/>
      <c r="D32" s="98">
        <v>28.0</v>
      </c>
      <c r="E32" s="72" t="s">
        <v>1129</v>
      </c>
      <c r="F32" s="72" t="s">
        <v>61</v>
      </c>
      <c r="G32" s="72" t="s">
        <v>1130</v>
      </c>
      <c r="H32" s="72" t="s">
        <v>85</v>
      </c>
      <c r="I32" s="72" t="s">
        <v>1131</v>
      </c>
      <c r="J32" s="72" t="s">
        <v>175</v>
      </c>
      <c r="K32" s="72" t="s">
        <v>1132</v>
      </c>
      <c r="L32" s="72" t="s">
        <v>65</v>
      </c>
      <c r="M32" s="72" t="s">
        <v>1004</v>
      </c>
      <c r="N32" s="72" t="s">
        <v>1133</v>
      </c>
      <c r="O32" s="74">
        <f t="shared" si="4"/>
        <v>85</v>
      </c>
      <c r="P32" s="74">
        <f t="shared" si="5"/>
        <v>50</v>
      </c>
      <c r="Q32" s="74">
        <f t="shared" si="6"/>
        <v>68</v>
      </c>
      <c r="R32" s="74">
        <f t="shared" si="7"/>
        <v>82.7</v>
      </c>
      <c r="S32" s="74">
        <f t="shared" si="8"/>
        <v>99</v>
      </c>
      <c r="T32" s="74">
        <f t="shared" si="9"/>
        <v>64.5</v>
      </c>
      <c r="U32" s="74">
        <f t="shared" si="10"/>
        <v>93.25</v>
      </c>
      <c r="V32" s="75">
        <f t="shared" si="11"/>
        <v>0</v>
      </c>
      <c r="W32" s="76">
        <f t="shared" si="12"/>
        <v>73</v>
      </c>
      <c r="X32" s="74">
        <v>20.0</v>
      </c>
      <c r="Y32" s="77">
        <v>30.0</v>
      </c>
      <c r="Z32" s="77">
        <v>35.0</v>
      </c>
      <c r="AA32" s="77">
        <v>100.0</v>
      </c>
      <c r="AB32" s="78">
        <f t="shared" si="13"/>
        <v>85</v>
      </c>
      <c r="AC32" s="77">
        <v>0.0</v>
      </c>
      <c r="AD32" s="77">
        <v>50.0</v>
      </c>
      <c r="AE32" s="74">
        <v>100.0</v>
      </c>
      <c r="AF32" s="78">
        <f t="shared" si="14"/>
        <v>50</v>
      </c>
      <c r="AG32" s="77"/>
      <c r="AH32" s="77"/>
      <c r="AI32" s="74"/>
      <c r="AJ32" s="78">
        <f t="shared" si="15"/>
        <v>0</v>
      </c>
      <c r="AK32" s="79">
        <v>100.0</v>
      </c>
      <c r="AL32" s="80">
        <v>100.0</v>
      </c>
      <c r="AM32" s="79">
        <v>100.0</v>
      </c>
      <c r="AN32" s="79">
        <v>100.0</v>
      </c>
      <c r="AO32" s="79">
        <v>0.0</v>
      </c>
      <c r="AP32" s="79">
        <v>60.0</v>
      </c>
      <c r="AQ32" s="79">
        <v>100.0</v>
      </c>
      <c r="AR32" s="79">
        <v>67.0</v>
      </c>
      <c r="AS32" s="79">
        <v>100.0</v>
      </c>
      <c r="AT32" s="79">
        <v>100.0</v>
      </c>
      <c r="AU32" s="79"/>
      <c r="AV32" s="78">
        <f t="shared" si="20"/>
        <v>82.7</v>
      </c>
      <c r="AW32" s="79">
        <v>95.0</v>
      </c>
      <c r="AX32" s="79">
        <v>100.0</v>
      </c>
      <c r="AY32" s="79">
        <v>100.0</v>
      </c>
      <c r="AZ32" s="79">
        <v>100.0</v>
      </c>
      <c r="BA32" s="79">
        <v>100.0</v>
      </c>
      <c r="BB32" s="79">
        <v>100.0</v>
      </c>
      <c r="BC32" s="79">
        <v>95.0</v>
      </c>
      <c r="BD32" s="79">
        <v>100.0</v>
      </c>
      <c r="BE32" s="79">
        <v>100.0</v>
      </c>
      <c r="BF32" s="79">
        <v>100.0</v>
      </c>
      <c r="BG32" s="79"/>
      <c r="BH32" s="79"/>
      <c r="BI32" s="78">
        <f t="shared" si="22"/>
        <v>99</v>
      </c>
      <c r="BJ32" s="79">
        <v>100.0</v>
      </c>
      <c r="BK32" s="79">
        <v>100.0</v>
      </c>
      <c r="BL32" s="79">
        <v>80.0</v>
      </c>
      <c r="BM32" s="79">
        <v>0.0</v>
      </c>
      <c r="BN32" s="79">
        <v>100.0</v>
      </c>
      <c r="BO32" s="79">
        <v>0.0</v>
      </c>
      <c r="BP32" s="79">
        <v>100.0</v>
      </c>
      <c r="BQ32" s="79">
        <v>65.0</v>
      </c>
      <c r="BR32" s="79">
        <v>100.0</v>
      </c>
      <c r="BS32" s="79">
        <v>0.0</v>
      </c>
      <c r="BT32" s="78">
        <f t="shared" si="17"/>
        <v>64.5</v>
      </c>
      <c r="BU32" s="81">
        <v>100.0</v>
      </c>
      <c r="BV32" s="81">
        <v>100.0</v>
      </c>
      <c r="BW32" s="81">
        <v>100.0</v>
      </c>
      <c r="BX32" s="79">
        <v>100.0</v>
      </c>
      <c r="BY32" s="79">
        <v>100.0</v>
      </c>
      <c r="BZ32" s="79">
        <v>46.0</v>
      </c>
      <c r="CA32" s="79">
        <v>100.0</v>
      </c>
      <c r="CB32" s="79">
        <v>100.0</v>
      </c>
      <c r="CC32" s="79"/>
      <c r="CD32" s="78">
        <f t="shared" si="18"/>
        <v>93.25</v>
      </c>
    </row>
    <row r="33" ht="15.75" customHeight="1">
      <c r="A33" s="34" t="str">
        <f t="shared" si="2"/>
        <v>202085504-8</v>
      </c>
      <c r="B33" s="23">
        <f t="shared" si="3"/>
        <v>67</v>
      </c>
      <c r="C33" s="34"/>
      <c r="D33" s="98">
        <v>29.0</v>
      </c>
      <c r="E33" s="72" t="s">
        <v>1134</v>
      </c>
      <c r="F33" s="72" t="s">
        <v>108</v>
      </c>
      <c r="G33" s="72" t="s">
        <v>1135</v>
      </c>
      <c r="H33" s="72" t="s">
        <v>61</v>
      </c>
      <c r="I33" s="72" t="s">
        <v>792</v>
      </c>
      <c r="J33" s="72" t="s">
        <v>1136</v>
      </c>
      <c r="K33" s="72" t="s">
        <v>1137</v>
      </c>
      <c r="L33" s="72" t="s">
        <v>65</v>
      </c>
      <c r="M33" s="72" t="s">
        <v>1004</v>
      </c>
      <c r="N33" s="72" t="s">
        <v>1138</v>
      </c>
      <c r="O33" s="74">
        <f t="shared" si="4"/>
        <v>60</v>
      </c>
      <c r="P33" s="74">
        <f t="shared" si="5"/>
        <v>20</v>
      </c>
      <c r="Q33" s="74">
        <f t="shared" si="6"/>
        <v>63</v>
      </c>
      <c r="R33" s="74">
        <f t="shared" si="7"/>
        <v>58</v>
      </c>
      <c r="S33" s="74">
        <f t="shared" si="8"/>
        <v>80</v>
      </c>
      <c r="T33" s="74">
        <f t="shared" si="9"/>
        <v>76</v>
      </c>
      <c r="U33" s="74">
        <f t="shared" si="10"/>
        <v>85</v>
      </c>
      <c r="V33" s="75">
        <f t="shared" si="11"/>
        <v>65</v>
      </c>
      <c r="W33" s="76">
        <f t="shared" si="12"/>
        <v>67</v>
      </c>
      <c r="X33" s="74">
        <v>10.0</v>
      </c>
      <c r="Y33" s="77">
        <v>25.0</v>
      </c>
      <c r="Z33" s="77">
        <v>25.0</v>
      </c>
      <c r="AA33" s="77">
        <v>100.0</v>
      </c>
      <c r="AB33" s="78">
        <f t="shared" si="13"/>
        <v>60</v>
      </c>
      <c r="AC33" s="77">
        <v>20.0</v>
      </c>
      <c r="AD33" s="77">
        <v>0.0</v>
      </c>
      <c r="AE33" s="74">
        <v>0.0</v>
      </c>
      <c r="AF33" s="78">
        <f t="shared" si="14"/>
        <v>20</v>
      </c>
      <c r="AG33" s="77">
        <v>0.0</v>
      </c>
      <c r="AH33" s="77">
        <v>65.0</v>
      </c>
      <c r="AI33" s="74">
        <v>100.0</v>
      </c>
      <c r="AJ33" s="78">
        <f t="shared" si="15"/>
        <v>65</v>
      </c>
      <c r="AK33" s="79">
        <v>83.0</v>
      </c>
      <c r="AL33" s="80">
        <v>100.0</v>
      </c>
      <c r="AM33" s="79">
        <v>0.0</v>
      </c>
      <c r="AN33" s="79">
        <v>100.0</v>
      </c>
      <c r="AO33" s="79">
        <v>100.0</v>
      </c>
      <c r="AP33" s="79">
        <v>60.0</v>
      </c>
      <c r="AQ33" s="79">
        <v>100.0</v>
      </c>
      <c r="AR33" s="79">
        <v>17.0</v>
      </c>
      <c r="AS33" s="79">
        <v>20.0</v>
      </c>
      <c r="AT33" s="79">
        <v>0.0</v>
      </c>
      <c r="AU33" s="79"/>
      <c r="AV33" s="78">
        <f t="shared" si="20"/>
        <v>58</v>
      </c>
      <c r="AW33" s="79">
        <v>100.0</v>
      </c>
      <c r="AX33" s="79">
        <v>100.0</v>
      </c>
      <c r="AY33" s="79">
        <v>100.0</v>
      </c>
      <c r="AZ33" s="79">
        <v>0.0</v>
      </c>
      <c r="BA33" s="79">
        <v>100.0</v>
      </c>
      <c r="BB33" s="79">
        <v>0.0</v>
      </c>
      <c r="BC33" s="79">
        <v>100.0</v>
      </c>
      <c r="BD33" s="79">
        <v>100.0</v>
      </c>
      <c r="BE33" s="79">
        <v>100.0</v>
      </c>
      <c r="BF33" s="79">
        <v>100.0</v>
      </c>
      <c r="BG33" s="79"/>
      <c r="BH33" s="79"/>
      <c r="BI33" s="78">
        <f t="shared" si="22"/>
        <v>80</v>
      </c>
      <c r="BJ33" s="79">
        <v>90.0</v>
      </c>
      <c r="BK33" s="79">
        <v>100.0</v>
      </c>
      <c r="BL33" s="79">
        <v>90.0</v>
      </c>
      <c r="BM33" s="79">
        <v>100.0</v>
      </c>
      <c r="BN33" s="79">
        <v>95.0</v>
      </c>
      <c r="BO33" s="79">
        <v>0.0</v>
      </c>
      <c r="BP33" s="79">
        <v>85.0</v>
      </c>
      <c r="BQ33" s="79">
        <v>100.0</v>
      </c>
      <c r="BR33" s="79">
        <v>100.0</v>
      </c>
      <c r="BS33" s="79">
        <v>0.0</v>
      </c>
      <c r="BT33" s="78">
        <f t="shared" si="17"/>
        <v>76</v>
      </c>
      <c r="BU33" s="81">
        <v>100.0</v>
      </c>
      <c r="BV33" s="81">
        <v>100.0</v>
      </c>
      <c r="BW33" s="81">
        <v>0.0</v>
      </c>
      <c r="BX33" s="79">
        <v>100.0</v>
      </c>
      <c r="BY33" s="79">
        <v>100.0</v>
      </c>
      <c r="BZ33" s="79">
        <v>100.0</v>
      </c>
      <c r="CA33" s="79">
        <v>100.0</v>
      </c>
      <c r="CB33" s="79">
        <v>80.0</v>
      </c>
      <c r="CC33" s="79"/>
      <c r="CD33" s="78">
        <f t="shared" si="18"/>
        <v>85</v>
      </c>
    </row>
    <row r="34" ht="15.75" customHeight="1">
      <c r="A34" s="34" t="str">
        <f t="shared" si="2"/>
        <v>202004559-3</v>
      </c>
      <c r="B34" s="23">
        <f t="shared" si="3"/>
        <v>92</v>
      </c>
      <c r="C34" s="34"/>
      <c r="D34" s="98">
        <v>30.0</v>
      </c>
      <c r="E34" s="72" t="s">
        <v>1139</v>
      </c>
      <c r="F34" s="72" t="s">
        <v>79</v>
      </c>
      <c r="G34" s="72" t="s">
        <v>1140</v>
      </c>
      <c r="H34" s="72" t="s">
        <v>71</v>
      </c>
      <c r="I34" s="72" t="s">
        <v>380</v>
      </c>
      <c r="J34" s="72" t="s">
        <v>1141</v>
      </c>
      <c r="K34" s="72" t="s">
        <v>1142</v>
      </c>
      <c r="L34" s="72" t="s">
        <v>65</v>
      </c>
      <c r="M34" s="72" t="s">
        <v>66</v>
      </c>
      <c r="N34" s="72" t="s">
        <v>1143</v>
      </c>
      <c r="O34" s="74">
        <f t="shared" si="4"/>
        <v>100</v>
      </c>
      <c r="P34" s="74">
        <f t="shared" si="5"/>
        <v>80</v>
      </c>
      <c r="Q34" s="74">
        <f t="shared" si="6"/>
        <v>90</v>
      </c>
      <c r="R34" s="74">
        <f t="shared" si="7"/>
        <v>94.3</v>
      </c>
      <c r="S34" s="74">
        <f t="shared" si="8"/>
        <v>100</v>
      </c>
      <c r="T34" s="74">
        <f t="shared" si="9"/>
        <v>93</v>
      </c>
      <c r="U34" s="74">
        <f t="shared" si="10"/>
        <v>100</v>
      </c>
      <c r="V34" s="75">
        <f t="shared" si="11"/>
        <v>0</v>
      </c>
      <c r="W34" s="76">
        <f t="shared" si="12"/>
        <v>92</v>
      </c>
      <c r="X34" s="74">
        <v>20.0</v>
      </c>
      <c r="Y34" s="77">
        <v>30.0</v>
      </c>
      <c r="Z34" s="77">
        <v>50.0</v>
      </c>
      <c r="AA34" s="77">
        <v>100.0</v>
      </c>
      <c r="AB34" s="78">
        <f t="shared" si="13"/>
        <v>100</v>
      </c>
      <c r="AC34" s="77">
        <v>25.0</v>
      </c>
      <c r="AD34" s="77">
        <v>55.0</v>
      </c>
      <c r="AE34" s="74">
        <v>100.0</v>
      </c>
      <c r="AF34" s="78">
        <f t="shared" si="14"/>
        <v>80</v>
      </c>
      <c r="AG34" s="77"/>
      <c r="AH34" s="77"/>
      <c r="AI34" s="74"/>
      <c r="AJ34" s="78">
        <f t="shared" si="15"/>
        <v>0</v>
      </c>
      <c r="AK34" s="79">
        <v>100.0</v>
      </c>
      <c r="AL34" s="80">
        <v>100.0</v>
      </c>
      <c r="AM34" s="79">
        <v>100.0</v>
      </c>
      <c r="AN34" s="79">
        <v>100.0</v>
      </c>
      <c r="AO34" s="79">
        <v>100.0</v>
      </c>
      <c r="AP34" s="79">
        <v>60.0</v>
      </c>
      <c r="AQ34" s="79">
        <v>100.0</v>
      </c>
      <c r="AR34" s="79">
        <v>83.0</v>
      </c>
      <c r="AS34" s="79">
        <v>100.0</v>
      </c>
      <c r="AT34" s="79">
        <v>100.0</v>
      </c>
      <c r="AU34" s="79"/>
      <c r="AV34" s="78">
        <f t="shared" si="20"/>
        <v>94.3</v>
      </c>
      <c r="AW34" s="79">
        <v>100.0</v>
      </c>
      <c r="AX34" s="79">
        <v>100.0</v>
      </c>
      <c r="AY34" s="79">
        <v>100.0</v>
      </c>
      <c r="AZ34" s="79">
        <v>100.0</v>
      </c>
      <c r="BA34" s="79">
        <v>100.0</v>
      </c>
      <c r="BB34" s="79">
        <v>100.0</v>
      </c>
      <c r="BC34" s="79">
        <v>100.0</v>
      </c>
      <c r="BD34" s="79">
        <v>100.0</v>
      </c>
      <c r="BE34" s="79">
        <v>100.0</v>
      </c>
      <c r="BF34" s="79">
        <v>100.0</v>
      </c>
      <c r="BG34" s="79"/>
      <c r="BH34" s="79"/>
      <c r="BI34" s="78">
        <f t="shared" si="22"/>
        <v>100</v>
      </c>
      <c r="BJ34" s="79">
        <v>100.0</v>
      </c>
      <c r="BK34" s="79">
        <v>100.0</v>
      </c>
      <c r="BL34" s="79">
        <v>90.0</v>
      </c>
      <c r="BM34" s="79">
        <v>100.0</v>
      </c>
      <c r="BN34" s="79">
        <v>100.0</v>
      </c>
      <c r="BO34" s="79">
        <v>45.0</v>
      </c>
      <c r="BP34" s="79">
        <v>100.0</v>
      </c>
      <c r="BQ34" s="79">
        <v>100.0</v>
      </c>
      <c r="BR34" s="79">
        <v>100.0</v>
      </c>
      <c r="BS34" s="79">
        <v>95.0</v>
      </c>
      <c r="BT34" s="78">
        <f t="shared" si="17"/>
        <v>93</v>
      </c>
      <c r="BU34" s="81">
        <v>100.0</v>
      </c>
      <c r="BV34" s="81">
        <v>100.0</v>
      </c>
      <c r="BW34" s="81">
        <v>100.0</v>
      </c>
      <c r="BX34" s="79">
        <v>100.0</v>
      </c>
      <c r="BY34" s="79">
        <v>100.0</v>
      </c>
      <c r="BZ34" s="79">
        <v>100.0</v>
      </c>
      <c r="CA34" s="79">
        <v>100.0</v>
      </c>
      <c r="CB34" s="79">
        <v>100.0</v>
      </c>
      <c r="CC34" s="79"/>
      <c r="CD34" s="78">
        <f t="shared" si="18"/>
        <v>100</v>
      </c>
    </row>
    <row r="35" ht="15.75" customHeight="1">
      <c r="A35" s="34" t="str">
        <f t="shared" si="2"/>
        <v>202085508-0</v>
      </c>
      <c r="B35" s="23">
        <f t="shared" si="3"/>
        <v>91</v>
      </c>
      <c r="C35" s="34"/>
      <c r="D35" s="98">
        <v>31.0</v>
      </c>
      <c r="E35" s="72" t="s">
        <v>1144</v>
      </c>
      <c r="F35" s="72" t="s">
        <v>155</v>
      </c>
      <c r="G35" s="72" t="s">
        <v>1145</v>
      </c>
      <c r="H35" s="72" t="s">
        <v>108</v>
      </c>
      <c r="I35" s="72" t="s">
        <v>681</v>
      </c>
      <c r="J35" s="72" t="s">
        <v>334</v>
      </c>
      <c r="K35" s="72" t="s">
        <v>1146</v>
      </c>
      <c r="L35" s="72" t="s">
        <v>65</v>
      </c>
      <c r="M35" s="72" t="s">
        <v>1004</v>
      </c>
      <c r="N35" s="72" t="s">
        <v>1147</v>
      </c>
      <c r="O35" s="74">
        <f t="shared" si="4"/>
        <v>90</v>
      </c>
      <c r="P35" s="74">
        <f t="shared" si="5"/>
        <v>90</v>
      </c>
      <c r="Q35" s="74">
        <f t="shared" si="6"/>
        <v>90</v>
      </c>
      <c r="R35" s="74">
        <f t="shared" si="7"/>
        <v>89.8</v>
      </c>
      <c r="S35" s="74">
        <f t="shared" si="8"/>
        <v>80</v>
      </c>
      <c r="T35" s="74">
        <f t="shared" si="9"/>
        <v>99</v>
      </c>
      <c r="U35" s="74">
        <f t="shared" si="10"/>
        <v>87.5</v>
      </c>
      <c r="V35" s="75">
        <f t="shared" si="11"/>
        <v>0</v>
      </c>
      <c r="W35" s="76">
        <f t="shared" si="12"/>
        <v>91</v>
      </c>
      <c r="X35" s="74">
        <v>20.0</v>
      </c>
      <c r="Y35" s="77">
        <v>30.0</v>
      </c>
      <c r="Z35" s="77">
        <v>40.0</v>
      </c>
      <c r="AA35" s="77">
        <v>100.0</v>
      </c>
      <c r="AB35" s="78">
        <f t="shared" si="13"/>
        <v>90</v>
      </c>
      <c r="AC35" s="77">
        <v>30.0</v>
      </c>
      <c r="AD35" s="77">
        <v>60.0</v>
      </c>
      <c r="AE35" s="74">
        <v>100.0</v>
      </c>
      <c r="AF35" s="78">
        <f t="shared" si="14"/>
        <v>90</v>
      </c>
      <c r="AG35" s="77"/>
      <c r="AH35" s="77"/>
      <c r="AI35" s="74"/>
      <c r="AJ35" s="78">
        <f t="shared" si="15"/>
        <v>0</v>
      </c>
      <c r="AK35" s="79">
        <v>100.0</v>
      </c>
      <c r="AL35" s="80">
        <v>100.0</v>
      </c>
      <c r="AM35" s="79">
        <v>100.0</v>
      </c>
      <c r="AN35" s="79">
        <v>75.0</v>
      </c>
      <c r="AO35" s="79">
        <v>100.0</v>
      </c>
      <c r="AP35" s="79">
        <v>100.0</v>
      </c>
      <c r="AQ35" s="79">
        <v>100.0</v>
      </c>
      <c r="AR35" s="79">
        <v>83.0</v>
      </c>
      <c r="AS35" s="79">
        <v>40.0</v>
      </c>
      <c r="AT35" s="79">
        <v>100.0</v>
      </c>
      <c r="AU35" s="79"/>
      <c r="AV35" s="78">
        <f t="shared" si="20"/>
        <v>89.8</v>
      </c>
      <c r="AW35" s="79">
        <v>100.0</v>
      </c>
      <c r="AX35" s="79">
        <v>100.0</v>
      </c>
      <c r="AY35" s="79">
        <v>100.0</v>
      </c>
      <c r="AZ35" s="79">
        <v>0.0</v>
      </c>
      <c r="BA35" s="79">
        <v>100.0</v>
      </c>
      <c r="BB35" s="79">
        <v>100.0</v>
      </c>
      <c r="BC35" s="79">
        <v>100.0</v>
      </c>
      <c r="BD35" s="79">
        <v>0.0</v>
      </c>
      <c r="BE35" s="79">
        <v>100.0</v>
      </c>
      <c r="BF35" s="79">
        <v>100.0</v>
      </c>
      <c r="BG35" s="79"/>
      <c r="BH35" s="79"/>
      <c r="BI35" s="78">
        <f t="shared" si="22"/>
        <v>80</v>
      </c>
      <c r="BJ35" s="79">
        <v>90.0</v>
      </c>
      <c r="BK35" s="79">
        <v>100.0</v>
      </c>
      <c r="BL35" s="79">
        <v>100.0</v>
      </c>
      <c r="BM35" s="79">
        <v>100.0</v>
      </c>
      <c r="BN35" s="79">
        <v>100.0</v>
      </c>
      <c r="BO35" s="79">
        <v>100.0</v>
      </c>
      <c r="BP35" s="79">
        <v>100.0</v>
      </c>
      <c r="BQ35" s="79">
        <v>100.0</v>
      </c>
      <c r="BR35" s="79">
        <v>100.0</v>
      </c>
      <c r="BS35" s="79">
        <v>100.0</v>
      </c>
      <c r="BT35" s="78">
        <f t="shared" si="17"/>
        <v>99</v>
      </c>
      <c r="BU35" s="81">
        <v>0.0</v>
      </c>
      <c r="BV35" s="81">
        <v>100.0</v>
      </c>
      <c r="BW35" s="81">
        <v>100.0</v>
      </c>
      <c r="BX35" s="79">
        <v>100.0</v>
      </c>
      <c r="BY35" s="79">
        <v>100.0</v>
      </c>
      <c r="BZ35" s="79">
        <v>100.0</v>
      </c>
      <c r="CA35" s="79">
        <v>100.0</v>
      </c>
      <c r="CB35" s="79">
        <v>100.0</v>
      </c>
      <c r="CC35" s="79"/>
      <c r="CD35" s="78">
        <f t="shared" si="18"/>
        <v>87.5</v>
      </c>
    </row>
    <row r="36" ht="15.75" customHeight="1">
      <c r="A36" s="34" t="str">
        <f t="shared" si="2"/>
        <v>202004676-k</v>
      </c>
      <c r="B36" s="23">
        <f t="shared" si="3"/>
        <v>78</v>
      </c>
      <c r="C36" s="34"/>
      <c r="D36" s="98">
        <v>32.0</v>
      </c>
      <c r="E36" s="72" t="s">
        <v>1148</v>
      </c>
      <c r="F36" s="72" t="s">
        <v>77</v>
      </c>
      <c r="G36" s="72" t="s">
        <v>1149</v>
      </c>
      <c r="H36" s="72" t="s">
        <v>59</v>
      </c>
      <c r="I36" s="72" t="s">
        <v>430</v>
      </c>
      <c r="J36" s="72" t="s">
        <v>1150</v>
      </c>
      <c r="K36" s="72" t="s">
        <v>1151</v>
      </c>
      <c r="L36" s="72" t="s">
        <v>65</v>
      </c>
      <c r="M36" s="72" t="s">
        <v>66</v>
      </c>
      <c r="N36" s="72" t="s">
        <v>1152</v>
      </c>
      <c r="O36" s="74">
        <f t="shared" si="4"/>
        <v>65</v>
      </c>
      <c r="P36" s="74">
        <f t="shared" si="5"/>
        <v>65</v>
      </c>
      <c r="Q36" s="74">
        <f t="shared" si="6"/>
        <v>65</v>
      </c>
      <c r="R36" s="74">
        <f t="shared" si="7"/>
        <v>80.8</v>
      </c>
      <c r="S36" s="74">
        <f t="shared" si="8"/>
        <v>100</v>
      </c>
      <c r="T36" s="74">
        <f t="shared" si="9"/>
        <v>96.5</v>
      </c>
      <c r="U36" s="74">
        <f t="shared" si="10"/>
        <v>100</v>
      </c>
      <c r="V36" s="75">
        <f t="shared" si="11"/>
        <v>0</v>
      </c>
      <c r="W36" s="76">
        <f t="shared" si="12"/>
        <v>78</v>
      </c>
      <c r="X36" s="74">
        <v>15.0</v>
      </c>
      <c r="Y36" s="77">
        <v>20.0</v>
      </c>
      <c r="Z36" s="77">
        <v>30.0</v>
      </c>
      <c r="AA36" s="77">
        <v>100.0</v>
      </c>
      <c r="AB36" s="78">
        <f t="shared" si="13"/>
        <v>65</v>
      </c>
      <c r="AC36" s="77">
        <v>5.0</v>
      </c>
      <c r="AD36" s="77">
        <v>60.0</v>
      </c>
      <c r="AE36" s="74">
        <v>100.0</v>
      </c>
      <c r="AF36" s="78">
        <f t="shared" si="14"/>
        <v>65</v>
      </c>
      <c r="AG36" s="77"/>
      <c r="AH36" s="77"/>
      <c r="AI36" s="74"/>
      <c r="AJ36" s="78">
        <f t="shared" si="15"/>
        <v>0</v>
      </c>
      <c r="AK36" s="79">
        <v>100.0</v>
      </c>
      <c r="AL36" s="80">
        <v>100.0</v>
      </c>
      <c r="AM36" s="79">
        <v>100.0</v>
      </c>
      <c r="AN36" s="79">
        <v>75.0</v>
      </c>
      <c r="AO36" s="79">
        <v>100.0</v>
      </c>
      <c r="AP36" s="79">
        <v>60.0</v>
      </c>
      <c r="AQ36" s="79">
        <v>100.0</v>
      </c>
      <c r="AR36" s="79">
        <v>33.0</v>
      </c>
      <c r="AS36" s="79">
        <v>40.0</v>
      </c>
      <c r="AT36" s="79">
        <v>100.0</v>
      </c>
      <c r="AU36" s="79"/>
      <c r="AV36" s="78">
        <f t="shared" si="20"/>
        <v>80.8</v>
      </c>
      <c r="AW36" s="79">
        <v>100.0</v>
      </c>
      <c r="AX36" s="79">
        <v>100.0</v>
      </c>
      <c r="AY36" s="79">
        <v>100.0</v>
      </c>
      <c r="AZ36" s="79">
        <v>100.0</v>
      </c>
      <c r="BA36" s="79">
        <v>100.0</v>
      </c>
      <c r="BB36" s="79">
        <v>100.0</v>
      </c>
      <c r="BC36" s="79">
        <v>100.0</v>
      </c>
      <c r="BD36" s="79">
        <v>100.0</v>
      </c>
      <c r="BE36" s="79">
        <v>100.0</v>
      </c>
      <c r="BF36" s="79">
        <v>100.0</v>
      </c>
      <c r="BG36" s="79"/>
      <c r="BH36" s="79"/>
      <c r="BI36" s="78">
        <f t="shared" si="22"/>
        <v>100</v>
      </c>
      <c r="BJ36" s="79">
        <v>100.0</v>
      </c>
      <c r="BK36" s="79">
        <v>100.0</v>
      </c>
      <c r="BL36" s="79">
        <v>95.0</v>
      </c>
      <c r="BM36" s="79">
        <v>90.0</v>
      </c>
      <c r="BN36" s="79">
        <v>100.0</v>
      </c>
      <c r="BO36" s="79">
        <v>100.0</v>
      </c>
      <c r="BP36" s="79">
        <v>80.0</v>
      </c>
      <c r="BQ36" s="79">
        <v>100.0</v>
      </c>
      <c r="BR36" s="79">
        <v>100.0</v>
      </c>
      <c r="BS36" s="79">
        <v>100.0</v>
      </c>
      <c r="BT36" s="78">
        <f t="shared" si="17"/>
        <v>96.5</v>
      </c>
      <c r="BU36" s="81">
        <v>100.0</v>
      </c>
      <c r="BV36" s="81">
        <v>100.0</v>
      </c>
      <c r="BW36" s="81">
        <v>100.0</v>
      </c>
      <c r="BX36" s="79">
        <v>100.0</v>
      </c>
      <c r="BY36" s="79">
        <v>100.0</v>
      </c>
      <c r="BZ36" s="79">
        <v>100.0</v>
      </c>
      <c r="CA36" s="79">
        <v>100.0</v>
      </c>
      <c r="CB36" s="79">
        <v>100.0</v>
      </c>
      <c r="CC36" s="79"/>
      <c r="CD36" s="78">
        <f t="shared" si="18"/>
        <v>100</v>
      </c>
    </row>
    <row r="37" ht="15.75" customHeight="1">
      <c r="A37" s="34" t="str">
        <f t="shared" si="2"/>
        <v>201804627-2</v>
      </c>
      <c r="B37" s="23">
        <f t="shared" si="3"/>
        <v>88</v>
      </c>
      <c r="C37" s="34"/>
      <c r="D37" s="98">
        <v>33.0</v>
      </c>
      <c r="E37" s="72" t="s">
        <v>1153</v>
      </c>
      <c r="F37" s="72" t="s">
        <v>61</v>
      </c>
      <c r="G37" s="72" t="s">
        <v>1154</v>
      </c>
      <c r="H37" s="72" t="s">
        <v>61</v>
      </c>
      <c r="I37" s="72" t="s">
        <v>1155</v>
      </c>
      <c r="J37" s="72" t="s">
        <v>529</v>
      </c>
      <c r="K37" s="72" t="s">
        <v>1156</v>
      </c>
      <c r="L37" s="72" t="s">
        <v>61</v>
      </c>
      <c r="M37" s="72" t="s">
        <v>195</v>
      </c>
      <c r="N37" s="72" t="s">
        <v>1157</v>
      </c>
      <c r="O37" s="74">
        <f t="shared" si="4"/>
        <v>90</v>
      </c>
      <c r="P37" s="74">
        <f t="shared" si="5"/>
        <v>90</v>
      </c>
      <c r="Q37" s="74">
        <f t="shared" si="6"/>
        <v>90</v>
      </c>
      <c r="R37" s="74">
        <f t="shared" si="7"/>
        <v>87</v>
      </c>
      <c r="S37" s="74">
        <f t="shared" si="8"/>
        <v>88.11111111</v>
      </c>
      <c r="T37" s="74">
        <f t="shared" si="9"/>
        <v>87.5</v>
      </c>
      <c r="U37" s="74">
        <f t="shared" si="10"/>
        <v>75</v>
      </c>
      <c r="V37" s="75">
        <f t="shared" si="11"/>
        <v>0</v>
      </c>
      <c r="W37" s="76">
        <f t="shared" si="12"/>
        <v>88</v>
      </c>
      <c r="X37" s="74">
        <v>20.0</v>
      </c>
      <c r="Y37" s="77">
        <v>30.0</v>
      </c>
      <c r="Z37" s="77">
        <v>40.0</v>
      </c>
      <c r="AA37" s="77">
        <v>100.0</v>
      </c>
      <c r="AB37" s="78">
        <f t="shared" si="13"/>
        <v>90</v>
      </c>
      <c r="AC37" s="77">
        <v>30.0</v>
      </c>
      <c r="AD37" s="77">
        <v>60.0</v>
      </c>
      <c r="AE37" s="74">
        <v>100.0</v>
      </c>
      <c r="AF37" s="78">
        <f t="shared" si="14"/>
        <v>90</v>
      </c>
      <c r="AG37" s="77"/>
      <c r="AH37" s="77"/>
      <c r="AI37" s="74"/>
      <c r="AJ37" s="78">
        <f t="shared" si="15"/>
        <v>0</v>
      </c>
      <c r="AK37" s="79">
        <v>100.0</v>
      </c>
      <c r="AL37" s="80">
        <v>100.0</v>
      </c>
      <c r="AM37" s="79">
        <v>100.0</v>
      </c>
      <c r="AN37" s="79">
        <v>100.0</v>
      </c>
      <c r="AO37" s="79">
        <v>100.0</v>
      </c>
      <c r="AP37" s="79">
        <v>80.0</v>
      </c>
      <c r="AQ37" s="79">
        <v>100.0</v>
      </c>
      <c r="AR37" s="79">
        <v>50.0</v>
      </c>
      <c r="AS37" s="79">
        <v>40.0</v>
      </c>
      <c r="AT37" s="79">
        <v>100.0</v>
      </c>
      <c r="AU37" s="79"/>
      <c r="AV37" s="78">
        <f t="shared" si="20"/>
        <v>87</v>
      </c>
      <c r="AW37" s="79">
        <v>0.0</v>
      </c>
      <c r="AX37" s="79">
        <v>0.0</v>
      </c>
      <c r="AY37" s="79">
        <v>100.0</v>
      </c>
      <c r="AZ37" s="79">
        <v>97.0</v>
      </c>
      <c r="BA37" s="79">
        <v>96.0</v>
      </c>
      <c r="BB37" s="79">
        <v>100.0</v>
      </c>
      <c r="BC37" s="79">
        <v>100.0</v>
      </c>
      <c r="BD37" s="79">
        <v>100.0</v>
      </c>
      <c r="BE37" s="79">
        <v>100.0</v>
      </c>
      <c r="BF37" s="79">
        <v>100.0</v>
      </c>
      <c r="BG37" s="79"/>
      <c r="BH37" s="79"/>
      <c r="BI37" s="78">
        <f>IFERROR(AVERAGE(AX37:BH37),0)</f>
        <v>88.11111111</v>
      </c>
      <c r="BJ37" s="79">
        <v>100.0</v>
      </c>
      <c r="BK37" s="79">
        <v>100.0</v>
      </c>
      <c r="BL37" s="79">
        <v>95.0</v>
      </c>
      <c r="BM37" s="79">
        <v>95.0</v>
      </c>
      <c r="BN37" s="79">
        <v>80.0</v>
      </c>
      <c r="BO37" s="79">
        <v>15.0</v>
      </c>
      <c r="BP37" s="79">
        <v>90.0</v>
      </c>
      <c r="BQ37" s="79">
        <v>100.0</v>
      </c>
      <c r="BR37" s="79">
        <v>100.0</v>
      </c>
      <c r="BS37" s="79">
        <v>100.0</v>
      </c>
      <c r="BT37" s="78">
        <f t="shared" si="17"/>
        <v>87.5</v>
      </c>
      <c r="BU37" s="81">
        <v>100.0</v>
      </c>
      <c r="BV37" s="81">
        <v>100.0</v>
      </c>
      <c r="BW37" s="81">
        <v>100.0</v>
      </c>
      <c r="BX37" s="79">
        <v>100.0</v>
      </c>
      <c r="BY37" s="79">
        <v>0.0</v>
      </c>
      <c r="BZ37" s="79">
        <v>100.0</v>
      </c>
      <c r="CA37" s="79">
        <v>0.0</v>
      </c>
      <c r="CB37" s="79">
        <v>100.0</v>
      </c>
      <c r="CC37" s="79"/>
      <c r="CD37" s="78">
        <f t="shared" si="18"/>
        <v>75</v>
      </c>
    </row>
    <row r="38" ht="15.75" customHeight="1">
      <c r="A38" s="34" t="str">
        <f t="shared" si="2"/>
        <v>202004684-0</v>
      </c>
      <c r="B38" s="23">
        <f t="shared" si="3"/>
        <v>88</v>
      </c>
      <c r="C38" s="34"/>
      <c r="D38" s="98">
        <v>34.0</v>
      </c>
      <c r="E38" s="72" t="s">
        <v>1158</v>
      </c>
      <c r="F38" s="72" t="s">
        <v>155</v>
      </c>
      <c r="G38" s="72" t="s">
        <v>1159</v>
      </c>
      <c r="H38" s="72" t="s">
        <v>155</v>
      </c>
      <c r="I38" s="72" t="s">
        <v>450</v>
      </c>
      <c r="J38" s="72" t="s">
        <v>1160</v>
      </c>
      <c r="K38" s="72" t="s">
        <v>1161</v>
      </c>
      <c r="L38" s="72" t="s">
        <v>65</v>
      </c>
      <c r="M38" s="72" t="s">
        <v>66</v>
      </c>
      <c r="N38" s="72" t="s">
        <v>1162</v>
      </c>
      <c r="O38" s="74">
        <f t="shared" si="4"/>
        <v>85</v>
      </c>
      <c r="P38" s="74">
        <f t="shared" si="5"/>
        <v>85</v>
      </c>
      <c r="Q38" s="74">
        <f t="shared" si="6"/>
        <v>85</v>
      </c>
      <c r="R38" s="74">
        <f t="shared" si="7"/>
        <v>77</v>
      </c>
      <c r="S38" s="74">
        <f t="shared" si="8"/>
        <v>100</v>
      </c>
      <c r="T38" s="74">
        <f t="shared" si="9"/>
        <v>99.5</v>
      </c>
      <c r="U38" s="74">
        <f t="shared" si="10"/>
        <v>100</v>
      </c>
      <c r="V38" s="75">
        <f t="shared" si="11"/>
        <v>0</v>
      </c>
      <c r="W38" s="76">
        <f t="shared" si="12"/>
        <v>88</v>
      </c>
      <c r="X38" s="74">
        <v>20.0</v>
      </c>
      <c r="Y38" s="77">
        <v>25.0</v>
      </c>
      <c r="Z38" s="77">
        <v>40.0</v>
      </c>
      <c r="AA38" s="77">
        <v>100.0</v>
      </c>
      <c r="AB38" s="78">
        <f t="shared" si="13"/>
        <v>85</v>
      </c>
      <c r="AC38" s="77">
        <v>30.0</v>
      </c>
      <c r="AD38" s="77">
        <v>55.0</v>
      </c>
      <c r="AE38" s="74">
        <v>100.0</v>
      </c>
      <c r="AF38" s="78">
        <f t="shared" si="14"/>
        <v>85</v>
      </c>
      <c r="AG38" s="77"/>
      <c r="AH38" s="77"/>
      <c r="AI38" s="74"/>
      <c r="AJ38" s="78">
        <f t="shared" si="15"/>
        <v>0</v>
      </c>
      <c r="AK38" s="79">
        <v>100.0</v>
      </c>
      <c r="AL38" s="80">
        <v>100.0</v>
      </c>
      <c r="AM38" s="79">
        <v>100.0</v>
      </c>
      <c r="AN38" s="79">
        <v>100.0</v>
      </c>
      <c r="AO38" s="79">
        <v>50.0</v>
      </c>
      <c r="AP38" s="79">
        <v>60.0</v>
      </c>
      <c r="AQ38" s="79">
        <v>100.0</v>
      </c>
      <c r="AR38" s="79">
        <v>67.0</v>
      </c>
      <c r="AS38" s="79">
        <v>60.0</v>
      </c>
      <c r="AT38" s="79">
        <v>33.0</v>
      </c>
      <c r="AU38" s="79"/>
      <c r="AV38" s="78">
        <f t="shared" si="20"/>
        <v>77</v>
      </c>
      <c r="AW38" s="79">
        <v>100.0</v>
      </c>
      <c r="AX38" s="79">
        <v>100.0</v>
      </c>
      <c r="AY38" s="79">
        <v>100.0</v>
      </c>
      <c r="AZ38" s="79">
        <v>100.0</v>
      </c>
      <c r="BA38" s="79">
        <v>100.0</v>
      </c>
      <c r="BB38" s="79">
        <v>100.0</v>
      </c>
      <c r="BC38" s="79">
        <v>100.0</v>
      </c>
      <c r="BD38" s="79">
        <v>100.0</v>
      </c>
      <c r="BE38" s="79">
        <v>100.0</v>
      </c>
      <c r="BF38" s="79">
        <v>100.0</v>
      </c>
      <c r="BG38" s="79"/>
      <c r="BH38" s="79"/>
      <c r="BI38" s="78">
        <f t="shared" ref="BI38:BI39" si="23">IFERROR(AVERAGE(AW38:BH38),0)</f>
        <v>100</v>
      </c>
      <c r="BJ38" s="79">
        <v>100.0</v>
      </c>
      <c r="BK38" s="79">
        <v>95.0</v>
      </c>
      <c r="BL38" s="79">
        <v>100.0</v>
      </c>
      <c r="BM38" s="79">
        <v>100.0</v>
      </c>
      <c r="BN38" s="79">
        <v>100.0</v>
      </c>
      <c r="BO38" s="79">
        <v>100.0</v>
      </c>
      <c r="BP38" s="79">
        <v>100.0</v>
      </c>
      <c r="BQ38" s="79">
        <v>100.0</v>
      </c>
      <c r="BR38" s="79">
        <v>100.0</v>
      </c>
      <c r="BS38" s="79">
        <v>100.0</v>
      </c>
      <c r="BT38" s="78">
        <f t="shared" si="17"/>
        <v>99.5</v>
      </c>
      <c r="BU38" s="81">
        <v>100.0</v>
      </c>
      <c r="BV38" s="81">
        <v>100.0</v>
      </c>
      <c r="BW38" s="81">
        <v>100.0</v>
      </c>
      <c r="BX38" s="79">
        <v>100.0</v>
      </c>
      <c r="BY38" s="79">
        <v>100.0</v>
      </c>
      <c r="BZ38" s="79">
        <v>100.0</v>
      </c>
      <c r="CA38" s="79">
        <v>100.0</v>
      </c>
      <c r="CB38" s="79">
        <v>100.0</v>
      </c>
      <c r="CC38" s="79"/>
      <c r="CD38" s="78">
        <f t="shared" si="18"/>
        <v>100</v>
      </c>
    </row>
    <row r="39" ht="15.75" customHeight="1">
      <c r="A39" s="34" t="str">
        <f t="shared" si="2"/>
        <v>201956551-6</v>
      </c>
      <c r="B39" s="23">
        <f t="shared" si="3"/>
        <v>95</v>
      </c>
      <c r="C39" s="34"/>
      <c r="D39" s="98">
        <v>35.0</v>
      </c>
      <c r="E39" s="110" t="s">
        <v>1163</v>
      </c>
      <c r="F39" s="110" t="s">
        <v>85</v>
      </c>
      <c r="G39" s="110" t="s">
        <v>1164</v>
      </c>
      <c r="H39" s="110" t="s">
        <v>205</v>
      </c>
      <c r="I39" s="110" t="s">
        <v>1165</v>
      </c>
      <c r="J39" s="110" t="s">
        <v>1166</v>
      </c>
      <c r="K39" s="110" t="s">
        <v>1167</v>
      </c>
      <c r="L39" s="110" t="s">
        <v>65</v>
      </c>
      <c r="M39" s="110" t="s">
        <v>97</v>
      </c>
      <c r="N39" s="110" t="s">
        <v>1168</v>
      </c>
      <c r="O39" s="74">
        <f t="shared" si="4"/>
        <v>95</v>
      </c>
      <c r="P39" s="74">
        <f t="shared" si="5"/>
        <v>95</v>
      </c>
      <c r="Q39" s="74">
        <f t="shared" si="6"/>
        <v>95</v>
      </c>
      <c r="R39" s="74">
        <f t="shared" si="7"/>
        <v>93.5</v>
      </c>
      <c r="S39" s="74">
        <f t="shared" si="8"/>
        <v>85.1</v>
      </c>
      <c r="T39" s="74">
        <f t="shared" si="9"/>
        <v>99</v>
      </c>
      <c r="U39" s="74">
        <f t="shared" si="10"/>
        <v>100</v>
      </c>
      <c r="V39" s="75">
        <f t="shared" si="11"/>
        <v>0</v>
      </c>
      <c r="W39" s="76">
        <f t="shared" si="12"/>
        <v>95</v>
      </c>
      <c r="X39" s="74">
        <v>20.0</v>
      </c>
      <c r="Y39" s="77">
        <v>25.0</v>
      </c>
      <c r="Z39" s="77">
        <v>50.0</v>
      </c>
      <c r="AA39" s="77">
        <v>100.0</v>
      </c>
      <c r="AB39" s="78">
        <f t="shared" si="13"/>
        <v>95</v>
      </c>
      <c r="AC39" s="77">
        <v>30.0</v>
      </c>
      <c r="AD39" s="77">
        <v>65.0</v>
      </c>
      <c r="AE39" s="74">
        <v>100.0</v>
      </c>
      <c r="AF39" s="78">
        <f t="shared" si="14"/>
        <v>95</v>
      </c>
      <c r="AG39" s="77"/>
      <c r="AH39" s="77"/>
      <c r="AI39" s="74"/>
      <c r="AJ39" s="78">
        <f t="shared" si="15"/>
        <v>0</v>
      </c>
      <c r="AK39" s="79">
        <v>100.0</v>
      </c>
      <c r="AL39" s="80">
        <v>100.0</v>
      </c>
      <c r="AM39" s="79">
        <v>100.0</v>
      </c>
      <c r="AN39" s="79">
        <v>75.0</v>
      </c>
      <c r="AO39" s="79">
        <v>100.0</v>
      </c>
      <c r="AP39" s="79">
        <v>60.0</v>
      </c>
      <c r="AQ39" s="79">
        <v>100.0</v>
      </c>
      <c r="AR39" s="79">
        <v>100.0</v>
      </c>
      <c r="AS39" s="79">
        <v>100.0</v>
      </c>
      <c r="AT39" s="79">
        <v>100.0</v>
      </c>
      <c r="AU39" s="79"/>
      <c r="AV39" s="78">
        <f t="shared" si="20"/>
        <v>93.5</v>
      </c>
      <c r="AW39" s="79">
        <v>0.0</v>
      </c>
      <c r="AX39" s="79">
        <v>100.0</v>
      </c>
      <c r="AY39" s="79">
        <v>100.0</v>
      </c>
      <c r="AZ39" s="79">
        <v>100.0</v>
      </c>
      <c r="BA39" s="79">
        <v>56.0</v>
      </c>
      <c r="BB39" s="79">
        <v>100.0</v>
      </c>
      <c r="BC39" s="79">
        <v>100.0</v>
      </c>
      <c r="BD39" s="79">
        <v>100.0</v>
      </c>
      <c r="BE39" s="79">
        <v>100.0</v>
      </c>
      <c r="BF39" s="79">
        <v>95.0</v>
      </c>
      <c r="BG39" s="79"/>
      <c r="BH39" s="79"/>
      <c r="BI39" s="78">
        <f t="shared" si="23"/>
        <v>85.1</v>
      </c>
      <c r="BJ39" s="79">
        <v>90.0</v>
      </c>
      <c r="BK39" s="79">
        <v>100.0</v>
      </c>
      <c r="BL39" s="79">
        <v>100.0</v>
      </c>
      <c r="BM39" s="79">
        <v>100.0</v>
      </c>
      <c r="BN39" s="79">
        <v>100.0</v>
      </c>
      <c r="BO39" s="79">
        <v>100.0</v>
      </c>
      <c r="BP39" s="79">
        <v>100.0</v>
      </c>
      <c r="BQ39" s="79">
        <v>100.0</v>
      </c>
      <c r="BR39" s="79">
        <v>100.0</v>
      </c>
      <c r="BS39" s="79">
        <v>100.0</v>
      </c>
      <c r="BT39" s="78">
        <f t="shared" si="17"/>
        <v>99</v>
      </c>
      <c r="BU39" s="81">
        <v>100.0</v>
      </c>
      <c r="BV39" s="81">
        <v>100.0</v>
      </c>
      <c r="BW39" s="81">
        <v>100.0</v>
      </c>
      <c r="BX39" s="79">
        <v>100.0</v>
      </c>
      <c r="BY39" s="79">
        <v>100.0</v>
      </c>
      <c r="BZ39" s="79">
        <v>100.0</v>
      </c>
      <c r="CA39" s="79">
        <v>100.0</v>
      </c>
      <c r="CB39" s="79">
        <v>100.0</v>
      </c>
      <c r="CC39" s="79"/>
      <c r="CD39" s="78">
        <f t="shared" si="18"/>
        <v>100</v>
      </c>
    </row>
    <row r="40" ht="15.75" customHeight="1">
      <c r="A40" s="34" t="str">
        <f t="shared" si="2"/>
        <v>-</v>
      </c>
      <c r="B40" s="23" t="str">
        <f t="shared" si="3"/>
        <v/>
      </c>
      <c r="C40" s="34"/>
      <c r="D40" s="97">
        <v>36.0</v>
      </c>
      <c r="E40" s="72"/>
      <c r="F40" s="72"/>
      <c r="G40" s="72"/>
      <c r="H40" s="72"/>
      <c r="I40" s="72"/>
      <c r="J40" s="72"/>
      <c r="K40" s="72"/>
      <c r="L40" s="98"/>
      <c r="M40" s="98"/>
      <c r="N40" s="98"/>
      <c r="O40" s="74"/>
      <c r="P40" s="74"/>
      <c r="Q40" s="74"/>
      <c r="R40" s="74"/>
      <c r="S40" s="74"/>
      <c r="T40" s="74"/>
      <c r="U40" s="74"/>
      <c r="V40" s="75"/>
      <c r="W40" s="76"/>
      <c r="X40" s="74"/>
      <c r="Y40" s="77"/>
      <c r="Z40" s="77"/>
      <c r="AA40" s="77"/>
      <c r="AB40" s="78"/>
      <c r="AC40" s="77"/>
      <c r="AD40" s="77"/>
      <c r="AE40" s="74"/>
      <c r="AF40" s="78"/>
      <c r="AG40" s="77"/>
      <c r="AH40" s="77"/>
      <c r="AI40" s="77"/>
      <c r="AJ40" s="78"/>
      <c r="AK40" s="79"/>
      <c r="AL40" s="80"/>
      <c r="AM40" s="79"/>
      <c r="AN40" s="79"/>
      <c r="AO40" s="79"/>
      <c r="AP40" s="79"/>
      <c r="AQ40" s="79"/>
      <c r="AR40" s="79"/>
      <c r="AS40" s="79"/>
      <c r="AT40" s="79"/>
      <c r="AU40" s="79"/>
      <c r="AV40" s="78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8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8"/>
      <c r="BU40" s="79"/>
      <c r="BV40" s="79"/>
      <c r="BW40" s="79"/>
      <c r="BX40" s="79"/>
      <c r="BY40" s="79"/>
      <c r="BZ40" s="79"/>
      <c r="CA40" s="79"/>
      <c r="CB40" s="79"/>
      <c r="CC40" s="79"/>
      <c r="CD40" s="78"/>
    </row>
    <row r="41" ht="15.75" customHeight="1">
      <c r="A41" s="34" t="str">
        <f t="shared" si="2"/>
        <v>-</v>
      </c>
      <c r="B41" s="23" t="str">
        <f t="shared" si="3"/>
        <v/>
      </c>
      <c r="C41" s="34"/>
      <c r="D41" s="97">
        <v>37.0</v>
      </c>
      <c r="E41" s="72"/>
      <c r="F41" s="72"/>
      <c r="G41" s="72"/>
      <c r="H41" s="72"/>
      <c r="I41" s="72"/>
      <c r="J41" s="72"/>
      <c r="K41" s="72"/>
      <c r="L41" s="98"/>
      <c r="M41" s="98"/>
      <c r="N41" s="98"/>
      <c r="O41" s="74"/>
      <c r="P41" s="74"/>
      <c r="Q41" s="74"/>
      <c r="R41" s="74"/>
      <c r="S41" s="74"/>
      <c r="T41" s="74"/>
      <c r="U41" s="74"/>
      <c r="V41" s="75"/>
      <c r="W41" s="107"/>
      <c r="X41" s="74"/>
      <c r="Y41" s="77"/>
      <c r="Z41" s="77"/>
      <c r="AA41" s="77"/>
      <c r="AB41" s="78"/>
      <c r="AC41" s="77"/>
      <c r="AD41" s="77"/>
      <c r="AE41" s="74"/>
      <c r="AF41" s="78"/>
      <c r="AG41" s="77"/>
      <c r="AH41" s="77"/>
      <c r="AI41" s="77"/>
      <c r="AJ41" s="78"/>
      <c r="AK41" s="79"/>
      <c r="AL41" s="80"/>
      <c r="AM41" s="79"/>
      <c r="AN41" s="79"/>
      <c r="AO41" s="79"/>
      <c r="AP41" s="79"/>
      <c r="AQ41" s="79"/>
      <c r="AR41" s="79"/>
      <c r="AS41" s="79"/>
      <c r="AT41" s="79"/>
      <c r="AU41" s="79"/>
      <c r="AV41" s="78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8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8"/>
      <c r="BU41" s="79"/>
      <c r="BV41" s="79"/>
      <c r="BW41" s="79"/>
      <c r="BX41" s="79"/>
      <c r="BY41" s="79"/>
      <c r="BZ41" s="79"/>
      <c r="CA41" s="79"/>
      <c r="CB41" s="79"/>
      <c r="CC41" s="79"/>
      <c r="CD41" s="78"/>
    </row>
    <row r="42" ht="15.75" customHeight="1">
      <c r="A42" s="34" t="str">
        <f t="shared" si="2"/>
        <v>-</v>
      </c>
      <c r="B42" s="23" t="str">
        <f t="shared" si="3"/>
        <v/>
      </c>
      <c r="C42" s="34"/>
      <c r="D42" s="97">
        <v>38.0</v>
      </c>
      <c r="E42" s="72"/>
      <c r="F42" s="72"/>
      <c r="G42" s="72"/>
      <c r="H42" s="72"/>
      <c r="I42" s="72"/>
      <c r="J42" s="72"/>
      <c r="K42" s="72"/>
      <c r="L42" s="98"/>
      <c r="M42" s="98"/>
      <c r="N42" s="98"/>
      <c r="O42" s="74"/>
      <c r="P42" s="74"/>
      <c r="Q42" s="74"/>
      <c r="R42" s="74"/>
      <c r="S42" s="74"/>
      <c r="T42" s="74"/>
      <c r="U42" s="74"/>
      <c r="V42" s="75"/>
      <c r="W42" s="107"/>
      <c r="X42" s="74"/>
      <c r="Y42" s="77"/>
      <c r="Z42" s="77"/>
      <c r="AA42" s="77"/>
      <c r="AB42" s="78"/>
      <c r="AC42" s="77"/>
      <c r="AD42" s="77"/>
      <c r="AE42" s="74"/>
      <c r="AF42" s="78"/>
      <c r="AG42" s="77"/>
      <c r="AH42" s="77"/>
      <c r="AI42" s="77"/>
      <c r="AJ42" s="78"/>
      <c r="AK42" s="79"/>
      <c r="AL42" s="80"/>
      <c r="AM42" s="79"/>
      <c r="AN42" s="79"/>
      <c r="AO42" s="79"/>
      <c r="AP42" s="79"/>
      <c r="AQ42" s="79"/>
      <c r="AR42" s="79"/>
      <c r="AS42" s="79"/>
      <c r="AT42" s="79"/>
      <c r="AU42" s="79"/>
      <c r="AV42" s="78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8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8"/>
      <c r="BU42" s="79"/>
      <c r="BV42" s="79"/>
      <c r="BW42" s="79"/>
      <c r="BX42" s="79"/>
      <c r="BY42" s="79"/>
      <c r="BZ42" s="79"/>
      <c r="CA42" s="79"/>
      <c r="CB42" s="79"/>
      <c r="CC42" s="79"/>
      <c r="CD42" s="78"/>
    </row>
    <row r="43" ht="15.75" customHeight="1">
      <c r="A43" s="34" t="str">
        <f t="shared" si="2"/>
        <v>-</v>
      </c>
      <c r="B43" s="23" t="str">
        <f t="shared" si="3"/>
        <v/>
      </c>
      <c r="C43" s="34"/>
      <c r="D43" s="97">
        <v>39.0</v>
      </c>
      <c r="E43" s="72"/>
      <c r="F43" s="72"/>
      <c r="G43" s="72"/>
      <c r="H43" s="72"/>
      <c r="I43" s="72"/>
      <c r="J43" s="72"/>
      <c r="K43" s="72"/>
      <c r="L43" s="98"/>
      <c r="M43" s="98"/>
      <c r="N43" s="98"/>
      <c r="O43" s="74"/>
      <c r="P43" s="74"/>
      <c r="Q43" s="74"/>
      <c r="R43" s="74"/>
      <c r="S43" s="74"/>
      <c r="T43" s="74"/>
      <c r="U43" s="74"/>
      <c r="V43" s="75"/>
      <c r="W43" s="107"/>
      <c r="X43" s="74"/>
      <c r="Y43" s="77"/>
      <c r="Z43" s="77"/>
      <c r="AA43" s="77"/>
      <c r="AB43" s="78"/>
      <c r="AC43" s="77"/>
      <c r="AD43" s="77"/>
      <c r="AE43" s="74"/>
      <c r="AF43" s="78"/>
      <c r="AG43" s="77"/>
      <c r="AH43" s="77"/>
      <c r="AI43" s="77"/>
      <c r="AJ43" s="78"/>
      <c r="AK43" s="79"/>
      <c r="AL43" s="80"/>
      <c r="AM43" s="79"/>
      <c r="AN43" s="79"/>
      <c r="AO43" s="79"/>
      <c r="AP43" s="79"/>
      <c r="AQ43" s="79"/>
      <c r="AR43" s="79"/>
      <c r="AS43" s="79"/>
      <c r="AT43" s="79"/>
      <c r="AU43" s="79"/>
      <c r="AV43" s="78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8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8"/>
      <c r="BU43" s="79"/>
      <c r="BV43" s="79"/>
      <c r="BW43" s="79"/>
      <c r="BX43" s="79"/>
      <c r="BY43" s="79"/>
      <c r="BZ43" s="79"/>
      <c r="CA43" s="79"/>
      <c r="CB43" s="79"/>
      <c r="CC43" s="79"/>
      <c r="CD43" s="78"/>
    </row>
    <row r="44" ht="15.75" customHeight="1">
      <c r="A44" s="34" t="str">
        <f t="shared" si="2"/>
        <v>-</v>
      </c>
      <c r="B44" s="23" t="str">
        <f t="shared" si="3"/>
        <v/>
      </c>
      <c r="C44" s="34"/>
      <c r="D44" s="97">
        <v>40.0</v>
      </c>
      <c r="E44" s="72"/>
      <c r="F44" s="72"/>
      <c r="G44" s="72"/>
      <c r="H44" s="72"/>
      <c r="I44" s="72"/>
      <c r="J44" s="72"/>
      <c r="K44" s="72"/>
      <c r="L44" s="98"/>
      <c r="M44" s="98"/>
      <c r="N44" s="98"/>
      <c r="O44" s="74"/>
      <c r="P44" s="74"/>
      <c r="Q44" s="74"/>
      <c r="R44" s="74"/>
      <c r="S44" s="74"/>
      <c r="T44" s="74"/>
      <c r="U44" s="74"/>
      <c r="V44" s="75"/>
      <c r="W44" s="107"/>
      <c r="X44" s="74"/>
      <c r="Y44" s="77"/>
      <c r="Z44" s="77"/>
      <c r="AA44" s="77"/>
      <c r="AB44" s="78"/>
      <c r="AC44" s="77"/>
      <c r="AD44" s="77"/>
      <c r="AE44" s="74"/>
      <c r="AF44" s="78"/>
      <c r="AG44" s="77"/>
      <c r="AH44" s="77"/>
      <c r="AI44" s="77"/>
      <c r="AJ44" s="78"/>
      <c r="AK44" s="79"/>
      <c r="AL44" s="80"/>
      <c r="AM44" s="79"/>
      <c r="AN44" s="79"/>
      <c r="AO44" s="79"/>
      <c r="AP44" s="79"/>
      <c r="AQ44" s="79"/>
      <c r="AR44" s="79"/>
      <c r="AS44" s="79"/>
      <c r="AT44" s="79"/>
      <c r="AU44" s="79"/>
      <c r="AV44" s="78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8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8"/>
      <c r="BU44" s="79"/>
      <c r="BV44" s="79"/>
      <c r="BW44" s="79"/>
      <c r="BX44" s="79"/>
      <c r="BY44" s="79"/>
      <c r="BZ44" s="79"/>
      <c r="CA44" s="79"/>
      <c r="CB44" s="79"/>
      <c r="CC44" s="79"/>
      <c r="CD44" s="78"/>
    </row>
    <row r="45" ht="15.75" customHeight="1">
      <c r="A45" s="34" t="str">
        <f t="shared" si="2"/>
        <v>-</v>
      </c>
      <c r="B45" s="23" t="str">
        <f t="shared" si="3"/>
        <v/>
      </c>
      <c r="C45" s="34"/>
      <c r="D45" s="97">
        <v>41.0</v>
      </c>
      <c r="E45" s="72"/>
      <c r="F45" s="72"/>
      <c r="G45" s="72"/>
      <c r="H45" s="72"/>
      <c r="I45" s="72"/>
      <c r="J45" s="72"/>
      <c r="K45" s="72"/>
      <c r="L45" s="98"/>
      <c r="M45" s="98"/>
      <c r="N45" s="98"/>
      <c r="O45" s="74"/>
      <c r="P45" s="74"/>
      <c r="Q45" s="74"/>
      <c r="R45" s="74"/>
      <c r="S45" s="74"/>
      <c r="T45" s="74"/>
      <c r="U45" s="74"/>
      <c r="V45" s="75"/>
      <c r="W45" s="107"/>
      <c r="X45" s="74"/>
      <c r="Y45" s="77"/>
      <c r="Z45" s="77"/>
      <c r="AA45" s="77"/>
      <c r="AB45" s="78"/>
      <c r="AC45" s="77"/>
      <c r="AD45" s="77"/>
      <c r="AE45" s="74"/>
      <c r="AF45" s="78"/>
      <c r="AG45" s="77"/>
      <c r="AH45" s="77"/>
      <c r="AI45" s="77"/>
      <c r="AJ45" s="78"/>
      <c r="AK45" s="79"/>
      <c r="AL45" s="80"/>
      <c r="AM45" s="79"/>
      <c r="AN45" s="79"/>
      <c r="AO45" s="79"/>
      <c r="AP45" s="79"/>
      <c r="AQ45" s="79"/>
      <c r="AR45" s="79"/>
      <c r="AS45" s="79"/>
      <c r="AT45" s="79"/>
      <c r="AU45" s="79"/>
      <c r="AV45" s="78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8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8"/>
      <c r="BU45" s="79"/>
      <c r="BV45" s="79"/>
      <c r="BW45" s="79"/>
      <c r="BX45" s="79"/>
      <c r="BY45" s="79"/>
      <c r="BZ45" s="79"/>
      <c r="CA45" s="79"/>
      <c r="CB45" s="79"/>
      <c r="CC45" s="79"/>
      <c r="CD45" s="78"/>
    </row>
    <row r="46" ht="15.75" customHeight="1">
      <c r="A46" s="34" t="str">
        <f t="shared" si="2"/>
        <v>-</v>
      </c>
      <c r="B46" s="23" t="str">
        <f t="shared" si="3"/>
        <v/>
      </c>
      <c r="C46" s="34"/>
      <c r="D46" s="97">
        <f t="shared" ref="D46:D47" si="24">D45+1</f>
        <v>42</v>
      </c>
      <c r="E46" s="72"/>
      <c r="F46" s="72"/>
      <c r="G46" s="72"/>
      <c r="H46" s="72"/>
      <c r="I46" s="72"/>
      <c r="J46" s="72"/>
      <c r="K46" s="72"/>
      <c r="L46" s="98"/>
      <c r="M46" s="98"/>
      <c r="N46" s="98"/>
      <c r="O46" s="74"/>
      <c r="P46" s="74"/>
      <c r="Q46" s="74"/>
      <c r="R46" s="74"/>
      <c r="S46" s="74"/>
      <c r="T46" s="74"/>
      <c r="U46" s="74"/>
      <c r="V46" s="75"/>
      <c r="W46" s="107"/>
      <c r="X46" s="74"/>
      <c r="Y46" s="77"/>
      <c r="Z46" s="77"/>
      <c r="AA46" s="77"/>
      <c r="AB46" s="78"/>
      <c r="AC46" s="77"/>
      <c r="AD46" s="77"/>
      <c r="AE46" s="74"/>
      <c r="AF46" s="78"/>
      <c r="AG46" s="77"/>
      <c r="AH46" s="77"/>
      <c r="AI46" s="77"/>
      <c r="AJ46" s="78"/>
      <c r="AK46" s="79"/>
      <c r="AL46" s="80"/>
      <c r="AM46" s="79"/>
      <c r="AN46" s="79"/>
      <c r="AO46" s="79"/>
      <c r="AP46" s="79"/>
      <c r="AQ46" s="79"/>
      <c r="AR46" s="79"/>
      <c r="AS46" s="79"/>
      <c r="AT46" s="79"/>
      <c r="AU46" s="79"/>
      <c r="AV46" s="78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8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8"/>
      <c r="BU46" s="79"/>
      <c r="BV46" s="79"/>
      <c r="BW46" s="79"/>
      <c r="BX46" s="79"/>
      <c r="BY46" s="79"/>
      <c r="BZ46" s="79"/>
      <c r="CA46" s="79"/>
      <c r="CB46" s="79"/>
      <c r="CC46" s="79"/>
      <c r="CD46" s="78"/>
    </row>
    <row r="47" ht="15.75" customHeight="1">
      <c r="A47" s="34" t="str">
        <f t="shared" si="2"/>
        <v>-</v>
      </c>
      <c r="B47" s="23" t="str">
        <f t="shared" si="3"/>
        <v/>
      </c>
      <c r="C47" s="34"/>
      <c r="D47" s="97">
        <f t="shared" si="24"/>
        <v>43</v>
      </c>
      <c r="E47" s="72"/>
      <c r="F47" s="72"/>
      <c r="G47" s="72"/>
      <c r="H47" s="72"/>
      <c r="I47" s="72"/>
      <c r="J47" s="72"/>
      <c r="K47" s="72"/>
      <c r="L47" s="98"/>
      <c r="M47" s="98"/>
      <c r="N47" s="98"/>
      <c r="O47" s="74"/>
      <c r="P47" s="74"/>
      <c r="Q47" s="74"/>
      <c r="R47" s="74"/>
      <c r="S47" s="74"/>
      <c r="T47" s="74"/>
      <c r="U47" s="74"/>
      <c r="V47" s="75"/>
      <c r="W47" s="107"/>
      <c r="X47" s="74"/>
      <c r="Y47" s="77"/>
      <c r="Z47" s="77"/>
      <c r="AA47" s="77"/>
      <c r="AB47" s="78"/>
      <c r="AC47" s="77"/>
      <c r="AD47" s="77"/>
      <c r="AE47" s="74"/>
      <c r="AF47" s="78"/>
      <c r="AG47" s="77"/>
      <c r="AH47" s="77"/>
      <c r="AI47" s="77"/>
      <c r="AJ47" s="78"/>
      <c r="AK47" s="79"/>
      <c r="AL47" s="80"/>
      <c r="AM47" s="79"/>
      <c r="AN47" s="79"/>
      <c r="AO47" s="79"/>
      <c r="AP47" s="79"/>
      <c r="AQ47" s="79"/>
      <c r="AR47" s="79"/>
      <c r="AS47" s="79"/>
      <c r="AT47" s="79"/>
      <c r="AU47" s="79"/>
      <c r="AV47" s="78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8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8"/>
      <c r="BU47" s="79"/>
      <c r="BV47" s="79"/>
      <c r="BW47" s="79"/>
      <c r="BX47" s="79"/>
      <c r="BY47" s="79"/>
      <c r="BZ47" s="79"/>
      <c r="CA47" s="79"/>
      <c r="CB47" s="79"/>
      <c r="CC47" s="79"/>
      <c r="CD47" s="78"/>
    </row>
    <row r="48" ht="15.75" customHeight="1">
      <c r="A48" s="34"/>
      <c r="B48" s="34"/>
      <c r="C48" s="34"/>
      <c r="D48" s="34"/>
      <c r="E48" s="18"/>
      <c r="F48" s="18"/>
      <c r="G48" s="18"/>
      <c r="H48" s="18"/>
      <c r="I48" s="18"/>
      <c r="J48" s="18"/>
      <c r="K48" s="2" t="s">
        <v>1</v>
      </c>
      <c r="L48" s="34"/>
      <c r="M48" s="34"/>
      <c r="N48" s="34"/>
      <c r="O48" s="99">
        <f t="shared" ref="O48:R48" si="25">IF(COUNT(O5:O47)&gt;0,ROUND(SUM(O5:O47)/COUNTIF(O5:O47,"&lt;&gt;"),0),0)</f>
        <v>79</v>
      </c>
      <c r="P48" s="99">
        <f t="shared" si="25"/>
        <v>66</v>
      </c>
      <c r="Q48" s="99">
        <f t="shared" si="25"/>
        <v>76</v>
      </c>
      <c r="R48" s="99">
        <f t="shared" si="25"/>
        <v>80</v>
      </c>
      <c r="S48" s="99"/>
      <c r="T48" s="99">
        <f>IF(COUNT(T5:T47)&gt;0,ROUND(SUM(T5:T47)/COUNTIF(T5:T47,"&lt;&gt;"),0),0)</f>
        <v>84</v>
      </c>
      <c r="U48" s="99"/>
      <c r="V48" s="99">
        <f t="shared" ref="V48:Z48" si="26">IF(COUNT(V5:V47)&gt;0,ROUND(SUM(V5:V47)/COUNTIF(V5:V47,"&lt;&gt;"),0),0)</f>
        <v>9</v>
      </c>
      <c r="W48" s="99">
        <f t="shared" si="26"/>
        <v>78</v>
      </c>
      <c r="X48" s="99">
        <f t="shared" si="26"/>
        <v>17</v>
      </c>
      <c r="Y48" s="99">
        <f t="shared" si="26"/>
        <v>25</v>
      </c>
      <c r="Z48" s="99">
        <f t="shared" si="26"/>
        <v>37</v>
      </c>
      <c r="AA48" s="99"/>
      <c r="AB48" s="99">
        <f t="shared" ref="AB48:AN48" si="27">IF(COUNT(AB5:AB47)&gt;0,ROUND(SUM(AB5:AB47)/COUNTIF(AB5:AB47,"&lt;&gt;"),0),0)</f>
        <v>79</v>
      </c>
      <c r="AC48" s="99">
        <f t="shared" si="27"/>
        <v>22</v>
      </c>
      <c r="AD48" s="99">
        <f t="shared" si="27"/>
        <v>44</v>
      </c>
      <c r="AE48" s="99">
        <f t="shared" si="27"/>
        <v>86</v>
      </c>
      <c r="AF48" s="99">
        <f t="shared" si="27"/>
        <v>66</v>
      </c>
      <c r="AG48" s="99">
        <f t="shared" si="27"/>
        <v>13</v>
      </c>
      <c r="AH48" s="99">
        <f t="shared" si="27"/>
        <v>50</v>
      </c>
      <c r="AI48" s="99">
        <f t="shared" si="27"/>
        <v>100</v>
      </c>
      <c r="AJ48" s="99">
        <f t="shared" si="27"/>
        <v>9</v>
      </c>
      <c r="AK48" s="99">
        <f t="shared" si="27"/>
        <v>94</v>
      </c>
      <c r="AL48" s="99">
        <f t="shared" si="27"/>
        <v>97</v>
      </c>
      <c r="AM48" s="99">
        <f t="shared" si="27"/>
        <v>89</v>
      </c>
      <c r="AN48" s="99">
        <f t="shared" si="27"/>
        <v>81</v>
      </c>
      <c r="AO48" s="99"/>
      <c r="AP48" s="99"/>
      <c r="AQ48" s="99"/>
      <c r="AR48" s="99"/>
      <c r="AS48" s="99"/>
      <c r="AT48" s="99"/>
      <c r="AU48" s="99"/>
      <c r="AV48" s="99">
        <f t="shared" ref="AV48:AX48" si="28">IF(COUNT(AV5:AV47)&gt;0,ROUND(SUM(AV5:AV47)/COUNTIF(AV5:AV47,"&lt;&gt;"),0),0)</f>
        <v>80</v>
      </c>
      <c r="AW48" s="99">
        <f t="shared" si="28"/>
        <v>71</v>
      </c>
      <c r="AX48" s="99">
        <f t="shared" si="28"/>
        <v>85</v>
      </c>
      <c r="AY48" s="99"/>
      <c r="AZ48" s="99"/>
      <c r="BA48" s="99"/>
      <c r="BB48" s="99"/>
      <c r="BC48" s="99">
        <f>IF(COUNT(BC5:BC47)&gt;0,ROUND(SUM(BC5:BC47)/COUNTIF(BC5:BC47,"&lt;&gt;"),0),0)</f>
        <v>88</v>
      </c>
      <c r="BD48" s="99"/>
      <c r="BE48" s="99"/>
      <c r="BF48" s="99">
        <f>IF(COUNT(BF5:BF47)&gt;0,ROUND(SUM(BF5:BF47)/COUNTIF(BF5:BF47,"&lt;&gt;"),0),0)</f>
        <v>84</v>
      </c>
      <c r="BG48" s="99"/>
      <c r="BH48" s="99"/>
      <c r="BI48" s="99">
        <f t="shared" ref="BI48:BK48" si="29">IF(COUNT(BI5:BI47)&gt;0,ROUND(SUM(BI5:BI47)/COUNTIF(BI5:BI47,"&lt;&gt;"),0),0)</f>
        <v>79</v>
      </c>
      <c r="BJ48" s="99">
        <f t="shared" si="29"/>
        <v>92</v>
      </c>
      <c r="BK48" s="99">
        <f t="shared" si="29"/>
        <v>96</v>
      </c>
      <c r="BL48" s="99"/>
      <c r="BM48" s="99"/>
      <c r="BN48" s="99"/>
      <c r="BO48" s="99"/>
      <c r="BP48" s="99">
        <f>IF(COUNT(BP5:BP47)&gt;0,ROUND(SUM(BP5:BP47)/COUNTIF(BP5:BP47,"&lt;&gt;"),0),0)</f>
        <v>86</v>
      </c>
      <c r="BQ48" s="99"/>
      <c r="BR48" s="99"/>
      <c r="BS48" s="99">
        <f t="shared" ref="BS48:BW48" si="30">IF(COUNT(BS5:BS47)&gt;0,ROUND(SUM(BS5:BS47)/COUNTIF(BS5:BS47,"&lt;&gt;"),0),0)</f>
        <v>72</v>
      </c>
      <c r="BT48" s="99">
        <f t="shared" si="30"/>
        <v>84</v>
      </c>
      <c r="BU48" s="99">
        <f t="shared" si="30"/>
        <v>73</v>
      </c>
      <c r="BV48" s="99">
        <f t="shared" si="30"/>
        <v>90</v>
      </c>
      <c r="BW48" s="99">
        <f t="shared" si="30"/>
        <v>86</v>
      </c>
      <c r="BX48" s="99"/>
      <c r="BY48" s="99"/>
      <c r="BZ48" s="99"/>
      <c r="CA48" s="99"/>
      <c r="CB48" s="99"/>
      <c r="CC48" s="99"/>
      <c r="CD48" s="99">
        <f>IF(COUNT(CD5:CD47)&gt;0,ROUND(SUM(CD5:CD47)/COUNTIF(CD5:CD47,"&lt;&gt;"),0),0)</f>
        <v>82</v>
      </c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2" t="s">
        <v>2</v>
      </c>
      <c r="L49" s="34"/>
      <c r="M49" s="34"/>
      <c r="N49" s="34"/>
      <c r="O49" s="99">
        <f t="shared" ref="O49:R49" si="31">MAX(O5:O47)</f>
        <v>100</v>
      </c>
      <c r="P49" s="99">
        <f t="shared" si="31"/>
        <v>100</v>
      </c>
      <c r="Q49" s="99">
        <f t="shared" si="31"/>
        <v>98</v>
      </c>
      <c r="R49" s="99">
        <f t="shared" si="31"/>
        <v>98.3</v>
      </c>
      <c r="S49" s="99"/>
      <c r="T49" s="99">
        <f>MAX(T5:T47)</f>
        <v>100</v>
      </c>
      <c r="U49" s="99"/>
      <c r="V49" s="99">
        <f t="shared" ref="V49:Z49" si="32">MAX(V5:V47)</f>
        <v>95</v>
      </c>
      <c r="W49" s="99">
        <f t="shared" si="32"/>
        <v>99</v>
      </c>
      <c r="X49" s="99">
        <f t="shared" si="32"/>
        <v>20</v>
      </c>
      <c r="Y49" s="99">
        <f t="shared" si="32"/>
        <v>30</v>
      </c>
      <c r="Z49" s="99">
        <f t="shared" si="32"/>
        <v>50</v>
      </c>
      <c r="AA49" s="99"/>
      <c r="AB49" s="99">
        <f t="shared" ref="AB49:AN49" si="33">MAX(AB5:AB47)</f>
        <v>100</v>
      </c>
      <c r="AC49" s="99">
        <f t="shared" si="33"/>
        <v>30</v>
      </c>
      <c r="AD49" s="99">
        <f t="shared" si="33"/>
        <v>70</v>
      </c>
      <c r="AE49" s="99">
        <f t="shared" si="33"/>
        <v>100</v>
      </c>
      <c r="AF49" s="99">
        <f t="shared" si="33"/>
        <v>100</v>
      </c>
      <c r="AG49" s="99">
        <f t="shared" si="33"/>
        <v>30</v>
      </c>
      <c r="AH49" s="99">
        <f t="shared" si="33"/>
        <v>70</v>
      </c>
      <c r="AI49" s="99">
        <f t="shared" si="33"/>
        <v>100</v>
      </c>
      <c r="AJ49" s="99">
        <f t="shared" si="33"/>
        <v>95</v>
      </c>
      <c r="AK49" s="99">
        <f t="shared" si="33"/>
        <v>100</v>
      </c>
      <c r="AL49" s="99">
        <f t="shared" si="33"/>
        <v>100</v>
      </c>
      <c r="AM49" s="99">
        <f t="shared" si="33"/>
        <v>100</v>
      </c>
      <c r="AN49" s="99">
        <f t="shared" si="33"/>
        <v>100</v>
      </c>
      <c r="AO49" s="99"/>
      <c r="AP49" s="99"/>
      <c r="AQ49" s="99"/>
      <c r="AR49" s="99"/>
      <c r="AS49" s="99"/>
      <c r="AT49" s="99"/>
      <c r="AU49" s="99"/>
      <c r="AV49" s="99">
        <f t="shared" ref="AV49:AX49" si="34">MAX(AV5:AV47)</f>
        <v>98.3</v>
      </c>
      <c r="AW49" s="99">
        <f t="shared" si="34"/>
        <v>100</v>
      </c>
      <c r="AX49" s="99">
        <f t="shared" si="34"/>
        <v>100</v>
      </c>
      <c r="AY49" s="99"/>
      <c r="AZ49" s="99"/>
      <c r="BA49" s="99"/>
      <c r="BB49" s="99"/>
      <c r="BC49" s="99">
        <f>MAX(BC5:BC47)</f>
        <v>100</v>
      </c>
      <c r="BD49" s="99"/>
      <c r="BE49" s="99"/>
      <c r="BF49" s="99">
        <f>MAX(BF5:BF47)</f>
        <v>100</v>
      </c>
      <c r="BG49" s="99"/>
      <c r="BH49" s="99"/>
      <c r="BI49" s="101">
        <f t="shared" ref="BI49:BK49" si="35">MAX(BI5:BI47)</f>
        <v>100</v>
      </c>
      <c r="BJ49" s="99">
        <f t="shared" si="35"/>
        <v>100</v>
      </c>
      <c r="BK49" s="99">
        <f t="shared" si="35"/>
        <v>100</v>
      </c>
      <c r="BL49" s="99"/>
      <c r="BM49" s="99"/>
      <c r="BN49" s="99"/>
      <c r="BO49" s="99"/>
      <c r="BP49" s="99">
        <f>MAX(BP5:BP47)</f>
        <v>100</v>
      </c>
      <c r="BQ49" s="99"/>
      <c r="BR49" s="99"/>
      <c r="BS49" s="99">
        <f t="shared" ref="BS49:BW49" si="36">MAX(BS5:BS47)</f>
        <v>100</v>
      </c>
      <c r="BT49" s="101">
        <f t="shared" si="36"/>
        <v>100</v>
      </c>
      <c r="BU49" s="99">
        <f t="shared" si="36"/>
        <v>100</v>
      </c>
      <c r="BV49" s="99">
        <f t="shared" si="36"/>
        <v>100</v>
      </c>
      <c r="BW49" s="99">
        <f t="shared" si="36"/>
        <v>100</v>
      </c>
      <c r="BX49" s="99"/>
      <c r="BY49" s="99"/>
      <c r="BZ49" s="99"/>
      <c r="CA49" s="99"/>
      <c r="CB49" s="99"/>
      <c r="CC49" s="99"/>
      <c r="CD49" s="101">
        <f>MAX(CD5:CD47)</f>
        <v>100</v>
      </c>
    </row>
    <row r="50" ht="15.75" customHeight="1">
      <c r="A50" s="34"/>
      <c r="B50" s="34"/>
      <c r="C50" s="34"/>
      <c r="D50" s="34">
        <v>1.0</v>
      </c>
      <c r="E50" s="34"/>
      <c r="F50" s="34"/>
      <c r="G50" s="34"/>
      <c r="H50" s="34"/>
      <c r="I50" s="34"/>
      <c r="J50" s="34"/>
      <c r="K50" s="2" t="s">
        <v>3</v>
      </c>
      <c r="L50" s="34"/>
      <c r="M50" s="34"/>
      <c r="N50" s="34"/>
      <c r="O50" s="99">
        <f t="shared" ref="O50:R50" si="37">MIN(O5:O47)</f>
        <v>0</v>
      </c>
      <c r="P50" s="99">
        <f t="shared" si="37"/>
        <v>0</v>
      </c>
      <c r="Q50" s="99">
        <f t="shared" si="37"/>
        <v>0</v>
      </c>
      <c r="R50" s="99">
        <f t="shared" si="37"/>
        <v>0</v>
      </c>
      <c r="S50" s="99"/>
      <c r="T50" s="99">
        <f>MIN(T5:T47)</f>
        <v>0</v>
      </c>
      <c r="U50" s="99"/>
      <c r="V50" s="99">
        <f t="shared" ref="V50:Z50" si="38">MIN(V5:V47)</f>
        <v>0</v>
      </c>
      <c r="W50" s="99">
        <f t="shared" si="38"/>
        <v>0</v>
      </c>
      <c r="X50" s="99">
        <f t="shared" si="38"/>
        <v>0</v>
      </c>
      <c r="Y50" s="99">
        <f t="shared" si="38"/>
        <v>0</v>
      </c>
      <c r="Z50" s="99">
        <f t="shared" si="38"/>
        <v>0</v>
      </c>
      <c r="AA50" s="99"/>
      <c r="AB50" s="99">
        <f t="shared" ref="AB50:AN50" si="39">MIN(AB5:AB47)</f>
        <v>0</v>
      </c>
      <c r="AC50" s="99">
        <f t="shared" si="39"/>
        <v>0</v>
      </c>
      <c r="AD50" s="99">
        <f t="shared" si="39"/>
        <v>0</v>
      </c>
      <c r="AE50" s="99">
        <f t="shared" si="39"/>
        <v>0</v>
      </c>
      <c r="AF50" s="99">
        <f t="shared" si="39"/>
        <v>0</v>
      </c>
      <c r="AG50" s="99">
        <f t="shared" si="39"/>
        <v>0</v>
      </c>
      <c r="AH50" s="99">
        <f t="shared" si="39"/>
        <v>15</v>
      </c>
      <c r="AI50" s="99">
        <f t="shared" si="39"/>
        <v>100</v>
      </c>
      <c r="AJ50" s="99">
        <f t="shared" si="39"/>
        <v>0</v>
      </c>
      <c r="AK50" s="99">
        <f t="shared" si="39"/>
        <v>0</v>
      </c>
      <c r="AL50" s="99">
        <f t="shared" si="39"/>
        <v>0</v>
      </c>
      <c r="AM50" s="99">
        <f t="shared" si="39"/>
        <v>0</v>
      </c>
      <c r="AN50" s="99">
        <f t="shared" si="39"/>
        <v>0</v>
      </c>
      <c r="AO50" s="99"/>
      <c r="AP50" s="99"/>
      <c r="AQ50" s="99"/>
      <c r="AR50" s="99"/>
      <c r="AS50" s="99"/>
      <c r="AT50" s="99"/>
      <c r="AU50" s="99"/>
      <c r="AV50" s="99">
        <f t="shared" ref="AV50:AX50" si="40">MIN(AV5:AV47)</f>
        <v>0</v>
      </c>
      <c r="AW50" s="99">
        <f t="shared" si="40"/>
        <v>0</v>
      </c>
      <c r="AX50" s="99">
        <f t="shared" si="40"/>
        <v>0</v>
      </c>
      <c r="AY50" s="99"/>
      <c r="AZ50" s="99"/>
      <c r="BA50" s="99"/>
      <c r="BB50" s="99"/>
      <c r="BC50" s="99">
        <f>MIN(BC5:BC47)</f>
        <v>0</v>
      </c>
      <c r="BD50" s="99"/>
      <c r="BE50" s="99"/>
      <c r="BF50" s="99">
        <f>MIN(BF5:BF47)</f>
        <v>0</v>
      </c>
      <c r="BG50" s="99"/>
      <c r="BH50" s="99"/>
      <c r="BI50" s="101">
        <f t="shared" ref="BI50:BK50" si="41">MIN(BI5:BI47)</f>
        <v>0</v>
      </c>
      <c r="BJ50" s="99">
        <f t="shared" si="41"/>
        <v>0</v>
      </c>
      <c r="BK50" s="99">
        <f t="shared" si="41"/>
        <v>0</v>
      </c>
      <c r="BL50" s="99"/>
      <c r="BM50" s="99"/>
      <c r="BN50" s="99"/>
      <c r="BO50" s="99"/>
      <c r="BP50" s="99">
        <f>MIN(BP5:BP47)</f>
        <v>0</v>
      </c>
      <c r="BQ50" s="99"/>
      <c r="BR50" s="99"/>
      <c r="BS50" s="99">
        <f t="shared" ref="BS50:BW50" si="42">MIN(BS5:BS47)</f>
        <v>0</v>
      </c>
      <c r="BT50" s="101">
        <f t="shared" si="42"/>
        <v>0</v>
      </c>
      <c r="BU50" s="99">
        <f t="shared" si="42"/>
        <v>0</v>
      </c>
      <c r="BV50" s="99">
        <f t="shared" si="42"/>
        <v>0</v>
      </c>
      <c r="BW50" s="99">
        <f t="shared" si="42"/>
        <v>0</v>
      </c>
      <c r="BX50" s="99"/>
      <c r="BY50" s="99"/>
      <c r="BZ50" s="99"/>
      <c r="CA50" s="99"/>
      <c r="CB50" s="99"/>
      <c r="CC50" s="99"/>
      <c r="CD50" s="101">
        <f>MIN(CD5:CD47)</f>
        <v>0</v>
      </c>
    </row>
    <row r="51" ht="15.75" customHeight="1">
      <c r="A51" s="34"/>
      <c r="B51" s="34"/>
      <c r="C51" s="34"/>
      <c r="D51" s="34">
        <v>0.7</v>
      </c>
      <c r="E51" s="34"/>
      <c r="F51" s="34"/>
      <c r="G51" s="34"/>
      <c r="H51" s="34"/>
      <c r="I51" s="34"/>
      <c r="J51" s="34"/>
      <c r="K51" s="2" t="s">
        <v>4</v>
      </c>
      <c r="L51" s="34"/>
      <c r="M51" s="34"/>
      <c r="N51" s="34"/>
      <c r="O51" s="102">
        <f t="shared" ref="O51:R51" si="43">COUNTIF(O5:O47,"&gt;=55")</f>
        <v>32</v>
      </c>
      <c r="P51" s="102">
        <f t="shared" si="43"/>
        <v>23</v>
      </c>
      <c r="Q51" s="102">
        <f t="shared" si="43"/>
        <v>32</v>
      </c>
      <c r="R51" s="102">
        <f t="shared" si="43"/>
        <v>34</v>
      </c>
      <c r="S51" s="102"/>
      <c r="T51" s="102">
        <f>COUNTIF(T5:T47,"&gt;=55")</f>
        <v>33</v>
      </c>
      <c r="U51" s="102"/>
      <c r="V51" s="102">
        <f t="shared" ref="V51:Z51" si="44">COUNTIF(V5:V47,"&gt;=55")</f>
        <v>3</v>
      </c>
      <c r="W51" s="102">
        <f t="shared" si="44"/>
        <v>32</v>
      </c>
      <c r="X51" s="102">
        <f t="shared" si="44"/>
        <v>0</v>
      </c>
      <c r="Y51" s="102">
        <f t="shared" si="44"/>
        <v>0</v>
      </c>
      <c r="Z51" s="102">
        <f t="shared" si="44"/>
        <v>0</v>
      </c>
      <c r="AA51" s="102"/>
      <c r="AB51" s="102">
        <f t="shared" ref="AB51:AN51" si="45">COUNTIF(AB5:AB47,"&gt;=55")</f>
        <v>32</v>
      </c>
      <c r="AC51" s="102">
        <f t="shared" si="45"/>
        <v>0</v>
      </c>
      <c r="AD51" s="102">
        <f t="shared" si="45"/>
        <v>19</v>
      </c>
      <c r="AE51" s="102">
        <f t="shared" si="45"/>
        <v>30</v>
      </c>
      <c r="AF51" s="102">
        <f t="shared" si="45"/>
        <v>23</v>
      </c>
      <c r="AG51" s="102">
        <f t="shared" si="45"/>
        <v>0</v>
      </c>
      <c r="AH51" s="102">
        <f t="shared" si="45"/>
        <v>3</v>
      </c>
      <c r="AI51" s="102">
        <f t="shared" si="45"/>
        <v>5</v>
      </c>
      <c r="AJ51" s="102">
        <f t="shared" si="45"/>
        <v>3</v>
      </c>
      <c r="AK51" s="102">
        <f t="shared" si="45"/>
        <v>34</v>
      </c>
      <c r="AL51" s="102">
        <f t="shared" si="45"/>
        <v>34</v>
      </c>
      <c r="AM51" s="102">
        <f t="shared" si="45"/>
        <v>31</v>
      </c>
      <c r="AN51" s="102">
        <f t="shared" si="45"/>
        <v>31</v>
      </c>
      <c r="AO51" s="102"/>
      <c r="AP51" s="102"/>
      <c r="AQ51" s="102"/>
      <c r="AR51" s="102"/>
      <c r="AS51" s="102"/>
      <c r="AT51" s="102"/>
      <c r="AU51" s="102"/>
      <c r="AV51" s="99">
        <f t="shared" ref="AV51:AX51" si="46">COUNTIF(AV5:AV47,"&gt;=55")</f>
        <v>34</v>
      </c>
      <c r="AW51" s="102">
        <f t="shared" si="46"/>
        <v>26</v>
      </c>
      <c r="AX51" s="102">
        <f t="shared" si="46"/>
        <v>30</v>
      </c>
      <c r="AY51" s="102"/>
      <c r="AZ51" s="102"/>
      <c r="BA51" s="102"/>
      <c r="BB51" s="102"/>
      <c r="BC51" s="102">
        <f>COUNTIF(BC5:BC47,"&gt;=55")</f>
        <v>31</v>
      </c>
      <c r="BD51" s="102"/>
      <c r="BE51" s="102"/>
      <c r="BF51" s="102">
        <f>COUNTIF(BF5:BF47,"&gt;=55")</f>
        <v>30</v>
      </c>
      <c r="BG51" s="102"/>
      <c r="BH51" s="102"/>
      <c r="BI51" s="101">
        <f t="shared" ref="BI51:BK51" si="47">COUNTIF(BI5:BI47,"&gt;=55")</f>
        <v>30</v>
      </c>
      <c r="BJ51" s="102">
        <f t="shared" si="47"/>
        <v>33</v>
      </c>
      <c r="BK51" s="102">
        <f t="shared" si="47"/>
        <v>34</v>
      </c>
      <c r="BL51" s="102"/>
      <c r="BM51" s="102"/>
      <c r="BN51" s="102"/>
      <c r="BO51" s="102"/>
      <c r="BP51" s="102">
        <f>COUNTIF(BP5:BP47,"&gt;=55")</f>
        <v>31</v>
      </c>
      <c r="BQ51" s="102"/>
      <c r="BR51" s="102"/>
      <c r="BS51" s="102">
        <f t="shared" ref="BS51:BW51" si="48">COUNTIF(BS5:BS47,"&gt;=55")</f>
        <v>25</v>
      </c>
      <c r="BT51" s="101">
        <f t="shared" si="48"/>
        <v>33</v>
      </c>
      <c r="BU51" s="102">
        <f t="shared" si="48"/>
        <v>26</v>
      </c>
      <c r="BV51" s="102">
        <f t="shared" si="48"/>
        <v>32</v>
      </c>
      <c r="BW51" s="102">
        <f t="shared" si="48"/>
        <v>30</v>
      </c>
      <c r="BX51" s="102"/>
      <c r="BY51" s="102"/>
      <c r="BZ51" s="102"/>
      <c r="CA51" s="102"/>
      <c r="CB51" s="102"/>
      <c r="CC51" s="102"/>
      <c r="CD51" s="101">
        <f>COUNTIF(CD5:CD47,"&gt;=55")</f>
        <v>31</v>
      </c>
    </row>
    <row r="52" ht="15.75" customHeight="1">
      <c r="A52" s="34"/>
      <c r="B52" s="34"/>
      <c r="C52" s="34"/>
      <c r="D52" s="34">
        <v>0.3</v>
      </c>
      <c r="E52" s="34"/>
      <c r="F52" s="34"/>
      <c r="G52" s="34"/>
      <c r="H52" s="34"/>
      <c r="I52" s="34"/>
      <c r="J52" s="34"/>
      <c r="K52" s="2" t="s">
        <v>5</v>
      </c>
      <c r="L52" s="34"/>
      <c r="M52" s="34"/>
      <c r="N52" s="34"/>
      <c r="O52" s="102">
        <f t="shared" ref="O52:R52" si="49">+$K$53-O51</f>
        <v>3</v>
      </c>
      <c r="P52" s="102">
        <f t="shared" si="49"/>
        <v>12</v>
      </c>
      <c r="Q52" s="102">
        <f t="shared" si="49"/>
        <v>3</v>
      </c>
      <c r="R52" s="102">
        <f t="shared" si="49"/>
        <v>1</v>
      </c>
      <c r="S52" s="102"/>
      <c r="T52" s="102">
        <f>+$K$53-T51</f>
        <v>2</v>
      </c>
      <c r="U52" s="102"/>
      <c r="V52" s="102">
        <f t="shared" ref="V52:Z52" si="50">+$K$53-V51</f>
        <v>32</v>
      </c>
      <c r="W52" s="102">
        <f t="shared" si="50"/>
        <v>3</v>
      </c>
      <c r="X52" s="102">
        <f t="shared" si="50"/>
        <v>35</v>
      </c>
      <c r="Y52" s="102">
        <f t="shared" si="50"/>
        <v>35</v>
      </c>
      <c r="Z52" s="102">
        <f t="shared" si="50"/>
        <v>35</v>
      </c>
      <c r="AA52" s="102"/>
      <c r="AB52" s="102">
        <f t="shared" ref="AB52:AN52" si="51">+$K$53-AB51</f>
        <v>3</v>
      </c>
      <c r="AC52" s="102">
        <f t="shared" si="51"/>
        <v>35</v>
      </c>
      <c r="AD52" s="102">
        <f t="shared" si="51"/>
        <v>16</v>
      </c>
      <c r="AE52" s="102">
        <f t="shared" si="51"/>
        <v>5</v>
      </c>
      <c r="AF52" s="102">
        <f t="shared" si="51"/>
        <v>12</v>
      </c>
      <c r="AG52" s="102">
        <f t="shared" si="51"/>
        <v>35</v>
      </c>
      <c r="AH52" s="102">
        <f t="shared" si="51"/>
        <v>32</v>
      </c>
      <c r="AI52" s="102">
        <f t="shared" si="51"/>
        <v>30</v>
      </c>
      <c r="AJ52" s="102">
        <f t="shared" si="51"/>
        <v>32</v>
      </c>
      <c r="AK52" s="102">
        <f t="shared" si="51"/>
        <v>1</v>
      </c>
      <c r="AL52" s="102">
        <f t="shared" si="51"/>
        <v>1</v>
      </c>
      <c r="AM52" s="102">
        <f t="shared" si="51"/>
        <v>4</v>
      </c>
      <c r="AN52" s="102">
        <f t="shared" si="51"/>
        <v>4</v>
      </c>
      <c r="AO52" s="102"/>
      <c r="AP52" s="102"/>
      <c r="AQ52" s="102"/>
      <c r="AR52" s="102"/>
      <c r="AS52" s="102"/>
      <c r="AT52" s="102"/>
      <c r="AU52" s="102"/>
      <c r="AV52" s="99">
        <f t="shared" ref="AV52:AX52" si="52">+$K$53-AV51</f>
        <v>1</v>
      </c>
      <c r="AW52" s="102">
        <f t="shared" si="52"/>
        <v>9</v>
      </c>
      <c r="AX52" s="102">
        <f t="shared" si="52"/>
        <v>5</v>
      </c>
      <c r="AY52" s="102"/>
      <c r="AZ52" s="102"/>
      <c r="BA52" s="102"/>
      <c r="BB52" s="102"/>
      <c r="BC52" s="102">
        <f>+$K$53-BC51</f>
        <v>4</v>
      </c>
      <c r="BD52" s="102"/>
      <c r="BE52" s="102"/>
      <c r="BF52" s="102">
        <f>+$K$53-BF51</f>
        <v>5</v>
      </c>
      <c r="BG52" s="102"/>
      <c r="BH52" s="102"/>
      <c r="BI52" s="101">
        <f t="shared" ref="BI52:BK52" si="53">+$K$53-BI51</f>
        <v>5</v>
      </c>
      <c r="BJ52" s="102">
        <f t="shared" si="53"/>
        <v>2</v>
      </c>
      <c r="BK52" s="102">
        <f t="shared" si="53"/>
        <v>1</v>
      </c>
      <c r="BL52" s="102"/>
      <c r="BM52" s="102"/>
      <c r="BN52" s="102"/>
      <c r="BO52" s="102"/>
      <c r="BP52" s="102">
        <f>+$K$53-BP51</f>
        <v>4</v>
      </c>
      <c r="BQ52" s="102"/>
      <c r="BR52" s="102"/>
      <c r="BS52" s="102">
        <f t="shared" ref="BS52:BW52" si="54">+$K$53-BS51</f>
        <v>10</v>
      </c>
      <c r="BT52" s="101">
        <f t="shared" si="54"/>
        <v>2</v>
      </c>
      <c r="BU52" s="102">
        <f t="shared" si="54"/>
        <v>9</v>
      </c>
      <c r="BV52" s="102">
        <f t="shared" si="54"/>
        <v>3</v>
      </c>
      <c r="BW52" s="102">
        <f t="shared" si="54"/>
        <v>5</v>
      </c>
      <c r="BX52" s="102"/>
      <c r="BY52" s="102"/>
      <c r="BZ52" s="102"/>
      <c r="CA52" s="102"/>
      <c r="CB52" s="102"/>
      <c r="CC52" s="102"/>
      <c r="CD52" s="101">
        <f>+$K$53-CD51</f>
        <v>4</v>
      </c>
    </row>
    <row r="53" ht="15.75" customHeight="1">
      <c r="D53" s="34">
        <v>0.0</v>
      </c>
      <c r="J53" s="34" t="s">
        <v>6</v>
      </c>
      <c r="K53" s="34">
        <f>COUNTA(K5:K47)</f>
        <v>35</v>
      </c>
      <c r="AA53" s="18"/>
    </row>
    <row r="54" ht="15.75" customHeight="1">
      <c r="AA54" s="18"/>
    </row>
    <row r="55" ht="15.75" customHeight="1">
      <c r="AA55" s="18"/>
    </row>
    <row r="56" ht="15.75" customHeight="1">
      <c r="AA56" s="18"/>
    </row>
    <row r="57" ht="15.75" customHeight="1">
      <c r="AA57" s="18"/>
    </row>
    <row r="58" ht="15.75" customHeight="1">
      <c r="AA58" s="18"/>
    </row>
    <row r="59" ht="15.75" customHeight="1">
      <c r="AA59" s="18"/>
    </row>
    <row r="60" ht="15.75" customHeight="1">
      <c r="AA60" s="18"/>
    </row>
    <row r="61" ht="15.75" customHeight="1">
      <c r="AA61" s="18"/>
    </row>
    <row r="62" ht="15.75" customHeight="1">
      <c r="AA62" s="18"/>
    </row>
    <row r="63" ht="15.75" customHeight="1">
      <c r="AA63" s="18"/>
    </row>
    <row r="64" ht="15.75" customHeight="1">
      <c r="AA64" s="18"/>
    </row>
    <row r="65" ht="15.75" customHeight="1">
      <c r="AA65" s="18"/>
    </row>
    <row r="66" ht="15.75" customHeight="1">
      <c r="AA66" s="18"/>
    </row>
    <row r="67" ht="15.75" customHeight="1">
      <c r="AA67" s="18"/>
    </row>
    <row r="68" ht="15.75" customHeight="1">
      <c r="AA68" s="18"/>
    </row>
    <row r="69" ht="15.75" customHeight="1">
      <c r="AA69" s="18"/>
    </row>
    <row r="70" ht="15.75" customHeight="1">
      <c r="AA70" s="18"/>
    </row>
    <row r="71" ht="15.75" customHeight="1">
      <c r="AA71" s="18"/>
    </row>
    <row r="72" ht="15.75" customHeight="1">
      <c r="AA72" s="18"/>
    </row>
    <row r="73" ht="15.75" customHeight="1">
      <c r="AA73" s="18"/>
    </row>
    <row r="74" ht="15.75" customHeight="1">
      <c r="AA74" s="18"/>
    </row>
    <row r="75" ht="15.75" customHeight="1">
      <c r="AA75" s="18"/>
    </row>
    <row r="76" ht="15.75" customHeight="1">
      <c r="AA76" s="18"/>
    </row>
    <row r="77" ht="15.75" customHeight="1">
      <c r="AA77" s="18"/>
    </row>
    <row r="78" ht="15.75" customHeight="1">
      <c r="AA78" s="18"/>
    </row>
    <row r="79" ht="15.75" customHeight="1">
      <c r="AA79" s="18"/>
    </row>
    <row r="80" ht="15.75" customHeight="1">
      <c r="AA80" s="18"/>
    </row>
    <row r="81" ht="15.75" customHeight="1">
      <c r="AA81" s="18"/>
    </row>
    <row r="82" ht="15.75" customHeight="1">
      <c r="AA82" s="18"/>
    </row>
    <row r="83" ht="15.75" customHeight="1">
      <c r="AA83" s="18"/>
    </row>
    <row r="84" ht="15.75" customHeight="1">
      <c r="AA84" s="18"/>
    </row>
    <row r="85" ht="15.75" customHeight="1">
      <c r="AA85" s="18"/>
    </row>
    <row r="86" ht="15.75" customHeight="1">
      <c r="AA86" s="18"/>
    </row>
    <row r="87" ht="15.75" customHeight="1">
      <c r="AA87" s="18"/>
    </row>
    <row r="88" ht="15.75" customHeight="1">
      <c r="AA88" s="18"/>
    </row>
    <row r="89" ht="15.75" customHeight="1">
      <c r="AA89" s="18"/>
    </row>
    <row r="90" ht="15.75" customHeight="1">
      <c r="AA90" s="18"/>
    </row>
    <row r="91" ht="15.75" customHeight="1">
      <c r="AA91" s="18"/>
    </row>
    <row r="92" ht="15.75" customHeight="1">
      <c r="AA92" s="18"/>
    </row>
    <row r="93" ht="15.75" customHeight="1">
      <c r="AA93" s="18"/>
    </row>
    <row r="94" ht="15.75" customHeight="1">
      <c r="AA94" s="18"/>
    </row>
    <row r="95" ht="15.75" customHeight="1">
      <c r="AA95" s="18"/>
    </row>
    <row r="96" ht="15.75" customHeight="1">
      <c r="AA96" s="18"/>
    </row>
    <row r="97" ht="15.75" customHeight="1">
      <c r="AA97" s="18"/>
    </row>
    <row r="98" ht="15.75" customHeight="1">
      <c r="AA98" s="18"/>
    </row>
    <row r="99" ht="15.75" customHeight="1">
      <c r="AA99" s="18"/>
    </row>
    <row r="100" ht="15.75" customHeight="1">
      <c r="AA100" s="18"/>
    </row>
    <row r="101" ht="15.75" customHeight="1">
      <c r="AA101" s="18"/>
    </row>
    <row r="102" ht="15.75" customHeight="1">
      <c r="AA102" s="18"/>
    </row>
    <row r="103" ht="15.75" customHeight="1">
      <c r="AA103" s="18"/>
    </row>
    <row r="104" ht="15.75" customHeight="1">
      <c r="AA104" s="18"/>
    </row>
    <row r="105" ht="15.75" customHeight="1">
      <c r="AA105" s="18"/>
    </row>
    <row r="106" ht="15.75" customHeight="1">
      <c r="AA106" s="18"/>
    </row>
    <row r="107" ht="15.75" customHeight="1">
      <c r="AA107" s="18"/>
    </row>
    <row r="108" ht="15.75" customHeight="1">
      <c r="AA108" s="18"/>
    </row>
    <row r="109" ht="15.75" customHeight="1">
      <c r="AA109" s="18"/>
    </row>
    <row r="110" ht="15.75" customHeight="1">
      <c r="AA110" s="18"/>
    </row>
    <row r="111" ht="15.75" customHeight="1">
      <c r="AA111" s="18"/>
    </row>
    <row r="112" ht="15.75" customHeight="1">
      <c r="AA112" s="18"/>
    </row>
    <row r="113" ht="15.75" customHeight="1">
      <c r="AA113" s="18"/>
    </row>
    <row r="114" ht="15.75" customHeight="1">
      <c r="AA114" s="18"/>
    </row>
    <row r="115" ht="15.75" customHeight="1">
      <c r="AA115" s="18"/>
    </row>
    <row r="116" ht="15.75" customHeight="1">
      <c r="AA116" s="18"/>
    </row>
    <row r="117" ht="15.75" customHeight="1">
      <c r="AA117" s="18"/>
    </row>
    <row r="118" ht="15.75" customHeight="1">
      <c r="AA118" s="18"/>
    </row>
    <row r="119" ht="15.75" customHeight="1">
      <c r="AA119" s="18"/>
    </row>
    <row r="120" ht="15.75" customHeight="1">
      <c r="AA120" s="18"/>
    </row>
    <row r="121" ht="15.75" customHeight="1">
      <c r="AA121" s="18"/>
    </row>
    <row r="122" ht="15.75" customHeight="1">
      <c r="AA122" s="18"/>
    </row>
    <row r="123" ht="15.75" customHeight="1">
      <c r="AA123" s="18"/>
    </row>
    <row r="124" ht="15.75" customHeight="1">
      <c r="AA124" s="18"/>
    </row>
    <row r="125" ht="15.75" customHeight="1">
      <c r="AA125" s="18"/>
    </row>
    <row r="126" ht="15.75" customHeight="1">
      <c r="AA126" s="18"/>
    </row>
    <row r="127" ht="15.75" customHeight="1">
      <c r="AA127" s="18"/>
    </row>
    <row r="128" ht="15.75" customHeight="1">
      <c r="AA128" s="18"/>
    </row>
    <row r="129" ht="15.75" customHeight="1">
      <c r="AA129" s="18"/>
    </row>
    <row r="130" ht="15.75" customHeight="1">
      <c r="AA130" s="18"/>
    </row>
    <row r="131" ht="15.75" customHeight="1">
      <c r="AA131" s="18"/>
    </row>
    <row r="132" ht="15.75" customHeight="1">
      <c r="AA132" s="18"/>
    </row>
    <row r="133" ht="15.75" customHeight="1">
      <c r="AA133" s="18"/>
    </row>
    <row r="134" ht="15.75" customHeight="1">
      <c r="AA134" s="18"/>
    </row>
    <row r="135" ht="15.75" customHeight="1">
      <c r="AA135" s="18"/>
    </row>
    <row r="136" ht="15.75" customHeight="1">
      <c r="AA136" s="18"/>
    </row>
    <row r="137" ht="15.75" customHeight="1">
      <c r="AA137" s="18"/>
    </row>
    <row r="138" ht="15.75" customHeight="1">
      <c r="AA138" s="18"/>
    </row>
    <row r="139" ht="15.75" customHeight="1">
      <c r="AA139" s="18"/>
    </row>
    <row r="140" ht="15.75" customHeight="1">
      <c r="AA140" s="18"/>
    </row>
    <row r="141" ht="15.75" customHeight="1">
      <c r="AA141" s="18"/>
    </row>
    <row r="142" ht="15.75" customHeight="1">
      <c r="AA142" s="18"/>
    </row>
    <row r="143" ht="15.75" customHeight="1">
      <c r="AA143" s="18"/>
    </row>
    <row r="144" ht="15.75" customHeight="1">
      <c r="AA144" s="18"/>
    </row>
    <row r="145" ht="15.75" customHeight="1">
      <c r="AA145" s="18"/>
    </row>
    <row r="146" ht="15.75" customHeight="1">
      <c r="AA146" s="18"/>
    </row>
    <row r="147" ht="15.75" customHeight="1">
      <c r="AA147" s="18"/>
    </row>
    <row r="148" ht="15.75" customHeight="1">
      <c r="AA148" s="18"/>
    </row>
    <row r="149" ht="15.75" customHeight="1">
      <c r="AA149" s="18"/>
    </row>
    <row r="150" ht="15.75" customHeight="1">
      <c r="AA150" s="18"/>
    </row>
    <row r="151" ht="15.75" customHeight="1">
      <c r="AA151" s="18"/>
    </row>
    <row r="152" ht="15.75" customHeight="1">
      <c r="AA152" s="18"/>
    </row>
    <row r="153" ht="15.75" customHeight="1">
      <c r="AA153" s="18"/>
    </row>
    <row r="154" ht="15.75" customHeight="1">
      <c r="AA154" s="18"/>
    </row>
    <row r="155" ht="15.75" customHeight="1">
      <c r="AA155" s="18"/>
    </row>
    <row r="156" ht="15.75" customHeight="1">
      <c r="AA156" s="18"/>
    </row>
    <row r="157" ht="15.75" customHeight="1">
      <c r="AA157" s="18"/>
    </row>
    <row r="158" ht="15.75" customHeight="1">
      <c r="AA158" s="18"/>
    </row>
    <row r="159" ht="15.75" customHeight="1">
      <c r="AA159" s="18"/>
    </row>
    <row r="160" ht="15.75" customHeight="1">
      <c r="AA160" s="18"/>
    </row>
    <row r="161" ht="15.75" customHeight="1">
      <c r="AA161" s="18"/>
    </row>
    <row r="162" ht="15.75" customHeight="1">
      <c r="AA162" s="18"/>
    </row>
    <row r="163" ht="15.75" customHeight="1">
      <c r="AA163" s="18"/>
    </row>
    <row r="164" ht="15.75" customHeight="1">
      <c r="AA164" s="18"/>
    </row>
    <row r="165" ht="15.75" customHeight="1">
      <c r="AA165" s="18"/>
    </row>
    <row r="166" ht="15.75" customHeight="1">
      <c r="AA166" s="18"/>
    </row>
    <row r="167" ht="15.75" customHeight="1">
      <c r="AA167" s="18"/>
    </row>
    <row r="168" ht="15.75" customHeight="1">
      <c r="AA168" s="18"/>
    </row>
    <row r="169" ht="15.75" customHeight="1">
      <c r="AA169" s="18"/>
    </row>
    <row r="170" ht="15.75" customHeight="1">
      <c r="AA170" s="18"/>
    </row>
    <row r="171" ht="15.75" customHeight="1">
      <c r="AA171" s="18"/>
    </row>
    <row r="172" ht="15.75" customHeight="1">
      <c r="AA172" s="18"/>
    </row>
    <row r="173" ht="15.75" customHeight="1">
      <c r="AA173" s="18"/>
    </row>
    <row r="174" ht="15.75" customHeight="1">
      <c r="AA174" s="18"/>
    </row>
    <row r="175" ht="15.75" customHeight="1">
      <c r="AA175" s="18"/>
    </row>
    <row r="176" ht="15.75" customHeight="1">
      <c r="AA176" s="18"/>
    </row>
    <row r="177" ht="15.75" customHeight="1">
      <c r="AA177" s="18"/>
    </row>
    <row r="178" ht="15.75" customHeight="1">
      <c r="AA178" s="18"/>
    </row>
    <row r="179" ht="15.75" customHeight="1">
      <c r="AA179" s="18"/>
    </row>
    <row r="180" ht="15.75" customHeight="1">
      <c r="AA180" s="18"/>
    </row>
    <row r="181" ht="15.75" customHeight="1">
      <c r="AA181" s="18"/>
    </row>
    <row r="182" ht="15.75" customHeight="1">
      <c r="AA182" s="18"/>
    </row>
    <row r="183" ht="15.75" customHeight="1">
      <c r="AA183" s="18"/>
    </row>
    <row r="184" ht="15.75" customHeight="1">
      <c r="AA184" s="18"/>
    </row>
    <row r="185" ht="15.75" customHeight="1">
      <c r="AA185" s="18"/>
    </row>
    <row r="186" ht="15.75" customHeight="1">
      <c r="AA186" s="18"/>
    </row>
    <row r="187" ht="15.75" customHeight="1">
      <c r="AA187" s="18"/>
    </row>
    <row r="188" ht="15.75" customHeight="1">
      <c r="AA188" s="18"/>
    </row>
    <row r="189" ht="15.75" customHeight="1">
      <c r="AA189" s="18"/>
    </row>
    <row r="190" ht="15.75" customHeight="1">
      <c r="AA190" s="18"/>
    </row>
    <row r="191" ht="15.75" customHeight="1">
      <c r="AA191" s="18"/>
    </row>
    <row r="192" ht="15.75" customHeight="1">
      <c r="AA192" s="18"/>
    </row>
    <row r="193" ht="15.75" customHeight="1">
      <c r="AA193" s="18"/>
    </row>
    <row r="194" ht="15.75" customHeight="1">
      <c r="AA194" s="18"/>
    </row>
    <row r="195" ht="15.75" customHeight="1">
      <c r="AA195" s="18"/>
    </row>
    <row r="196" ht="15.75" customHeight="1">
      <c r="AA196" s="18"/>
    </row>
    <row r="197" ht="15.75" customHeight="1">
      <c r="AA197" s="18"/>
    </row>
    <row r="198" ht="15.75" customHeight="1">
      <c r="AA198" s="18"/>
    </row>
    <row r="199" ht="15.75" customHeight="1">
      <c r="AA199" s="18"/>
    </row>
    <row r="200" ht="15.75" customHeight="1">
      <c r="AA200" s="18"/>
    </row>
    <row r="201" ht="15.75" customHeight="1">
      <c r="AA201" s="18"/>
    </row>
    <row r="202" ht="15.75" customHeight="1">
      <c r="AA202" s="18"/>
    </row>
    <row r="203" ht="15.75" customHeight="1">
      <c r="AA203" s="18"/>
    </row>
    <row r="204" ht="15.75" customHeight="1">
      <c r="AA204" s="18"/>
    </row>
    <row r="205" ht="15.75" customHeight="1">
      <c r="AA205" s="18"/>
    </row>
    <row r="206" ht="15.75" customHeight="1">
      <c r="AA206" s="18"/>
    </row>
    <row r="207" ht="15.75" customHeight="1">
      <c r="AA207" s="18"/>
    </row>
    <row r="208" ht="15.75" customHeight="1">
      <c r="AA208" s="18"/>
    </row>
    <row r="209" ht="15.75" customHeight="1">
      <c r="AA209" s="18"/>
    </row>
    <row r="210" ht="15.75" customHeight="1">
      <c r="AA210" s="18"/>
    </row>
    <row r="211" ht="15.75" customHeight="1">
      <c r="AA211" s="18"/>
    </row>
    <row r="212" ht="15.75" customHeight="1">
      <c r="AA212" s="18"/>
    </row>
    <row r="213" ht="15.75" customHeight="1">
      <c r="AA213" s="18"/>
    </row>
    <row r="214" ht="15.75" customHeight="1">
      <c r="AA214" s="18"/>
    </row>
    <row r="215" ht="15.75" customHeight="1">
      <c r="AA215" s="18"/>
    </row>
    <row r="216" ht="15.75" customHeight="1">
      <c r="AA216" s="18"/>
    </row>
    <row r="217" ht="15.75" customHeight="1">
      <c r="AA217" s="18"/>
    </row>
    <row r="218" ht="15.75" customHeight="1">
      <c r="AA218" s="18"/>
    </row>
    <row r="219" ht="15.75" customHeight="1">
      <c r="AA219" s="18"/>
    </row>
    <row r="220" ht="15.75" customHeight="1">
      <c r="AA220" s="18"/>
    </row>
    <row r="221" ht="15.75" customHeight="1">
      <c r="AA221" s="18"/>
    </row>
    <row r="222" ht="15.75" customHeight="1">
      <c r="AA222" s="18"/>
    </row>
    <row r="223" ht="15.75" customHeight="1">
      <c r="AA223" s="18"/>
    </row>
    <row r="224" ht="15.75" customHeight="1">
      <c r="AA224" s="18"/>
    </row>
    <row r="225" ht="15.75" customHeight="1">
      <c r="AA225" s="18"/>
    </row>
    <row r="226" ht="15.75" customHeight="1">
      <c r="AA226" s="18"/>
    </row>
    <row r="227" ht="15.75" customHeight="1">
      <c r="AA227" s="18"/>
    </row>
    <row r="228" ht="15.75" customHeight="1">
      <c r="AA228" s="18"/>
    </row>
    <row r="229" ht="15.75" customHeight="1">
      <c r="AA229" s="18"/>
    </row>
    <row r="230" ht="15.75" customHeight="1">
      <c r="AA230" s="18"/>
    </row>
    <row r="231" ht="15.75" customHeight="1">
      <c r="AA231" s="18"/>
    </row>
    <row r="232" ht="15.75" customHeight="1">
      <c r="AA232" s="18"/>
    </row>
    <row r="233" ht="15.75" customHeight="1">
      <c r="AA233" s="18"/>
    </row>
    <row r="234" ht="15.75" customHeight="1">
      <c r="AA234" s="18"/>
    </row>
    <row r="235" ht="15.75" customHeight="1">
      <c r="AA235" s="18"/>
    </row>
    <row r="236" ht="15.75" customHeight="1">
      <c r="AA236" s="18"/>
    </row>
    <row r="237" ht="15.75" customHeight="1">
      <c r="AA237" s="18"/>
    </row>
    <row r="238" ht="15.75" customHeight="1">
      <c r="AA238" s="18"/>
    </row>
    <row r="239" ht="15.75" customHeight="1">
      <c r="AA239" s="18"/>
    </row>
    <row r="240" ht="15.75" customHeight="1">
      <c r="AA240" s="18"/>
    </row>
    <row r="241" ht="15.75" customHeight="1">
      <c r="AA241" s="18"/>
    </row>
    <row r="242" ht="15.75" customHeight="1">
      <c r="AA242" s="18"/>
    </row>
    <row r="243" ht="15.75" customHeight="1">
      <c r="AA243" s="18"/>
    </row>
    <row r="244" ht="15.75" customHeight="1">
      <c r="AA244" s="18"/>
    </row>
    <row r="245" ht="15.75" customHeight="1">
      <c r="AA245" s="18"/>
    </row>
    <row r="246" ht="15.75" customHeight="1">
      <c r="AA246" s="18"/>
    </row>
    <row r="247" ht="15.75" customHeight="1">
      <c r="AA247" s="18"/>
    </row>
    <row r="248" ht="15.75" customHeight="1">
      <c r="AA248" s="18"/>
    </row>
    <row r="249" ht="15.75" customHeight="1">
      <c r="AA249" s="18"/>
    </row>
    <row r="250" ht="15.75" customHeight="1">
      <c r="AA250" s="18"/>
    </row>
    <row r="251" ht="15.75" customHeight="1">
      <c r="AA251" s="18"/>
    </row>
    <row r="252" ht="15.75" customHeight="1">
      <c r="AA252" s="18"/>
    </row>
    <row r="253" ht="15.75" customHeight="1">
      <c r="AA253" s="1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BI52 BT52:CD52 O40:CD40 BT41:CD44 AV5:BH7 AV8:BB39 BC8 BG8:BH39 BC9:BF39 BE8:BF8">
    <cfRule type="cellIs" dxfId="1" priority="1" operator="lessThan">
      <formula>54.5</formula>
    </cfRule>
  </conditionalFormatting>
  <conditionalFormatting sqref="AJ5:BC47 BD5:BD7 BE5:BH47 BJ5:BS47 BD9:BD47 AB40:AB47 AF40:AF47 BI40:BI47 BU40:CC47">
    <cfRule type="containsText" dxfId="2" priority="2" operator="containsText" text="A">
      <formula>NOT(ISERROR(SEARCH(("A"),(AJ5))))</formula>
    </cfRule>
  </conditionalFormatting>
  <conditionalFormatting sqref="BI41:BI44">
    <cfRule type="cellIs" dxfId="1" priority="3" operator="lessThan">
      <formula>54.5</formula>
    </cfRule>
  </conditionalFormatting>
  <conditionalFormatting sqref="BI42">
    <cfRule type="cellIs" dxfId="1" priority="4" operator="lessThan">
      <formula>54.5</formula>
    </cfRule>
  </conditionalFormatting>
  <conditionalFormatting sqref="BI43">
    <cfRule type="cellIs" dxfId="1" priority="5" operator="lessThan">
      <formula>54.5</formula>
    </cfRule>
  </conditionalFormatting>
  <conditionalFormatting sqref="BI44">
    <cfRule type="cellIs" dxfId="1" priority="6" operator="lessThan">
      <formula>54.5</formula>
    </cfRule>
  </conditionalFormatting>
  <conditionalFormatting sqref="O5:V39 AB5:AB39 AJ5:AJ39 BT5:CD39">
    <cfRule type="cellIs" dxfId="1" priority="7" operator="lessThan">
      <formula>54.5</formula>
    </cfRule>
  </conditionalFormatting>
  <conditionalFormatting sqref="BU5:CC39 AB5:AB39">
    <cfRule type="containsText" dxfId="2" priority="8" operator="containsText" text="A">
      <formula>NOT(ISERROR(SEARCH(("A"),(BU5))))</formula>
    </cfRule>
  </conditionalFormatting>
  <conditionalFormatting sqref="BI5:BI39">
    <cfRule type="cellIs" dxfId="1" priority="9" operator="lessThan">
      <formula>54.5</formula>
    </cfRule>
  </conditionalFormatting>
  <conditionalFormatting sqref="BI5:BI39">
    <cfRule type="containsText" dxfId="2" priority="10" operator="containsText" text="A">
      <formula>NOT(ISERROR(SEARCH(("A"),(BI5))))</formula>
    </cfRule>
  </conditionalFormatting>
  <conditionalFormatting sqref="AF5:AF39 AJ5:AJ39">
    <cfRule type="cellIs" dxfId="1" priority="11" operator="lessThan">
      <formula>54.5</formula>
    </cfRule>
  </conditionalFormatting>
  <conditionalFormatting sqref="AF5:AF39 AJ5:AJ39">
    <cfRule type="containsText" dxfId="2" priority="12" operator="containsText" text="A">
      <formula>NOT(ISERROR(SEARCH(("A"),(AF5))))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2.29"/>
    <col customWidth="1" min="2" max="2" width="3.57"/>
    <col customWidth="1" min="3" max="4" width="3.0"/>
    <col customWidth="1" min="5" max="5" width="11.71"/>
    <col customWidth="1" min="6" max="6" width="3.57"/>
    <col customWidth="1" min="7" max="7" width="9.0"/>
    <col customWidth="1" min="8" max="8" width="3.57"/>
    <col customWidth="1" min="9" max="9" width="11.71"/>
    <col customWidth="1" min="10" max="10" width="18.0"/>
    <col customWidth="1" min="11" max="11" width="20.29"/>
    <col customWidth="1" hidden="1" min="12" max="12" width="4.71"/>
    <col customWidth="1" hidden="1" min="13" max="13" width="23.14"/>
    <col customWidth="1" hidden="1" min="14" max="14" width="34.14"/>
    <col customWidth="1" min="15" max="22" width="4.14"/>
    <col customWidth="1" min="23" max="23" width="5.71"/>
    <col customWidth="1" min="24" max="27" width="6.0"/>
    <col customWidth="1" min="28" max="28" width="4.14"/>
    <col customWidth="1" min="29" max="31" width="6.0"/>
    <col customWidth="1" min="32" max="32" width="4.14"/>
    <col customWidth="1" min="33" max="35" width="6.71"/>
    <col customWidth="1" min="36" max="36" width="4.14"/>
    <col customWidth="1" min="37" max="47" width="6.71"/>
    <col customWidth="1" min="48" max="48" width="7.43"/>
    <col customWidth="1" min="49" max="60" width="6.71"/>
    <col customWidth="1" min="61" max="61" width="4.71"/>
    <col customWidth="1" min="62" max="71" width="6.71"/>
    <col customWidth="1" min="72" max="72" width="4.71"/>
    <col customWidth="1" min="73" max="81" width="6.71"/>
    <col customWidth="1" min="82" max="82" width="4.71"/>
  </cols>
  <sheetData>
    <row r="1" ht="15.75" customHeight="1">
      <c r="A1" s="34"/>
      <c r="B1" s="34"/>
      <c r="C1" s="34"/>
      <c r="D1" s="34"/>
      <c r="E1" s="35"/>
      <c r="F1" s="35"/>
      <c r="G1" s="35"/>
      <c r="H1" s="35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 t="s">
        <v>12</v>
      </c>
      <c r="Y1" s="38"/>
      <c r="Z1" s="38"/>
      <c r="AA1" s="38"/>
      <c r="AB1" s="38"/>
      <c r="AC1" s="37" t="s">
        <v>13</v>
      </c>
      <c r="AD1" s="38"/>
      <c r="AE1" s="38"/>
      <c r="AF1" s="38"/>
      <c r="AG1" s="39" t="s">
        <v>14</v>
      </c>
      <c r="AH1" s="38"/>
      <c r="AI1" s="38"/>
      <c r="AJ1" s="38"/>
      <c r="AK1" s="40" t="s">
        <v>15</v>
      </c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41" t="s">
        <v>16</v>
      </c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42" t="s">
        <v>17</v>
      </c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43" t="s">
        <v>18</v>
      </c>
      <c r="BV1" s="38"/>
      <c r="BW1" s="38"/>
      <c r="BX1" s="38"/>
      <c r="BY1" s="38"/>
      <c r="BZ1" s="38"/>
      <c r="CA1" s="38"/>
      <c r="CB1" s="38"/>
      <c r="CC1" s="38"/>
      <c r="CD1" s="38"/>
    </row>
    <row r="2" ht="15.75" customHeight="1">
      <c r="A2" s="35"/>
      <c r="B2" s="35"/>
      <c r="C2" s="35"/>
      <c r="D2" s="35"/>
      <c r="G2" s="35"/>
      <c r="H2" s="35"/>
      <c r="I2" s="35"/>
      <c r="J2" s="36"/>
      <c r="K2" s="36"/>
      <c r="L2" s="36"/>
      <c r="M2" s="36"/>
      <c r="N2" s="36"/>
      <c r="O2" s="44" t="s">
        <v>19</v>
      </c>
      <c r="P2" s="45"/>
      <c r="Q2" s="45"/>
      <c r="R2" s="45"/>
      <c r="S2" s="45"/>
      <c r="T2" s="45"/>
      <c r="U2" s="45"/>
      <c r="V2" s="45"/>
      <c r="W2" s="46"/>
      <c r="X2" s="47">
        <v>20.0</v>
      </c>
      <c r="Y2" s="47">
        <v>30.0</v>
      </c>
      <c r="Z2" s="47">
        <v>50.0</v>
      </c>
      <c r="AA2" s="47"/>
      <c r="AB2" s="48"/>
      <c r="AC2" s="47">
        <v>30.0</v>
      </c>
      <c r="AD2" s="47">
        <v>70.0</v>
      </c>
      <c r="AE2" s="47"/>
      <c r="AF2" s="48"/>
      <c r="AG2" s="50">
        <v>30.0</v>
      </c>
      <c r="AH2" s="50">
        <v>70.0</v>
      </c>
      <c r="AI2" s="47"/>
      <c r="AJ2" s="51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52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53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54"/>
      <c r="BU2" s="36"/>
      <c r="BV2" s="36"/>
      <c r="BW2" s="36"/>
      <c r="BX2" s="36"/>
      <c r="BY2" s="36"/>
      <c r="BZ2" s="36"/>
      <c r="CA2" s="36"/>
      <c r="CB2" s="36"/>
      <c r="CC2" s="36"/>
      <c r="CD2" s="55"/>
    </row>
    <row r="3" ht="15.75" customHeight="1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L3" s="36"/>
      <c r="M3" s="36"/>
      <c r="N3" s="36"/>
      <c r="O3" s="56"/>
      <c r="P3" s="56"/>
      <c r="Q3" s="57">
        <v>0.5</v>
      </c>
      <c r="R3" s="57">
        <v>0.2</v>
      </c>
      <c r="S3" s="57">
        <v>0.05</v>
      </c>
      <c r="T3" s="57">
        <v>0.2</v>
      </c>
      <c r="U3" s="57">
        <v>0.05</v>
      </c>
      <c r="V3" s="57"/>
      <c r="W3" s="57"/>
      <c r="X3" s="58">
        <v>0.2</v>
      </c>
      <c r="Y3" s="58">
        <v>0.3</v>
      </c>
      <c r="Z3" s="58">
        <f>Z2/100</f>
        <v>0.5</v>
      </c>
      <c r="AA3" s="58"/>
      <c r="AB3" s="48"/>
      <c r="AC3" s="58">
        <v>0.3</v>
      </c>
      <c r="AD3" s="58">
        <v>0.7</v>
      </c>
      <c r="AE3" s="58"/>
      <c r="AF3" s="48"/>
      <c r="AG3" s="58">
        <f t="shared" ref="AG3:AH3" si="1">AG2/100</f>
        <v>0.3</v>
      </c>
      <c r="AH3" s="58">
        <f t="shared" si="1"/>
        <v>0.7</v>
      </c>
      <c r="AI3" s="58"/>
      <c r="AJ3" s="51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2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3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4"/>
      <c r="BU3" s="59"/>
      <c r="BV3" s="59"/>
      <c r="BW3" s="59"/>
      <c r="BX3" s="59"/>
      <c r="BY3" s="59"/>
      <c r="BZ3" s="59"/>
      <c r="CA3" s="59"/>
      <c r="CB3" s="59"/>
      <c r="CC3" s="59"/>
      <c r="CD3" s="55" t="s">
        <v>20</v>
      </c>
    </row>
    <row r="4" ht="15.75" customHeight="1">
      <c r="A4" s="60" t="s">
        <v>21</v>
      </c>
      <c r="B4" s="60" t="s">
        <v>22</v>
      </c>
      <c r="C4" s="60"/>
      <c r="D4" s="61" t="s">
        <v>23</v>
      </c>
      <c r="E4" s="61" t="s">
        <v>21</v>
      </c>
      <c r="F4" s="61" t="s">
        <v>24</v>
      </c>
      <c r="G4" s="61" t="s">
        <v>25</v>
      </c>
      <c r="H4" s="61" t="s">
        <v>24</v>
      </c>
      <c r="I4" s="61" t="s">
        <v>26</v>
      </c>
      <c r="J4" s="6" t="s">
        <v>27</v>
      </c>
      <c r="K4" s="6" t="s">
        <v>28</v>
      </c>
      <c r="L4" s="62" t="s">
        <v>29</v>
      </c>
      <c r="M4" s="62" t="s">
        <v>30</v>
      </c>
      <c r="N4" s="62" t="s">
        <v>31</v>
      </c>
      <c r="O4" s="56" t="s">
        <v>32</v>
      </c>
      <c r="P4" s="56" t="s">
        <v>33</v>
      </c>
      <c r="Q4" s="63" t="s">
        <v>34</v>
      </c>
      <c r="R4" s="63" t="s">
        <v>35</v>
      </c>
      <c r="S4" s="63" t="s">
        <v>36</v>
      </c>
      <c r="T4" s="63" t="s">
        <v>37</v>
      </c>
      <c r="U4" s="63" t="s">
        <v>38</v>
      </c>
      <c r="V4" s="63" t="s">
        <v>39</v>
      </c>
      <c r="W4" s="63" t="s">
        <v>22</v>
      </c>
      <c r="X4" s="36" t="s">
        <v>40</v>
      </c>
      <c r="Y4" s="36" t="s">
        <v>41</v>
      </c>
      <c r="Z4" s="36" t="s">
        <v>42</v>
      </c>
      <c r="AA4" s="36" t="s">
        <v>43</v>
      </c>
      <c r="AB4" s="48" t="s">
        <v>32</v>
      </c>
      <c r="AC4" s="36" t="s">
        <v>40</v>
      </c>
      <c r="AD4" s="36" t="s">
        <v>41</v>
      </c>
      <c r="AE4" s="36" t="s">
        <v>43</v>
      </c>
      <c r="AF4" s="48" t="s">
        <v>33</v>
      </c>
      <c r="AG4" s="36" t="s">
        <v>40</v>
      </c>
      <c r="AH4" s="36" t="s">
        <v>41</v>
      </c>
      <c r="AI4" s="36" t="s">
        <v>43</v>
      </c>
      <c r="AJ4" s="64" t="s">
        <v>39</v>
      </c>
      <c r="AK4" s="65" t="s">
        <v>44</v>
      </c>
      <c r="AL4" s="65" t="s">
        <v>45</v>
      </c>
      <c r="AM4" s="65" t="s">
        <v>46</v>
      </c>
      <c r="AN4" s="65" t="s">
        <v>47</v>
      </c>
      <c r="AO4" s="65" t="s">
        <v>48</v>
      </c>
      <c r="AP4" s="65" t="s">
        <v>49</v>
      </c>
      <c r="AQ4" s="65" t="s">
        <v>50</v>
      </c>
      <c r="AR4" s="65" t="s">
        <v>51</v>
      </c>
      <c r="AS4" s="65" t="s">
        <v>52</v>
      </c>
      <c r="AT4" s="65" t="s">
        <v>53</v>
      </c>
      <c r="AU4" s="65" t="s">
        <v>54</v>
      </c>
      <c r="AV4" s="66" t="s">
        <v>35</v>
      </c>
      <c r="AW4" s="65" t="s">
        <v>44</v>
      </c>
      <c r="AX4" s="65" t="s">
        <v>45</v>
      </c>
      <c r="AY4" s="65" t="s">
        <v>46</v>
      </c>
      <c r="AZ4" s="65" t="s">
        <v>47</v>
      </c>
      <c r="BA4" s="65" t="s">
        <v>48</v>
      </c>
      <c r="BB4" s="65" t="s">
        <v>49</v>
      </c>
      <c r="BC4" s="65" t="s">
        <v>50</v>
      </c>
      <c r="BD4" s="65" t="s">
        <v>51</v>
      </c>
      <c r="BE4" s="65" t="s">
        <v>52</v>
      </c>
      <c r="BF4" s="65" t="s">
        <v>53</v>
      </c>
      <c r="BG4" s="65" t="s">
        <v>55</v>
      </c>
      <c r="BH4" s="65" t="s">
        <v>56</v>
      </c>
      <c r="BI4" s="67" t="s">
        <v>36</v>
      </c>
      <c r="BJ4" s="65" t="s">
        <v>44</v>
      </c>
      <c r="BK4" s="65" t="s">
        <v>45</v>
      </c>
      <c r="BL4" s="65" t="s">
        <v>46</v>
      </c>
      <c r="BM4" s="65" t="s">
        <v>47</v>
      </c>
      <c r="BN4" s="65" t="s">
        <v>48</v>
      </c>
      <c r="BO4" s="65" t="s">
        <v>49</v>
      </c>
      <c r="BP4" s="65" t="s">
        <v>50</v>
      </c>
      <c r="BQ4" s="65" t="s">
        <v>51</v>
      </c>
      <c r="BR4" s="65" t="s">
        <v>52</v>
      </c>
      <c r="BS4" s="65" t="s">
        <v>53</v>
      </c>
      <c r="BT4" s="68" t="s">
        <v>37</v>
      </c>
      <c r="BU4" s="65" t="s">
        <v>45</v>
      </c>
      <c r="BV4" s="65" t="s">
        <v>46</v>
      </c>
      <c r="BW4" s="65" t="s">
        <v>47</v>
      </c>
      <c r="BX4" s="65" t="s">
        <v>48</v>
      </c>
      <c r="BY4" s="65" t="s">
        <v>49</v>
      </c>
      <c r="BZ4" s="65" t="s">
        <v>50</v>
      </c>
      <c r="CA4" s="65" t="s">
        <v>51</v>
      </c>
      <c r="CB4" s="69" t="s">
        <v>52</v>
      </c>
      <c r="CC4" s="70"/>
      <c r="CD4" s="71" t="s">
        <v>57</v>
      </c>
    </row>
    <row r="5" ht="15.75" customHeight="1">
      <c r="A5" s="34" t="str">
        <f t="shared" ref="A5:A47" si="2">$E5&amp;"-"&amp;$F5</f>
        <v>202023533-3</v>
      </c>
      <c r="B5" s="23">
        <f t="shared" ref="B5:B47" si="3">$W5</f>
        <v>90</v>
      </c>
      <c r="C5" s="34"/>
      <c r="D5" s="72">
        <v>1.0</v>
      </c>
      <c r="E5" s="72" t="s">
        <v>1169</v>
      </c>
      <c r="F5" s="72" t="s">
        <v>79</v>
      </c>
      <c r="G5" s="72" t="s">
        <v>1170</v>
      </c>
      <c r="H5" s="72" t="s">
        <v>155</v>
      </c>
      <c r="I5" s="72" t="s">
        <v>1171</v>
      </c>
      <c r="J5" s="72" t="s">
        <v>1172</v>
      </c>
      <c r="K5" s="72" t="s">
        <v>1173</v>
      </c>
      <c r="L5" s="72" t="s">
        <v>65</v>
      </c>
      <c r="M5" s="72" t="s">
        <v>164</v>
      </c>
      <c r="N5" s="72" t="s">
        <v>1174</v>
      </c>
      <c r="O5" s="74">
        <f t="shared" ref="O5:O38" si="4">$AB5</f>
        <v>100</v>
      </c>
      <c r="P5" s="74">
        <f t="shared" ref="P5:P38" si="5">$AF5</f>
        <v>83.5</v>
      </c>
      <c r="Q5" s="74">
        <f t="shared" ref="Q5:Q38" si="6">IFERROR(IF($V5&lt;&gt;0,ROUND((MAX(O5:P5)*0.5+$V5*0.5),0),ROUND(($O5*0.5+$P5*0.5),0)),)</f>
        <v>92</v>
      </c>
      <c r="R5" s="74">
        <f t="shared" ref="R5:R38" si="7">$AV5</f>
        <v>84</v>
      </c>
      <c r="S5" s="74">
        <f t="shared" ref="S5:S38" si="8">$BI5</f>
        <v>50</v>
      </c>
      <c r="T5" s="74">
        <f t="shared" ref="T5:T38" si="9">$BT5</f>
        <v>100</v>
      </c>
      <c r="U5" s="74">
        <f t="shared" ref="U5:U38" si="10">$CD5</f>
        <v>100</v>
      </c>
      <c r="V5" s="75">
        <f t="shared" ref="V5:V38" si="11">$AJ5</f>
        <v>0</v>
      </c>
      <c r="W5" s="76">
        <f t="shared" ref="W5:W38" si="12">IF($Q5&gt;=55,ROUND($Q5*$Q$3+$R5*$R$3+$S5*$S$3+$T5*$T$3+$U5*$U$3,0),$Q5)</f>
        <v>90</v>
      </c>
      <c r="X5" s="74">
        <v>20.0</v>
      </c>
      <c r="Y5" s="77">
        <v>30.0</v>
      </c>
      <c r="Z5" s="77">
        <v>50.0</v>
      </c>
      <c r="AA5" s="77">
        <v>100.0</v>
      </c>
      <c r="AB5" s="78">
        <f t="shared" ref="AB5:AB38" si="13">IFERROR(X5+Y5+Z5*AA5/100,0)</f>
        <v>100</v>
      </c>
      <c r="AC5" s="77">
        <v>25.0</v>
      </c>
      <c r="AD5" s="77">
        <v>65.0</v>
      </c>
      <c r="AE5" s="74">
        <v>90.0</v>
      </c>
      <c r="AF5" s="78">
        <f t="shared" ref="AF5:AF38" si="14">IFERROR(AC5+AD5*AE5/100,0)</f>
        <v>83.5</v>
      </c>
      <c r="AG5" s="77"/>
      <c r="AH5" s="77"/>
      <c r="AI5" s="74"/>
      <c r="AJ5" s="78">
        <f t="shared" ref="AJ5:AJ38" si="15">IFERROR(AG5+AH5*AI5/100,0)</f>
        <v>0</v>
      </c>
      <c r="AK5" s="79">
        <v>100.0</v>
      </c>
      <c r="AL5" s="80">
        <v>100.0</v>
      </c>
      <c r="AM5" s="79">
        <v>100.0</v>
      </c>
      <c r="AN5" s="79">
        <v>100.0</v>
      </c>
      <c r="AO5" s="79">
        <v>100.0</v>
      </c>
      <c r="AP5" s="79">
        <v>80.0</v>
      </c>
      <c r="AQ5" s="79">
        <v>0.0</v>
      </c>
      <c r="AR5" s="79">
        <v>100.0</v>
      </c>
      <c r="AS5" s="79">
        <v>100.0</v>
      </c>
      <c r="AT5" s="79">
        <v>60.0</v>
      </c>
      <c r="AU5" s="79"/>
      <c r="AV5" s="78">
        <f t="shared" ref="AV5:AV38" si="16">IFERROR(AVERAGE(AK5:AU5),0)</f>
        <v>84</v>
      </c>
      <c r="AW5" s="79">
        <v>100.0</v>
      </c>
      <c r="AX5" s="79">
        <v>100.0</v>
      </c>
      <c r="AY5" s="79">
        <v>100.0</v>
      </c>
      <c r="AZ5" s="79">
        <v>0.0</v>
      </c>
      <c r="BA5" s="79">
        <v>0.0</v>
      </c>
      <c r="BB5" s="79">
        <v>100.0</v>
      </c>
      <c r="BC5" s="79">
        <v>0.0</v>
      </c>
      <c r="BD5" s="79">
        <v>100.0</v>
      </c>
      <c r="BE5" s="79">
        <v>0.0</v>
      </c>
      <c r="BF5" s="79">
        <v>0.0</v>
      </c>
      <c r="BG5" s="79"/>
      <c r="BH5" s="79"/>
      <c r="BI5" s="78">
        <f t="shared" ref="BI5:BI38" si="17">IFERROR(AVERAGE(AW5:BH5),0)</f>
        <v>50</v>
      </c>
      <c r="BJ5" s="79">
        <v>100.0</v>
      </c>
      <c r="BK5" s="79">
        <v>100.0</v>
      </c>
      <c r="BL5" s="79">
        <v>100.0</v>
      </c>
      <c r="BM5" s="79">
        <v>100.0</v>
      </c>
      <c r="BN5" s="79">
        <v>100.0</v>
      </c>
      <c r="BO5" s="79">
        <v>100.0</v>
      </c>
      <c r="BP5" s="79">
        <v>100.0</v>
      </c>
      <c r="BQ5" s="79">
        <v>100.0</v>
      </c>
      <c r="BR5" s="79">
        <v>100.0</v>
      </c>
      <c r="BS5" s="79">
        <v>100.0</v>
      </c>
      <c r="BT5" s="78">
        <f t="shared" ref="BT5:BT38" si="18">IFERROR(AVERAGE(BJ5:BS5),0)</f>
        <v>100</v>
      </c>
      <c r="BU5" s="81">
        <v>100.0</v>
      </c>
      <c r="BV5" s="81">
        <v>100.0</v>
      </c>
      <c r="BW5" s="81">
        <v>100.0</v>
      </c>
      <c r="BX5" s="79">
        <v>100.0</v>
      </c>
      <c r="BY5" s="79">
        <v>100.0</v>
      </c>
      <c r="BZ5" s="79">
        <v>100.0</v>
      </c>
      <c r="CA5" s="79">
        <v>100.0</v>
      </c>
      <c r="CB5" s="79">
        <v>100.0</v>
      </c>
      <c r="CC5" s="83"/>
      <c r="CD5" s="78">
        <f t="shared" ref="CD5:CD38" si="19">IFERROR(AVERAGE(BU5:CC5),0)</f>
        <v>100</v>
      </c>
    </row>
    <row r="6" ht="15.75" customHeight="1">
      <c r="A6" s="34" t="str">
        <f t="shared" si="2"/>
        <v>201904595-4</v>
      </c>
      <c r="B6" s="23">
        <f t="shared" si="3"/>
        <v>72</v>
      </c>
      <c r="C6" s="34"/>
      <c r="D6" s="84">
        <v>2.0</v>
      </c>
      <c r="E6" s="72" t="s">
        <v>1175</v>
      </c>
      <c r="F6" s="72" t="s">
        <v>59</v>
      </c>
      <c r="G6" s="72" t="s">
        <v>1176</v>
      </c>
      <c r="H6" s="72" t="s">
        <v>71</v>
      </c>
      <c r="I6" s="72" t="s">
        <v>1177</v>
      </c>
      <c r="J6" s="72" t="s">
        <v>1178</v>
      </c>
      <c r="K6" s="72" t="s">
        <v>1179</v>
      </c>
      <c r="L6" s="72" t="s">
        <v>65</v>
      </c>
      <c r="M6" s="72" t="s">
        <v>97</v>
      </c>
      <c r="N6" s="72" t="s">
        <v>1180</v>
      </c>
      <c r="O6" s="74">
        <f t="shared" si="4"/>
        <v>95</v>
      </c>
      <c r="P6" s="74">
        <f t="shared" si="5"/>
        <v>25</v>
      </c>
      <c r="Q6" s="74">
        <f t="shared" si="6"/>
        <v>60</v>
      </c>
      <c r="R6" s="74">
        <f t="shared" si="7"/>
        <v>77</v>
      </c>
      <c r="S6" s="74">
        <f t="shared" si="8"/>
        <v>89.5</v>
      </c>
      <c r="T6" s="74">
        <f t="shared" si="9"/>
        <v>88.5</v>
      </c>
      <c r="U6" s="74">
        <f t="shared" si="10"/>
        <v>87.5</v>
      </c>
      <c r="V6" s="75">
        <f t="shared" si="11"/>
        <v>0</v>
      </c>
      <c r="W6" s="76">
        <f t="shared" si="12"/>
        <v>72</v>
      </c>
      <c r="X6" s="74">
        <v>15.0</v>
      </c>
      <c r="Y6" s="77">
        <v>30.0</v>
      </c>
      <c r="Z6" s="77">
        <v>50.0</v>
      </c>
      <c r="AA6" s="77">
        <v>100.0</v>
      </c>
      <c r="AB6" s="78">
        <f t="shared" si="13"/>
        <v>95</v>
      </c>
      <c r="AC6" s="77">
        <v>25.0</v>
      </c>
      <c r="AD6" s="77">
        <v>0.0</v>
      </c>
      <c r="AE6" s="74">
        <v>0.0</v>
      </c>
      <c r="AF6" s="78">
        <f t="shared" si="14"/>
        <v>25</v>
      </c>
      <c r="AG6" s="77"/>
      <c r="AH6" s="77"/>
      <c r="AI6" s="74"/>
      <c r="AJ6" s="78">
        <f t="shared" si="15"/>
        <v>0</v>
      </c>
      <c r="AK6" s="79">
        <v>100.0</v>
      </c>
      <c r="AL6" s="80">
        <v>100.0</v>
      </c>
      <c r="AM6" s="79">
        <v>0.0</v>
      </c>
      <c r="AN6" s="79">
        <v>100.0</v>
      </c>
      <c r="AO6" s="79">
        <v>100.0</v>
      </c>
      <c r="AP6" s="79">
        <v>60.0</v>
      </c>
      <c r="AQ6" s="79">
        <v>100.0</v>
      </c>
      <c r="AR6" s="79">
        <v>50.0</v>
      </c>
      <c r="AS6" s="79">
        <v>60.0</v>
      </c>
      <c r="AT6" s="79">
        <v>100.0</v>
      </c>
      <c r="AU6" s="79"/>
      <c r="AV6" s="78">
        <f t="shared" si="16"/>
        <v>77</v>
      </c>
      <c r="AW6" s="79">
        <v>95.0</v>
      </c>
      <c r="AX6" s="79">
        <v>100.0</v>
      </c>
      <c r="AY6" s="79">
        <v>100.0</v>
      </c>
      <c r="AZ6" s="79">
        <v>0.0</v>
      </c>
      <c r="BA6" s="79">
        <v>100.0</v>
      </c>
      <c r="BB6" s="79">
        <v>100.0</v>
      </c>
      <c r="BC6" s="79">
        <v>100.0</v>
      </c>
      <c r="BD6" s="79">
        <v>100.0</v>
      </c>
      <c r="BE6" s="79">
        <v>100.0</v>
      </c>
      <c r="BF6" s="79">
        <v>100.0</v>
      </c>
      <c r="BG6" s="79"/>
      <c r="BH6" s="79"/>
      <c r="BI6" s="78">
        <f t="shared" si="17"/>
        <v>89.5</v>
      </c>
      <c r="BJ6" s="79">
        <v>100.0</v>
      </c>
      <c r="BK6" s="79">
        <v>100.0</v>
      </c>
      <c r="BL6" s="79">
        <v>100.0</v>
      </c>
      <c r="BM6" s="79">
        <v>100.0</v>
      </c>
      <c r="BN6" s="79">
        <v>100.0</v>
      </c>
      <c r="BO6" s="79">
        <v>85.0</v>
      </c>
      <c r="BP6" s="79">
        <v>100.0</v>
      </c>
      <c r="BQ6" s="79">
        <v>100.0</v>
      </c>
      <c r="BR6" s="79">
        <v>100.0</v>
      </c>
      <c r="BS6" s="79">
        <v>0.0</v>
      </c>
      <c r="BT6" s="78">
        <f t="shared" si="18"/>
        <v>88.5</v>
      </c>
      <c r="BU6" s="81">
        <v>100.0</v>
      </c>
      <c r="BV6" s="81">
        <v>100.0</v>
      </c>
      <c r="BW6" s="81">
        <v>100.0</v>
      </c>
      <c r="BX6" s="79">
        <v>100.0</v>
      </c>
      <c r="BY6" s="79">
        <v>100.0</v>
      </c>
      <c r="BZ6" s="79">
        <v>100.0</v>
      </c>
      <c r="CA6" s="79">
        <v>0.0</v>
      </c>
      <c r="CB6" s="79">
        <v>100.0</v>
      </c>
      <c r="CC6" s="79"/>
      <c r="CD6" s="78">
        <f t="shared" si="19"/>
        <v>87.5</v>
      </c>
    </row>
    <row r="7" ht="15.75" customHeight="1">
      <c r="A7" s="34" t="str">
        <f t="shared" si="2"/>
        <v>201904582-2</v>
      </c>
      <c r="B7" s="23">
        <f t="shared" si="3"/>
        <v>23</v>
      </c>
      <c r="C7" s="34"/>
      <c r="D7" s="84">
        <v>3.0</v>
      </c>
      <c r="E7" s="72" t="s">
        <v>1181</v>
      </c>
      <c r="F7" s="72" t="s">
        <v>61</v>
      </c>
      <c r="G7" s="72" t="s">
        <v>1182</v>
      </c>
      <c r="H7" s="72" t="s">
        <v>155</v>
      </c>
      <c r="I7" s="72" t="s">
        <v>1183</v>
      </c>
      <c r="J7" s="72" t="s">
        <v>1078</v>
      </c>
      <c r="K7" s="72" t="s">
        <v>1184</v>
      </c>
      <c r="L7" s="72" t="s">
        <v>65</v>
      </c>
      <c r="M7" s="72" t="s">
        <v>66</v>
      </c>
      <c r="N7" s="72" t="s">
        <v>1185</v>
      </c>
      <c r="O7" s="74">
        <f t="shared" si="4"/>
        <v>45</v>
      </c>
      <c r="P7" s="74">
        <f t="shared" si="5"/>
        <v>0</v>
      </c>
      <c r="Q7" s="74">
        <f t="shared" si="6"/>
        <v>23</v>
      </c>
      <c r="R7" s="74">
        <f t="shared" si="7"/>
        <v>25</v>
      </c>
      <c r="S7" s="74">
        <f t="shared" si="8"/>
        <v>17.5</v>
      </c>
      <c r="T7" s="74">
        <f t="shared" si="9"/>
        <v>15.5</v>
      </c>
      <c r="U7" s="74">
        <f t="shared" si="10"/>
        <v>0</v>
      </c>
      <c r="V7" s="75">
        <f t="shared" si="11"/>
        <v>0</v>
      </c>
      <c r="W7" s="76">
        <f t="shared" si="12"/>
        <v>23</v>
      </c>
      <c r="X7" s="74">
        <v>20.0</v>
      </c>
      <c r="Y7" s="77">
        <v>25.0</v>
      </c>
      <c r="Z7" s="77">
        <v>0.0</v>
      </c>
      <c r="AA7" s="77">
        <v>100.0</v>
      </c>
      <c r="AB7" s="78">
        <f t="shared" si="13"/>
        <v>45</v>
      </c>
      <c r="AC7" s="77">
        <v>0.0</v>
      </c>
      <c r="AD7" s="77">
        <v>0.0</v>
      </c>
      <c r="AE7" s="74">
        <v>0.0</v>
      </c>
      <c r="AF7" s="78">
        <f t="shared" si="14"/>
        <v>0</v>
      </c>
      <c r="AG7" s="77"/>
      <c r="AH7" s="77"/>
      <c r="AI7" s="74"/>
      <c r="AJ7" s="78">
        <f t="shared" si="15"/>
        <v>0</v>
      </c>
      <c r="AK7" s="79">
        <v>0.0</v>
      </c>
      <c r="AL7" s="80">
        <v>100.0</v>
      </c>
      <c r="AM7" s="79">
        <v>0.0</v>
      </c>
      <c r="AN7" s="79">
        <v>0.0</v>
      </c>
      <c r="AO7" s="79">
        <v>0.0</v>
      </c>
      <c r="AP7" s="79">
        <v>20.0</v>
      </c>
      <c r="AQ7" s="79">
        <v>80.0</v>
      </c>
      <c r="AR7" s="79">
        <v>50.0</v>
      </c>
      <c r="AS7" s="79">
        <v>0.0</v>
      </c>
      <c r="AT7" s="79">
        <v>0.0</v>
      </c>
      <c r="AU7" s="79"/>
      <c r="AV7" s="78">
        <f t="shared" si="16"/>
        <v>25</v>
      </c>
      <c r="AW7" s="79">
        <v>77.0</v>
      </c>
      <c r="AX7" s="79">
        <v>98.0</v>
      </c>
      <c r="AY7" s="79">
        <v>0.0</v>
      </c>
      <c r="AZ7" s="79">
        <v>0.0</v>
      </c>
      <c r="BA7" s="79">
        <v>0.0</v>
      </c>
      <c r="BB7" s="79">
        <v>0.0</v>
      </c>
      <c r="BC7" s="79">
        <v>0.0</v>
      </c>
      <c r="BD7" s="79">
        <v>0.0</v>
      </c>
      <c r="BE7" s="79">
        <v>0.0</v>
      </c>
      <c r="BF7" s="79">
        <v>0.0</v>
      </c>
      <c r="BG7" s="79"/>
      <c r="BH7" s="79"/>
      <c r="BI7" s="78">
        <f t="shared" si="17"/>
        <v>17.5</v>
      </c>
      <c r="BJ7" s="79">
        <v>100.0</v>
      </c>
      <c r="BK7" s="79">
        <v>0.0</v>
      </c>
      <c r="BL7" s="79">
        <v>0.0</v>
      </c>
      <c r="BM7" s="79">
        <v>0.0</v>
      </c>
      <c r="BN7" s="79">
        <v>0.0</v>
      </c>
      <c r="BO7" s="79">
        <v>0.0</v>
      </c>
      <c r="BP7" s="79">
        <v>55.0</v>
      </c>
      <c r="BQ7" s="79">
        <v>0.0</v>
      </c>
      <c r="BR7" s="79">
        <v>0.0</v>
      </c>
      <c r="BS7" s="79">
        <v>0.0</v>
      </c>
      <c r="BT7" s="78">
        <f t="shared" si="18"/>
        <v>15.5</v>
      </c>
      <c r="BU7" s="81">
        <v>0.0</v>
      </c>
      <c r="BV7" s="81">
        <v>0.0</v>
      </c>
      <c r="BW7" s="81">
        <v>0.0</v>
      </c>
      <c r="BX7" s="79">
        <v>0.0</v>
      </c>
      <c r="BY7" s="79">
        <v>0.0</v>
      </c>
      <c r="BZ7" s="79">
        <v>0.0</v>
      </c>
      <c r="CA7" s="79">
        <v>0.0</v>
      </c>
      <c r="CB7" s="79">
        <v>0.0</v>
      </c>
      <c r="CC7" s="79"/>
      <c r="CD7" s="78">
        <f t="shared" si="19"/>
        <v>0</v>
      </c>
    </row>
    <row r="8" ht="15.75" customHeight="1">
      <c r="A8" s="34" t="str">
        <f t="shared" si="2"/>
        <v>202023554-6</v>
      </c>
      <c r="B8" s="23">
        <f t="shared" si="3"/>
        <v>0</v>
      </c>
      <c r="C8" s="34"/>
      <c r="D8" s="84">
        <v>4.0</v>
      </c>
      <c r="E8" s="72" t="s">
        <v>1186</v>
      </c>
      <c r="F8" s="72" t="s">
        <v>85</v>
      </c>
      <c r="G8" s="72" t="s">
        <v>1187</v>
      </c>
      <c r="H8" s="72" t="s">
        <v>65</v>
      </c>
      <c r="I8" s="72" t="s">
        <v>1188</v>
      </c>
      <c r="J8" s="72" t="s">
        <v>1189</v>
      </c>
      <c r="K8" s="72" t="s">
        <v>1190</v>
      </c>
      <c r="L8" s="72" t="s">
        <v>65</v>
      </c>
      <c r="M8" s="72" t="s">
        <v>164</v>
      </c>
      <c r="N8" s="72" t="s">
        <v>1191</v>
      </c>
      <c r="O8" s="74">
        <f t="shared" si="4"/>
        <v>0</v>
      </c>
      <c r="P8" s="74">
        <f t="shared" si="5"/>
        <v>0</v>
      </c>
      <c r="Q8" s="74">
        <f t="shared" si="6"/>
        <v>0</v>
      </c>
      <c r="R8" s="74">
        <f t="shared" si="7"/>
        <v>25.3</v>
      </c>
      <c r="S8" s="74">
        <f t="shared" si="8"/>
        <v>10</v>
      </c>
      <c r="T8" s="74">
        <f t="shared" si="9"/>
        <v>26.5</v>
      </c>
      <c r="U8" s="74">
        <f t="shared" si="10"/>
        <v>21.875</v>
      </c>
      <c r="V8" s="75">
        <f t="shared" si="11"/>
        <v>0</v>
      </c>
      <c r="W8" s="76">
        <f t="shared" si="12"/>
        <v>0</v>
      </c>
      <c r="X8" s="74">
        <v>0.0</v>
      </c>
      <c r="Y8" s="77">
        <v>0.0</v>
      </c>
      <c r="Z8" s="77">
        <v>0.0</v>
      </c>
      <c r="AA8" s="77">
        <v>0.0</v>
      </c>
      <c r="AB8" s="78">
        <f t="shared" si="13"/>
        <v>0</v>
      </c>
      <c r="AC8" s="77">
        <v>0.0</v>
      </c>
      <c r="AD8" s="77">
        <v>0.0</v>
      </c>
      <c r="AE8" s="74">
        <v>0.0</v>
      </c>
      <c r="AF8" s="78">
        <f t="shared" si="14"/>
        <v>0</v>
      </c>
      <c r="AG8" s="77"/>
      <c r="AH8" s="77"/>
      <c r="AI8" s="74"/>
      <c r="AJ8" s="78">
        <f t="shared" si="15"/>
        <v>0</v>
      </c>
      <c r="AK8" s="79">
        <v>40.0</v>
      </c>
      <c r="AL8" s="80">
        <v>60.0</v>
      </c>
      <c r="AM8" s="79">
        <v>20.0</v>
      </c>
      <c r="AN8" s="79">
        <v>0.0</v>
      </c>
      <c r="AO8" s="79">
        <v>100.0</v>
      </c>
      <c r="AP8" s="79">
        <v>0.0</v>
      </c>
      <c r="AQ8" s="79">
        <v>0.0</v>
      </c>
      <c r="AR8" s="79">
        <v>33.0</v>
      </c>
      <c r="AS8" s="79">
        <v>0.0</v>
      </c>
      <c r="AT8" s="79">
        <v>0.0</v>
      </c>
      <c r="AU8" s="79"/>
      <c r="AV8" s="78">
        <f t="shared" si="16"/>
        <v>25.3</v>
      </c>
      <c r="AW8" s="79">
        <v>0.0</v>
      </c>
      <c r="AX8" s="79">
        <v>0.0</v>
      </c>
      <c r="AY8" s="79">
        <v>0.0</v>
      </c>
      <c r="AZ8" s="79">
        <v>0.0</v>
      </c>
      <c r="BA8" s="79">
        <v>0.0</v>
      </c>
      <c r="BB8" s="79">
        <v>0.0</v>
      </c>
      <c r="BC8" s="79">
        <v>0.0</v>
      </c>
      <c r="BD8" s="79">
        <v>100.0</v>
      </c>
      <c r="BE8" s="79">
        <v>0.0</v>
      </c>
      <c r="BF8" s="79">
        <v>0.0</v>
      </c>
      <c r="BG8" s="79"/>
      <c r="BH8" s="79"/>
      <c r="BI8" s="78">
        <f t="shared" si="17"/>
        <v>10</v>
      </c>
      <c r="BJ8" s="79">
        <v>100.0</v>
      </c>
      <c r="BK8" s="79">
        <v>100.0</v>
      </c>
      <c r="BL8" s="79">
        <v>0.0</v>
      </c>
      <c r="BM8" s="79">
        <v>0.0</v>
      </c>
      <c r="BN8" s="79">
        <v>0.0</v>
      </c>
      <c r="BO8" s="79">
        <v>0.0</v>
      </c>
      <c r="BP8" s="79">
        <v>40.0</v>
      </c>
      <c r="BQ8" s="79">
        <v>25.0</v>
      </c>
      <c r="BR8" s="79">
        <v>0.0</v>
      </c>
      <c r="BS8" s="79">
        <v>0.0</v>
      </c>
      <c r="BT8" s="78">
        <f t="shared" si="18"/>
        <v>26.5</v>
      </c>
      <c r="BU8" s="81">
        <v>75.0</v>
      </c>
      <c r="BV8" s="81">
        <v>100.0</v>
      </c>
      <c r="BW8" s="81">
        <v>0.0</v>
      </c>
      <c r="BX8" s="79">
        <v>0.0</v>
      </c>
      <c r="BY8" s="79">
        <v>0.0</v>
      </c>
      <c r="BZ8" s="79">
        <v>0.0</v>
      </c>
      <c r="CA8" s="79">
        <v>0.0</v>
      </c>
      <c r="CB8" s="109">
        <v>0.0</v>
      </c>
      <c r="CC8" s="79"/>
      <c r="CD8" s="78">
        <f t="shared" si="19"/>
        <v>21.875</v>
      </c>
    </row>
    <row r="9" ht="15.75" customHeight="1">
      <c r="A9" s="34" t="str">
        <f t="shared" si="2"/>
        <v>202023501-5</v>
      </c>
      <c r="B9" s="23">
        <f t="shared" si="3"/>
        <v>93</v>
      </c>
      <c r="C9" s="34"/>
      <c r="D9" s="84">
        <v>5.0</v>
      </c>
      <c r="E9" s="72" t="s">
        <v>1192</v>
      </c>
      <c r="F9" s="72" t="s">
        <v>71</v>
      </c>
      <c r="G9" s="72" t="s">
        <v>1193</v>
      </c>
      <c r="H9" s="72" t="s">
        <v>59</v>
      </c>
      <c r="I9" s="72" t="s">
        <v>1194</v>
      </c>
      <c r="J9" s="72" t="s">
        <v>157</v>
      </c>
      <c r="K9" s="72" t="s">
        <v>1195</v>
      </c>
      <c r="L9" s="72" t="s">
        <v>65</v>
      </c>
      <c r="M9" s="72" t="s">
        <v>164</v>
      </c>
      <c r="N9" s="72" t="s">
        <v>1196</v>
      </c>
      <c r="O9" s="74">
        <f t="shared" si="4"/>
        <v>100</v>
      </c>
      <c r="P9" s="74">
        <f t="shared" si="5"/>
        <v>74</v>
      </c>
      <c r="Q9" s="74">
        <f t="shared" si="6"/>
        <v>87</v>
      </c>
      <c r="R9" s="74">
        <f t="shared" si="7"/>
        <v>96</v>
      </c>
      <c r="S9" s="74">
        <f t="shared" si="8"/>
        <v>100</v>
      </c>
      <c r="T9" s="74">
        <f t="shared" si="9"/>
        <v>100</v>
      </c>
      <c r="U9" s="74">
        <f t="shared" si="10"/>
        <v>100</v>
      </c>
      <c r="V9" s="75">
        <f t="shared" si="11"/>
        <v>0</v>
      </c>
      <c r="W9" s="76">
        <f t="shared" si="12"/>
        <v>93</v>
      </c>
      <c r="X9" s="74">
        <v>20.0</v>
      </c>
      <c r="Y9" s="77">
        <v>30.0</v>
      </c>
      <c r="Z9" s="77">
        <v>50.0</v>
      </c>
      <c r="AA9" s="77">
        <v>100.0</v>
      </c>
      <c r="AB9" s="78">
        <f t="shared" si="13"/>
        <v>100</v>
      </c>
      <c r="AC9" s="77">
        <v>20.0</v>
      </c>
      <c r="AD9" s="77">
        <v>60.0</v>
      </c>
      <c r="AE9" s="74">
        <v>90.0</v>
      </c>
      <c r="AF9" s="78">
        <f t="shared" si="14"/>
        <v>74</v>
      </c>
      <c r="AG9" s="77"/>
      <c r="AH9" s="77"/>
      <c r="AI9" s="74"/>
      <c r="AJ9" s="78">
        <f t="shared" si="15"/>
        <v>0</v>
      </c>
      <c r="AK9" s="79">
        <v>100.0</v>
      </c>
      <c r="AL9" s="80">
        <v>100.0</v>
      </c>
      <c r="AM9" s="79">
        <v>100.0</v>
      </c>
      <c r="AN9" s="79">
        <v>100.0</v>
      </c>
      <c r="AO9" s="79">
        <v>100.0</v>
      </c>
      <c r="AP9" s="79">
        <v>60.0</v>
      </c>
      <c r="AQ9" s="79">
        <v>100.0</v>
      </c>
      <c r="AR9" s="79">
        <v>100.0</v>
      </c>
      <c r="AS9" s="79">
        <v>100.0</v>
      </c>
      <c r="AT9" s="79">
        <v>100.0</v>
      </c>
      <c r="AU9" s="79"/>
      <c r="AV9" s="78">
        <f t="shared" si="16"/>
        <v>96</v>
      </c>
      <c r="AW9" s="79">
        <v>100.0</v>
      </c>
      <c r="AX9" s="79">
        <v>100.0</v>
      </c>
      <c r="AY9" s="79">
        <v>100.0</v>
      </c>
      <c r="AZ9" s="79">
        <v>100.0</v>
      </c>
      <c r="BA9" s="79">
        <v>100.0</v>
      </c>
      <c r="BB9" s="79">
        <v>100.0</v>
      </c>
      <c r="BC9" s="79">
        <v>100.0</v>
      </c>
      <c r="BD9" s="79">
        <v>100.0</v>
      </c>
      <c r="BE9" s="79">
        <v>100.0</v>
      </c>
      <c r="BF9" s="79">
        <v>100.0</v>
      </c>
      <c r="BG9" s="79"/>
      <c r="BH9" s="79"/>
      <c r="BI9" s="78">
        <f t="shared" si="17"/>
        <v>100</v>
      </c>
      <c r="BJ9" s="79">
        <v>100.0</v>
      </c>
      <c r="BK9" s="79">
        <v>100.0</v>
      </c>
      <c r="BL9" s="79">
        <v>100.0</v>
      </c>
      <c r="BM9" s="79">
        <v>100.0</v>
      </c>
      <c r="BN9" s="79">
        <v>100.0</v>
      </c>
      <c r="BO9" s="79">
        <v>100.0</v>
      </c>
      <c r="BP9" s="79">
        <v>100.0</v>
      </c>
      <c r="BQ9" s="79">
        <v>100.0</v>
      </c>
      <c r="BR9" s="79">
        <v>100.0</v>
      </c>
      <c r="BS9" s="79">
        <v>100.0</v>
      </c>
      <c r="BT9" s="78">
        <f t="shared" si="18"/>
        <v>100</v>
      </c>
      <c r="BU9" s="81">
        <v>100.0</v>
      </c>
      <c r="BV9" s="81">
        <v>100.0</v>
      </c>
      <c r="BW9" s="81">
        <v>100.0</v>
      </c>
      <c r="BX9" s="79">
        <v>100.0</v>
      </c>
      <c r="BY9" s="79">
        <v>100.0</v>
      </c>
      <c r="BZ9" s="79">
        <v>100.0</v>
      </c>
      <c r="CA9" s="79">
        <v>100.0</v>
      </c>
      <c r="CB9" s="79">
        <v>100.0</v>
      </c>
      <c r="CC9" s="79"/>
      <c r="CD9" s="78">
        <f t="shared" si="19"/>
        <v>100</v>
      </c>
    </row>
    <row r="10" ht="15.75" customHeight="1">
      <c r="A10" s="34" t="str">
        <f t="shared" si="2"/>
        <v>202023571-6</v>
      </c>
      <c r="B10" s="23">
        <f t="shared" si="3"/>
        <v>71</v>
      </c>
      <c r="C10" s="34"/>
      <c r="D10" s="84">
        <v>6.0</v>
      </c>
      <c r="E10" s="72" t="s">
        <v>1197</v>
      </c>
      <c r="F10" s="72" t="s">
        <v>85</v>
      </c>
      <c r="G10" s="72" t="s">
        <v>1198</v>
      </c>
      <c r="H10" s="72" t="s">
        <v>100</v>
      </c>
      <c r="I10" s="72" t="s">
        <v>1002</v>
      </c>
      <c r="J10" s="72" t="s">
        <v>253</v>
      </c>
      <c r="K10" s="72" t="s">
        <v>1199</v>
      </c>
      <c r="L10" s="72" t="s">
        <v>65</v>
      </c>
      <c r="M10" s="72" t="s">
        <v>164</v>
      </c>
      <c r="N10" s="72" t="s">
        <v>1200</v>
      </c>
      <c r="O10" s="74">
        <f t="shared" si="4"/>
        <v>40</v>
      </c>
      <c r="P10" s="74">
        <f t="shared" si="5"/>
        <v>15</v>
      </c>
      <c r="Q10" s="74">
        <f t="shared" si="6"/>
        <v>60</v>
      </c>
      <c r="R10" s="74">
        <f t="shared" si="7"/>
        <v>100</v>
      </c>
      <c r="S10" s="74">
        <f t="shared" si="8"/>
        <v>78.1</v>
      </c>
      <c r="T10" s="74">
        <f t="shared" si="9"/>
        <v>64</v>
      </c>
      <c r="U10" s="74">
        <f t="shared" si="10"/>
        <v>87.5</v>
      </c>
      <c r="V10" s="75">
        <f t="shared" si="11"/>
        <v>80</v>
      </c>
      <c r="W10" s="76">
        <f t="shared" si="12"/>
        <v>71</v>
      </c>
      <c r="X10" s="74">
        <v>15.0</v>
      </c>
      <c r="Y10" s="77">
        <v>25.0</v>
      </c>
      <c r="Z10" s="77">
        <v>0.0</v>
      </c>
      <c r="AA10" s="77">
        <v>0.0</v>
      </c>
      <c r="AB10" s="78">
        <f t="shared" si="13"/>
        <v>40</v>
      </c>
      <c r="AC10" s="77">
        <v>15.0</v>
      </c>
      <c r="AD10" s="77">
        <v>0.0</v>
      </c>
      <c r="AE10" s="74">
        <v>80.0</v>
      </c>
      <c r="AF10" s="78">
        <f t="shared" si="14"/>
        <v>15</v>
      </c>
      <c r="AG10" s="77">
        <v>25.0</v>
      </c>
      <c r="AH10" s="77">
        <v>55.0</v>
      </c>
      <c r="AI10" s="74">
        <v>100.0</v>
      </c>
      <c r="AJ10" s="78">
        <f t="shared" si="15"/>
        <v>80</v>
      </c>
      <c r="AK10" s="79">
        <v>100.0</v>
      </c>
      <c r="AL10" s="80">
        <v>100.0</v>
      </c>
      <c r="AM10" s="79">
        <v>100.0</v>
      </c>
      <c r="AN10" s="79">
        <v>100.0</v>
      </c>
      <c r="AO10" s="79">
        <v>100.0</v>
      </c>
      <c r="AP10" s="79">
        <v>100.0</v>
      </c>
      <c r="AQ10" s="79">
        <v>100.0</v>
      </c>
      <c r="AR10" s="79">
        <v>100.0</v>
      </c>
      <c r="AS10" s="79">
        <v>100.0</v>
      </c>
      <c r="AT10" s="79">
        <v>100.0</v>
      </c>
      <c r="AU10" s="79"/>
      <c r="AV10" s="78">
        <f t="shared" si="16"/>
        <v>100</v>
      </c>
      <c r="AW10" s="79">
        <v>100.0</v>
      </c>
      <c r="AX10" s="79">
        <v>100.0</v>
      </c>
      <c r="AY10" s="79">
        <v>100.0</v>
      </c>
      <c r="AZ10" s="79">
        <v>100.0</v>
      </c>
      <c r="BA10" s="79">
        <v>100.0</v>
      </c>
      <c r="BB10" s="79">
        <v>100.0</v>
      </c>
      <c r="BC10" s="79">
        <v>81.0</v>
      </c>
      <c r="BD10" s="79">
        <v>0.0</v>
      </c>
      <c r="BE10" s="79">
        <v>100.0</v>
      </c>
      <c r="BF10" s="79">
        <v>0.0</v>
      </c>
      <c r="BG10" s="79"/>
      <c r="BH10" s="79"/>
      <c r="BI10" s="78">
        <f t="shared" si="17"/>
        <v>78.1</v>
      </c>
      <c r="BJ10" s="79">
        <v>100.0</v>
      </c>
      <c r="BK10" s="79">
        <v>100.0</v>
      </c>
      <c r="BL10" s="79">
        <v>100.0</v>
      </c>
      <c r="BM10" s="79">
        <v>100.0</v>
      </c>
      <c r="BN10" s="79">
        <v>100.0</v>
      </c>
      <c r="BO10" s="79">
        <v>100.0</v>
      </c>
      <c r="BP10" s="79">
        <v>40.0</v>
      </c>
      <c r="BQ10" s="79">
        <v>0.0</v>
      </c>
      <c r="BR10" s="79">
        <v>0.0</v>
      </c>
      <c r="BS10" s="79">
        <v>0.0</v>
      </c>
      <c r="BT10" s="78">
        <f t="shared" si="18"/>
        <v>64</v>
      </c>
      <c r="BU10" s="81">
        <v>100.0</v>
      </c>
      <c r="BV10" s="81">
        <v>100.0</v>
      </c>
      <c r="BW10" s="81">
        <v>100.0</v>
      </c>
      <c r="BX10" s="79">
        <v>100.0</v>
      </c>
      <c r="BY10" s="79">
        <v>100.0</v>
      </c>
      <c r="BZ10" s="79">
        <v>100.0</v>
      </c>
      <c r="CA10" s="79">
        <v>0.0</v>
      </c>
      <c r="CB10" s="79">
        <v>100.0</v>
      </c>
      <c r="CC10" s="79"/>
      <c r="CD10" s="78">
        <f t="shared" si="19"/>
        <v>87.5</v>
      </c>
    </row>
    <row r="11" ht="15.75" customHeight="1">
      <c r="A11" s="34" t="str">
        <f t="shared" si="2"/>
        <v>202023557-0</v>
      </c>
      <c r="B11" s="23">
        <f t="shared" si="3"/>
        <v>82</v>
      </c>
      <c r="C11" s="34"/>
      <c r="D11" s="84">
        <v>7.0</v>
      </c>
      <c r="E11" s="72" t="s">
        <v>1201</v>
      </c>
      <c r="F11" s="72" t="s">
        <v>155</v>
      </c>
      <c r="G11" s="72" t="s">
        <v>1202</v>
      </c>
      <c r="H11" s="72" t="s">
        <v>108</v>
      </c>
      <c r="I11" s="72" t="s">
        <v>1172</v>
      </c>
      <c r="J11" s="72" t="s">
        <v>1203</v>
      </c>
      <c r="K11" s="72" t="s">
        <v>1204</v>
      </c>
      <c r="L11" s="72" t="s">
        <v>65</v>
      </c>
      <c r="M11" s="72" t="s">
        <v>164</v>
      </c>
      <c r="N11" s="72" t="s">
        <v>1205</v>
      </c>
      <c r="O11" s="74">
        <f t="shared" si="4"/>
        <v>75</v>
      </c>
      <c r="P11" s="74">
        <f t="shared" si="5"/>
        <v>79</v>
      </c>
      <c r="Q11" s="74">
        <f t="shared" si="6"/>
        <v>77</v>
      </c>
      <c r="R11" s="74">
        <f t="shared" si="7"/>
        <v>93</v>
      </c>
      <c r="S11" s="74">
        <f t="shared" si="8"/>
        <v>89.6</v>
      </c>
      <c r="T11" s="74">
        <f t="shared" si="9"/>
        <v>79</v>
      </c>
      <c r="U11" s="74">
        <f t="shared" si="10"/>
        <v>100</v>
      </c>
      <c r="V11" s="75">
        <f t="shared" si="11"/>
        <v>0</v>
      </c>
      <c r="W11" s="76">
        <f t="shared" si="12"/>
        <v>82</v>
      </c>
      <c r="X11" s="74">
        <v>20.0</v>
      </c>
      <c r="Y11" s="77">
        <v>30.0</v>
      </c>
      <c r="Z11" s="77">
        <v>25.0</v>
      </c>
      <c r="AA11" s="77">
        <v>100.0</v>
      </c>
      <c r="AB11" s="78">
        <f t="shared" si="13"/>
        <v>75</v>
      </c>
      <c r="AC11" s="77">
        <v>25.0</v>
      </c>
      <c r="AD11" s="77">
        <v>60.0</v>
      </c>
      <c r="AE11" s="74">
        <v>90.0</v>
      </c>
      <c r="AF11" s="78">
        <f t="shared" si="14"/>
        <v>79</v>
      </c>
      <c r="AG11" s="77"/>
      <c r="AH11" s="77"/>
      <c r="AI11" s="74"/>
      <c r="AJ11" s="78">
        <f t="shared" si="15"/>
        <v>0</v>
      </c>
      <c r="AK11" s="79">
        <v>50.0</v>
      </c>
      <c r="AL11" s="80">
        <v>100.0</v>
      </c>
      <c r="AM11" s="79">
        <v>100.0</v>
      </c>
      <c r="AN11" s="79">
        <v>100.0</v>
      </c>
      <c r="AO11" s="79">
        <v>100.0</v>
      </c>
      <c r="AP11" s="79">
        <v>80.0</v>
      </c>
      <c r="AQ11" s="79">
        <v>100.0</v>
      </c>
      <c r="AR11" s="79">
        <v>100.0</v>
      </c>
      <c r="AS11" s="79">
        <v>100.0</v>
      </c>
      <c r="AT11" s="79">
        <v>100.0</v>
      </c>
      <c r="AU11" s="79"/>
      <c r="AV11" s="78">
        <f t="shared" si="16"/>
        <v>93</v>
      </c>
      <c r="AW11" s="79">
        <v>96.0</v>
      </c>
      <c r="AX11" s="79">
        <v>100.0</v>
      </c>
      <c r="AY11" s="79">
        <v>100.0</v>
      </c>
      <c r="AZ11" s="79">
        <v>100.0</v>
      </c>
      <c r="BA11" s="79">
        <v>100.0</v>
      </c>
      <c r="BB11" s="79">
        <v>100.0</v>
      </c>
      <c r="BC11" s="79">
        <v>100.0</v>
      </c>
      <c r="BD11" s="79">
        <v>0.0</v>
      </c>
      <c r="BE11" s="79">
        <v>100.0</v>
      </c>
      <c r="BF11" s="79">
        <v>100.0</v>
      </c>
      <c r="BG11" s="79"/>
      <c r="BH11" s="79"/>
      <c r="BI11" s="78">
        <f t="shared" si="17"/>
        <v>89.6</v>
      </c>
      <c r="BJ11" s="79">
        <v>100.0</v>
      </c>
      <c r="BK11" s="79">
        <v>100.0</v>
      </c>
      <c r="BL11" s="79">
        <v>100.0</v>
      </c>
      <c r="BM11" s="79">
        <v>90.0</v>
      </c>
      <c r="BN11" s="79">
        <v>100.0</v>
      </c>
      <c r="BO11" s="79">
        <v>5.0</v>
      </c>
      <c r="BP11" s="79">
        <v>60.0</v>
      </c>
      <c r="BQ11" s="79">
        <v>60.0</v>
      </c>
      <c r="BR11" s="79">
        <v>100.0</v>
      </c>
      <c r="BS11" s="79">
        <v>75.0</v>
      </c>
      <c r="BT11" s="78">
        <f t="shared" si="18"/>
        <v>79</v>
      </c>
      <c r="BU11" s="81">
        <v>100.0</v>
      </c>
      <c r="BV11" s="81">
        <v>100.0</v>
      </c>
      <c r="BW11" s="81">
        <v>100.0</v>
      </c>
      <c r="BX11" s="79">
        <v>100.0</v>
      </c>
      <c r="BY11" s="79">
        <v>100.0</v>
      </c>
      <c r="BZ11" s="79">
        <v>100.0</v>
      </c>
      <c r="CA11" s="79">
        <v>100.0</v>
      </c>
      <c r="CB11" s="79">
        <v>100.0</v>
      </c>
      <c r="CC11" s="79"/>
      <c r="CD11" s="78">
        <f t="shared" si="19"/>
        <v>100</v>
      </c>
    </row>
    <row r="12" ht="15.75" customHeight="1">
      <c r="A12" s="34" t="str">
        <f t="shared" si="2"/>
        <v>202023573-2</v>
      </c>
      <c r="B12" s="23">
        <f t="shared" si="3"/>
        <v>0</v>
      </c>
      <c r="C12" s="34"/>
      <c r="D12" s="84">
        <v>8.0</v>
      </c>
      <c r="E12" s="72" t="s">
        <v>1206</v>
      </c>
      <c r="F12" s="72" t="s">
        <v>61</v>
      </c>
      <c r="G12" s="72" t="s">
        <v>1207</v>
      </c>
      <c r="H12" s="72" t="s">
        <v>61</v>
      </c>
      <c r="I12" s="72" t="s">
        <v>1208</v>
      </c>
      <c r="J12" s="72" t="s">
        <v>311</v>
      </c>
      <c r="K12" s="72" t="s">
        <v>1209</v>
      </c>
      <c r="L12" s="72" t="s">
        <v>65</v>
      </c>
      <c r="M12" s="72" t="s">
        <v>164</v>
      </c>
      <c r="N12" s="72" t="s">
        <v>1210</v>
      </c>
      <c r="O12" s="74">
        <f t="shared" si="4"/>
        <v>0</v>
      </c>
      <c r="P12" s="74">
        <f t="shared" si="5"/>
        <v>0</v>
      </c>
      <c r="Q12" s="74">
        <f t="shared" si="6"/>
        <v>0</v>
      </c>
      <c r="R12" s="74">
        <f t="shared" si="7"/>
        <v>21.8</v>
      </c>
      <c r="S12" s="74">
        <f t="shared" si="8"/>
        <v>0</v>
      </c>
      <c r="T12" s="74">
        <f t="shared" si="9"/>
        <v>58.5</v>
      </c>
      <c r="U12" s="74">
        <f t="shared" si="10"/>
        <v>25</v>
      </c>
      <c r="V12" s="75">
        <f t="shared" si="11"/>
        <v>0</v>
      </c>
      <c r="W12" s="76">
        <f t="shared" si="12"/>
        <v>0</v>
      </c>
      <c r="X12" s="74">
        <v>0.0</v>
      </c>
      <c r="Y12" s="77">
        <v>0.0</v>
      </c>
      <c r="Z12" s="77">
        <v>0.0</v>
      </c>
      <c r="AA12" s="77">
        <v>0.0</v>
      </c>
      <c r="AB12" s="78">
        <f t="shared" si="13"/>
        <v>0</v>
      </c>
      <c r="AC12" s="77">
        <v>0.0</v>
      </c>
      <c r="AD12" s="77">
        <v>0.0</v>
      </c>
      <c r="AE12" s="74">
        <v>0.0</v>
      </c>
      <c r="AF12" s="78">
        <f t="shared" si="14"/>
        <v>0</v>
      </c>
      <c r="AG12" s="77"/>
      <c r="AH12" s="77"/>
      <c r="AI12" s="74"/>
      <c r="AJ12" s="78">
        <f t="shared" si="15"/>
        <v>0</v>
      </c>
      <c r="AK12" s="79">
        <v>33.0</v>
      </c>
      <c r="AL12" s="80">
        <v>60.0</v>
      </c>
      <c r="AM12" s="79">
        <v>30.0</v>
      </c>
      <c r="AN12" s="79">
        <v>75.0</v>
      </c>
      <c r="AO12" s="79">
        <v>0.0</v>
      </c>
      <c r="AP12" s="79">
        <v>20.0</v>
      </c>
      <c r="AQ12" s="79">
        <v>0.0</v>
      </c>
      <c r="AR12" s="79">
        <v>0.0</v>
      </c>
      <c r="AS12" s="79">
        <v>0.0</v>
      </c>
      <c r="AT12" s="79">
        <v>0.0</v>
      </c>
      <c r="AU12" s="79"/>
      <c r="AV12" s="78">
        <f t="shared" si="16"/>
        <v>21.8</v>
      </c>
      <c r="AW12" s="79">
        <v>0.0</v>
      </c>
      <c r="AX12" s="79">
        <v>0.0</v>
      </c>
      <c r="AY12" s="79">
        <v>0.0</v>
      </c>
      <c r="AZ12" s="79">
        <v>0.0</v>
      </c>
      <c r="BA12" s="79">
        <v>0.0</v>
      </c>
      <c r="BB12" s="79">
        <v>0.0</v>
      </c>
      <c r="BC12" s="79">
        <v>0.0</v>
      </c>
      <c r="BD12" s="79">
        <v>0.0</v>
      </c>
      <c r="BE12" s="79">
        <v>0.0</v>
      </c>
      <c r="BF12" s="79">
        <v>0.0</v>
      </c>
      <c r="BG12" s="79"/>
      <c r="BH12" s="79"/>
      <c r="BI12" s="78">
        <f t="shared" si="17"/>
        <v>0</v>
      </c>
      <c r="BJ12" s="79">
        <v>100.0</v>
      </c>
      <c r="BK12" s="79">
        <v>100.0</v>
      </c>
      <c r="BL12" s="79">
        <v>100.0</v>
      </c>
      <c r="BM12" s="79">
        <v>85.0</v>
      </c>
      <c r="BN12" s="79">
        <v>100.0</v>
      </c>
      <c r="BO12" s="79">
        <v>100.0</v>
      </c>
      <c r="BP12" s="79">
        <v>0.0</v>
      </c>
      <c r="BQ12" s="79">
        <v>0.0</v>
      </c>
      <c r="BR12" s="79">
        <v>0.0</v>
      </c>
      <c r="BS12" s="79">
        <v>0.0</v>
      </c>
      <c r="BT12" s="78">
        <f t="shared" si="18"/>
        <v>58.5</v>
      </c>
      <c r="BU12" s="81">
        <v>100.0</v>
      </c>
      <c r="BV12" s="81">
        <v>100.0</v>
      </c>
      <c r="BW12" s="81">
        <v>0.0</v>
      </c>
      <c r="BX12" s="79">
        <v>0.0</v>
      </c>
      <c r="BY12" s="79">
        <v>0.0</v>
      </c>
      <c r="BZ12" s="79">
        <v>0.0</v>
      </c>
      <c r="CA12" s="79">
        <v>0.0</v>
      </c>
      <c r="CB12" s="85">
        <v>0.0</v>
      </c>
      <c r="CC12" s="79"/>
      <c r="CD12" s="78">
        <f t="shared" si="19"/>
        <v>25</v>
      </c>
    </row>
    <row r="13" ht="15.75" customHeight="1">
      <c r="A13" s="34" t="str">
        <f t="shared" si="2"/>
        <v>202023567-8</v>
      </c>
      <c r="B13" s="23">
        <f t="shared" si="3"/>
        <v>75</v>
      </c>
      <c r="C13" s="34"/>
      <c r="D13" s="84">
        <v>9.0</v>
      </c>
      <c r="E13" s="72" t="s">
        <v>1211</v>
      </c>
      <c r="F13" s="72" t="s">
        <v>108</v>
      </c>
      <c r="G13" s="72" t="s">
        <v>1212</v>
      </c>
      <c r="H13" s="72" t="s">
        <v>65</v>
      </c>
      <c r="I13" s="72" t="s">
        <v>1160</v>
      </c>
      <c r="J13" s="72" t="s">
        <v>1213</v>
      </c>
      <c r="K13" s="72" t="s">
        <v>1214</v>
      </c>
      <c r="L13" s="72" t="s">
        <v>65</v>
      </c>
      <c r="M13" s="72" t="s">
        <v>164</v>
      </c>
      <c r="N13" s="72" t="s">
        <v>1215</v>
      </c>
      <c r="O13" s="74">
        <f t="shared" si="4"/>
        <v>95</v>
      </c>
      <c r="P13" s="74">
        <f t="shared" si="5"/>
        <v>58.5</v>
      </c>
      <c r="Q13" s="74">
        <f t="shared" si="6"/>
        <v>77</v>
      </c>
      <c r="R13" s="74">
        <f t="shared" si="7"/>
        <v>89.8</v>
      </c>
      <c r="S13" s="74">
        <f t="shared" si="8"/>
        <v>9.2</v>
      </c>
      <c r="T13" s="74">
        <f t="shared" si="9"/>
        <v>68.5</v>
      </c>
      <c r="U13" s="74">
        <f t="shared" si="10"/>
        <v>97.25</v>
      </c>
      <c r="V13" s="75">
        <f t="shared" si="11"/>
        <v>0</v>
      </c>
      <c r="W13" s="76">
        <f t="shared" si="12"/>
        <v>75</v>
      </c>
      <c r="X13" s="74">
        <v>15.0</v>
      </c>
      <c r="Y13" s="77">
        <v>30.0</v>
      </c>
      <c r="Z13" s="77">
        <v>50.0</v>
      </c>
      <c r="AA13" s="77">
        <v>100.0</v>
      </c>
      <c r="AB13" s="78">
        <f t="shared" si="13"/>
        <v>95</v>
      </c>
      <c r="AC13" s="77">
        <v>0.0</v>
      </c>
      <c r="AD13" s="77">
        <v>65.0</v>
      </c>
      <c r="AE13" s="74">
        <v>90.0</v>
      </c>
      <c r="AF13" s="78">
        <f t="shared" si="14"/>
        <v>58.5</v>
      </c>
      <c r="AG13" s="77"/>
      <c r="AH13" s="77"/>
      <c r="AI13" s="74"/>
      <c r="AJ13" s="78">
        <f t="shared" si="15"/>
        <v>0</v>
      </c>
      <c r="AK13" s="79">
        <v>100.0</v>
      </c>
      <c r="AL13" s="80">
        <v>100.0</v>
      </c>
      <c r="AM13" s="79">
        <v>100.0</v>
      </c>
      <c r="AN13" s="79">
        <v>100.0</v>
      </c>
      <c r="AO13" s="79">
        <v>75.0</v>
      </c>
      <c r="AP13" s="79">
        <v>60.0</v>
      </c>
      <c r="AQ13" s="79">
        <v>100.0</v>
      </c>
      <c r="AR13" s="79">
        <v>83.0</v>
      </c>
      <c r="AS13" s="79">
        <v>80.0</v>
      </c>
      <c r="AT13" s="79">
        <v>100.0</v>
      </c>
      <c r="AU13" s="79"/>
      <c r="AV13" s="78">
        <f t="shared" si="16"/>
        <v>89.8</v>
      </c>
      <c r="AW13" s="79">
        <v>0.0</v>
      </c>
      <c r="AX13" s="79">
        <v>92.0</v>
      </c>
      <c r="AY13" s="79">
        <v>0.0</v>
      </c>
      <c r="AZ13" s="79">
        <v>0.0</v>
      </c>
      <c r="BA13" s="79">
        <v>0.0</v>
      </c>
      <c r="BB13" s="79">
        <v>0.0</v>
      </c>
      <c r="BC13" s="79">
        <v>0.0</v>
      </c>
      <c r="BD13" s="79">
        <v>0.0</v>
      </c>
      <c r="BE13" s="79">
        <v>0.0</v>
      </c>
      <c r="BF13" s="79">
        <v>0.0</v>
      </c>
      <c r="BG13" s="79"/>
      <c r="BH13" s="79"/>
      <c r="BI13" s="78">
        <f t="shared" si="17"/>
        <v>9.2</v>
      </c>
      <c r="BJ13" s="79">
        <v>90.0</v>
      </c>
      <c r="BK13" s="79">
        <v>100.0</v>
      </c>
      <c r="BL13" s="79">
        <v>0.0</v>
      </c>
      <c r="BM13" s="79">
        <v>100.0</v>
      </c>
      <c r="BN13" s="79">
        <v>100.0</v>
      </c>
      <c r="BO13" s="79">
        <v>100.0</v>
      </c>
      <c r="BP13" s="79">
        <v>0.0</v>
      </c>
      <c r="BQ13" s="79">
        <v>100.0</v>
      </c>
      <c r="BR13" s="79">
        <v>95.0</v>
      </c>
      <c r="BS13" s="79">
        <v>0.0</v>
      </c>
      <c r="BT13" s="78">
        <f t="shared" si="18"/>
        <v>68.5</v>
      </c>
      <c r="BU13" s="81">
        <v>100.0</v>
      </c>
      <c r="BV13" s="81">
        <v>100.0</v>
      </c>
      <c r="BW13" s="81">
        <v>100.0</v>
      </c>
      <c r="BX13" s="79">
        <v>100.0</v>
      </c>
      <c r="BY13" s="79">
        <v>100.0</v>
      </c>
      <c r="BZ13" s="79">
        <v>78.0</v>
      </c>
      <c r="CA13" s="79">
        <v>100.0</v>
      </c>
      <c r="CB13" s="79">
        <v>100.0</v>
      </c>
      <c r="CC13" s="79"/>
      <c r="CD13" s="78">
        <f t="shared" si="19"/>
        <v>97.25</v>
      </c>
    </row>
    <row r="14" ht="15.75" customHeight="1">
      <c r="A14" s="34" t="str">
        <f t="shared" si="2"/>
        <v>202023538-4</v>
      </c>
      <c r="B14" s="23">
        <f t="shared" si="3"/>
        <v>82</v>
      </c>
      <c r="C14" s="34"/>
      <c r="D14" s="84">
        <v>10.0</v>
      </c>
      <c r="E14" s="72" t="s">
        <v>1216</v>
      </c>
      <c r="F14" s="72" t="s">
        <v>59</v>
      </c>
      <c r="G14" s="72" t="s">
        <v>1217</v>
      </c>
      <c r="H14" s="72" t="s">
        <v>108</v>
      </c>
      <c r="I14" s="72" t="s">
        <v>116</v>
      </c>
      <c r="J14" s="72" t="s">
        <v>1218</v>
      </c>
      <c r="K14" s="72" t="s">
        <v>1219</v>
      </c>
      <c r="L14" s="72" t="s">
        <v>65</v>
      </c>
      <c r="M14" s="72" t="s">
        <v>164</v>
      </c>
      <c r="N14" s="72" t="s">
        <v>1220</v>
      </c>
      <c r="O14" s="74">
        <f t="shared" si="4"/>
        <v>80</v>
      </c>
      <c r="P14" s="74">
        <f t="shared" si="5"/>
        <v>79</v>
      </c>
      <c r="Q14" s="74">
        <f t="shared" si="6"/>
        <v>80</v>
      </c>
      <c r="R14" s="74">
        <f t="shared" si="7"/>
        <v>81.3</v>
      </c>
      <c r="S14" s="74">
        <f t="shared" si="8"/>
        <v>82.9</v>
      </c>
      <c r="T14" s="74">
        <f t="shared" si="9"/>
        <v>85</v>
      </c>
      <c r="U14" s="74">
        <f t="shared" si="10"/>
        <v>92.5</v>
      </c>
      <c r="V14" s="75">
        <f t="shared" si="11"/>
        <v>0</v>
      </c>
      <c r="W14" s="76">
        <f t="shared" si="12"/>
        <v>82</v>
      </c>
      <c r="X14" s="74">
        <v>15.0</v>
      </c>
      <c r="Y14" s="77">
        <v>25.0</v>
      </c>
      <c r="Z14" s="77">
        <v>40.0</v>
      </c>
      <c r="AA14" s="77">
        <v>100.0</v>
      </c>
      <c r="AB14" s="78">
        <f t="shared" si="13"/>
        <v>80</v>
      </c>
      <c r="AC14" s="77">
        <v>25.0</v>
      </c>
      <c r="AD14" s="77">
        <v>60.0</v>
      </c>
      <c r="AE14" s="74">
        <v>90.0</v>
      </c>
      <c r="AF14" s="78">
        <f t="shared" si="14"/>
        <v>79</v>
      </c>
      <c r="AG14" s="77"/>
      <c r="AH14" s="77"/>
      <c r="AI14" s="74"/>
      <c r="AJ14" s="78">
        <f t="shared" si="15"/>
        <v>0</v>
      </c>
      <c r="AK14" s="79">
        <v>100.0</v>
      </c>
      <c r="AL14" s="80">
        <v>100.0</v>
      </c>
      <c r="AM14" s="79">
        <v>100.0</v>
      </c>
      <c r="AN14" s="79">
        <v>100.0</v>
      </c>
      <c r="AO14" s="79">
        <v>50.0</v>
      </c>
      <c r="AP14" s="79">
        <v>80.0</v>
      </c>
      <c r="AQ14" s="79">
        <v>0.0</v>
      </c>
      <c r="AR14" s="79">
        <v>83.0</v>
      </c>
      <c r="AS14" s="79">
        <v>100.0</v>
      </c>
      <c r="AT14" s="79">
        <v>100.0</v>
      </c>
      <c r="AU14" s="79"/>
      <c r="AV14" s="78">
        <f t="shared" si="16"/>
        <v>81.3</v>
      </c>
      <c r="AW14" s="79">
        <v>77.0</v>
      </c>
      <c r="AX14" s="79">
        <v>88.0</v>
      </c>
      <c r="AY14" s="79">
        <v>94.0</v>
      </c>
      <c r="AZ14" s="79">
        <v>87.0</v>
      </c>
      <c r="BA14" s="79">
        <v>100.0</v>
      </c>
      <c r="BB14" s="79">
        <v>88.0</v>
      </c>
      <c r="BC14" s="79">
        <v>98.0</v>
      </c>
      <c r="BD14" s="79">
        <v>0.0</v>
      </c>
      <c r="BE14" s="79">
        <v>97.0</v>
      </c>
      <c r="BF14" s="79">
        <v>100.0</v>
      </c>
      <c r="BG14" s="79"/>
      <c r="BH14" s="79"/>
      <c r="BI14" s="78">
        <f t="shared" si="17"/>
        <v>82.9</v>
      </c>
      <c r="BJ14" s="79">
        <v>100.0</v>
      </c>
      <c r="BK14" s="79">
        <v>55.0</v>
      </c>
      <c r="BL14" s="79">
        <v>100.0</v>
      </c>
      <c r="BM14" s="79">
        <v>100.0</v>
      </c>
      <c r="BN14" s="79">
        <v>100.0</v>
      </c>
      <c r="BO14" s="79">
        <v>100.0</v>
      </c>
      <c r="BP14" s="79">
        <v>100.0</v>
      </c>
      <c r="BQ14" s="79">
        <v>100.0</v>
      </c>
      <c r="BR14" s="79">
        <v>95.0</v>
      </c>
      <c r="BS14" s="79">
        <v>0.0</v>
      </c>
      <c r="BT14" s="78">
        <f t="shared" si="18"/>
        <v>85</v>
      </c>
      <c r="BU14" s="81">
        <v>100.0</v>
      </c>
      <c r="BV14" s="81">
        <v>100.0</v>
      </c>
      <c r="BW14" s="81">
        <v>100.0</v>
      </c>
      <c r="BX14" s="79">
        <v>100.0</v>
      </c>
      <c r="BY14" s="79">
        <v>100.0</v>
      </c>
      <c r="BZ14" s="79">
        <v>100.0</v>
      </c>
      <c r="CA14" s="79">
        <v>100.0</v>
      </c>
      <c r="CB14" s="79">
        <v>40.0</v>
      </c>
      <c r="CC14" s="79"/>
      <c r="CD14" s="78">
        <f t="shared" si="19"/>
        <v>92.5</v>
      </c>
    </row>
    <row r="15" ht="15.75" customHeight="1">
      <c r="A15" s="34" t="str">
        <f t="shared" si="2"/>
        <v>202023544-9</v>
      </c>
      <c r="B15" s="23">
        <f t="shared" si="3"/>
        <v>74</v>
      </c>
      <c r="C15" s="34"/>
      <c r="D15" s="84">
        <v>11.0</v>
      </c>
      <c r="E15" s="72" t="s">
        <v>1221</v>
      </c>
      <c r="F15" s="72" t="s">
        <v>100</v>
      </c>
      <c r="G15" s="72" t="s">
        <v>1222</v>
      </c>
      <c r="H15" s="72" t="s">
        <v>108</v>
      </c>
      <c r="I15" s="72" t="s">
        <v>168</v>
      </c>
      <c r="J15" s="72" t="s">
        <v>116</v>
      </c>
      <c r="K15" s="72" t="s">
        <v>1223</v>
      </c>
      <c r="L15" s="72" t="s">
        <v>65</v>
      </c>
      <c r="M15" s="72" t="s">
        <v>164</v>
      </c>
      <c r="N15" s="72" t="s">
        <v>1224</v>
      </c>
      <c r="O15" s="74">
        <f t="shared" si="4"/>
        <v>45</v>
      </c>
      <c r="P15" s="74">
        <f t="shared" si="5"/>
        <v>73</v>
      </c>
      <c r="Q15" s="74">
        <f t="shared" si="6"/>
        <v>59</v>
      </c>
      <c r="R15" s="74">
        <f t="shared" si="7"/>
        <v>85</v>
      </c>
      <c r="S15" s="74">
        <f t="shared" si="8"/>
        <v>78.2</v>
      </c>
      <c r="T15" s="74">
        <f t="shared" si="9"/>
        <v>95.5</v>
      </c>
      <c r="U15" s="74">
        <f t="shared" si="10"/>
        <v>93.25</v>
      </c>
      <c r="V15" s="75">
        <f t="shared" si="11"/>
        <v>0</v>
      </c>
      <c r="W15" s="76">
        <f t="shared" si="12"/>
        <v>74</v>
      </c>
      <c r="X15" s="74">
        <v>20.0</v>
      </c>
      <c r="Y15" s="77">
        <v>25.0</v>
      </c>
      <c r="Z15" s="77">
        <v>30.0</v>
      </c>
      <c r="AA15" s="77">
        <v>0.0</v>
      </c>
      <c r="AB15" s="78">
        <f t="shared" si="13"/>
        <v>45</v>
      </c>
      <c r="AC15" s="77">
        <v>25.0</v>
      </c>
      <c r="AD15" s="77">
        <v>60.0</v>
      </c>
      <c r="AE15" s="74">
        <v>80.0</v>
      </c>
      <c r="AF15" s="78">
        <f t="shared" si="14"/>
        <v>73</v>
      </c>
      <c r="AG15" s="77"/>
      <c r="AH15" s="77"/>
      <c r="AI15" s="74"/>
      <c r="AJ15" s="78">
        <f t="shared" si="15"/>
        <v>0</v>
      </c>
      <c r="AK15" s="79">
        <v>100.0</v>
      </c>
      <c r="AL15" s="80">
        <v>100.0</v>
      </c>
      <c r="AM15" s="79">
        <v>30.0</v>
      </c>
      <c r="AN15" s="79">
        <v>100.0</v>
      </c>
      <c r="AO15" s="79">
        <v>100.0</v>
      </c>
      <c r="AP15" s="79">
        <v>60.0</v>
      </c>
      <c r="AQ15" s="79">
        <v>100.0</v>
      </c>
      <c r="AR15" s="79">
        <v>100.0</v>
      </c>
      <c r="AS15" s="79">
        <v>100.0</v>
      </c>
      <c r="AT15" s="79">
        <v>60.0</v>
      </c>
      <c r="AU15" s="79"/>
      <c r="AV15" s="78">
        <f t="shared" si="16"/>
        <v>85</v>
      </c>
      <c r="AW15" s="79">
        <v>100.0</v>
      </c>
      <c r="AX15" s="79">
        <v>100.0</v>
      </c>
      <c r="AY15" s="79">
        <v>100.0</v>
      </c>
      <c r="AZ15" s="79">
        <v>0.0</v>
      </c>
      <c r="BA15" s="79">
        <v>100.0</v>
      </c>
      <c r="BB15" s="79">
        <v>100.0</v>
      </c>
      <c r="BC15" s="79">
        <v>0.0</v>
      </c>
      <c r="BD15" s="79">
        <v>100.0</v>
      </c>
      <c r="BE15" s="79">
        <v>82.0</v>
      </c>
      <c r="BF15" s="79">
        <v>100.0</v>
      </c>
      <c r="BG15" s="79"/>
      <c r="BH15" s="79"/>
      <c r="BI15" s="78">
        <f t="shared" si="17"/>
        <v>78.2</v>
      </c>
      <c r="BJ15" s="79">
        <v>100.0</v>
      </c>
      <c r="BK15" s="79">
        <v>100.0</v>
      </c>
      <c r="BL15" s="79">
        <v>100.0</v>
      </c>
      <c r="BM15" s="79">
        <v>100.0</v>
      </c>
      <c r="BN15" s="79">
        <v>100.0</v>
      </c>
      <c r="BO15" s="79">
        <v>90.0</v>
      </c>
      <c r="BP15" s="79">
        <v>100.0</v>
      </c>
      <c r="BQ15" s="79">
        <v>65.0</v>
      </c>
      <c r="BR15" s="79">
        <v>100.0</v>
      </c>
      <c r="BS15" s="79">
        <v>100.0</v>
      </c>
      <c r="BT15" s="78">
        <f t="shared" si="18"/>
        <v>95.5</v>
      </c>
      <c r="BU15" s="81">
        <v>100.0</v>
      </c>
      <c r="BV15" s="81">
        <v>100.0</v>
      </c>
      <c r="BW15" s="81">
        <v>100.0</v>
      </c>
      <c r="BX15" s="79">
        <v>100.0</v>
      </c>
      <c r="BY15" s="79">
        <v>100.0</v>
      </c>
      <c r="BZ15" s="79">
        <v>46.0</v>
      </c>
      <c r="CA15" s="79">
        <v>100.0</v>
      </c>
      <c r="CB15" s="79">
        <v>100.0</v>
      </c>
      <c r="CC15" s="79"/>
      <c r="CD15" s="78">
        <f t="shared" si="19"/>
        <v>93.25</v>
      </c>
    </row>
    <row r="16" ht="15.75" customHeight="1">
      <c r="A16" s="34" t="str">
        <f t="shared" si="2"/>
        <v>202023527-9</v>
      </c>
      <c r="B16" s="23">
        <f t="shared" si="3"/>
        <v>91</v>
      </c>
      <c r="C16" s="34"/>
      <c r="D16" s="84">
        <v>12.0</v>
      </c>
      <c r="E16" s="72" t="s">
        <v>1225</v>
      </c>
      <c r="F16" s="72" t="s">
        <v>100</v>
      </c>
      <c r="G16" s="72" t="s">
        <v>1226</v>
      </c>
      <c r="H16" s="72" t="s">
        <v>61</v>
      </c>
      <c r="I16" s="72" t="s">
        <v>168</v>
      </c>
      <c r="J16" s="72" t="s">
        <v>1227</v>
      </c>
      <c r="K16" s="72" t="s">
        <v>1228</v>
      </c>
      <c r="L16" s="72" t="s">
        <v>65</v>
      </c>
      <c r="M16" s="72" t="s">
        <v>164</v>
      </c>
      <c r="N16" s="72" t="s">
        <v>1229</v>
      </c>
      <c r="O16" s="74">
        <f t="shared" si="4"/>
        <v>95</v>
      </c>
      <c r="P16" s="74">
        <f t="shared" si="5"/>
        <v>79</v>
      </c>
      <c r="Q16" s="74">
        <f t="shared" si="6"/>
        <v>87</v>
      </c>
      <c r="R16" s="74">
        <f t="shared" si="7"/>
        <v>98</v>
      </c>
      <c r="S16" s="74">
        <f t="shared" si="8"/>
        <v>100</v>
      </c>
      <c r="T16" s="74">
        <f t="shared" si="9"/>
        <v>89.5</v>
      </c>
      <c r="U16" s="74">
        <f t="shared" si="10"/>
        <v>100</v>
      </c>
      <c r="V16" s="75">
        <f t="shared" si="11"/>
        <v>0</v>
      </c>
      <c r="W16" s="76">
        <f t="shared" si="12"/>
        <v>91</v>
      </c>
      <c r="X16" s="74">
        <v>20.0</v>
      </c>
      <c r="Y16" s="77">
        <v>30.0</v>
      </c>
      <c r="Z16" s="77">
        <v>45.0</v>
      </c>
      <c r="AA16" s="77">
        <v>100.0</v>
      </c>
      <c r="AB16" s="78">
        <f t="shared" si="13"/>
        <v>95</v>
      </c>
      <c r="AC16" s="77">
        <v>25.0</v>
      </c>
      <c r="AD16" s="77">
        <v>60.0</v>
      </c>
      <c r="AE16" s="74">
        <v>90.0</v>
      </c>
      <c r="AF16" s="78">
        <f t="shared" si="14"/>
        <v>79</v>
      </c>
      <c r="AG16" s="77"/>
      <c r="AH16" s="77"/>
      <c r="AI16" s="74"/>
      <c r="AJ16" s="78">
        <f t="shared" si="15"/>
        <v>0</v>
      </c>
      <c r="AK16" s="79">
        <v>100.0</v>
      </c>
      <c r="AL16" s="80">
        <v>100.0</v>
      </c>
      <c r="AM16" s="79">
        <v>100.0</v>
      </c>
      <c r="AN16" s="79">
        <v>100.0</v>
      </c>
      <c r="AO16" s="79">
        <v>100.0</v>
      </c>
      <c r="AP16" s="79">
        <v>80.0</v>
      </c>
      <c r="AQ16" s="79">
        <v>100.0</v>
      </c>
      <c r="AR16" s="79">
        <v>100.0</v>
      </c>
      <c r="AS16" s="79">
        <v>100.0</v>
      </c>
      <c r="AT16" s="79">
        <v>100.0</v>
      </c>
      <c r="AU16" s="79"/>
      <c r="AV16" s="78">
        <f t="shared" si="16"/>
        <v>98</v>
      </c>
      <c r="AW16" s="79">
        <v>100.0</v>
      </c>
      <c r="AX16" s="79">
        <v>100.0</v>
      </c>
      <c r="AY16" s="79">
        <v>100.0</v>
      </c>
      <c r="AZ16" s="79">
        <v>100.0</v>
      </c>
      <c r="BA16" s="79">
        <v>100.0</v>
      </c>
      <c r="BB16" s="79">
        <v>100.0</v>
      </c>
      <c r="BC16" s="79">
        <v>100.0</v>
      </c>
      <c r="BD16" s="79">
        <v>100.0</v>
      </c>
      <c r="BE16" s="79">
        <v>100.0</v>
      </c>
      <c r="BF16" s="79">
        <v>100.0</v>
      </c>
      <c r="BG16" s="79"/>
      <c r="BH16" s="79"/>
      <c r="BI16" s="78">
        <f t="shared" si="17"/>
        <v>100</v>
      </c>
      <c r="BJ16" s="79">
        <v>100.0</v>
      </c>
      <c r="BK16" s="79">
        <v>100.0</v>
      </c>
      <c r="BL16" s="79">
        <v>100.0</v>
      </c>
      <c r="BM16" s="79">
        <v>100.0</v>
      </c>
      <c r="BN16" s="79">
        <v>100.0</v>
      </c>
      <c r="BO16" s="79">
        <v>100.0</v>
      </c>
      <c r="BP16" s="79">
        <v>100.0</v>
      </c>
      <c r="BQ16" s="79">
        <v>100.0</v>
      </c>
      <c r="BR16" s="79">
        <v>0.0</v>
      </c>
      <c r="BS16" s="79">
        <v>95.0</v>
      </c>
      <c r="BT16" s="78">
        <f t="shared" si="18"/>
        <v>89.5</v>
      </c>
      <c r="BU16" s="81">
        <v>100.0</v>
      </c>
      <c r="BV16" s="81">
        <v>100.0</v>
      </c>
      <c r="BW16" s="81">
        <v>100.0</v>
      </c>
      <c r="BX16" s="79">
        <v>100.0</v>
      </c>
      <c r="BY16" s="79">
        <v>100.0</v>
      </c>
      <c r="BZ16" s="79">
        <v>100.0</v>
      </c>
      <c r="CA16" s="79">
        <v>100.0</v>
      </c>
      <c r="CB16" s="79">
        <v>100.0</v>
      </c>
      <c r="CC16" s="79"/>
      <c r="CD16" s="78">
        <f t="shared" si="19"/>
        <v>100</v>
      </c>
    </row>
    <row r="17" ht="15.75" customHeight="1">
      <c r="A17" s="34" t="str">
        <f t="shared" si="2"/>
        <v>202023543-0</v>
      </c>
      <c r="B17" s="23">
        <f t="shared" si="3"/>
        <v>88</v>
      </c>
      <c r="C17" s="34"/>
      <c r="D17" s="84">
        <v>13.0</v>
      </c>
      <c r="E17" s="72" t="s">
        <v>1230</v>
      </c>
      <c r="F17" s="72" t="s">
        <v>155</v>
      </c>
      <c r="G17" s="72" t="s">
        <v>1231</v>
      </c>
      <c r="H17" s="72" t="s">
        <v>100</v>
      </c>
      <c r="I17" s="72" t="s">
        <v>1232</v>
      </c>
      <c r="J17" s="72" t="s">
        <v>175</v>
      </c>
      <c r="K17" s="72" t="s">
        <v>814</v>
      </c>
      <c r="L17" s="72" t="s">
        <v>65</v>
      </c>
      <c r="M17" s="72" t="s">
        <v>164</v>
      </c>
      <c r="N17" s="72" t="s">
        <v>1233</v>
      </c>
      <c r="O17" s="74">
        <f t="shared" si="4"/>
        <v>90</v>
      </c>
      <c r="P17" s="74">
        <f t="shared" si="5"/>
        <v>73</v>
      </c>
      <c r="Q17" s="74">
        <f t="shared" si="6"/>
        <v>82</v>
      </c>
      <c r="R17" s="74">
        <f t="shared" si="7"/>
        <v>95.5</v>
      </c>
      <c r="S17" s="74">
        <f t="shared" si="8"/>
        <v>85.5</v>
      </c>
      <c r="T17" s="74">
        <f t="shared" si="9"/>
        <v>98</v>
      </c>
      <c r="U17" s="74">
        <f t="shared" si="10"/>
        <v>87.5</v>
      </c>
      <c r="V17" s="75">
        <f t="shared" si="11"/>
        <v>0</v>
      </c>
      <c r="W17" s="76">
        <f t="shared" si="12"/>
        <v>88</v>
      </c>
      <c r="X17" s="74">
        <v>20.0</v>
      </c>
      <c r="Y17" s="77">
        <v>30.0</v>
      </c>
      <c r="Z17" s="77">
        <v>40.0</v>
      </c>
      <c r="AA17" s="77">
        <v>100.0</v>
      </c>
      <c r="AB17" s="78">
        <f t="shared" si="13"/>
        <v>90</v>
      </c>
      <c r="AC17" s="88">
        <v>25.0</v>
      </c>
      <c r="AD17" s="88">
        <v>60.0</v>
      </c>
      <c r="AE17" s="87">
        <v>80.0</v>
      </c>
      <c r="AF17" s="78">
        <f t="shared" si="14"/>
        <v>73</v>
      </c>
      <c r="AG17" s="77"/>
      <c r="AH17" s="77"/>
      <c r="AI17" s="74"/>
      <c r="AJ17" s="78">
        <f t="shared" si="15"/>
        <v>0</v>
      </c>
      <c r="AK17" s="79">
        <v>100.0</v>
      </c>
      <c r="AL17" s="80">
        <v>100.0</v>
      </c>
      <c r="AM17" s="79">
        <v>100.0</v>
      </c>
      <c r="AN17" s="79">
        <v>75.0</v>
      </c>
      <c r="AO17" s="79">
        <v>100.0</v>
      </c>
      <c r="AP17" s="79">
        <v>80.0</v>
      </c>
      <c r="AQ17" s="79">
        <v>100.0</v>
      </c>
      <c r="AR17" s="79">
        <v>100.0</v>
      </c>
      <c r="AS17" s="79">
        <v>100.0</v>
      </c>
      <c r="AT17" s="79">
        <v>100.0</v>
      </c>
      <c r="AU17" s="79"/>
      <c r="AV17" s="78">
        <f t="shared" si="16"/>
        <v>95.5</v>
      </c>
      <c r="AW17" s="79">
        <v>85.0</v>
      </c>
      <c r="AX17" s="79">
        <v>86.0</v>
      </c>
      <c r="AY17" s="79">
        <v>90.0</v>
      </c>
      <c r="AZ17" s="79">
        <v>0.0</v>
      </c>
      <c r="BA17" s="79">
        <v>100.0</v>
      </c>
      <c r="BB17" s="79">
        <v>100.0</v>
      </c>
      <c r="BC17" s="79">
        <v>100.0</v>
      </c>
      <c r="BD17" s="79">
        <v>100.0</v>
      </c>
      <c r="BE17" s="79">
        <v>100.0</v>
      </c>
      <c r="BF17" s="79">
        <v>94.0</v>
      </c>
      <c r="BG17" s="79"/>
      <c r="BH17" s="79"/>
      <c r="BI17" s="78">
        <f t="shared" si="17"/>
        <v>85.5</v>
      </c>
      <c r="BJ17" s="79">
        <v>100.0</v>
      </c>
      <c r="BK17" s="79">
        <v>100.0</v>
      </c>
      <c r="BL17" s="79">
        <v>100.0</v>
      </c>
      <c r="BM17" s="79">
        <v>100.0</v>
      </c>
      <c r="BN17" s="79">
        <v>90.0</v>
      </c>
      <c r="BO17" s="79">
        <v>100.0</v>
      </c>
      <c r="BP17" s="79">
        <v>95.0</v>
      </c>
      <c r="BQ17" s="79">
        <v>100.0</v>
      </c>
      <c r="BR17" s="79">
        <v>100.0</v>
      </c>
      <c r="BS17" s="79">
        <v>95.0</v>
      </c>
      <c r="BT17" s="78">
        <f t="shared" si="18"/>
        <v>98</v>
      </c>
      <c r="BU17" s="81">
        <v>100.0</v>
      </c>
      <c r="BV17" s="81">
        <v>100.0</v>
      </c>
      <c r="BW17" s="81">
        <v>100.0</v>
      </c>
      <c r="BX17" s="79">
        <v>100.0</v>
      </c>
      <c r="BY17" s="79">
        <v>100.0</v>
      </c>
      <c r="BZ17" s="79">
        <v>100.0</v>
      </c>
      <c r="CA17" s="79">
        <v>100.0</v>
      </c>
      <c r="CB17" s="79">
        <v>0.0</v>
      </c>
      <c r="CC17" s="79"/>
      <c r="CD17" s="78">
        <f t="shared" si="19"/>
        <v>87.5</v>
      </c>
    </row>
    <row r="18" ht="15.75" customHeight="1">
      <c r="A18" s="34" t="str">
        <f t="shared" si="2"/>
        <v>202023536-8</v>
      </c>
      <c r="B18" s="23">
        <f t="shared" si="3"/>
        <v>0</v>
      </c>
      <c r="C18" s="34"/>
      <c r="D18" s="84">
        <v>14.0</v>
      </c>
      <c r="E18" s="72" t="s">
        <v>1234</v>
      </c>
      <c r="F18" s="72" t="s">
        <v>108</v>
      </c>
      <c r="G18" s="72" t="s">
        <v>1235</v>
      </c>
      <c r="H18" s="72" t="s">
        <v>100</v>
      </c>
      <c r="I18" s="111" t="s">
        <v>742</v>
      </c>
      <c r="J18" s="72" t="s">
        <v>1236</v>
      </c>
      <c r="K18" s="72" t="s">
        <v>1237</v>
      </c>
      <c r="L18" s="72" t="s">
        <v>65</v>
      </c>
      <c r="M18" s="72" t="s">
        <v>164</v>
      </c>
      <c r="N18" s="72" t="s">
        <v>1238</v>
      </c>
      <c r="O18" s="74">
        <f t="shared" si="4"/>
        <v>0</v>
      </c>
      <c r="P18" s="74">
        <f t="shared" si="5"/>
        <v>0</v>
      </c>
      <c r="Q18" s="74">
        <f t="shared" si="6"/>
        <v>0</v>
      </c>
      <c r="R18" s="74">
        <f t="shared" si="7"/>
        <v>41.5</v>
      </c>
      <c r="S18" s="74">
        <f t="shared" si="8"/>
        <v>43.9</v>
      </c>
      <c r="T18" s="74">
        <f t="shared" si="9"/>
        <v>29.5</v>
      </c>
      <c r="U18" s="74">
        <f t="shared" si="10"/>
        <v>25</v>
      </c>
      <c r="V18" s="75">
        <f t="shared" si="11"/>
        <v>0</v>
      </c>
      <c r="W18" s="76">
        <f t="shared" si="12"/>
        <v>0</v>
      </c>
      <c r="X18" s="112">
        <v>0.0</v>
      </c>
      <c r="Y18" s="113">
        <v>0.0</v>
      </c>
      <c r="Z18" s="113">
        <v>0.0</v>
      </c>
      <c r="AA18" s="113">
        <v>0.0</v>
      </c>
      <c r="AB18" s="78">
        <f t="shared" si="13"/>
        <v>0</v>
      </c>
      <c r="AC18" s="70" t="s">
        <v>68</v>
      </c>
      <c r="AD18" s="70" t="s">
        <v>68</v>
      </c>
      <c r="AE18" s="115" t="s">
        <v>68</v>
      </c>
      <c r="AF18" s="78">
        <f t="shared" si="14"/>
        <v>0</v>
      </c>
      <c r="AG18" s="77"/>
      <c r="AH18" s="77"/>
      <c r="AI18" s="74"/>
      <c r="AJ18" s="78">
        <f t="shared" si="15"/>
        <v>0</v>
      </c>
      <c r="AK18" s="79">
        <v>100.0</v>
      </c>
      <c r="AL18" s="80">
        <v>100.0</v>
      </c>
      <c r="AM18" s="79">
        <v>90.0</v>
      </c>
      <c r="AN18" s="79">
        <v>100.0</v>
      </c>
      <c r="AO18" s="79">
        <v>25.0</v>
      </c>
      <c r="AP18" s="79">
        <v>0.0</v>
      </c>
      <c r="AQ18" s="79">
        <v>0.0</v>
      </c>
      <c r="AR18" s="79">
        <v>0.0</v>
      </c>
      <c r="AS18" s="79">
        <v>0.0</v>
      </c>
      <c r="AT18" s="79">
        <v>0.0</v>
      </c>
      <c r="AU18" s="79"/>
      <c r="AV18" s="78">
        <f t="shared" si="16"/>
        <v>41.5</v>
      </c>
      <c r="AW18" s="79">
        <v>100.0</v>
      </c>
      <c r="AX18" s="79">
        <v>100.0</v>
      </c>
      <c r="AY18" s="79">
        <v>100.0</v>
      </c>
      <c r="AZ18" s="79">
        <v>100.0</v>
      </c>
      <c r="BA18" s="79">
        <v>39.0</v>
      </c>
      <c r="BB18" s="79">
        <v>0.0</v>
      </c>
      <c r="BC18" s="79">
        <v>0.0</v>
      </c>
      <c r="BD18" s="79">
        <v>0.0</v>
      </c>
      <c r="BE18" s="79">
        <v>0.0</v>
      </c>
      <c r="BF18" s="79">
        <v>0.0</v>
      </c>
      <c r="BG18" s="79"/>
      <c r="BH18" s="79"/>
      <c r="BI18" s="78">
        <f t="shared" si="17"/>
        <v>43.9</v>
      </c>
      <c r="BJ18" s="85">
        <v>100.0</v>
      </c>
      <c r="BK18" s="85">
        <v>95.0</v>
      </c>
      <c r="BL18" s="85">
        <v>100.0</v>
      </c>
      <c r="BM18" s="85">
        <v>0.0</v>
      </c>
      <c r="BN18" s="85">
        <v>0.0</v>
      </c>
      <c r="BO18" s="85">
        <v>0.0</v>
      </c>
      <c r="BP18" s="85">
        <v>0.0</v>
      </c>
      <c r="BQ18" s="85">
        <v>0.0</v>
      </c>
      <c r="BR18" s="85">
        <v>0.0</v>
      </c>
      <c r="BS18" s="85">
        <v>0.0</v>
      </c>
      <c r="BT18" s="78">
        <f t="shared" si="18"/>
        <v>29.5</v>
      </c>
      <c r="BU18" s="81">
        <v>100.0</v>
      </c>
      <c r="BV18" s="81">
        <v>100.0</v>
      </c>
      <c r="BW18" s="81">
        <v>0.0</v>
      </c>
      <c r="BX18" s="79">
        <v>0.0</v>
      </c>
      <c r="BY18" s="79">
        <v>0.0</v>
      </c>
      <c r="BZ18" s="79">
        <v>0.0</v>
      </c>
      <c r="CA18" s="79">
        <v>0.0</v>
      </c>
      <c r="CB18" s="85">
        <v>0.0</v>
      </c>
      <c r="CC18" s="79"/>
      <c r="CD18" s="78">
        <f t="shared" si="19"/>
        <v>25</v>
      </c>
    </row>
    <row r="19" ht="15.75" customHeight="1">
      <c r="A19" s="34" t="str">
        <f t="shared" si="2"/>
        <v>201690129-9</v>
      </c>
      <c r="B19" s="23">
        <f t="shared" si="3"/>
        <v>94</v>
      </c>
      <c r="C19" s="34"/>
      <c r="D19" s="84">
        <v>15.0</v>
      </c>
      <c r="E19" s="72" t="s">
        <v>1239</v>
      </c>
      <c r="F19" s="72" t="s">
        <v>100</v>
      </c>
      <c r="G19" s="72" t="s">
        <v>1240</v>
      </c>
      <c r="H19" s="72" t="s">
        <v>59</v>
      </c>
      <c r="I19" s="72" t="s">
        <v>1241</v>
      </c>
      <c r="J19" s="72" t="s">
        <v>1242</v>
      </c>
      <c r="K19" s="72" t="s">
        <v>1243</v>
      </c>
      <c r="L19" s="72" t="s">
        <v>65</v>
      </c>
      <c r="M19" s="72" t="s">
        <v>164</v>
      </c>
      <c r="N19" s="72" t="s">
        <v>1244</v>
      </c>
      <c r="O19" s="74">
        <f t="shared" si="4"/>
        <v>90</v>
      </c>
      <c r="P19" s="74">
        <f t="shared" si="5"/>
        <v>88.5</v>
      </c>
      <c r="Q19" s="74">
        <f t="shared" si="6"/>
        <v>89</v>
      </c>
      <c r="R19" s="74">
        <f t="shared" si="7"/>
        <v>100</v>
      </c>
      <c r="S19" s="74">
        <f t="shared" si="8"/>
        <v>89.2</v>
      </c>
      <c r="T19" s="74">
        <f t="shared" si="9"/>
        <v>100</v>
      </c>
      <c r="U19" s="74">
        <f t="shared" si="10"/>
        <v>100</v>
      </c>
      <c r="V19" s="75">
        <f t="shared" si="11"/>
        <v>0</v>
      </c>
      <c r="W19" s="76">
        <f t="shared" si="12"/>
        <v>94</v>
      </c>
      <c r="X19" s="74">
        <v>20.0</v>
      </c>
      <c r="Y19" s="77">
        <v>30.0</v>
      </c>
      <c r="Z19" s="77">
        <v>40.0</v>
      </c>
      <c r="AA19" s="77">
        <v>100.0</v>
      </c>
      <c r="AB19" s="78">
        <f t="shared" si="13"/>
        <v>90</v>
      </c>
      <c r="AC19" s="93">
        <v>30.0</v>
      </c>
      <c r="AD19" s="93">
        <v>65.0</v>
      </c>
      <c r="AE19" s="92">
        <v>90.0</v>
      </c>
      <c r="AF19" s="78">
        <f t="shared" si="14"/>
        <v>88.5</v>
      </c>
      <c r="AG19" s="77"/>
      <c r="AH19" s="77"/>
      <c r="AI19" s="74"/>
      <c r="AJ19" s="78">
        <f t="shared" si="15"/>
        <v>0</v>
      </c>
      <c r="AK19" s="79">
        <v>100.0</v>
      </c>
      <c r="AL19" s="80">
        <v>100.0</v>
      </c>
      <c r="AM19" s="79">
        <v>100.0</v>
      </c>
      <c r="AN19" s="79">
        <v>100.0</v>
      </c>
      <c r="AO19" s="79">
        <v>100.0</v>
      </c>
      <c r="AP19" s="79">
        <v>100.0</v>
      </c>
      <c r="AQ19" s="79">
        <v>100.0</v>
      </c>
      <c r="AR19" s="79">
        <v>100.0</v>
      </c>
      <c r="AS19" s="79">
        <v>100.0</v>
      </c>
      <c r="AT19" s="79">
        <v>100.0</v>
      </c>
      <c r="AU19" s="79"/>
      <c r="AV19" s="78">
        <f t="shared" si="16"/>
        <v>100</v>
      </c>
      <c r="AW19" s="79">
        <v>92.0</v>
      </c>
      <c r="AX19" s="79">
        <v>100.0</v>
      </c>
      <c r="AY19" s="79">
        <v>100.0</v>
      </c>
      <c r="AZ19" s="79">
        <v>0.0</v>
      </c>
      <c r="BA19" s="79">
        <v>100.0</v>
      </c>
      <c r="BB19" s="79">
        <v>100.0</v>
      </c>
      <c r="BC19" s="79">
        <v>100.0</v>
      </c>
      <c r="BD19" s="79">
        <v>100.0</v>
      </c>
      <c r="BE19" s="79">
        <v>100.0</v>
      </c>
      <c r="BF19" s="79">
        <v>100.0</v>
      </c>
      <c r="BG19" s="79"/>
      <c r="BH19" s="79"/>
      <c r="BI19" s="78">
        <f t="shared" si="17"/>
        <v>89.2</v>
      </c>
      <c r="BJ19" s="79">
        <v>100.0</v>
      </c>
      <c r="BK19" s="79">
        <v>100.0</v>
      </c>
      <c r="BL19" s="79">
        <v>100.0</v>
      </c>
      <c r="BM19" s="79">
        <v>100.0</v>
      </c>
      <c r="BN19" s="79">
        <v>100.0</v>
      </c>
      <c r="BO19" s="79">
        <v>100.0</v>
      </c>
      <c r="BP19" s="79">
        <v>100.0</v>
      </c>
      <c r="BQ19" s="79">
        <v>100.0</v>
      </c>
      <c r="BR19" s="79">
        <v>100.0</v>
      </c>
      <c r="BS19" s="79">
        <v>100.0</v>
      </c>
      <c r="BT19" s="78">
        <f t="shared" si="18"/>
        <v>100</v>
      </c>
      <c r="BU19" s="81">
        <v>100.0</v>
      </c>
      <c r="BV19" s="81">
        <v>100.0</v>
      </c>
      <c r="BW19" s="81">
        <v>100.0</v>
      </c>
      <c r="BX19" s="79">
        <v>100.0</v>
      </c>
      <c r="BY19" s="79">
        <v>100.0</v>
      </c>
      <c r="BZ19" s="79">
        <v>100.0</v>
      </c>
      <c r="CA19" s="79">
        <v>100.0</v>
      </c>
      <c r="CB19" s="79">
        <v>100.0</v>
      </c>
      <c r="CC19" s="79"/>
      <c r="CD19" s="78">
        <f t="shared" si="19"/>
        <v>100</v>
      </c>
    </row>
    <row r="20" ht="15.75" customHeight="1">
      <c r="A20" s="34" t="str">
        <f t="shared" si="2"/>
        <v>202023561-9</v>
      </c>
      <c r="B20" s="23">
        <f t="shared" si="3"/>
        <v>82</v>
      </c>
      <c r="C20" s="34"/>
      <c r="D20" s="84">
        <v>16.0</v>
      </c>
      <c r="E20" s="72" t="s">
        <v>1245</v>
      </c>
      <c r="F20" s="72" t="s">
        <v>100</v>
      </c>
      <c r="G20" s="72" t="s">
        <v>1246</v>
      </c>
      <c r="H20" s="72" t="s">
        <v>59</v>
      </c>
      <c r="I20" s="72" t="s">
        <v>1247</v>
      </c>
      <c r="J20" s="72" t="s">
        <v>1248</v>
      </c>
      <c r="K20" s="72" t="s">
        <v>1249</v>
      </c>
      <c r="L20" s="72" t="s">
        <v>65</v>
      </c>
      <c r="M20" s="72" t="s">
        <v>164</v>
      </c>
      <c r="N20" s="72" t="s">
        <v>1250</v>
      </c>
      <c r="O20" s="74">
        <f t="shared" si="4"/>
        <v>85</v>
      </c>
      <c r="P20" s="74">
        <f t="shared" si="5"/>
        <v>56</v>
      </c>
      <c r="Q20" s="74">
        <f t="shared" si="6"/>
        <v>71</v>
      </c>
      <c r="R20" s="74">
        <f t="shared" si="7"/>
        <v>85</v>
      </c>
      <c r="S20" s="74">
        <f t="shared" si="8"/>
        <v>99</v>
      </c>
      <c r="T20" s="74">
        <f t="shared" si="9"/>
        <v>100</v>
      </c>
      <c r="U20" s="74">
        <f t="shared" si="10"/>
        <v>100</v>
      </c>
      <c r="V20" s="75">
        <f t="shared" si="11"/>
        <v>0</v>
      </c>
      <c r="W20" s="76">
        <f t="shared" si="12"/>
        <v>82</v>
      </c>
      <c r="X20" s="74">
        <v>20.0</v>
      </c>
      <c r="Y20" s="77">
        <v>30.0</v>
      </c>
      <c r="Z20" s="77">
        <v>35.0</v>
      </c>
      <c r="AA20" s="77">
        <v>100.0</v>
      </c>
      <c r="AB20" s="78">
        <f t="shared" si="13"/>
        <v>85</v>
      </c>
      <c r="AC20" s="77">
        <v>20.0</v>
      </c>
      <c r="AD20" s="77">
        <v>45.0</v>
      </c>
      <c r="AE20" s="74">
        <v>80.0</v>
      </c>
      <c r="AF20" s="78">
        <f t="shared" si="14"/>
        <v>56</v>
      </c>
      <c r="AG20" s="77"/>
      <c r="AH20" s="77"/>
      <c r="AI20" s="74"/>
      <c r="AJ20" s="78">
        <f t="shared" si="15"/>
        <v>0</v>
      </c>
      <c r="AK20" s="79">
        <v>100.0</v>
      </c>
      <c r="AL20" s="80">
        <v>100.0</v>
      </c>
      <c r="AM20" s="79">
        <v>100.0</v>
      </c>
      <c r="AN20" s="79">
        <v>100.0</v>
      </c>
      <c r="AO20" s="79">
        <v>100.0</v>
      </c>
      <c r="AP20" s="79">
        <v>100.0</v>
      </c>
      <c r="AQ20" s="79">
        <v>100.0</v>
      </c>
      <c r="AR20" s="79">
        <v>50.0</v>
      </c>
      <c r="AS20" s="79">
        <v>0.0</v>
      </c>
      <c r="AT20" s="79">
        <v>100.0</v>
      </c>
      <c r="AU20" s="79"/>
      <c r="AV20" s="78">
        <f t="shared" si="16"/>
        <v>85</v>
      </c>
      <c r="AW20" s="79">
        <v>100.0</v>
      </c>
      <c r="AX20" s="79">
        <v>100.0</v>
      </c>
      <c r="AY20" s="79">
        <v>100.0</v>
      </c>
      <c r="AZ20" s="79">
        <v>100.0</v>
      </c>
      <c r="BA20" s="79">
        <v>100.0</v>
      </c>
      <c r="BB20" s="79">
        <v>100.0</v>
      </c>
      <c r="BC20" s="79">
        <v>98.0</v>
      </c>
      <c r="BD20" s="79">
        <v>100.0</v>
      </c>
      <c r="BE20" s="79">
        <v>95.0</v>
      </c>
      <c r="BF20" s="79">
        <v>97.0</v>
      </c>
      <c r="BG20" s="79"/>
      <c r="BH20" s="79"/>
      <c r="BI20" s="78">
        <f t="shared" si="17"/>
        <v>99</v>
      </c>
      <c r="BJ20" s="79">
        <v>100.0</v>
      </c>
      <c r="BK20" s="79">
        <v>100.0</v>
      </c>
      <c r="BL20" s="79">
        <v>100.0</v>
      </c>
      <c r="BM20" s="79">
        <v>100.0</v>
      </c>
      <c r="BN20" s="79">
        <v>100.0</v>
      </c>
      <c r="BO20" s="79">
        <v>100.0</v>
      </c>
      <c r="BP20" s="79">
        <v>100.0</v>
      </c>
      <c r="BQ20" s="79">
        <v>100.0</v>
      </c>
      <c r="BR20" s="79">
        <v>100.0</v>
      </c>
      <c r="BS20" s="79">
        <v>100.0</v>
      </c>
      <c r="BT20" s="78">
        <f t="shared" si="18"/>
        <v>100</v>
      </c>
      <c r="BU20" s="81">
        <v>100.0</v>
      </c>
      <c r="BV20" s="81">
        <v>100.0</v>
      </c>
      <c r="BW20" s="81">
        <v>100.0</v>
      </c>
      <c r="BX20" s="79">
        <v>100.0</v>
      </c>
      <c r="BY20" s="79">
        <v>100.0</v>
      </c>
      <c r="BZ20" s="79">
        <v>100.0</v>
      </c>
      <c r="CA20" s="79">
        <v>100.0</v>
      </c>
      <c r="CB20" s="79">
        <v>100.0</v>
      </c>
      <c r="CC20" s="79"/>
      <c r="CD20" s="78">
        <f t="shared" si="19"/>
        <v>100</v>
      </c>
    </row>
    <row r="21" ht="15.75" customHeight="1">
      <c r="A21" s="34" t="str">
        <f t="shared" si="2"/>
        <v>202023546-5</v>
      </c>
      <c r="B21" s="23">
        <f t="shared" si="3"/>
        <v>87</v>
      </c>
      <c r="C21" s="34"/>
      <c r="D21" s="84">
        <v>17.0</v>
      </c>
      <c r="E21" s="72" t="s">
        <v>1251</v>
      </c>
      <c r="F21" s="72" t="s">
        <v>71</v>
      </c>
      <c r="G21" s="72" t="s">
        <v>1252</v>
      </c>
      <c r="H21" s="72" t="s">
        <v>108</v>
      </c>
      <c r="I21" s="72" t="s">
        <v>207</v>
      </c>
      <c r="J21" s="72" t="s">
        <v>1253</v>
      </c>
      <c r="K21" s="72" t="s">
        <v>1254</v>
      </c>
      <c r="L21" s="72" t="s">
        <v>65</v>
      </c>
      <c r="M21" s="72" t="s">
        <v>164</v>
      </c>
      <c r="N21" s="72" t="s">
        <v>1255</v>
      </c>
      <c r="O21" s="74">
        <f t="shared" si="4"/>
        <v>90</v>
      </c>
      <c r="P21" s="74">
        <f t="shared" si="5"/>
        <v>83.5</v>
      </c>
      <c r="Q21" s="74">
        <f t="shared" si="6"/>
        <v>87</v>
      </c>
      <c r="R21" s="74">
        <f t="shared" si="7"/>
        <v>88.2</v>
      </c>
      <c r="S21" s="74">
        <f t="shared" si="8"/>
        <v>59.391</v>
      </c>
      <c r="T21" s="74">
        <f t="shared" si="9"/>
        <v>87.5</v>
      </c>
      <c r="U21" s="74">
        <f t="shared" si="10"/>
        <v>100</v>
      </c>
      <c r="V21" s="75">
        <f t="shared" si="11"/>
        <v>0</v>
      </c>
      <c r="W21" s="76">
        <f t="shared" si="12"/>
        <v>87</v>
      </c>
      <c r="X21" s="74">
        <v>20.0</v>
      </c>
      <c r="Y21" s="77">
        <v>30.0</v>
      </c>
      <c r="Z21" s="77">
        <v>40.0</v>
      </c>
      <c r="AA21" s="77">
        <v>100.0</v>
      </c>
      <c r="AB21" s="78">
        <f t="shared" si="13"/>
        <v>90</v>
      </c>
      <c r="AC21" s="77">
        <v>25.0</v>
      </c>
      <c r="AD21" s="77">
        <v>65.0</v>
      </c>
      <c r="AE21" s="74">
        <v>90.0</v>
      </c>
      <c r="AF21" s="78">
        <f t="shared" si="14"/>
        <v>83.5</v>
      </c>
      <c r="AG21" s="77"/>
      <c r="AH21" s="77"/>
      <c r="AI21" s="74"/>
      <c r="AJ21" s="78">
        <f t="shared" si="15"/>
        <v>0</v>
      </c>
      <c r="AK21" s="79">
        <v>100.0</v>
      </c>
      <c r="AL21" s="80">
        <v>100.0</v>
      </c>
      <c r="AM21" s="79">
        <v>100.0</v>
      </c>
      <c r="AN21" s="79">
        <v>100.0</v>
      </c>
      <c r="AO21" s="79">
        <v>75.0</v>
      </c>
      <c r="AP21" s="79">
        <v>40.0</v>
      </c>
      <c r="AQ21" s="79">
        <v>100.0</v>
      </c>
      <c r="AR21" s="79">
        <v>67.0</v>
      </c>
      <c r="AS21" s="79">
        <v>100.0</v>
      </c>
      <c r="AT21" s="79">
        <v>100.0</v>
      </c>
      <c r="AU21" s="79"/>
      <c r="AV21" s="78">
        <f t="shared" si="16"/>
        <v>88.2</v>
      </c>
      <c r="AW21" s="79">
        <v>0.0</v>
      </c>
      <c r="AX21" s="79">
        <v>0.0</v>
      </c>
      <c r="AY21" s="79">
        <v>47.0</v>
      </c>
      <c r="AZ21" s="79">
        <v>40.0</v>
      </c>
      <c r="BA21" s="79">
        <v>86.0</v>
      </c>
      <c r="BB21" s="79">
        <v>80.0</v>
      </c>
      <c r="BC21" s="79">
        <v>71.0</v>
      </c>
      <c r="BD21" s="79">
        <v>90.91</v>
      </c>
      <c r="BE21" s="79">
        <v>89.0</v>
      </c>
      <c r="BF21" s="79">
        <v>90.0</v>
      </c>
      <c r="BG21" s="79"/>
      <c r="BH21" s="79"/>
      <c r="BI21" s="78">
        <f t="shared" si="17"/>
        <v>59.391</v>
      </c>
      <c r="BJ21" s="79">
        <v>100.0</v>
      </c>
      <c r="BK21" s="79">
        <v>100.0</v>
      </c>
      <c r="BL21" s="79">
        <v>100.0</v>
      </c>
      <c r="BM21" s="79">
        <v>100.0</v>
      </c>
      <c r="BN21" s="79">
        <v>100.0</v>
      </c>
      <c r="BO21" s="79">
        <v>0.0</v>
      </c>
      <c r="BP21" s="79">
        <v>90.0</v>
      </c>
      <c r="BQ21" s="79">
        <v>100.0</v>
      </c>
      <c r="BR21" s="79">
        <v>100.0</v>
      </c>
      <c r="BS21" s="79">
        <v>85.0</v>
      </c>
      <c r="BT21" s="78">
        <f t="shared" si="18"/>
        <v>87.5</v>
      </c>
      <c r="BU21" s="81">
        <v>100.0</v>
      </c>
      <c r="BV21" s="81">
        <v>100.0</v>
      </c>
      <c r="BW21" s="81">
        <v>100.0</v>
      </c>
      <c r="BX21" s="79">
        <v>100.0</v>
      </c>
      <c r="BY21" s="79">
        <v>100.0</v>
      </c>
      <c r="BZ21" s="79">
        <v>100.0</v>
      </c>
      <c r="CA21" s="79">
        <v>100.0</v>
      </c>
      <c r="CB21" s="79">
        <v>100.0</v>
      </c>
      <c r="CC21" s="79"/>
      <c r="CD21" s="78">
        <f t="shared" si="19"/>
        <v>100</v>
      </c>
    </row>
    <row r="22" ht="15.75" customHeight="1">
      <c r="A22" s="34" t="str">
        <f t="shared" si="2"/>
        <v>202023526-0</v>
      </c>
      <c r="B22" s="23">
        <f t="shared" si="3"/>
        <v>96</v>
      </c>
      <c r="C22" s="34"/>
      <c r="D22" s="98">
        <f t="shared" ref="D22:D30" si="20">D21+1</f>
        <v>18</v>
      </c>
      <c r="E22" s="72" t="s">
        <v>1256</v>
      </c>
      <c r="F22" s="72" t="s">
        <v>155</v>
      </c>
      <c r="G22" s="72" t="s">
        <v>1257</v>
      </c>
      <c r="H22" s="72" t="s">
        <v>59</v>
      </c>
      <c r="I22" s="72" t="s">
        <v>748</v>
      </c>
      <c r="J22" s="72" t="s">
        <v>1258</v>
      </c>
      <c r="K22" s="72" t="s">
        <v>1259</v>
      </c>
      <c r="L22" s="72" t="s">
        <v>65</v>
      </c>
      <c r="M22" s="72" t="s">
        <v>164</v>
      </c>
      <c r="N22" s="72" t="s">
        <v>1260</v>
      </c>
      <c r="O22" s="74">
        <f t="shared" si="4"/>
        <v>90</v>
      </c>
      <c r="P22" s="74">
        <f t="shared" si="5"/>
        <v>95</v>
      </c>
      <c r="Q22" s="74">
        <f t="shared" si="6"/>
        <v>93</v>
      </c>
      <c r="R22" s="74">
        <f t="shared" si="7"/>
        <v>96</v>
      </c>
      <c r="S22" s="74">
        <f t="shared" si="8"/>
        <v>100</v>
      </c>
      <c r="T22" s="74">
        <f t="shared" si="9"/>
        <v>100</v>
      </c>
      <c r="U22" s="74">
        <f t="shared" si="10"/>
        <v>100</v>
      </c>
      <c r="V22" s="75">
        <f t="shared" si="11"/>
        <v>0</v>
      </c>
      <c r="W22" s="76">
        <f t="shared" si="12"/>
        <v>96</v>
      </c>
      <c r="X22" s="74">
        <v>15.0</v>
      </c>
      <c r="Y22" s="77">
        <v>30.0</v>
      </c>
      <c r="Z22" s="77">
        <v>45.0</v>
      </c>
      <c r="AA22" s="77">
        <v>100.0</v>
      </c>
      <c r="AB22" s="78">
        <f t="shared" si="13"/>
        <v>90</v>
      </c>
      <c r="AC22" s="77">
        <v>25.0</v>
      </c>
      <c r="AD22" s="77">
        <v>70.0</v>
      </c>
      <c r="AE22" s="74">
        <v>100.0</v>
      </c>
      <c r="AF22" s="78">
        <f t="shared" si="14"/>
        <v>95</v>
      </c>
      <c r="AG22" s="77"/>
      <c r="AH22" s="77"/>
      <c r="AI22" s="74"/>
      <c r="AJ22" s="78">
        <f t="shared" si="15"/>
        <v>0</v>
      </c>
      <c r="AK22" s="79">
        <v>100.0</v>
      </c>
      <c r="AL22" s="80">
        <v>100.0</v>
      </c>
      <c r="AM22" s="79">
        <v>100.0</v>
      </c>
      <c r="AN22" s="79">
        <v>100.0</v>
      </c>
      <c r="AO22" s="79">
        <v>100.0</v>
      </c>
      <c r="AP22" s="79">
        <v>60.0</v>
      </c>
      <c r="AQ22" s="79">
        <v>100.0</v>
      </c>
      <c r="AR22" s="79">
        <v>100.0</v>
      </c>
      <c r="AS22" s="79">
        <v>100.0</v>
      </c>
      <c r="AT22" s="79">
        <v>100.0</v>
      </c>
      <c r="AU22" s="79"/>
      <c r="AV22" s="78">
        <f t="shared" si="16"/>
        <v>96</v>
      </c>
      <c r="AW22" s="79">
        <v>100.0</v>
      </c>
      <c r="AX22" s="79">
        <v>100.0</v>
      </c>
      <c r="AY22" s="79">
        <v>100.0</v>
      </c>
      <c r="AZ22" s="79">
        <v>100.0</v>
      </c>
      <c r="BA22" s="79">
        <v>100.0</v>
      </c>
      <c r="BB22" s="79">
        <v>100.0</v>
      </c>
      <c r="BC22" s="79">
        <v>100.0</v>
      </c>
      <c r="BD22" s="79">
        <v>100.0</v>
      </c>
      <c r="BE22" s="79">
        <v>100.0</v>
      </c>
      <c r="BF22" s="79">
        <v>100.0</v>
      </c>
      <c r="BG22" s="79"/>
      <c r="BH22" s="79"/>
      <c r="BI22" s="78">
        <f t="shared" si="17"/>
        <v>100</v>
      </c>
      <c r="BJ22" s="79">
        <v>100.0</v>
      </c>
      <c r="BK22" s="79">
        <v>100.0</v>
      </c>
      <c r="BL22" s="79">
        <v>100.0</v>
      </c>
      <c r="BM22" s="79">
        <v>100.0</v>
      </c>
      <c r="BN22" s="79">
        <v>100.0</v>
      </c>
      <c r="BO22" s="79">
        <v>100.0</v>
      </c>
      <c r="BP22" s="79">
        <v>100.0</v>
      </c>
      <c r="BQ22" s="79">
        <v>100.0</v>
      </c>
      <c r="BR22" s="79">
        <v>100.0</v>
      </c>
      <c r="BS22" s="79">
        <v>100.0</v>
      </c>
      <c r="BT22" s="78">
        <f t="shared" si="18"/>
        <v>100</v>
      </c>
      <c r="BU22" s="81">
        <v>100.0</v>
      </c>
      <c r="BV22" s="81">
        <v>100.0</v>
      </c>
      <c r="BW22" s="81">
        <v>100.0</v>
      </c>
      <c r="BX22" s="79">
        <v>100.0</v>
      </c>
      <c r="BY22" s="79">
        <v>100.0</v>
      </c>
      <c r="BZ22" s="79">
        <v>100.0</v>
      </c>
      <c r="CA22" s="79">
        <v>100.0</v>
      </c>
      <c r="CB22" s="79">
        <v>100.0</v>
      </c>
      <c r="CC22" s="79"/>
      <c r="CD22" s="78">
        <f t="shared" si="19"/>
        <v>100</v>
      </c>
    </row>
    <row r="23" ht="15.75" customHeight="1">
      <c r="A23" s="34" t="str">
        <f t="shared" si="2"/>
        <v>202023551-1</v>
      </c>
      <c r="B23" s="23">
        <f t="shared" si="3"/>
        <v>79</v>
      </c>
      <c r="C23" s="34"/>
      <c r="D23" s="98">
        <f t="shared" si="20"/>
        <v>19</v>
      </c>
      <c r="E23" s="72" t="s">
        <v>1261</v>
      </c>
      <c r="F23" s="72" t="s">
        <v>65</v>
      </c>
      <c r="G23" s="72" t="s">
        <v>1262</v>
      </c>
      <c r="H23" s="72" t="s">
        <v>61</v>
      </c>
      <c r="I23" s="72" t="s">
        <v>175</v>
      </c>
      <c r="J23" s="72" t="s">
        <v>844</v>
      </c>
      <c r="K23" s="72" t="s">
        <v>1263</v>
      </c>
      <c r="L23" s="72" t="s">
        <v>65</v>
      </c>
      <c r="M23" s="72" t="s">
        <v>164</v>
      </c>
      <c r="N23" s="72" t="s">
        <v>1264</v>
      </c>
      <c r="O23" s="74">
        <f t="shared" si="4"/>
        <v>90</v>
      </c>
      <c r="P23" s="74">
        <f t="shared" si="5"/>
        <v>74</v>
      </c>
      <c r="Q23" s="74">
        <f t="shared" si="6"/>
        <v>82</v>
      </c>
      <c r="R23" s="74">
        <f t="shared" si="7"/>
        <v>74</v>
      </c>
      <c r="S23" s="74">
        <f t="shared" si="8"/>
        <v>55.5</v>
      </c>
      <c r="T23" s="74">
        <f t="shared" si="9"/>
        <v>87.5</v>
      </c>
      <c r="U23" s="74">
        <f t="shared" si="10"/>
        <v>60</v>
      </c>
      <c r="V23" s="75">
        <f t="shared" si="11"/>
        <v>0</v>
      </c>
      <c r="W23" s="76">
        <f t="shared" si="12"/>
        <v>79</v>
      </c>
      <c r="X23" s="74">
        <v>20.0</v>
      </c>
      <c r="Y23" s="77">
        <v>25.0</v>
      </c>
      <c r="Z23" s="77">
        <v>45.0</v>
      </c>
      <c r="AA23" s="77">
        <v>100.0</v>
      </c>
      <c r="AB23" s="78">
        <f t="shared" si="13"/>
        <v>90</v>
      </c>
      <c r="AC23" s="77">
        <v>20.0</v>
      </c>
      <c r="AD23" s="77">
        <v>60.0</v>
      </c>
      <c r="AE23" s="74">
        <v>90.0</v>
      </c>
      <c r="AF23" s="78">
        <f t="shared" si="14"/>
        <v>74</v>
      </c>
      <c r="AG23" s="77"/>
      <c r="AH23" s="77"/>
      <c r="AI23" s="74"/>
      <c r="AJ23" s="78">
        <f t="shared" si="15"/>
        <v>0</v>
      </c>
      <c r="AK23" s="79">
        <v>100.0</v>
      </c>
      <c r="AL23" s="80">
        <v>100.0</v>
      </c>
      <c r="AM23" s="79">
        <v>90.0</v>
      </c>
      <c r="AN23" s="79">
        <v>100.0</v>
      </c>
      <c r="AO23" s="79">
        <v>50.0</v>
      </c>
      <c r="AP23" s="79">
        <v>40.0</v>
      </c>
      <c r="AQ23" s="79">
        <v>40.0</v>
      </c>
      <c r="AR23" s="79">
        <v>100.0</v>
      </c>
      <c r="AS23" s="79">
        <v>20.0</v>
      </c>
      <c r="AT23" s="79">
        <v>100.0</v>
      </c>
      <c r="AU23" s="79"/>
      <c r="AV23" s="78">
        <f t="shared" si="16"/>
        <v>74</v>
      </c>
      <c r="AW23" s="79">
        <v>100.0</v>
      </c>
      <c r="AX23" s="79">
        <v>0.0</v>
      </c>
      <c r="AY23" s="79">
        <v>94.0</v>
      </c>
      <c r="AZ23" s="79">
        <v>0.0</v>
      </c>
      <c r="BA23" s="79">
        <v>97.0</v>
      </c>
      <c r="BB23" s="79">
        <v>99.0</v>
      </c>
      <c r="BC23" s="79">
        <v>90.0</v>
      </c>
      <c r="BD23" s="79">
        <v>0.0</v>
      </c>
      <c r="BE23" s="79">
        <v>75.0</v>
      </c>
      <c r="BF23" s="79">
        <v>0.0</v>
      </c>
      <c r="BG23" s="79"/>
      <c r="BH23" s="79"/>
      <c r="BI23" s="78">
        <f t="shared" si="17"/>
        <v>55.5</v>
      </c>
      <c r="BJ23" s="79">
        <v>100.0</v>
      </c>
      <c r="BK23" s="79">
        <v>100.0</v>
      </c>
      <c r="BL23" s="79">
        <v>100.0</v>
      </c>
      <c r="BM23" s="79">
        <v>100.0</v>
      </c>
      <c r="BN23" s="79">
        <v>100.0</v>
      </c>
      <c r="BO23" s="79">
        <v>100.0</v>
      </c>
      <c r="BP23" s="79">
        <v>75.0</v>
      </c>
      <c r="BQ23" s="79">
        <v>0.0</v>
      </c>
      <c r="BR23" s="79">
        <v>100.0</v>
      </c>
      <c r="BS23" s="79">
        <v>100.0</v>
      </c>
      <c r="BT23" s="78">
        <f t="shared" si="18"/>
        <v>87.5</v>
      </c>
      <c r="BU23" s="81">
        <v>100.0</v>
      </c>
      <c r="BV23" s="81">
        <v>100.0</v>
      </c>
      <c r="BW23" s="81">
        <v>0.0</v>
      </c>
      <c r="BX23" s="79">
        <v>0.0</v>
      </c>
      <c r="BY23" s="79">
        <v>100.0</v>
      </c>
      <c r="BZ23" s="79">
        <v>100.0</v>
      </c>
      <c r="CA23" s="79">
        <v>80.0</v>
      </c>
      <c r="CB23" s="79">
        <v>0.0</v>
      </c>
      <c r="CC23" s="79"/>
      <c r="CD23" s="78">
        <f t="shared" si="19"/>
        <v>60</v>
      </c>
    </row>
    <row r="24" ht="15.75" customHeight="1">
      <c r="A24" s="34" t="str">
        <f t="shared" si="2"/>
        <v>202004075-3</v>
      </c>
      <c r="B24" s="23">
        <f t="shared" si="3"/>
        <v>64</v>
      </c>
      <c r="C24" s="34"/>
      <c r="D24" s="98">
        <f t="shared" si="20"/>
        <v>20</v>
      </c>
      <c r="E24" s="72" t="s">
        <v>1265</v>
      </c>
      <c r="F24" s="72" t="s">
        <v>79</v>
      </c>
      <c r="G24" s="72" t="s">
        <v>1266</v>
      </c>
      <c r="H24" s="72" t="s">
        <v>100</v>
      </c>
      <c r="I24" s="72" t="s">
        <v>1267</v>
      </c>
      <c r="J24" s="72" t="s">
        <v>680</v>
      </c>
      <c r="K24" s="72" t="s">
        <v>1268</v>
      </c>
      <c r="L24" s="72" t="s">
        <v>65</v>
      </c>
      <c r="M24" s="72" t="s">
        <v>164</v>
      </c>
      <c r="N24" s="72" t="s">
        <v>1269</v>
      </c>
      <c r="O24" s="74">
        <f t="shared" si="4"/>
        <v>80</v>
      </c>
      <c r="P24" s="74">
        <f t="shared" si="5"/>
        <v>57</v>
      </c>
      <c r="Q24" s="74">
        <f t="shared" si="6"/>
        <v>69</v>
      </c>
      <c r="R24" s="74">
        <f t="shared" si="7"/>
        <v>34</v>
      </c>
      <c r="S24" s="74">
        <f t="shared" si="8"/>
        <v>57.8</v>
      </c>
      <c r="T24" s="74">
        <f t="shared" si="9"/>
        <v>84.5</v>
      </c>
      <c r="U24" s="74">
        <f t="shared" si="10"/>
        <v>50</v>
      </c>
      <c r="V24" s="75">
        <f t="shared" si="11"/>
        <v>0</v>
      </c>
      <c r="W24" s="76">
        <f t="shared" si="12"/>
        <v>64</v>
      </c>
      <c r="X24" s="74">
        <v>20.0</v>
      </c>
      <c r="Y24" s="77">
        <v>30.0</v>
      </c>
      <c r="Z24" s="77">
        <v>30.0</v>
      </c>
      <c r="AA24" s="77">
        <v>100.0</v>
      </c>
      <c r="AB24" s="78">
        <f t="shared" si="13"/>
        <v>80</v>
      </c>
      <c r="AC24" s="77">
        <v>25.0</v>
      </c>
      <c r="AD24" s="77">
        <v>40.0</v>
      </c>
      <c r="AE24" s="74">
        <v>80.0</v>
      </c>
      <c r="AF24" s="78">
        <f t="shared" si="14"/>
        <v>57</v>
      </c>
      <c r="AG24" s="77"/>
      <c r="AH24" s="77"/>
      <c r="AI24" s="74"/>
      <c r="AJ24" s="78">
        <f t="shared" si="15"/>
        <v>0</v>
      </c>
      <c r="AK24" s="79">
        <v>100.0</v>
      </c>
      <c r="AL24" s="80">
        <v>100.0</v>
      </c>
      <c r="AM24" s="79">
        <v>100.0</v>
      </c>
      <c r="AN24" s="79">
        <v>0.0</v>
      </c>
      <c r="AO24" s="79">
        <v>0.0</v>
      </c>
      <c r="AP24" s="79">
        <v>0.0</v>
      </c>
      <c r="AQ24" s="79">
        <v>0.0</v>
      </c>
      <c r="AR24" s="79">
        <v>0.0</v>
      </c>
      <c r="AS24" s="79">
        <v>40.0</v>
      </c>
      <c r="AT24" s="79">
        <v>0.0</v>
      </c>
      <c r="AU24" s="79"/>
      <c r="AV24" s="78">
        <f t="shared" si="16"/>
        <v>34</v>
      </c>
      <c r="AW24" s="79">
        <v>100.0</v>
      </c>
      <c r="AX24" s="79">
        <v>100.0</v>
      </c>
      <c r="AY24" s="79">
        <v>0.0</v>
      </c>
      <c r="AZ24" s="79">
        <v>0.0</v>
      </c>
      <c r="BA24" s="79">
        <v>100.0</v>
      </c>
      <c r="BB24" s="79">
        <v>100.0</v>
      </c>
      <c r="BC24" s="79">
        <v>100.0</v>
      </c>
      <c r="BD24" s="79">
        <v>0.0</v>
      </c>
      <c r="BE24" s="79">
        <v>78.0</v>
      </c>
      <c r="BF24" s="79">
        <v>0.0</v>
      </c>
      <c r="BG24" s="79"/>
      <c r="BH24" s="79"/>
      <c r="BI24" s="78">
        <f t="shared" si="17"/>
        <v>57.8</v>
      </c>
      <c r="BJ24" s="79">
        <v>100.0</v>
      </c>
      <c r="BK24" s="79">
        <v>100.0</v>
      </c>
      <c r="BL24" s="79">
        <v>100.0</v>
      </c>
      <c r="BM24" s="79">
        <v>75.0</v>
      </c>
      <c r="BN24" s="79">
        <v>100.0</v>
      </c>
      <c r="BO24" s="79">
        <v>100.0</v>
      </c>
      <c r="BP24" s="79">
        <v>95.0</v>
      </c>
      <c r="BQ24" s="79">
        <v>90.0</v>
      </c>
      <c r="BR24" s="79">
        <v>85.0</v>
      </c>
      <c r="BS24" s="79">
        <v>0.0</v>
      </c>
      <c r="BT24" s="78">
        <f t="shared" si="18"/>
        <v>84.5</v>
      </c>
      <c r="BU24" s="81">
        <v>0.0</v>
      </c>
      <c r="BV24" s="81">
        <v>0.0</v>
      </c>
      <c r="BW24" s="81">
        <v>100.0</v>
      </c>
      <c r="BX24" s="79">
        <v>100.0</v>
      </c>
      <c r="BY24" s="79">
        <v>100.0</v>
      </c>
      <c r="BZ24" s="79">
        <v>100.0</v>
      </c>
      <c r="CA24" s="79">
        <v>0.0</v>
      </c>
      <c r="CB24" s="79">
        <v>0.0</v>
      </c>
      <c r="CC24" s="79"/>
      <c r="CD24" s="78">
        <f t="shared" si="19"/>
        <v>50</v>
      </c>
    </row>
    <row r="25" ht="15.75" customHeight="1">
      <c r="A25" s="34" t="str">
        <f t="shared" si="2"/>
        <v>202023558-9</v>
      </c>
      <c r="B25" s="23">
        <f t="shared" si="3"/>
        <v>90</v>
      </c>
      <c r="C25" s="34"/>
      <c r="D25" s="98">
        <f t="shared" si="20"/>
        <v>21</v>
      </c>
      <c r="E25" s="72" t="s">
        <v>1270</v>
      </c>
      <c r="F25" s="72" t="s">
        <v>100</v>
      </c>
      <c r="G25" s="72" t="s">
        <v>1271</v>
      </c>
      <c r="H25" s="72" t="s">
        <v>65</v>
      </c>
      <c r="I25" s="72" t="s">
        <v>1272</v>
      </c>
      <c r="J25" s="72" t="s">
        <v>1253</v>
      </c>
      <c r="K25" s="72" t="s">
        <v>1273</v>
      </c>
      <c r="L25" s="72" t="s">
        <v>65</v>
      </c>
      <c r="M25" s="72" t="s">
        <v>164</v>
      </c>
      <c r="N25" s="72" t="s">
        <v>1274</v>
      </c>
      <c r="O25" s="74">
        <f t="shared" si="4"/>
        <v>100</v>
      </c>
      <c r="P25" s="74">
        <f t="shared" si="5"/>
        <v>83.5</v>
      </c>
      <c r="Q25" s="74">
        <f t="shared" si="6"/>
        <v>92</v>
      </c>
      <c r="R25" s="74">
        <f t="shared" si="7"/>
        <v>92.2</v>
      </c>
      <c r="S25" s="74">
        <f t="shared" si="8"/>
        <v>74.3</v>
      </c>
      <c r="T25" s="74">
        <f t="shared" si="9"/>
        <v>86</v>
      </c>
      <c r="U25" s="74">
        <f t="shared" si="10"/>
        <v>100</v>
      </c>
      <c r="V25" s="75">
        <f t="shared" si="11"/>
        <v>0</v>
      </c>
      <c r="W25" s="76">
        <f t="shared" si="12"/>
        <v>90</v>
      </c>
      <c r="X25" s="74">
        <v>20.0</v>
      </c>
      <c r="Y25" s="77">
        <v>30.0</v>
      </c>
      <c r="Z25" s="77">
        <v>50.0</v>
      </c>
      <c r="AA25" s="77">
        <v>100.0</v>
      </c>
      <c r="AB25" s="78">
        <f t="shared" si="13"/>
        <v>100</v>
      </c>
      <c r="AC25" s="77">
        <v>25.0</v>
      </c>
      <c r="AD25" s="77">
        <v>65.0</v>
      </c>
      <c r="AE25" s="74">
        <v>90.0</v>
      </c>
      <c r="AF25" s="78">
        <f t="shared" si="14"/>
        <v>83.5</v>
      </c>
      <c r="AG25" s="77"/>
      <c r="AH25" s="77"/>
      <c r="AI25" s="74"/>
      <c r="AJ25" s="78">
        <f t="shared" si="15"/>
        <v>0</v>
      </c>
      <c r="AK25" s="79">
        <v>100.0</v>
      </c>
      <c r="AL25" s="80">
        <v>100.0</v>
      </c>
      <c r="AM25" s="79">
        <v>100.0</v>
      </c>
      <c r="AN25" s="79">
        <v>100.0</v>
      </c>
      <c r="AO25" s="79">
        <v>75.0</v>
      </c>
      <c r="AP25" s="79">
        <v>100.0</v>
      </c>
      <c r="AQ25" s="79">
        <v>100.0</v>
      </c>
      <c r="AR25" s="79">
        <v>67.0</v>
      </c>
      <c r="AS25" s="79">
        <v>80.0</v>
      </c>
      <c r="AT25" s="79">
        <v>100.0</v>
      </c>
      <c r="AU25" s="79"/>
      <c r="AV25" s="78">
        <f t="shared" si="16"/>
        <v>92.2</v>
      </c>
      <c r="AW25" s="79">
        <v>100.0</v>
      </c>
      <c r="AX25" s="79">
        <v>100.0</v>
      </c>
      <c r="AY25" s="79">
        <v>100.0</v>
      </c>
      <c r="AZ25" s="79">
        <v>68.0</v>
      </c>
      <c r="BA25" s="79">
        <v>0.0</v>
      </c>
      <c r="BB25" s="79">
        <v>83.0</v>
      </c>
      <c r="BC25" s="79">
        <v>98.0</v>
      </c>
      <c r="BD25" s="79">
        <v>0.0</v>
      </c>
      <c r="BE25" s="79">
        <v>94.0</v>
      </c>
      <c r="BF25" s="79">
        <v>100.0</v>
      </c>
      <c r="BG25" s="79"/>
      <c r="BH25" s="79"/>
      <c r="BI25" s="78">
        <f t="shared" si="17"/>
        <v>74.3</v>
      </c>
      <c r="BJ25" s="79">
        <v>100.0</v>
      </c>
      <c r="BK25" s="79">
        <v>100.0</v>
      </c>
      <c r="BL25" s="79">
        <v>100.0</v>
      </c>
      <c r="BM25" s="79">
        <v>100.0</v>
      </c>
      <c r="BN25" s="79">
        <v>100.0</v>
      </c>
      <c r="BO25" s="79">
        <v>65.0</v>
      </c>
      <c r="BP25" s="79">
        <v>100.0</v>
      </c>
      <c r="BQ25" s="79">
        <v>95.0</v>
      </c>
      <c r="BR25" s="79">
        <v>0.0</v>
      </c>
      <c r="BS25" s="79">
        <v>100.0</v>
      </c>
      <c r="BT25" s="78">
        <f t="shared" si="18"/>
        <v>86</v>
      </c>
      <c r="BU25" s="81">
        <v>100.0</v>
      </c>
      <c r="BV25" s="81">
        <v>100.0</v>
      </c>
      <c r="BW25" s="81">
        <v>100.0</v>
      </c>
      <c r="BX25" s="79">
        <v>100.0</v>
      </c>
      <c r="BY25" s="79">
        <v>100.0</v>
      </c>
      <c r="BZ25" s="79">
        <v>100.0</v>
      </c>
      <c r="CA25" s="79">
        <v>100.0</v>
      </c>
      <c r="CB25" s="79">
        <v>100.0</v>
      </c>
      <c r="CC25" s="79"/>
      <c r="CD25" s="78">
        <f t="shared" si="19"/>
        <v>100</v>
      </c>
    </row>
    <row r="26" ht="15.75" customHeight="1">
      <c r="A26" s="34" t="str">
        <f t="shared" si="2"/>
        <v>202023548-1</v>
      </c>
      <c r="B26" s="23">
        <f t="shared" si="3"/>
        <v>85</v>
      </c>
      <c r="C26" s="34"/>
      <c r="D26" s="98">
        <f t="shared" si="20"/>
        <v>22</v>
      </c>
      <c r="E26" s="72" t="s">
        <v>1275</v>
      </c>
      <c r="F26" s="72" t="s">
        <v>65</v>
      </c>
      <c r="G26" s="72" t="s">
        <v>1276</v>
      </c>
      <c r="H26" s="72" t="s">
        <v>65</v>
      </c>
      <c r="I26" s="72" t="s">
        <v>1277</v>
      </c>
      <c r="J26" s="72" t="s">
        <v>1278</v>
      </c>
      <c r="K26" s="72" t="s">
        <v>1279</v>
      </c>
      <c r="L26" s="72" t="s">
        <v>65</v>
      </c>
      <c r="M26" s="72" t="s">
        <v>164</v>
      </c>
      <c r="N26" s="72" t="s">
        <v>1280</v>
      </c>
      <c r="O26" s="74">
        <f t="shared" si="4"/>
        <v>100</v>
      </c>
      <c r="P26" s="74">
        <f t="shared" si="5"/>
        <v>68</v>
      </c>
      <c r="Q26" s="74">
        <f t="shared" si="6"/>
        <v>84</v>
      </c>
      <c r="R26" s="74">
        <f t="shared" si="7"/>
        <v>82.2</v>
      </c>
      <c r="S26" s="74">
        <f t="shared" si="8"/>
        <v>81.4</v>
      </c>
      <c r="T26" s="74">
        <f t="shared" si="9"/>
        <v>96</v>
      </c>
      <c r="U26" s="74">
        <f t="shared" si="10"/>
        <v>62.5</v>
      </c>
      <c r="V26" s="75">
        <f t="shared" si="11"/>
        <v>0</v>
      </c>
      <c r="W26" s="76">
        <f t="shared" si="12"/>
        <v>85</v>
      </c>
      <c r="X26" s="74">
        <v>20.0</v>
      </c>
      <c r="Y26" s="77">
        <v>30.0</v>
      </c>
      <c r="Z26" s="77">
        <v>50.0</v>
      </c>
      <c r="AA26" s="77">
        <v>100.0</v>
      </c>
      <c r="AB26" s="78">
        <f t="shared" si="13"/>
        <v>100</v>
      </c>
      <c r="AC26" s="77">
        <v>20.0</v>
      </c>
      <c r="AD26" s="77">
        <v>60.0</v>
      </c>
      <c r="AE26" s="74">
        <v>80.0</v>
      </c>
      <c r="AF26" s="78">
        <f t="shared" si="14"/>
        <v>68</v>
      </c>
      <c r="AG26" s="77"/>
      <c r="AH26" s="77"/>
      <c r="AI26" s="74"/>
      <c r="AJ26" s="78">
        <f t="shared" si="15"/>
        <v>0</v>
      </c>
      <c r="AK26" s="79">
        <v>100.0</v>
      </c>
      <c r="AL26" s="80">
        <v>100.0</v>
      </c>
      <c r="AM26" s="79">
        <v>20.0</v>
      </c>
      <c r="AN26" s="79">
        <v>75.0</v>
      </c>
      <c r="AO26" s="79">
        <v>100.0</v>
      </c>
      <c r="AP26" s="79">
        <v>60.0</v>
      </c>
      <c r="AQ26" s="79">
        <v>100.0</v>
      </c>
      <c r="AR26" s="79">
        <v>67.0</v>
      </c>
      <c r="AS26" s="79">
        <v>100.0</v>
      </c>
      <c r="AT26" s="79">
        <v>100.0</v>
      </c>
      <c r="AU26" s="79"/>
      <c r="AV26" s="78">
        <f t="shared" si="16"/>
        <v>82.2</v>
      </c>
      <c r="AW26" s="79">
        <v>100.0</v>
      </c>
      <c r="AX26" s="79">
        <v>46.0</v>
      </c>
      <c r="AY26" s="79">
        <v>89.0</v>
      </c>
      <c r="AZ26" s="79">
        <v>0.0</v>
      </c>
      <c r="BA26" s="79">
        <v>90.0</v>
      </c>
      <c r="BB26" s="79">
        <v>100.0</v>
      </c>
      <c r="BC26" s="79">
        <v>89.0</v>
      </c>
      <c r="BD26" s="79">
        <v>100.0</v>
      </c>
      <c r="BE26" s="79">
        <v>100.0</v>
      </c>
      <c r="BF26" s="79">
        <v>100.0</v>
      </c>
      <c r="BG26" s="79"/>
      <c r="BH26" s="79"/>
      <c r="BI26" s="78">
        <f t="shared" si="17"/>
        <v>81.4</v>
      </c>
      <c r="BJ26" s="79">
        <v>100.0</v>
      </c>
      <c r="BK26" s="79">
        <v>90.0</v>
      </c>
      <c r="BL26" s="79">
        <v>100.0</v>
      </c>
      <c r="BM26" s="79">
        <v>100.0</v>
      </c>
      <c r="BN26" s="79">
        <v>100.0</v>
      </c>
      <c r="BO26" s="79">
        <v>100.0</v>
      </c>
      <c r="BP26" s="79">
        <v>75.0</v>
      </c>
      <c r="BQ26" s="79">
        <v>100.0</v>
      </c>
      <c r="BR26" s="79">
        <v>95.0</v>
      </c>
      <c r="BS26" s="79">
        <v>100.0</v>
      </c>
      <c r="BT26" s="78">
        <f t="shared" si="18"/>
        <v>96</v>
      </c>
      <c r="BU26" s="81">
        <v>100.0</v>
      </c>
      <c r="BV26" s="81">
        <v>0.0</v>
      </c>
      <c r="BW26" s="81">
        <v>100.0</v>
      </c>
      <c r="BX26" s="79">
        <v>0.0</v>
      </c>
      <c r="BY26" s="79">
        <v>100.0</v>
      </c>
      <c r="BZ26" s="79">
        <v>100.0</v>
      </c>
      <c r="CA26" s="79">
        <v>0.0</v>
      </c>
      <c r="CB26" s="79">
        <v>100.0</v>
      </c>
      <c r="CC26" s="79"/>
      <c r="CD26" s="78">
        <f t="shared" si="19"/>
        <v>62.5</v>
      </c>
    </row>
    <row r="27" ht="15.75" customHeight="1">
      <c r="A27" s="34" t="str">
        <f t="shared" si="2"/>
        <v>202023572-4</v>
      </c>
      <c r="B27" s="23">
        <f t="shared" si="3"/>
        <v>83</v>
      </c>
      <c r="C27" s="34"/>
      <c r="D27" s="98">
        <f t="shared" si="20"/>
        <v>23</v>
      </c>
      <c r="E27" s="72" t="s">
        <v>1281</v>
      </c>
      <c r="F27" s="72" t="s">
        <v>59</v>
      </c>
      <c r="G27" s="72" t="s">
        <v>1282</v>
      </c>
      <c r="H27" s="72" t="s">
        <v>155</v>
      </c>
      <c r="I27" s="72" t="s">
        <v>1283</v>
      </c>
      <c r="J27" s="72" t="s">
        <v>1284</v>
      </c>
      <c r="K27" s="72" t="s">
        <v>1285</v>
      </c>
      <c r="L27" s="72" t="s">
        <v>65</v>
      </c>
      <c r="M27" s="72" t="s">
        <v>164</v>
      </c>
      <c r="N27" s="72" t="s">
        <v>1286</v>
      </c>
      <c r="O27" s="74">
        <f t="shared" si="4"/>
        <v>100</v>
      </c>
      <c r="P27" s="74">
        <f t="shared" si="5"/>
        <v>69.5</v>
      </c>
      <c r="Q27" s="74">
        <f t="shared" si="6"/>
        <v>85</v>
      </c>
      <c r="R27" s="74">
        <f t="shared" si="7"/>
        <v>88.2</v>
      </c>
      <c r="S27" s="74">
        <f t="shared" si="8"/>
        <v>93.591</v>
      </c>
      <c r="T27" s="74">
        <f t="shared" si="9"/>
        <v>80</v>
      </c>
      <c r="U27" s="74">
        <f t="shared" si="10"/>
        <v>34.5</v>
      </c>
      <c r="V27" s="75">
        <f t="shared" si="11"/>
        <v>0</v>
      </c>
      <c r="W27" s="76">
        <f t="shared" si="12"/>
        <v>83</v>
      </c>
      <c r="X27" s="74">
        <v>20.0</v>
      </c>
      <c r="Y27" s="77">
        <v>30.0</v>
      </c>
      <c r="Z27" s="77">
        <v>50.0</v>
      </c>
      <c r="AA27" s="77">
        <v>100.0</v>
      </c>
      <c r="AB27" s="78">
        <f t="shared" si="13"/>
        <v>100</v>
      </c>
      <c r="AC27" s="77">
        <v>20.0</v>
      </c>
      <c r="AD27" s="77">
        <v>55.0</v>
      </c>
      <c r="AE27" s="74">
        <v>90.0</v>
      </c>
      <c r="AF27" s="78">
        <f t="shared" si="14"/>
        <v>69.5</v>
      </c>
      <c r="AG27" s="77"/>
      <c r="AH27" s="77"/>
      <c r="AI27" s="74"/>
      <c r="AJ27" s="78">
        <f t="shared" si="15"/>
        <v>0</v>
      </c>
      <c r="AK27" s="79">
        <v>100.0</v>
      </c>
      <c r="AL27" s="80">
        <v>100.0</v>
      </c>
      <c r="AM27" s="79">
        <v>100.0</v>
      </c>
      <c r="AN27" s="79">
        <v>100.0</v>
      </c>
      <c r="AO27" s="79">
        <v>75.0</v>
      </c>
      <c r="AP27" s="79">
        <v>40.0</v>
      </c>
      <c r="AQ27" s="79">
        <v>100.0</v>
      </c>
      <c r="AR27" s="79">
        <v>100.0</v>
      </c>
      <c r="AS27" s="79">
        <v>100.0</v>
      </c>
      <c r="AT27" s="79">
        <v>67.0</v>
      </c>
      <c r="AU27" s="79"/>
      <c r="AV27" s="78">
        <f t="shared" si="16"/>
        <v>88.2</v>
      </c>
      <c r="AW27" s="79">
        <v>91.0</v>
      </c>
      <c r="AX27" s="79">
        <v>100.0</v>
      </c>
      <c r="AY27" s="79">
        <v>100.0</v>
      </c>
      <c r="AZ27" s="79">
        <v>87.0</v>
      </c>
      <c r="BA27" s="79">
        <v>87.0</v>
      </c>
      <c r="BB27" s="79">
        <v>97.0</v>
      </c>
      <c r="BC27" s="79">
        <v>86.0</v>
      </c>
      <c r="BD27" s="79">
        <v>90.91</v>
      </c>
      <c r="BE27" s="79">
        <v>100.0</v>
      </c>
      <c r="BF27" s="79">
        <v>97.0</v>
      </c>
      <c r="BG27" s="79"/>
      <c r="BH27" s="79"/>
      <c r="BI27" s="78">
        <f t="shared" si="17"/>
        <v>93.591</v>
      </c>
      <c r="BJ27" s="79">
        <v>100.0</v>
      </c>
      <c r="BK27" s="79">
        <v>100.0</v>
      </c>
      <c r="BL27" s="79">
        <v>100.0</v>
      </c>
      <c r="BM27" s="79">
        <v>0.0</v>
      </c>
      <c r="BN27" s="79">
        <v>100.0</v>
      </c>
      <c r="BO27" s="79">
        <v>0.0</v>
      </c>
      <c r="BP27" s="79">
        <v>100.0</v>
      </c>
      <c r="BQ27" s="79">
        <v>100.0</v>
      </c>
      <c r="BR27" s="79">
        <v>100.0</v>
      </c>
      <c r="BS27" s="79">
        <v>100.0</v>
      </c>
      <c r="BT27" s="78">
        <f t="shared" si="18"/>
        <v>80</v>
      </c>
      <c r="BU27" s="81">
        <v>0.0</v>
      </c>
      <c r="BV27" s="81">
        <v>0.0</v>
      </c>
      <c r="BW27" s="81">
        <v>20.0</v>
      </c>
      <c r="BX27" s="79">
        <v>0.0</v>
      </c>
      <c r="BY27" s="79">
        <v>56.0</v>
      </c>
      <c r="BZ27" s="79">
        <v>0.0</v>
      </c>
      <c r="CA27" s="79">
        <v>100.0</v>
      </c>
      <c r="CB27" s="79">
        <v>100.0</v>
      </c>
      <c r="CC27" s="79"/>
      <c r="CD27" s="78">
        <f t="shared" si="19"/>
        <v>34.5</v>
      </c>
    </row>
    <row r="28" ht="15.75" customHeight="1">
      <c r="A28" s="34" t="str">
        <f t="shared" si="2"/>
        <v>202023559-7</v>
      </c>
      <c r="B28" s="23">
        <f t="shared" si="3"/>
        <v>86</v>
      </c>
      <c r="C28" s="34"/>
      <c r="D28" s="98">
        <f t="shared" si="20"/>
        <v>24</v>
      </c>
      <c r="E28" s="72" t="s">
        <v>1287</v>
      </c>
      <c r="F28" s="72" t="s">
        <v>92</v>
      </c>
      <c r="G28" s="72" t="s">
        <v>1288</v>
      </c>
      <c r="H28" s="72" t="s">
        <v>65</v>
      </c>
      <c r="I28" s="72" t="s">
        <v>1289</v>
      </c>
      <c r="J28" s="72" t="s">
        <v>1290</v>
      </c>
      <c r="K28" s="72" t="s">
        <v>1291</v>
      </c>
      <c r="L28" s="72" t="s">
        <v>65</v>
      </c>
      <c r="M28" s="72" t="s">
        <v>164</v>
      </c>
      <c r="N28" s="72" t="s">
        <v>1292</v>
      </c>
      <c r="O28" s="74">
        <f t="shared" si="4"/>
        <v>85</v>
      </c>
      <c r="P28" s="74">
        <f t="shared" si="5"/>
        <v>73</v>
      </c>
      <c r="Q28" s="74">
        <f t="shared" si="6"/>
        <v>79</v>
      </c>
      <c r="R28" s="74">
        <f t="shared" si="7"/>
        <v>86.5</v>
      </c>
      <c r="S28" s="74">
        <f t="shared" si="8"/>
        <v>100</v>
      </c>
      <c r="T28" s="74">
        <f t="shared" si="9"/>
        <v>95</v>
      </c>
      <c r="U28" s="74">
        <f t="shared" si="10"/>
        <v>100</v>
      </c>
      <c r="V28" s="75">
        <f t="shared" si="11"/>
        <v>0</v>
      </c>
      <c r="W28" s="76">
        <f t="shared" si="12"/>
        <v>86</v>
      </c>
      <c r="X28" s="74">
        <v>15.0</v>
      </c>
      <c r="Y28" s="77">
        <v>25.0</v>
      </c>
      <c r="Z28" s="77">
        <v>45.0</v>
      </c>
      <c r="AA28" s="77">
        <v>100.0</v>
      </c>
      <c r="AB28" s="78">
        <f t="shared" si="13"/>
        <v>85</v>
      </c>
      <c r="AC28" s="77">
        <v>25.0</v>
      </c>
      <c r="AD28" s="77">
        <v>60.0</v>
      </c>
      <c r="AE28" s="74">
        <v>80.0</v>
      </c>
      <c r="AF28" s="78">
        <f t="shared" si="14"/>
        <v>73</v>
      </c>
      <c r="AG28" s="77"/>
      <c r="AH28" s="77"/>
      <c r="AI28" s="74"/>
      <c r="AJ28" s="78">
        <f t="shared" si="15"/>
        <v>0</v>
      </c>
      <c r="AK28" s="79">
        <v>83.0</v>
      </c>
      <c r="AL28" s="80">
        <v>100.0</v>
      </c>
      <c r="AM28" s="79">
        <v>100.0</v>
      </c>
      <c r="AN28" s="79">
        <v>100.0</v>
      </c>
      <c r="AO28" s="79">
        <v>75.0</v>
      </c>
      <c r="AP28" s="79">
        <v>40.0</v>
      </c>
      <c r="AQ28" s="79">
        <v>100.0</v>
      </c>
      <c r="AR28" s="79">
        <v>67.0</v>
      </c>
      <c r="AS28" s="79">
        <v>100.0</v>
      </c>
      <c r="AT28" s="79">
        <v>100.0</v>
      </c>
      <c r="AU28" s="79"/>
      <c r="AV28" s="78">
        <f t="shared" si="16"/>
        <v>86.5</v>
      </c>
      <c r="AW28" s="79">
        <v>100.0</v>
      </c>
      <c r="AX28" s="79">
        <v>100.0</v>
      </c>
      <c r="AY28" s="79">
        <v>100.0</v>
      </c>
      <c r="AZ28" s="79">
        <v>100.0</v>
      </c>
      <c r="BA28" s="79">
        <v>100.0</v>
      </c>
      <c r="BB28" s="79">
        <v>100.0</v>
      </c>
      <c r="BC28" s="79">
        <v>100.0</v>
      </c>
      <c r="BD28" s="79">
        <v>100.0</v>
      </c>
      <c r="BE28" s="79">
        <v>100.0</v>
      </c>
      <c r="BF28" s="79">
        <v>100.0</v>
      </c>
      <c r="BG28" s="79"/>
      <c r="BH28" s="79"/>
      <c r="BI28" s="78">
        <f t="shared" si="17"/>
        <v>100</v>
      </c>
      <c r="BJ28" s="79">
        <v>100.0</v>
      </c>
      <c r="BK28" s="79">
        <v>100.0</v>
      </c>
      <c r="BL28" s="79">
        <v>100.0</v>
      </c>
      <c r="BM28" s="79">
        <v>100.0</v>
      </c>
      <c r="BN28" s="79">
        <v>100.0</v>
      </c>
      <c r="BO28" s="79">
        <v>95.0</v>
      </c>
      <c r="BP28" s="79">
        <v>70.0</v>
      </c>
      <c r="BQ28" s="79">
        <v>100.0</v>
      </c>
      <c r="BR28" s="79">
        <v>100.0</v>
      </c>
      <c r="BS28" s="79">
        <v>85.0</v>
      </c>
      <c r="BT28" s="78">
        <f t="shared" si="18"/>
        <v>95</v>
      </c>
      <c r="BU28" s="81">
        <v>100.0</v>
      </c>
      <c r="BV28" s="81">
        <v>100.0</v>
      </c>
      <c r="BW28" s="81">
        <v>100.0</v>
      </c>
      <c r="BX28" s="79">
        <v>100.0</v>
      </c>
      <c r="BY28" s="79">
        <v>100.0</v>
      </c>
      <c r="BZ28" s="79">
        <v>100.0</v>
      </c>
      <c r="CA28" s="79">
        <v>100.0</v>
      </c>
      <c r="CB28" s="79">
        <v>100.0</v>
      </c>
      <c r="CC28" s="79"/>
      <c r="CD28" s="78">
        <f t="shared" si="19"/>
        <v>100</v>
      </c>
    </row>
    <row r="29" ht="15.75" customHeight="1">
      <c r="A29" s="34" t="str">
        <f t="shared" si="2"/>
        <v>202023507-4</v>
      </c>
      <c r="B29" s="23">
        <f t="shared" si="3"/>
        <v>86</v>
      </c>
      <c r="C29" s="34"/>
      <c r="D29" s="98">
        <f t="shared" si="20"/>
        <v>25</v>
      </c>
      <c r="E29" s="72" t="s">
        <v>1293</v>
      </c>
      <c r="F29" s="72" t="s">
        <v>59</v>
      </c>
      <c r="G29" s="72" t="s">
        <v>1294</v>
      </c>
      <c r="H29" s="72" t="s">
        <v>59</v>
      </c>
      <c r="I29" s="72" t="s">
        <v>1203</v>
      </c>
      <c r="J29" s="72" t="s">
        <v>225</v>
      </c>
      <c r="K29" s="72" t="s">
        <v>1295</v>
      </c>
      <c r="L29" s="72" t="s">
        <v>65</v>
      </c>
      <c r="M29" s="72" t="s">
        <v>164</v>
      </c>
      <c r="N29" s="72" t="s">
        <v>1296</v>
      </c>
      <c r="O29" s="74">
        <f t="shared" si="4"/>
        <v>90</v>
      </c>
      <c r="P29" s="74">
        <f t="shared" si="5"/>
        <v>70</v>
      </c>
      <c r="Q29" s="74">
        <f t="shared" si="6"/>
        <v>80</v>
      </c>
      <c r="R29" s="74">
        <f t="shared" si="7"/>
        <v>90.5</v>
      </c>
      <c r="S29" s="74">
        <f t="shared" si="8"/>
        <v>95.291</v>
      </c>
      <c r="T29" s="74">
        <f t="shared" si="9"/>
        <v>89</v>
      </c>
      <c r="U29" s="74">
        <f t="shared" si="10"/>
        <v>100</v>
      </c>
      <c r="V29" s="75">
        <f t="shared" si="11"/>
        <v>0</v>
      </c>
      <c r="W29" s="76">
        <f t="shared" si="12"/>
        <v>86</v>
      </c>
      <c r="X29" s="74">
        <v>20.0</v>
      </c>
      <c r="Y29" s="77">
        <v>25.0</v>
      </c>
      <c r="Z29" s="77">
        <v>45.0</v>
      </c>
      <c r="AA29" s="77">
        <v>100.0</v>
      </c>
      <c r="AB29" s="78">
        <f t="shared" si="13"/>
        <v>90</v>
      </c>
      <c r="AC29" s="77">
        <v>25.0</v>
      </c>
      <c r="AD29" s="77">
        <v>50.0</v>
      </c>
      <c r="AE29" s="74">
        <v>90.0</v>
      </c>
      <c r="AF29" s="78">
        <f t="shared" si="14"/>
        <v>70</v>
      </c>
      <c r="AG29" s="77"/>
      <c r="AH29" s="77"/>
      <c r="AI29" s="74"/>
      <c r="AJ29" s="78">
        <f t="shared" si="15"/>
        <v>0</v>
      </c>
      <c r="AK29" s="79">
        <v>100.0</v>
      </c>
      <c r="AL29" s="80">
        <v>100.0</v>
      </c>
      <c r="AM29" s="79">
        <v>100.0</v>
      </c>
      <c r="AN29" s="79">
        <v>100.0</v>
      </c>
      <c r="AO29" s="79">
        <v>75.0</v>
      </c>
      <c r="AP29" s="79">
        <v>80.0</v>
      </c>
      <c r="AQ29" s="79">
        <v>100.0</v>
      </c>
      <c r="AR29" s="79">
        <v>50.0</v>
      </c>
      <c r="AS29" s="79">
        <v>100.0</v>
      </c>
      <c r="AT29" s="79">
        <v>100.0</v>
      </c>
      <c r="AU29" s="79"/>
      <c r="AV29" s="78">
        <f t="shared" si="16"/>
        <v>90.5</v>
      </c>
      <c r="AW29" s="79">
        <v>91.0</v>
      </c>
      <c r="AX29" s="79">
        <v>100.0</v>
      </c>
      <c r="AY29" s="79">
        <v>100.0</v>
      </c>
      <c r="AZ29" s="79">
        <v>100.0</v>
      </c>
      <c r="BA29" s="79">
        <v>100.0</v>
      </c>
      <c r="BB29" s="79">
        <v>100.0</v>
      </c>
      <c r="BC29" s="79">
        <v>94.0</v>
      </c>
      <c r="BD29" s="79">
        <v>90.91</v>
      </c>
      <c r="BE29" s="79">
        <v>86.0</v>
      </c>
      <c r="BF29" s="79">
        <v>91.0</v>
      </c>
      <c r="BG29" s="79"/>
      <c r="BH29" s="79"/>
      <c r="BI29" s="78">
        <f t="shared" si="17"/>
        <v>95.291</v>
      </c>
      <c r="BJ29" s="79">
        <v>100.0</v>
      </c>
      <c r="BK29" s="79">
        <v>90.0</v>
      </c>
      <c r="BL29" s="79">
        <v>100.0</v>
      </c>
      <c r="BM29" s="79">
        <v>100.0</v>
      </c>
      <c r="BN29" s="79">
        <v>100.0</v>
      </c>
      <c r="BO29" s="79">
        <v>100.0</v>
      </c>
      <c r="BP29" s="79">
        <v>100.0</v>
      </c>
      <c r="BQ29" s="79">
        <v>100.0</v>
      </c>
      <c r="BR29" s="79">
        <v>100.0</v>
      </c>
      <c r="BS29" s="79">
        <v>0.0</v>
      </c>
      <c r="BT29" s="78">
        <f t="shared" si="18"/>
        <v>89</v>
      </c>
      <c r="BU29" s="81">
        <v>100.0</v>
      </c>
      <c r="BV29" s="81">
        <v>100.0</v>
      </c>
      <c r="BW29" s="81">
        <v>100.0</v>
      </c>
      <c r="BX29" s="79">
        <v>100.0</v>
      </c>
      <c r="BY29" s="79">
        <v>100.0</v>
      </c>
      <c r="BZ29" s="79">
        <v>100.0</v>
      </c>
      <c r="CA29" s="79">
        <v>100.0</v>
      </c>
      <c r="CB29" s="79">
        <v>100.0</v>
      </c>
      <c r="CC29" s="79"/>
      <c r="CD29" s="78">
        <f t="shared" si="19"/>
        <v>100</v>
      </c>
    </row>
    <row r="30" ht="15.75" customHeight="1">
      <c r="A30" s="34" t="str">
        <f t="shared" si="2"/>
        <v>202023555-4</v>
      </c>
      <c r="B30" s="23">
        <f t="shared" si="3"/>
        <v>86</v>
      </c>
      <c r="C30" s="34"/>
      <c r="D30" s="98">
        <f t="shared" si="20"/>
        <v>26</v>
      </c>
      <c r="E30" s="72" t="s">
        <v>1297</v>
      </c>
      <c r="F30" s="72" t="s">
        <v>59</v>
      </c>
      <c r="G30" s="72" t="s">
        <v>1298</v>
      </c>
      <c r="H30" s="72" t="s">
        <v>79</v>
      </c>
      <c r="I30" s="72" t="s">
        <v>1203</v>
      </c>
      <c r="J30" s="72" t="s">
        <v>295</v>
      </c>
      <c r="K30" s="72" t="s">
        <v>1299</v>
      </c>
      <c r="L30" s="72" t="s">
        <v>65</v>
      </c>
      <c r="M30" s="72" t="s">
        <v>164</v>
      </c>
      <c r="N30" s="72" t="s">
        <v>1300</v>
      </c>
      <c r="O30" s="74">
        <f t="shared" si="4"/>
        <v>90</v>
      </c>
      <c r="P30" s="74">
        <f t="shared" si="5"/>
        <v>73</v>
      </c>
      <c r="Q30" s="74">
        <f t="shared" si="6"/>
        <v>82</v>
      </c>
      <c r="R30" s="74">
        <f t="shared" si="7"/>
        <v>89.5</v>
      </c>
      <c r="S30" s="74">
        <f t="shared" si="8"/>
        <v>50</v>
      </c>
      <c r="T30" s="74">
        <f t="shared" si="9"/>
        <v>99</v>
      </c>
      <c r="U30" s="74">
        <f t="shared" si="10"/>
        <v>90</v>
      </c>
      <c r="V30" s="75">
        <f t="shared" si="11"/>
        <v>0</v>
      </c>
      <c r="W30" s="76">
        <f t="shared" si="12"/>
        <v>86</v>
      </c>
      <c r="X30" s="74">
        <v>20.0</v>
      </c>
      <c r="Y30" s="77">
        <v>30.0</v>
      </c>
      <c r="Z30" s="77">
        <v>40.0</v>
      </c>
      <c r="AA30" s="77">
        <v>100.0</v>
      </c>
      <c r="AB30" s="78">
        <f t="shared" si="13"/>
        <v>90</v>
      </c>
      <c r="AC30" s="77">
        <v>25.0</v>
      </c>
      <c r="AD30" s="77">
        <v>60.0</v>
      </c>
      <c r="AE30" s="74">
        <v>80.0</v>
      </c>
      <c r="AF30" s="78">
        <f t="shared" si="14"/>
        <v>73</v>
      </c>
      <c r="AG30" s="77"/>
      <c r="AH30" s="77"/>
      <c r="AI30" s="74"/>
      <c r="AJ30" s="78">
        <f t="shared" si="15"/>
        <v>0</v>
      </c>
      <c r="AK30" s="79">
        <v>100.0</v>
      </c>
      <c r="AL30" s="80">
        <v>100.0</v>
      </c>
      <c r="AM30" s="79">
        <v>100.0</v>
      </c>
      <c r="AN30" s="79">
        <v>100.0</v>
      </c>
      <c r="AO30" s="79">
        <v>75.0</v>
      </c>
      <c r="AP30" s="79">
        <v>60.0</v>
      </c>
      <c r="AQ30" s="79">
        <v>100.0</v>
      </c>
      <c r="AR30" s="79">
        <v>100.0</v>
      </c>
      <c r="AS30" s="79">
        <v>60.0</v>
      </c>
      <c r="AT30" s="79">
        <v>100.0</v>
      </c>
      <c r="AU30" s="79"/>
      <c r="AV30" s="78">
        <f t="shared" si="16"/>
        <v>89.5</v>
      </c>
      <c r="AW30" s="79">
        <v>100.0</v>
      </c>
      <c r="AX30" s="79">
        <v>0.0</v>
      </c>
      <c r="AY30" s="79">
        <v>0.0</v>
      </c>
      <c r="AZ30" s="79">
        <v>0.0</v>
      </c>
      <c r="BA30" s="79">
        <v>0.0</v>
      </c>
      <c r="BB30" s="79">
        <v>100.0</v>
      </c>
      <c r="BC30" s="79">
        <v>100.0</v>
      </c>
      <c r="BD30" s="79">
        <v>100.0</v>
      </c>
      <c r="BE30" s="79">
        <v>0.0</v>
      </c>
      <c r="BF30" s="79">
        <v>100.0</v>
      </c>
      <c r="BG30" s="79"/>
      <c r="BH30" s="79"/>
      <c r="BI30" s="78">
        <f t="shared" si="17"/>
        <v>50</v>
      </c>
      <c r="BJ30" s="79">
        <v>100.0</v>
      </c>
      <c r="BK30" s="79">
        <v>100.0</v>
      </c>
      <c r="BL30" s="79">
        <v>100.0</v>
      </c>
      <c r="BM30" s="79">
        <v>100.0</v>
      </c>
      <c r="BN30" s="79">
        <v>100.0</v>
      </c>
      <c r="BO30" s="79">
        <v>100.0</v>
      </c>
      <c r="BP30" s="79">
        <v>100.0</v>
      </c>
      <c r="BQ30" s="79">
        <v>100.0</v>
      </c>
      <c r="BR30" s="79">
        <v>100.0</v>
      </c>
      <c r="BS30" s="79">
        <v>90.0</v>
      </c>
      <c r="BT30" s="78">
        <f t="shared" si="18"/>
        <v>99</v>
      </c>
      <c r="BU30" s="81">
        <v>100.0</v>
      </c>
      <c r="BV30" s="81">
        <v>80.0</v>
      </c>
      <c r="BW30" s="81">
        <v>100.0</v>
      </c>
      <c r="BX30" s="79">
        <v>76.0</v>
      </c>
      <c r="BY30" s="79">
        <v>100.0</v>
      </c>
      <c r="BZ30" s="79">
        <v>64.0</v>
      </c>
      <c r="CA30" s="79">
        <v>100.0</v>
      </c>
      <c r="CB30" s="79">
        <v>100.0</v>
      </c>
      <c r="CC30" s="79"/>
      <c r="CD30" s="78">
        <f t="shared" si="19"/>
        <v>90</v>
      </c>
    </row>
    <row r="31" ht="15.75" customHeight="1">
      <c r="A31" s="34" t="str">
        <f t="shared" si="2"/>
        <v>202023513-9</v>
      </c>
      <c r="B31" s="23">
        <f t="shared" si="3"/>
        <v>87</v>
      </c>
      <c r="C31" s="34"/>
      <c r="D31" s="98">
        <v>27.0</v>
      </c>
      <c r="E31" s="72" t="s">
        <v>1301</v>
      </c>
      <c r="F31" s="72" t="s">
        <v>100</v>
      </c>
      <c r="G31" s="72" t="s">
        <v>1302</v>
      </c>
      <c r="H31" s="72" t="s">
        <v>71</v>
      </c>
      <c r="I31" s="72" t="s">
        <v>110</v>
      </c>
      <c r="J31" s="72" t="s">
        <v>588</v>
      </c>
      <c r="K31" s="72" t="s">
        <v>1303</v>
      </c>
      <c r="L31" s="72" t="s">
        <v>65</v>
      </c>
      <c r="M31" s="72" t="s">
        <v>164</v>
      </c>
      <c r="N31" s="72" t="s">
        <v>1304</v>
      </c>
      <c r="O31" s="74">
        <f t="shared" si="4"/>
        <v>100</v>
      </c>
      <c r="P31" s="74">
        <f t="shared" si="5"/>
        <v>69</v>
      </c>
      <c r="Q31" s="74">
        <f t="shared" si="6"/>
        <v>85</v>
      </c>
      <c r="R31" s="74">
        <f t="shared" si="7"/>
        <v>85.8</v>
      </c>
      <c r="S31" s="74">
        <f t="shared" si="8"/>
        <v>89.9</v>
      </c>
      <c r="T31" s="74">
        <f t="shared" si="9"/>
        <v>90</v>
      </c>
      <c r="U31" s="74">
        <f t="shared" si="10"/>
        <v>87.5</v>
      </c>
      <c r="V31" s="75">
        <f t="shared" si="11"/>
        <v>0</v>
      </c>
      <c r="W31" s="76">
        <f t="shared" si="12"/>
        <v>87</v>
      </c>
      <c r="X31" s="74">
        <v>20.0</v>
      </c>
      <c r="Y31" s="77">
        <v>30.0</v>
      </c>
      <c r="Z31" s="77">
        <v>50.0</v>
      </c>
      <c r="AA31" s="77">
        <v>100.0</v>
      </c>
      <c r="AB31" s="78">
        <f t="shared" si="13"/>
        <v>100</v>
      </c>
      <c r="AC31" s="77">
        <v>25.0</v>
      </c>
      <c r="AD31" s="77">
        <v>55.0</v>
      </c>
      <c r="AE31" s="74">
        <v>80.0</v>
      </c>
      <c r="AF31" s="78">
        <f t="shared" si="14"/>
        <v>69</v>
      </c>
      <c r="AG31" s="77"/>
      <c r="AH31" s="77"/>
      <c r="AI31" s="74"/>
      <c r="AJ31" s="78">
        <f t="shared" si="15"/>
        <v>0</v>
      </c>
      <c r="AK31" s="79">
        <v>100.0</v>
      </c>
      <c r="AL31" s="80">
        <v>40.0</v>
      </c>
      <c r="AM31" s="79">
        <v>100.0</v>
      </c>
      <c r="AN31" s="79">
        <v>100.0</v>
      </c>
      <c r="AO31" s="79">
        <v>75.0</v>
      </c>
      <c r="AP31" s="79">
        <v>60.0</v>
      </c>
      <c r="AQ31" s="79">
        <v>100.0</v>
      </c>
      <c r="AR31" s="79">
        <v>83.0</v>
      </c>
      <c r="AS31" s="79">
        <v>100.0</v>
      </c>
      <c r="AT31" s="79">
        <v>100.0</v>
      </c>
      <c r="AU31" s="79"/>
      <c r="AV31" s="78">
        <f t="shared" si="16"/>
        <v>85.8</v>
      </c>
      <c r="AW31" s="79">
        <v>100.0</v>
      </c>
      <c r="AX31" s="79">
        <v>100.0</v>
      </c>
      <c r="AY31" s="79">
        <v>100.0</v>
      </c>
      <c r="AZ31" s="79">
        <v>0.0</v>
      </c>
      <c r="BA31" s="79">
        <v>100.0</v>
      </c>
      <c r="BB31" s="79">
        <v>100.0</v>
      </c>
      <c r="BC31" s="79">
        <v>100.0</v>
      </c>
      <c r="BD31" s="79">
        <v>100.0</v>
      </c>
      <c r="BE31" s="79">
        <v>100.0</v>
      </c>
      <c r="BF31" s="79">
        <v>99.0</v>
      </c>
      <c r="BG31" s="79"/>
      <c r="BH31" s="79"/>
      <c r="BI31" s="78">
        <f t="shared" si="17"/>
        <v>89.9</v>
      </c>
      <c r="BJ31" s="79">
        <v>100.0</v>
      </c>
      <c r="BK31" s="79">
        <v>100.0</v>
      </c>
      <c r="BL31" s="79">
        <v>100.0</v>
      </c>
      <c r="BM31" s="79">
        <v>100.0</v>
      </c>
      <c r="BN31" s="79">
        <v>100.0</v>
      </c>
      <c r="BO31" s="79">
        <v>0.0</v>
      </c>
      <c r="BP31" s="79">
        <v>100.0</v>
      </c>
      <c r="BQ31" s="79">
        <v>100.0</v>
      </c>
      <c r="BR31" s="79">
        <v>100.0</v>
      </c>
      <c r="BS31" s="79">
        <v>100.0</v>
      </c>
      <c r="BT31" s="78">
        <f t="shared" si="18"/>
        <v>90</v>
      </c>
      <c r="BU31" s="81">
        <v>100.0</v>
      </c>
      <c r="BV31" s="81">
        <v>100.0</v>
      </c>
      <c r="BW31" s="81">
        <v>100.0</v>
      </c>
      <c r="BX31" s="79">
        <v>100.0</v>
      </c>
      <c r="BY31" s="79">
        <v>100.0</v>
      </c>
      <c r="BZ31" s="79">
        <v>100.0</v>
      </c>
      <c r="CA31" s="79">
        <v>100.0</v>
      </c>
      <c r="CB31" s="79">
        <v>0.0</v>
      </c>
      <c r="CC31" s="79"/>
      <c r="CD31" s="78">
        <f t="shared" si="19"/>
        <v>87.5</v>
      </c>
    </row>
    <row r="32" ht="15.75" customHeight="1">
      <c r="A32" s="34" t="str">
        <f t="shared" si="2"/>
        <v>202023575-9</v>
      </c>
      <c r="B32" s="23">
        <f t="shared" si="3"/>
        <v>0</v>
      </c>
      <c r="C32" s="34"/>
      <c r="D32" s="98">
        <v>28.0</v>
      </c>
      <c r="E32" s="72" t="s">
        <v>1305</v>
      </c>
      <c r="F32" s="72" t="s">
        <v>100</v>
      </c>
      <c r="G32" s="72" t="s">
        <v>1306</v>
      </c>
      <c r="H32" s="72" t="s">
        <v>65</v>
      </c>
      <c r="I32" s="72" t="s">
        <v>265</v>
      </c>
      <c r="J32" s="72" t="s">
        <v>157</v>
      </c>
      <c r="K32" s="72" t="s">
        <v>1307</v>
      </c>
      <c r="L32" s="72" t="s">
        <v>65</v>
      </c>
      <c r="M32" s="72" t="s">
        <v>164</v>
      </c>
      <c r="N32" s="72" t="s">
        <v>1308</v>
      </c>
      <c r="O32" s="74">
        <f t="shared" si="4"/>
        <v>0</v>
      </c>
      <c r="P32" s="74">
        <f t="shared" si="5"/>
        <v>0</v>
      </c>
      <c r="Q32" s="74">
        <f t="shared" si="6"/>
        <v>0</v>
      </c>
      <c r="R32" s="74">
        <f t="shared" si="7"/>
        <v>48.7</v>
      </c>
      <c r="S32" s="74">
        <f t="shared" si="8"/>
        <v>25.1</v>
      </c>
      <c r="T32" s="74">
        <f t="shared" si="9"/>
        <v>33.5</v>
      </c>
      <c r="U32" s="74">
        <f t="shared" si="10"/>
        <v>12.5</v>
      </c>
      <c r="V32" s="75">
        <f t="shared" si="11"/>
        <v>0</v>
      </c>
      <c r="W32" s="76">
        <f t="shared" si="12"/>
        <v>0</v>
      </c>
      <c r="X32" s="74">
        <v>0.0</v>
      </c>
      <c r="Y32" s="77">
        <v>0.0</v>
      </c>
      <c r="Z32" s="77">
        <v>0.0</v>
      </c>
      <c r="AA32" s="77">
        <v>0.0</v>
      </c>
      <c r="AB32" s="78">
        <f t="shared" si="13"/>
        <v>0</v>
      </c>
      <c r="AC32" s="77">
        <v>0.0</v>
      </c>
      <c r="AD32" s="77">
        <v>0.0</v>
      </c>
      <c r="AE32" s="74">
        <v>0.0</v>
      </c>
      <c r="AF32" s="78">
        <f t="shared" si="14"/>
        <v>0</v>
      </c>
      <c r="AG32" s="77"/>
      <c r="AH32" s="77"/>
      <c r="AI32" s="74"/>
      <c r="AJ32" s="78">
        <f t="shared" si="15"/>
        <v>0</v>
      </c>
      <c r="AK32" s="79">
        <v>67.0</v>
      </c>
      <c r="AL32" s="80">
        <v>60.0</v>
      </c>
      <c r="AM32" s="79">
        <v>100.0</v>
      </c>
      <c r="AN32" s="79">
        <v>100.0</v>
      </c>
      <c r="AO32" s="79">
        <v>100.0</v>
      </c>
      <c r="AP32" s="79">
        <v>60.0</v>
      </c>
      <c r="AQ32" s="79">
        <v>0.0</v>
      </c>
      <c r="AR32" s="79">
        <v>0.0</v>
      </c>
      <c r="AS32" s="79">
        <v>0.0</v>
      </c>
      <c r="AT32" s="79">
        <v>0.0</v>
      </c>
      <c r="AU32" s="79"/>
      <c r="AV32" s="78">
        <f t="shared" si="16"/>
        <v>48.7</v>
      </c>
      <c r="AW32" s="79">
        <v>0.0</v>
      </c>
      <c r="AX32" s="79">
        <v>86.0</v>
      </c>
      <c r="AY32" s="79">
        <v>80.0</v>
      </c>
      <c r="AZ32" s="79">
        <v>85.0</v>
      </c>
      <c r="BA32" s="79">
        <v>0.0</v>
      </c>
      <c r="BB32" s="79">
        <v>0.0</v>
      </c>
      <c r="BC32" s="79">
        <v>0.0</v>
      </c>
      <c r="BD32" s="79">
        <v>0.0</v>
      </c>
      <c r="BE32" s="79">
        <v>0.0</v>
      </c>
      <c r="BF32" s="79">
        <v>0.0</v>
      </c>
      <c r="BG32" s="79"/>
      <c r="BH32" s="79"/>
      <c r="BI32" s="78">
        <f t="shared" si="17"/>
        <v>25.1</v>
      </c>
      <c r="BJ32" s="79">
        <v>100.0</v>
      </c>
      <c r="BK32" s="79">
        <v>100.0</v>
      </c>
      <c r="BL32" s="79">
        <v>100.0</v>
      </c>
      <c r="BM32" s="79">
        <v>35.0</v>
      </c>
      <c r="BN32" s="79">
        <v>0.0</v>
      </c>
      <c r="BO32" s="79">
        <v>0.0</v>
      </c>
      <c r="BP32" s="79">
        <v>0.0</v>
      </c>
      <c r="BQ32" s="79">
        <v>0.0</v>
      </c>
      <c r="BR32" s="79">
        <v>0.0</v>
      </c>
      <c r="BS32" s="79">
        <v>0.0</v>
      </c>
      <c r="BT32" s="78">
        <f t="shared" si="18"/>
        <v>33.5</v>
      </c>
      <c r="BU32" s="81">
        <v>0.0</v>
      </c>
      <c r="BV32" s="81">
        <v>0.0</v>
      </c>
      <c r="BW32" s="81">
        <v>100.0</v>
      </c>
      <c r="BX32" s="79">
        <v>0.0</v>
      </c>
      <c r="BY32" s="79">
        <v>0.0</v>
      </c>
      <c r="BZ32" s="79">
        <v>0.0</v>
      </c>
      <c r="CA32" s="79">
        <v>0.0</v>
      </c>
      <c r="CB32" s="85">
        <v>0.0</v>
      </c>
      <c r="CC32" s="79"/>
      <c r="CD32" s="78">
        <f t="shared" si="19"/>
        <v>12.5</v>
      </c>
    </row>
    <row r="33" ht="15.75" customHeight="1">
      <c r="A33" s="34" t="str">
        <f t="shared" si="2"/>
        <v>201956501-K</v>
      </c>
      <c r="B33" s="23">
        <f t="shared" si="3"/>
        <v>83</v>
      </c>
      <c r="C33" s="34"/>
      <c r="D33" s="98">
        <v>29.0</v>
      </c>
      <c r="E33" s="72" t="s">
        <v>1309</v>
      </c>
      <c r="F33" s="72" t="s">
        <v>205</v>
      </c>
      <c r="G33" s="72" t="s">
        <v>1310</v>
      </c>
      <c r="H33" s="72" t="s">
        <v>61</v>
      </c>
      <c r="I33" s="72" t="s">
        <v>1311</v>
      </c>
      <c r="J33" s="72" t="s">
        <v>1312</v>
      </c>
      <c r="K33" s="72" t="s">
        <v>1313</v>
      </c>
      <c r="L33" s="72" t="s">
        <v>65</v>
      </c>
      <c r="M33" s="72" t="s">
        <v>97</v>
      </c>
      <c r="N33" s="72" t="s">
        <v>1314</v>
      </c>
      <c r="O33" s="74">
        <f t="shared" si="4"/>
        <v>90</v>
      </c>
      <c r="P33" s="74">
        <f t="shared" si="5"/>
        <v>64.5</v>
      </c>
      <c r="Q33" s="74">
        <f t="shared" si="6"/>
        <v>77</v>
      </c>
      <c r="R33" s="74">
        <f t="shared" si="7"/>
        <v>91</v>
      </c>
      <c r="S33" s="74">
        <f t="shared" si="8"/>
        <v>74.791</v>
      </c>
      <c r="T33" s="74">
        <f t="shared" si="9"/>
        <v>86.5</v>
      </c>
      <c r="U33" s="74">
        <f t="shared" si="10"/>
        <v>100</v>
      </c>
      <c r="V33" s="75">
        <f t="shared" si="11"/>
        <v>0</v>
      </c>
      <c r="W33" s="76">
        <f t="shared" si="12"/>
        <v>83</v>
      </c>
      <c r="X33" s="74">
        <v>20.0</v>
      </c>
      <c r="Y33" s="77">
        <v>30.0</v>
      </c>
      <c r="Z33" s="77">
        <v>40.0</v>
      </c>
      <c r="AA33" s="77">
        <v>100.0</v>
      </c>
      <c r="AB33" s="78">
        <f t="shared" si="13"/>
        <v>90</v>
      </c>
      <c r="AC33" s="77">
        <v>15.0</v>
      </c>
      <c r="AD33" s="77">
        <v>55.0</v>
      </c>
      <c r="AE33" s="74">
        <v>90.0</v>
      </c>
      <c r="AF33" s="78">
        <f t="shared" si="14"/>
        <v>64.5</v>
      </c>
      <c r="AG33" s="77"/>
      <c r="AH33" s="77"/>
      <c r="AI33" s="74"/>
      <c r="AJ33" s="78">
        <f t="shared" si="15"/>
        <v>0</v>
      </c>
      <c r="AK33" s="79">
        <v>100.0</v>
      </c>
      <c r="AL33" s="80">
        <v>100.0</v>
      </c>
      <c r="AM33" s="79">
        <v>100.0</v>
      </c>
      <c r="AN33" s="79">
        <v>75.0</v>
      </c>
      <c r="AO33" s="79">
        <v>75.0</v>
      </c>
      <c r="AP33" s="79">
        <v>60.0</v>
      </c>
      <c r="AQ33" s="79">
        <v>100.0</v>
      </c>
      <c r="AR33" s="79">
        <v>100.0</v>
      </c>
      <c r="AS33" s="79">
        <v>100.0</v>
      </c>
      <c r="AT33" s="79">
        <v>100.0</v>
      </c>
      <c r="AU33" s="79"/>
      <c r="AV33" s="78">
        <f t="shared" si="16"/>
        <v>91</v>
      </c>
      <c r="AW33" s="79">
        <v>86.0</v>
      </c>
      <c r="AX33" s="79">
        <v>96.0</v>
      </c>
      <c r="AY33" s="79">
        <v>95.0</v>
      </c>
      <c r="AZ33" s="79">
        <v>79.0</v>
      </c>
      <c r="BA33" s="79">
        <v>85.0</v>
      </c>
      <c r="BB33" s="79">
        <v>0.0</v>
      </c>
      <c r="BC33" s="79">
        <v>70.0</v>
      </c>
      <c r="BD33" s="79">
        <v>90.91</v>
      </c>
      <c r="BE33" s="79">
        <v>46.0</v>
      </c>
      <c r="BF33" s="79">
        <v>100.0</v>
      </c>
      <c r="BG33" s="79"/>
      <c r="BH33" s="79"/>
      <c r="BI33" s="78">
        <f t="shared" si="17"/>
        <v>74.791</v>
      </c>
      <c r="BJ33" s="79">
        <v>100.0</v>
      </c>
      <c r="BK33" s="79">
        <v>100.0</v>
      </c>
      <c r="BL33" s="79">
        <v>100.0</v>
      </c>
      <c r="BM33" s="79">
        <v>100.0</v>
      </c>
      <c r="BN33" s="79">
        <v>100.0</v>
      </c>
      <c r="BO33" s="79">
        <v>0.0</v>
      </c>
      <c r="BP33" s="79">
        <v>100.0</v>
      </c>
      <c r="BQ33" s="79">
        <v>100.0</v>
      </c>
      <c r="BR33" s="79">
        <v>95.0</v>
      </c>
      <c r="BS33" s="79">
        <v>70.0</v>
      </c>
      <c r="BT33" s="78">
        <f t="shared" si="18"/>
        <v>86.5</v>
      </c>
      <c r="BU33" s="81">
        <v>100.0</v>
      </c>
      <c r="BV33" s="81">
        <v>100.0</v>
      </c>
      <c r="BW33" s="81">
        <v>100.0</v>
      </c>
      <c r="BX33" s="79">
        <v>100.0</v>
      </c>
      <c r="BY33" s="79">
        <v>100.0</v>
      </c>
      <c r="BZ33" s="79">
        <v>100.0</v>
      </c>
      <c r="CA33" s="79">
        <v>100.0</v>
      </c>
      <c r="CB33" s="79">
        <v>100.0</v>
      </c>
      <c r="CC33" s="79"/>
      <c r="CD33" s="78">
        <f t="shared" si="19"/>
        <v>100</v>
      </c>
    </row>
    <row r="34" ht="15.75" customHeight="1">
      <c r="A34" s="34" t="str">
        <f t="shared" si="2"/>
        <v>202023524-4</v>
      </c>
      <c r="B34" s="23">
        <f t="shared" si="3"/>
        <v>91</v>
      </c>
      <c r="C34" s="34"/>
      <c r="D34" s="98">
        <v>30.0</v>
      </c>
      <c r="E34" s="72" t="s">
        <v>1315</v>
      </c>
      <c r="F34" s="72" t="s">
        <v>59</v>
      </c>
      <c r="G34" s="72" t="s">
        <v>1316</v>
      </c>
      <c r="H34" s="72" t="s">
        <v>71</v>
      </c>
      <c r="I34" s="72" t="s">
        <v>557</v>
      </c>
      <c r="J34" s="72" t="s">
        <v>774</v>
      </c>
      <c r="K34" s="72" t="s">
        <v>1317</v>
      </c>
      <c r="L34" s="72" t="s">
        <v>65</v>
      </c>
      <c r="M34" s="72" t="s">
        <v>164</v>
      </c>
      <c r="N34" s="72" t="s">
        <v>1318</v>
      </c>
      <c r="O34" s="74">
        <f t="shared" si="4"/>
        <v>95</v>
      </c>
      <c r="P34" s="74">
        <f t="shared" si="5"/>
        <v>73</v>
      </c>
      <c r="Q34" s="74">
        <f t="shared" si="6"/>
        <v>84</v>
      </c>
      <c r="R34" s="74">
        <f t="shared" si="7"/>
        <v>98</v>
      </c>
      <c r="S34" s="74">
        <f t="shared" si="8"/>
        <v>100</v>
      </c>
      <c r="T34" s="74">
        <f t="shared" si="9"/>
        <v>95.5</v>
      </c>
      <c r="U34" s="74">
        <f t="shared" si="10"/>
        <v>100</v>
      </c>
      <c r="V34" s="75">
        <f t="shared" si="11"/>
        <v>0</v>
      </c>
      <c r="W34" s="76">
        <f t="shared" si="12"/>
        <v>91</v>
      </c>
      <c r="X34" s="74">
        <v>20.0</v>
      </c>
      <c r="Y34" s="77">
        <v>30.0</v>
      </c>
      <c r="Z34" s="77">
        <v>45.0</v>
      </c>
      <c r="AA34" s="77">
        <v>100.0</v>
      </c>
      <c r="AB34" s="78">
        <f t="shared" si="13"/>
        <v>95</v>
      </c>
      <c r="AC34" s="77">
        <v>25.0</v>
      </c>
      <c r="AD34" s="77">
        <v>60.0</v>
      </c>
      <c r="AE34" s="74">
        <v>80.0</v>
      </c>
      <c r="AF34" s="78">
        <f t="shared" si="14"/>
        <v>73</v>
      </c>
      <c r="AG34" s="77"/>
      <c r="AH34" s="77"/>
      <c r="AI34" s="74"/>
      <c r="AJ34" s="78">
        <f t="shared" si="15"/>
        <v>0</v>
      </c>
      <c r="AK34" s="79">
        <v>100.0</v>
      </c>
      <c r="AL34" s="80">
        <v>100.0</v>
      </c>
      <c r="AM34" s="79">
        <v>100.0</v>
      </c>
      <c r="AN34" s="79">
        <v>100.0</v>
      </c>
      <c r="AO34" s="79">
        <v>100.0</v>
      </c>
      <c r="AP34" s="79">
        <v>80.0</v>
      </c>
      <c r="AQ34" s="79">
        <v>100.0</v>
      </c>
      <c r="AR34" s="79">
        <v>100.0</v>
      </c>
      <c r="AS34" s="79">
        <v>100.0</v>
      </c>
      <c r="AT34" s="79">
        <v>100.0</v>
      </c>
      <c r="AU34" s="79"/>
      <c r="AV34" s="78">
        <f t="shared" si="16"/>
        <v>98</v>
      </c>
      <c r="AW34" s="79">
        <v>100.0</v>
      </c>
      <c r="AX34" s="79">
        <v>100.0</v>
      </c>
      <c r="AY34" s="79">
        <v>100.0</v>
      </c>
      <c r="AZ34" s="79">
        <v>100.0</v>
      </c>
      <c r="BA34" s="79">
        <v>100.0</v>
      </c>
      <c r="BB34" s="79">
        <v>100.0</v>
      </c>
      <c r="BC34" s="79">
        <v>100.0</v>
      </c>
      <c r="BD34" s="79">
        <v>100.0</v>
      </c>
      <c r="BE34" s="79">
        <v>100.0</v>
      </c>
      <c r="BF34" s="79">
        <v>100.0</v>
      </c>
      <c r="BG34" s="79"/>
      <c r="BH34" s="79"/>
      <c r="BI34" s="78">
        <f t="shared" si="17"/>
        <v>100</v>
      </c>
      <c r="BJ34" s="79">
        <v>100.0</v>
      </c>
      <c r="BK34" s="79">
        <v>100.0</v>
      </c>
      <c r="BL34" s="79">
        <v>100.0</v>
      </c>
      <c r="BM34" s="79">
        <v>100.0</v>
      </c>
      <c r="BN34" s="79">
        <v>100.0</v>
      </c>
      <c r="BO34" s="79">
        <v>55.0</v>
      </c>
      <c r="BP34" s="79">
        <v>100.0</v>
      </c>
      <c r="BQ34" s="79">
        <v>100.0</v>
      </c>
      <c r="BR34" s="79">
        <v>100.0</v>
      </c>
      <c r="BS34" s="79">
        <v>100.0</v>
      </c>
      <c r="BT34" s="78">
        <f t="shared" si="18"/>
        <v>95.5</v>
      </c>
      <c r="BU34" s="81">
        <v>100.0</v>
      </c>
      <c r="BV34" s="81">
        <v>100.0</v>
      </c>
      <c r="BW34" s="81">
        <v>100.0</v>
      </c>
      <c r="BX34" s="79">
        <v>100.0</v>
      </c>
      <c r="BY34" s="79">
        <v>100.0</v>
      </c>
      <c r="BZ34" s="79">
        <v>100.0</v>
      </c>
      <c r="CA34" s="79">
        <v>100.0</v>
      </c>
      <c r="CB34" s="79">
        <v>100.0</v>
      </c>
      <c r="CC34" s="79"/>
      <c r="CD34" s="78">
        <f t="shared" si="19"/>
        <v>100</v>
      </c>
    </row>
    <row r="35" ht="15.75" customHeight="1">
      <c r="A35" s="34" t="str">
        <f t="shared" si="2"/>
        <v>202023520-1</v>
      </c>
      <c r="B35" s="23">
        <f t="shared" si="3"/>
        <v>71</v>
      </c>
      <c r="C35" s="34"/>
      <c r="D35" s="98">
        <v>31.0</v>
      </c>
      <c r="E35" s="72" t="s">
        <v>1319</v>
      </c>
      <c r="F35" s="72" t="s">
        <v>65</v>
      </c>
      <c r="G35" s="72" t="s">
        <v>1320</v>
      </c>
      <c r="H35" s="72" t="s">
        <v>108</v>
      </c>
      <c r="I35" s="72" t="s">
        <v>1321</v>
      </c>
      <c r="J35" s="72" t="s">
        <v>1322</v>
      </c>
      <c r="K35" s="72" t="s">
        <v>1323</v>
      </c>
      <c r="L35" s="72" t="s">
        <v>65</v>
      </c>
      <c r="M35" s="72" t="s">
        <v>164</v>
      </c>
      <c r="N35" s="72" t="s">
        <v>1324</v>
      </c>
      <c r="O35" s="74">
        <f t="shared" si="4"/>
        <v>85</v>
      </c>
      <c r="P35" s="74">
        <f t="shared" si="5"/>
        <v>25</v>
      </c>
      <c r="Q35" s="74">
        <f t="shared" si="6"/>
        <v>55</v>
      </c>
      <c r="R35" s="74">
        <f t="shared" si="7"/>
        <v>96</v>
      </c>
      <c r="S35" s="74">
        <f t="shared" si="8"/>
        <v>98.4</v>
      </c>
      <c r="T35" s="74">
        <f t="shared" si="9"/>
        <v>77</v>
      </c>
      <c r="U35" s="74">
        <f t="shared" si="10"/>
        <v>87.5</v>
      </c>
      <c r="V35" s="75">
        <f t="shared" si="11"/>
        <v>0</v>
      </c>
      <c r="W35" s="76">
        <f t="shared" si="12"/>
        <v>71</v>
      </c>
      <c r="X35" s="74">
        <v>20.0</v>
      </c>
      <c r="Y35" s="77">
        <v>25.0</v>
      </c>
      <c r="Z35" s="77">
        <v>40.0</v>
      </c>
      <c r="AA35" s="77">
        <v>100.0</v>
      </c>
      <c r="AB35" s="78">
        <f t="shared" si="13"/>
        <v>85</v>
      </c>
      <c r="AC35" s="77">
        <v>25.0</v>
      </c>
      <c r="AD35" s="77">
        <v>0.0</v>
      </c>
      <c r="AE35" s="74">
        <v>0.0</v>
      </c>
      <c r="AF35" s="78">
        <f t="shared" si="14"/>
        <v>25</v>
      </c>
      <c r="AG35" s="77"/>
      <c r="AH35" s="77"/>
      <c r="AI35" s="74"/>
      <c r="AJ35" s="78">
        <f t="shared" si="15"/>
        <v>0</v>
      </c>
      <c r="AK35" s="79">
        <v>100.0</v>
      </c>
      <c r="AL35" s="80">
        <v>100.0</v>
      </c>
      <c r="AM35" s="79">
        <v>100.0</v>
      </c>
      <c r="AN35" s="79">
        <v>100.0</v>
      </c>
      <c r="AO35" s="79">
        <v>100.0</v>
      </c>
      <c r="AP35" s="79">
        <v>100.0</v>
      </c>
      <c r="AQ35" s="79">
        <v>100.0</v>
      </c>
      <c r="AR35" s="79">
        <v>100.0</v>
      </c>
      <c r="AS35" s="79">
        <v>60.0</v>
      </c>
      <c r="AT35" s="79">
        <v>100.0</v>
      </c>
      <c r="AU35" s="79"/>
      <c r="AV35" s="78">
        <f t="shared" si="16"/>
        <v>96</v>
      </c>
      <c r="AW35" s="79">
        <v>90.0</v>
      </c>
      <c r="AX35" s="79">
        <v>100.0</v>
      </c>
      <c r="AY35" s="79">
        <v>100.0</v>
      </c>
      <c r="AZ35" s="79">
        <v>100.0</v>
      </c>
      <c r="BA35" s="79">
        <v>99.0</v>
      </c>
      <c r="BB35" s="79">
        <v>100.0</v>
      </c>
      <c r="BC35" s="79">
        <v>98.0</v>
      </c>
      <c r="BD35" s="79">
        <v>100.0</v>
      </c>
      <c r="BE35" s="79">
        <v>100.0</v>
      </c>
      <c r="BF35" s="79">
        <v>97.0</v>
      </c>
      <c r="BG35" s="79"/>
      <c r="BH35" s="79"/>
      <c r="BI35" s="78">
        <f t="shared" si="17"/>
        <v>98.4</v>
      </c>
      <c r="BJ35" s="79">
        <v>100.0</v>
      </c>
      <c r="BK35" s="79">
        <v>100.0</v>
      </c>
      <c r="BL35" s="79">
        <v>100.0</v>
      </c>
      <c r="BM35" s="79">
        <v>100.0</v>
      </c>
      <c r="BN35" s="79">
        <v>85.0</v>
      </c>
      <c r="BO35" s="79">
        <v>0.0</v>
      </c>
      <c r="BP35" s="79">
        <v>100.0</v>
      </c>
      <c r="BQ35" s="79">
        <v>90.0</v>
      </c>
      <c r="BR35" s="79">
        <v>95.0</v>
      </c>
      <c r="BS35" s="79">
        <v>0.0</v>
      </c>
      <c r="BT35" s="78">
        <f t="shared" si="18"/>
        <v>77</v>
      </c>
      <c r="BU35" s="81">
        <v>100.0</v>
      </c>
      <c r="BV35" s="81">
        <v>100.0</v>
      </c>
      <c r="BW35" s="81">
        <v>100.0</v>
      </c>
      <c r="BX35" s="79">
        <v>100.0</v>
      </c>
      <c r="BY35" s="79">
        <v>100.0</v>
      </c>
      <c r="BZ35" s="79">
        <v>100.0</v>
      </c>
      <c r="CA35" s="79">
        <v>0.0</v>
      </c>
      <c r="CB35" s="79">
        <v>100.0</v>
      </c>
      <c r="CC35" s="79"/>
      <c r="CD35" s="78">
        <f t="shared" si="19"/>
        <v>87.5</v>
      </c>
    </row>
    <row r="36" ht="15.75" customHeight="1">
      <c r="A36" s="34" t="str">
        <f t="shared" si="2"/>
        <v>202023508-2</v>
      </c>
      <c r="B36" s="23">
        <f t="shared" si="3"/>
        <v>82</v>
      </c>
      <c r="C36" s="34"/>
      <c r="D36" s="98">
        <v>32.0</v>
      </c>
      <c r="E36" s="72" t="s">
        <v>1325</v>
      </c>
      <c r="F36" s="72" t="s">
        <v>61</v>
      </c>
      <c r="G36" s="72" t="s">
        <v>1326</v>
      </c>
      <c r="H36" s="72" t="s">
        <v>79</v>
      </c>
      <c r="I36" s="72" t="s">
        <v>465</v>
      </c>
      <c r="J36" s="72" t="s">
        <v>1327</v>
      </c>
      <c r="K36" s="72" t="s">
        <v>1328</v>
      </c>
      <c r="L36" s="72" t="s">
        <v>65</v>
      </c>
      <c r="M36" s="72" t="s">
        <v>164</v>
      </c>
      <c r="N36" s="72" t="s">
        <v>1329</v>
      </c>
      <c r="O36" s="74">
        <f t="shared" si="4"/>
        <v>75</v>
      </c>
      <c r="P36" s="74">
        <f t="shared" si="5"/>
        <v>74.5</v>
      </c>
      <c r="Q36" s="74">
        <f t="shared" si="6"/>
        <v>75</v>
      </c>
      <c r="R36" s="74">
        <f t="shared" si="7"/>
        <v>89.5</v>
      </c>
      <c r="S36" s="74">
        <f t="shared" si="8"/>
        <v>99.5</v>
      </c>
      <c r="T36" s="74">
        <f t="shared" si="9"/>
        <v>82.5</v>
      </c>
      <c r="U36" s="74">
        <f t="shared" si="10"/>
        <v>100</v>
      </c>
      <c r="V36" s="75">
        <f t="shared" si="11"/>
        <v>0</v>
      </c>
      <c r="W36" s="76">
        <f t="shared" si="12"/>
        <v>82</v>
      </c>
      <c r="X36" s="74">
        <v>15.0</v>
      </c>
      <c r="Y36" s="77">
        <v>30.0</v>
      </c>
      <c r="Z36" s="77">
        <v>30.0</v>
      </c>
      <c r="AA36" s="77">
        <v>100.0</v>
      </c>
      <c r="AB36" s="78">
        <f t="shared" si="13"/>
        <v>75</v>
      </c>
      <c r="AC36" s="77">
        <v>25.0</v>
      </c>
      <c r="AD36" s="77">
        <v>55.0</v>
      </c>
      <c r="AE36" s="74">
        <v>90.0</v>
      </c>
      <c r="AF36" s="78">
        <f t="shared" si="14"/>
        <v>74.5</v>
      </c>
      <c r="AG36" s="77"/>
      <c r="AH36" s="77"/>
      <c r="AI36" s="74"/>
      <c r="AJ36" s="78">
        <f t="shared" si="15"/>
        <v>0</v>
      </c>
      <c r="AK36" s="79">
        <v>100.0</v>
      </c>
      <c r="AL36" s="80">
        <v>100.0</v>
      </c>
      <c r="AM36" s="79">
        <v>100.0</v>
      </c>
      <c r="AN36" s="79">
        <v>100.0</v>
      </c>
      <c r="AO36" s="79">
        <v>75.0</v>
      </c>
      <c r="AP36" s="79">
        <v>60.0</v>
      </c>
      <c r="AQ36" s="79">
        <v>100.0</v>
      </c>
      <c r="AR36" s="79">
        <v>100.0</v>
      </c>
      <c r="AS36" s="79">
        <v>60.0</v>
      </c>
      <c r="AT36" s="79">
        <v>100.0</v>
      </c>
      <c r="AU36" s="79"/>
      <c r="AV36" s="78">
        <f t="shared" si="16"/>
        <v>89.5</v>
      </c>
      <c r="AW36" s="79">
        <v>95.0</v>
      </c>
      <c r="AX36" s="79">
        <v>100.0</v>
      </c>
      <c r="AY36" s="79">
        <v>100.0</v>
      </c>
      <c r="AZ36" s="79">
        <v>100.0</v>
      </c>
      <c r="BA36" s="79">
        <v>100.0</v>
      </c>
      <c r="BB36" s="79">
        <v>100.0</v>
      </c>
      <c r="BC36" s="79">
        <v>100.0</v>
      </c>
      <c r="BD36" s="79">
        <v>100.0</v>
      </c>
      <c r="BE36" s="79">
        <v>100.0</v>
      </c>
      <c r="BF36" s="79">
        <v>100.0</v>
      </c>
      <c r="BG36" s="79"/>
      <c r="BH36" s="79"/>
      <c r="BI36" s="78">
        <f t="shared" si="17"/>
        <v>99.5</v>
      </c>
      <c r="BJ36" s="79">
        <v>100.0</v>
      </c>
      <c r="BK36" s="79">
        <v>100.0</v>
      </c>
      <c r="BL36" s="79">
        <v>100.0</v>
      </c>
      <c r="BM36" s="79">
        <v>100.0</v>
      </c>
      <c r="BN36" s="79">
        <v>100.0</v>
      </c>
      <c r="BO36" s="79">
        <v>5.0</v>
      </c>
      <c r="BP36" s="79">
        <v>100.0</v>
      </c>
      <c r="BQ36" s="79">
        <v>85.0</v>
      </c>
      <c r="BR36" s="79">
        <v>100.0</v>
      </c>
      <c r="BS36" s="79">
        <v>35.0</v>
      </c>
      <c r="BT36" s="78">
        <f t="shared" si="18"/>
        <v>82.5</v>
      </c>
      <c r="BU36" s="81">
        <v>100.0</v>
      </c>
      <c r="BV36" s="81">
        <v>100.0</v>
      </c>
      <c r="BW36" s="81">
        <v>100.0</v>
      </c>
      <c r="BX36" s="79">
        <v>100.0</v>
      </c>
      <c r="BY36" s="79">
        <v>100.0</v>
      </c>
      <c r="BZ36" s="79">
        <v>100.0</v>
      </c>
      <c r="CA36" s="79">
        <v>100.0</v>
      </c>
      <c r="CB36" s="79">
        <v>100.0</v>
      </c>
      <c r="CC36" s="79"/>
      <c r="CD36" s="78">
        <f t="shared" si="19"/>
        <v>100</v>
      </c>
    </row>
    <row r="37" ht="15.75" customHeight="1">
      <c r="A37" s="34" t="str">
        <f t="shared" si="2"/>
        <v>202023512-0</v>
      </c>
      <c r="B37" s="23">
        <f t="shared" si="3"/>
        <v>75</v>
      </c>
      <c r="C37" s="34"/>
      <c r="D37" s="98">
        <v>33.0</v>
      </c>
      <c r="E37" s="72" t="s">
        <v>1330</v>
      </c>
      <c r="F37" s="72" t="s">
        <v>155</v>
      </c>
      <c r="G37" s="72" t="s">
        <v>1331</v>
      </c>
      <c r="H37" s="72" t="s">
        <v>155</v>
      </c>
      <c r="I37" s="72" t="s">
        <v>272</v>
      </c>
      <c r="J37" s="72" t="s">
        <v>1332</v>
      </c>
      <c r="K37" s="72" t="s">
        <v>1333</v>
      </c>
      <c r="L37" s="72" t="s">
        <v>65</v>
      </c>
      <c r="M37" s="72" t="s">
        <v>164</v>
      </c>
      <c r="N37" s="72" t="s">
        <v>1334</v>
      </c>
      <c r="O37" s="74">
        <f t="shared" si="4"/>
        <v>90</v>
      </c>
      <c r="P37" s="74">
        <f t="shared" si="5"/>
        <v>37</v>
      </c>
      <c r="Q37" s="74">
        <f t="shared" si="6"/>
        <v>64</v>
      </c>
      <c r="R37" s="74">
        <f t="shared" si="7"/>
        <v>88.7</v>
      </c>
      <c r="S37" s="74">
        <f t="shared" si="8"/>
        <v>93.22222222</v>
      </c>
      <c r="T37" s="74">
        <f t="shared" si="9"/>
        <v>80</v>
      </c>
      <c r="U37" s="74">
        <f t="shared" si="10"/>
        <v>100</v>
      </c>
      <c r="V37" s="75">
        <f t="shared" si="11"/>
        <v>0</v>
      </c>
      <c r="W37" s="76">
        <f t="shared" si="12"/>
        <v>75</v>
      </c>
      <c r="X37" s="74">
        <v>20.0</v>
      </c>
      <c r="Y37" s="77">
        <v>25.0</v>
      </c>
      <c r="Z37" s="77">
        <v>45.0</v>
      </c>
      <c r="AA37" s="77">
        <v>100.0</v>
      </c>
      <c r="AB37" s="78">
        <f t="shared" si="13"/>
        <v>90</v>
      </c>
      <c r="AC37" s="77">
        <v>25.0</v>
      </c>
      <c r="AD37" s="77">
        <v>15.0</v>
      </c>
      <c r="AE37" s="74">
        <v>80.0</v>
      </c>
      <c r="AF37" s="78">
        <f t="shared" si="14"/>
        <v>37</v>
      </c>
      <c r="AG37" s="77"/>
      <c r="AH37" s="77"/>
      <c r="AI37" s="74"/>
      <c r="AJ37" s="78">
        <f t="shared" si="15"/>
        <v>0</v>
      </c>
      <c r="AK37" s="79">
        <v>100.0</v>
      </c>
      <c r="AL37" s="80">
        <v>100.0</v>
      </c>
      <c r="AM37" s="79">
        <v>100.0</v>
      </c>
      <c r="AN37" s="79">
        <v>100.0</v>
      </c>
      <c r="AO37" s="79">
        <v>100.0</v>
      </c>
      <c r="AP37" s="79">
        <v>60.0</v>
      </c>
      <c r="AQ37" s="79">
        <v>100.0</v>
      </c>
      <c r="AR37" s="79">
        <v>100.0</v>
      </c>
      <c r="AS37" s="79">
        <v>60.0</v>
      </c>
      <c r="AT37" s="79">
        <v>67.0</v>
      </c>
      <c r="AU37" s="79"/>
      <c r="AV37" s="78">
        <f t="shared" si="16"/>
        <v>88.7</v>
      </c>
      <c r="AW37" s="79">
        <v>81.0</v>
      </c>
      <c r="AX37" s="79">
        <v>58.0</v>
      </c>
      <c r="AY37" s="79">
        <v>100.0</v>
      </c>
      <c r="AZ37" s="79"/>
      <c r="BA37" s="79">
        <v>100.0</v>
      </c>
      <c r="BB37" s="79">
        <v>100.0</v>
      </c>
      <c r="BC37" s="79">
        <v>100.0</v>
      </c>
      <c r="BD37" s="79">
        <v>100.0</v>
      </c>
      <c r="BE37" s="79">
        <v>100.0</v>
      </c>
      <c r="BF37" s="79">
        <v>100.0</v>
      </c>
      <c r="BG37" s="79"/>
      <c r="BH37" s="79"/>
      <c r="BI37" s="78">
        <f t="shared" si="17"/>
        <v>93.22222222</v>
      </c>
      <c r="BJ37" s="79">
        <v>100.0</v>
      </c>
      <c r="BK37" s="79">
        <v>100.0</v>
      </c>
      <c r="BL37" s="79">
        <v>100.0</v>
      </c>
      <c r="BM37" s="79">
        <v>100.0</v>
      </c>
      <c r="BN37" s="79">
        <v>100.0</v>
      </c>
      <c r="BO37" s="79">
        <v>100.0</v>
      </c>
      <c r="BP37" s="79">
        <v>100.0</v>
      </c>
      <c r="BQ37" s="79">
        <v>0.0</v>
      </c>
      <c r="BR37" s="79">
        <v>100.0</v>
      </c>
      <c r="BS37" s="79">
        <v>0.0</v>
      </c>
      <c r="BT37" s="78">
        <f t="shared" si="18"/>
        <v>80</v>
      </c>
      <c r="BU37" s="81">
        <v>100.0</v>
      </c>
      <c r="BV37" s="81">
        <v>100.0</v>
      </c>
      <c r="BW37" s="81">
        <v>100.0</v>
      </c>
      <c r="BX37" s="79">
        <v>100.0</v>
      </c>
      <c r="BY37" s="79">
        <v>100.0</v>
      </c>
      <c r="BZ37" s="79">
        <v>100.0</v>
      </c>
      <c r="CA37" s="79">
        <v>100.0</v>
      </c>
      <c r="CB37" s="79">
        <v>100.0</v>
      </c>
      <c r="CC37" s="79"/>
      <c r="CD37" s="78">
        <f t="shared" si="19"/>
        <v>100</v>
      </c>
    </row>
    <row r="38" ht="15.75" customHeight="1">
      <c r="A38" s="34" t="str">
        <f t="shared" si="2"/>
        <v>202023549-k</v>
      </c>
      <c r="B38" s="23">
        <f t="shared" si="3"/>
        <v>88</v>
      </c>
      <c r="C38" s="34"/>
      <c r="D38" s="98">
        <v>34.0</v>
      </c>
      <c r="E38" s="110" t="s">
        <v>1335</v>
      </c>
      <c r="F38" s="110" t="s">
        <v>77</v>
      </c>
      <c r="G38" s="110" t="s">
        <v>1336</v>
      </c>
      <c r="H38" s="110" t="s">
        <v>71</v>
      </c>
      <c r="I38" s="110" t="s">
        <v>616</v>
      </c>
      <c r="J38" s="110" t="s">
        <v>186</v>
      </c>
      <c r="K38" s="110" t="s">
        <v>1337</v>
      </c>
      <c r="L38" s="110" t="s">
        <v>65</v>
      </c>
      <c r="M38" s="110" t="s">
        <v>164</v>
      </c>
      <c r="N38" s="110" t="s">
        <v>1338</v>
      </c>
      <c r="O38" s="74">
        <f t="shared" si="4"/>
        <v>95</v>
      </c>
      <c r="P38" s="74">
        <f t="shared" si="5"/>
        <v>77</v>
      </c>
      <c r="Q38" s="74">
        <f t="shared" si="6"/>
        <v>86</v>
      </c>
      <c r="R38" s="74">
        <f t="shared" si="7"/>
        <v>89.8</v>
      </c>
      <c r="S38" s="74">
        <f t="shared" si="8"/>
        <v>90</v>
      </c>
      <c r="T38" s="74">
        <f t="shared" si="9"/>
        <v>92.5</v>
      </c>
      <c r="U38" s="74">
        <f t="shared" si="10"/>
        <v>87.5</v>
      </c>
      <c r="V38" s="75">
        <f t="shared" si="11"/>
        <v>0</v>
      </c>
      <c r="W38" s="76">
        <f t="shared" si="12"/>
        <v>88</v>
      </c>
      <c r="X38" s="74">
        <v>15.0</v>
      </c>
      <c r="Y38" s="77">
        <v>30.0</v>
      </c>
      <c r="Z38" s="77">
        <v>50.0</v>
      </c>
      <c r="AA38" s="77">
        <v>100.0</v>
      </c>
      <c r="AB38" s="78">
        <f t="shared" si="13"/>
        <v>95</v>
      </c>
      <c r="AC38" s="77">
        <v>25.0</v>
      </c>
      <c r="AD38" s="77">
        <v>65.0</v>
      </c>
      <c r="AE38" s="74">
        <v>80.0</v>
      </c>
      <c r="AF38" s="78">
        <f t="shared" si="14"/>
        <v>77</v>
      </c>
      <c r="AG38" s="77"/>
      <c r="AH38" s="77"/>
      <c r="AI38" s="74"/>
      <c r="AJ38" s="78">
        <f t="shared" si="15"/>
        <v>0</v>
      </c>
      <c r="AK38" s="79">
        <v>100.0</v>
      </c>
      <c r="AL38" s="80">
        <v>100.0</v>
      </c>
      <c r="AM38" s="79">
        <v>100.0</v>
      </c>
      <c r="AN38" s="79">
        <v>75.0</v>
      </c>
      <c r="AO38" s="79">
        <v>100.0</v>
      </c>
      <c r="AP38" s="79">
        <v>80.0</v>
      </c>
      <c r="AQ38" s="79">
        <v>100.0</v>
      </c>
      <c r="AR38" s="79">
        <v>83.0</v>
      </c>
      <c r="AS38" s="79">
        <v>60.0</v>
      </c>
      <c r="AT38" s="79">
        <v>100.0</v>
      </c>
      <c r="AU38" s="79"/>
      <c r="AV38" s="78">
        <f t="shared" si="16"/>
        <v>89.8</v>
      </c>
      <c r="AW38" s="79">
        <v>100.0</v>
      </c>
      <c r="AX38" s="79">
        <v>100.0</v>
      </c>
      <c r="AY38" s="79">
        <v>100.0</v>
      </c>
      <c r="AZ38" s="79">
        <v>100.0</v>
      </c>
      <c r="BA38" s="79">
        <v>100.0</v>
      </c>
      <c r="BB38" s="79">
        <v>100.0</v>
      </c>
      <c r="BC38" s="79">
        <v>100.0</v>
      </c>
      <c r="BD38" s="79">
        <v>0.0</v>
      </c>
      <c r="BE38" s="79">
        <v>100.0</v>
      </c>
      <c r="BF38" s="79">
        <v>100.0</v>
      </c>
      <c r="BG38" s="79"/>
      <c r="BH38" s="79"/>
      <c r="BI38" s="78">
        <f t="shared" si="17"/>
        <v>90</v>
      </c>
      <c r="BJ38" s="79">
        <v>100.0</v>
      </c>
      <c r="BK38" s="79">
        <v>100.0</v>
      </c>
      <c r="BL38" s="79">
        <v>100.0</v>
      </c>
      <c r="BM38" s="79">
        <v>75.0</v>
      </c>
      <c r="BN38" s="79">
        <v>100.0</v>
      </c>
      <c r="BO38" s="79">
        <v>55.0</v>
      </c>
      <c r="BP38" s="79">
        <v>100.0</v>
      </c>
      <c r="BQ38" s="79">
        <v>100.0</v>
      </c>
      <c r="BR38" s="79">
        <v>95.0</v>
      </c>
      <c r="BS38" s="79">
        <v>100.0</v>
      </c>
      <c r="BT38" s="78">
        <f t="shared" si="18"/>
        <v>92.5</v>
      </c>
      <c r="BU38" s="81">
        <v>100.0</v>
      </c>
      <c r="BV38" s="81">
        <v>100.0</v>
      </c>
      <c r="BW38" s="81">
        <v>100.0</v>
      </c>
      <c r="BX38" s="79">
        <v>100.0</v>
      </c>
      <c r="BY38" s="79">
        <v>100.0</v>
      </c>
      <c r="BZ38" s="79">
        <v>0.0</v>
      </c>
      <c r="CA38" s="79">
        <v>100.0</v>
      </c>
      <c r="CB38" s="79">
        <v>100.0</v>
      </c>
      <c r="CC38" s="79"/>
      <c r="CD38" s="78">
        <f t="shared" si="19"/>
        <v>87.5</v>
      </c>
    </row>
    <row r="39" ht="15.75" customHeight="1">
      <c r="A39" s="34" t="str">
        <f t="shared" si="2"/>
        <v>-</v>
      </c>
      <c r="B39" s="23" t="str">
        <f t="shared" si="3"/>
        <v/>
      </c>
      <c r="C39" s="34"/>
      <c r="D39" s="97">
        <v>35.0</v>
      </c>
      <c r="E39" s="72"/>
      <c r="F39" s="72"/>
      <c r="G39" s="72"/>
      <c r="H39" s="72"/>
      <c r="I39" s="72"/>
      <c r="J39" s="72"/>
      <c r="K39" s="72"/>
      <c r="L39" s="98"/>
      <c r="M39" s="98"/>
      <c r="N39" s="98"/>
      <c r="O39" s="74"/>
      <c r="P39" s="74"/>
      <c r="Q39" s="74"/>
      <c r="R39" s="74"/>
      <c r="S39" s="74"/>
      <c r="T39" s="74"/>
      <c r="U39" s="74"/>
      <c r="V39" s="75"/>
      <c r="W39" s="76"/>
      <c r="X39" s="74"/>
      <c r="Y39" s="77"/>
      <c r="Z39" s="77"/>
      <c r="AA39" s="77"/>
      <c r="AB39" s="78"/>
      <c r="AC39" s="77"/>
      <c r="AD39" s="77"/>
      <c r="AE39" s="74"/>
      <c r="AF39" s="78"/>
      <c r="AG39" s="77"/>
      <c r="AH39" s="77"/>
      <c r="AI39" s="77"/>
      <c r="AJ39" s="78"/>
      <c r="AK39" s="79"/>
      <c r="AL39" s="80"/>
      <c r="AM39" s="79"/>
      <c r="AN39" s="79"/>
      <c r="AO39" s="79"/>
      <c r="AP39" s="79"/>
      <c r="AQ39" s="79"/>
      <c r="AR39" s="79"/>
      <c r="AS39" s="79"/>
      <c r="AT39" s="79"/>
      <c r="AU39" s="79"/>
      <c r="AV39" s="78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8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8"/>
      <c r="BU39" s="79"/>
      <c r="BV39" s="79"/>
      <c r="BW39" s="79"/>
      <c r="BX39" s="79"/>
      <c r="BY39" s="79"/>
      <c r="BZ39" s="79"/>
      <c r="CA39" s="79"/>
      <c r="CB39" s="79"/>
      <c r="CC39" s="79"/>
      <c r="CD39" s="78"/>
    </row>
    <row r="40" ht="15.75" customHeight="1">
      <c r="A40" s="34" t="str">
        <f t="shared" si="2"/>
        <v>-</v>
      </c>
      <c r="B40" s="23" t="str">
        <f t="shared" si="3"/>
        <v/>
      </c>
      <c r="C40" s="34"/>
      <c r="D40" s="97">
        <v>36.0</v>
      </c>
      <c r="E40" s="72"/>
      <c r="F40" s="72"/>
      <c r="G40" s="72"/>
      <c r="H40" s="72"/>
      <c r="I40" s="72"/>
      <c r="J40" s="72"/>
      <c r="K40" s="72"/>
      <c r="L40" s="98"/>
      <c r="M40" s="98"/>
      <c r="N40" s="98"/>
      <c r="O40" s="74"/>
      <c r="P40" s="74"/>
      <c r="Q40" s="74"/>
      <c r="R40" s="74"/>
      <c r="S40" s="74"/>
      <c r="T40" s="74"/>
      <c r="U40" s="74"/>
      <c r="V40" s="75"/>
      <c r="W40" s="76"/>
      <c r="X40" s="74"/>
      <c r="Y40" s="77"/>
      <c r="Z40" s="77"/>
      <c r="AA40" s="77"/>
      <c r="AB40" s="78"/>
      <c r="AC40" s="77"/>
      <c r="AD40" s="77"/>
      <c r="AE40" s="74"/>
      <c r="AF40" s="78"/>
      <c r="AG40" s="77"/>
      <c r="AH40" s="77"/>
      <c r="AI40" s="77"/>
      <c r="AJ40" s="78"/>
      <c r="AK40" s="79"/>
      <c r="AL40" s="80"/>
      <c r="AM40" s="79"/>
      <c r="AN40" s="79"/>
      <c r="AO40" s="79"/>
      <c r="AP40" s="79"/>
      <c r="AQ40" s="79"/>
      <c r="AR40" s="79"/>
      <c r="AS40" s="79"/>
      <c r="AT40" s="79"/>
      <c r="AU40" s="79"/>
      <c r="AV40" s="78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8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8"/>
      <c r="BU40" s="79"/>
      <c r="BV40" s="79"/>
      <c r="BW40" s="79"/>
      <c r="BX40" s="79"/>
      <c r="BY40" s="79"/>
      <c r="BZ40" s="79"/>
      <c r="CA40" s="79"/>
      <c r="CB40" s="79"/>
      <c r="CC40" s="79"/>
      <c r="CD40" s="78"/>
    </row>
    <row r="41" ht="15.75" customHeight="1">
      <c r="A41" s="34" t="str">
        <f t="shared" si="2"/>
        <v>-</v>
      </c>
      <c r="B41" s="23" t="str">
        <f t="shared" si="3"/>
        <v/>
      </c>
      <c r="C41" s="34"/>
      <c r="D41" s="97">
        <v>37.0</v>
      </c>
      <c r="E41" s="72"/>
      <c r="F41" s="72"/>
      <c r="G41" s="72"/>
      <c r="H41" s="72"/>
      <c r="I41" s="72"/>
      <c r="J41" s="72"/>
      <c r="K41" s="72"/>
      <c r="L41" s="98"/>
      <c r="M41" s="98"/>
      <c r="N41" s="98"/>
      <c r="O41" s="74"/>
      <c r="P41" s="74"/>
      <c r="Q41" s="74"/>
      <c r="R41" s="74"/>
      <c r="S41" s="74"/>
      <c r="T41" s="74"/>
      <c r="U41" s="74"/>
      <c r="V41" s="75"/>
      <c r="W41" s="107"/>
      <c r="X41" s="74"/>
      <c r="Y41" s="77"/>
      <c r="Z41" s="77"/>
      <c r="AA41" s="77"/>
      <c r="AB41" s="78"/>
      <c r="AC41" s="77"/>
      <c r="AD41" s="77"/>
      <c r="AE41" s="74"/>
      <c r="AF41" s="78"/>
      <c r="AG41" s="77"/>
      <c r="AH41" s="77"/>
      <c r="AI41" s="77"/>
      <c r="AJ41" s="78"/>
      <c r="AK41" s="79"/>
      <c r="AL41" s="80"/>
      <c r="AM41" s="79"/>
      <c r="AN41" s="79"/>
      <c r="AO41" s="79"/>
      <c r="AP41" s="79"/>
      <c r="AQ41" s="79"/>
      <c r="AR41" s="79"/>
      <c r="AS41" s="79"/>
      <c r="AT41" s="79"/>
      <c r="AU41" s="79"/>
      <c r="AV41" s="78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8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8"/>
      <c r="BU41" s="79"/>
      <c r="BV41" s="79"/>
      <c r="BW41" s="79"/>
      <c r="BX41" s="79"/>
      <c r="BY41" s="79"/>
      <c r="BZ41" s="79"/>
      <c r="CA41" s="79"/>
      <c r="CB41" s="79"/>
      <c r="CC41" s="79"/>
      <c r="CD41" s="78"/>
    </row>
    <row r="42" ht="15.75" customHeight="1">
      <c r="A42" s="34" t="str">
        <f t="shared" si="2"/>
        <v>-</v>
      </c>
      <c r="B42" s="23" t="str">
        <f t="shared" si="3"/>
        <v/>
      </c>
      <c r="C42" s="34"/>
      <c r="D42" s="97">
        <v>38.0</v>
      </c>
      <c r="E42" s="72"/>
      <c r="F42" s="72"/>
      <c r="G42" s="72"/>
      <c r="H42" s="72"/>
      <c r="I42" s="72"/>
      <c r="J42" s="72"/>
      <c r="K42" s="72"/>
      <c r="L42" s="98"/>
      <c r="M42" s="98"/>
      <c r="N42" s="98"/>
      <c r="O42" s="74"/>
      <c r="P42" s="74"/>
      <c r="Q42" s="74"/>
      <c r="R42" s="74"/>
      <c r="S42" s="74"/>
      <c r="T42" s="74"/>
      <c r="U42" s="74"/>
      <c r="V42" s="75"/>
      <c r="W42" s="107"/>
      <c r="X42" s="74"/>
      <c r="Y42" s="77"/>
      <c r="Z42" s="77"/>
      <c r="AA42" s="77"/>
      <c r="AB42" s="78"/>
      <c r="AC42" s="77"/>
      <c r="AD42" s="77"/>
      <c r="AE42" s="74"/>
      <c r="AF42" s="78"/>
      <c r="AG42" s="77"/>
      <c r="AH42" s="77"/>
      <c r="AI42" s="77"/>
      <c r="AJ42" s="78"/>
      <c r="AK42" s="79"/>
      <c r="AL42" s="80"/>
      <c r="AM42" s="79"/>
      <c r="AN42" s="79"/>
      <c r="AO42" s="79"/>
      <c r="AP42" s="79"/>
      <c r="AQ42" s="79"/>
      <c r="AR42" s="79"/>
      <c r="AS42" s="79"/>
      <c r="AT42" s="79"/>
      <c r="AU42" s="79"/>
      <c r="AV42" s="78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8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8"/>
      <c r="BU42" s="79"/>
      <c r="BV42" s="79"/>
      <c r="BW42" s="79"/>
      <c r="BX42" s="79"/>
      <c r="BY42" s="79"/>
      <c r="BZ42" s="79"/>
      <c r="CA42" s="79"/>
      <c r="CB42" s="79"/>
      <c r="CC42" s="79"/>
      <c r="CD42" s="78"/>
    </row>
    <row r="43" ht="15.75" customHeight="1">
      <c r="A43" s="34" t="str">
        <f t="shared" si="2"/>
        <v>-</v>
      </c>
      <c r="B43" s="23" t="str">
        <f t="shared" si="3"/>
        <v/>
      </c>
      <c r="C43" s="34"/>
      <c r="D43" s="97">
        <v>39.0</v>
      </c>
      <c r="E43" s="72"/>
      <c r="F43" s="72"/>
      <c r="G43" s="72"/>
      <c r="H43" s="72"/>
      <c r="I43" s="72"/>
      <c r="J43" s="72"/>
      <c r="K43" s="72"/>
      <c r="L43" s="98"/>
      <c r="M43" s="98"/>
      <c r="N43" s="98"/>
      <c r="O43" s="74"/>
      <c r="P43" s="74"/>
      <c r="Q43" s="74"/>
      <c r="R43" s="74"/>
      <c r="S43" s="74"/>
      <c r="T43" s="74"/>
      <c r="U43" s="74"/>
      <c r="V43" s="75"/>
      <c r="W43" s="107"/>
      <c r="X43" s="74"/>
      <c r="Y43" s="77"/>
      <c r="Z43" s="77"/>
      <c r="AA43" s="77"/>
      <c r="AB43" s="78"/>
      <c r="AC43" s="77"/>
      <c r="AD43" s="77"/>
      <c r="AE43" s="74"/>
      <c r="AF43" s="78"/>
      <c r="AG43" s="77"/>
      <c r="AH43" s="77"/>
      <c r="AI43" s="77"/>
      <c r="AJ43" s="78"/>
      <c r="AK43" s="79"/>
      <c r="AL43" s="80"/>
      <c r="AM43" s="79"/>
      <c r="AN43" s="79"/>
      <c r="AO43" s="79"/>
      <c r="AP43" s="79"/>
      <c r="AQ43" s="79"/>
      <c r="AR43" s="79"/>
      <c r="AS43" s="79"/>
      <c r="AT43" s="79"/>
      <c r="AU43" s="79"/>
      <c r="AV43" s="78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8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8"/>
      <c r="BU43" s="79"/>
      <c r="BV43" s="79"/>
      <c r="BW43" s="79"/>
      <c r="BX43" s="79"/>
      <c r="BY43" s="79"/>
      <c r="BZ43" s="79"/>
      <c r="CA43" s="79"/>
      <c r="CB43" s="79"/>
      <c r="CC43" s="79"/>
      <c r="CD43" s="78"/>
    </row>
    <row r="44" ht="15.75" customHeight="1">
      <c r="A44" s="34" t="str">
        <f t="shared" si="2"/>
        <v>-</v>
      </c>
      <c r="B44" s="23" t="str">
        <f t="shared" si="3"/>
        <v/>
      </c>
      <c r="C44" s="34"/>
      <c r="D44" s="97">
        <v>40.0</v>
      </c>
      <c r="E44" s="72"/>
      <c r="F44" s="72"/>
      <c r="G44" s="72"/>
      <c r="H44" s="72"/>
      <c r="I44" s="72"/>
      <c r="J44" s="72"/>
      <c r="K44" s="72"/>
      <c r="L44" s="98"/>
      <c r="M44" s="98"/>
      <c r="N44" s="98"/>
      <c r="O44" s="74"/>
      <c r="P44" s="74"/>
      <c r="Q44" s="74"/>
      <c r="R44" s="74"/>
      <c r="S44" s="74"/>
      <c r="T44" s="74"/>
      <c r="U44" s="74"/>
      <c r="V44" s="75"/>
      <c r="W44" s="107"/>
      <c r="X44" s="74"/>
      <c r="Y44" s="77"/>
      <c r="Z44" s="77"/>
      <c r="AA44" s="77"/>
      <c r="AB44" s="78"/>
      <c r="AC44" s="77"/>
      <c r="AD44" s="77"/>
      <c r="AE44" s="74"/>
      <c r="AF44" s="78"/>
      <c r="AG44" s="77"/>
      <c r="AH44" s="77"/>
      <c r="AI44" s="77"/>
      <c r="AJ44" s="78"/>
      <c r="AK44" s="79"/>
      <c r="AL44" s="80"/>
      <c r="AM44" s="79"/>
      <c r="AN44" s="79"/>
      <c r="AO44" s="79"/>
      <c r="AP44" s="79"/>
      <c r="AQ44" s="79"/>
      <c r="AR44" s="79"/>
      <c r="AS44" s="79"/>
      <c r="AT44" s="79"/>
      <c r="AU44" s="79"/>
      <c r="AV44" s="78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8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8"/>
      <c r="BU44" s="79"/>
      <c r="BV44" s="79"/>
      <c r="BW44" s="79"/>
      <c r="BX44" s="79"/>
      <c r="BY44" s="79"/>
      <c r="BZ44" s="79"/>
      <c r="CA44" s="79"/>
      <c r="CB44" s="79"/>
      <c r="CC44" s="79"/>
      <c r="CD44" s="78"/>
    </row>
    <row r="45" ht="15.75" customHeight="1">
      <c r="A45" s="34" t="str">
        <f t="shared" si="2"/>
        <v>-</v>
      </c>
      <c r="B45" s="23" t="str">
        <f t="shared" si="3"/>
        <v/>
      </c>
      <c r="C45" s="34"/>
      <c r="D45" s="97">
        <v>41.0</v>
      </c>
      <c r="E45" s="72"/>
      <c r="F45" s="72"/>
      <c r="G45" s="72"/>
      <c r="H45" s="72"/>
      <c r="I45" s="72"/>
      <c r="J45" s="72"/>
      <c r="K45" s="72"/>
      <c r="L45" s="98"/>
      <c r="M45" s="98"/>
      <c r="N45" s="98"/>
      <c r="O45" s="74"/>
      <c r="P45" s="74"/>
      <c r="Q45" s="74"/>
      <c r="R45" s="74"/>
      <c r="S45" s="74"/>
      <c r="T45" s="74"/>
      <c r="U45" s="74"/>
      <c r="V45" s="75"/>
      <c r="W45" s="107"/>
      <c r="X45" s="74"/>
      <c r="Y45" s="77"/>
      <c r="Z45" s="77"/>
      <c r="AA45" s="77"/>
      <c r="AB45" s="78"/>
      <c r="AC45" s="77"/>
      <c r="AD45" s="77"/>
      <c r="AE45" s="74"/>
      <c r="AF45" s="78"/>
      <c r="AG45" s="77"/>
      <c r="AH45" s="77"/>
      <c r="AI45" s="77"/>
      <c r="AJ45" s="78"/>
      <c r="AK45" s="79"/>
      <c r="AL45" s="80"/>
      <c r="AM45" s="79"/>
      <c r="AN45" s="79"/>
      <c r="AO45" s="79"/>
      <c r="AP45" s="79"/>
      <c r="AQ45" s="79"/>
      <c r="AR45" s="79"/>
      <c r="AS45" s="79"/>
      <c r="AT45" s="79"/>
      <c r="AU45" s="79"/>
      <c r="AV45" s="78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8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8"/>
      <c r="BU45" s="79"/>
      <c r="BV45" s="79"/>
      <c r="BW45" s="79"/>
      <c r="BX45" s="79"/>
      <c r="BY45" s="79"/>
      <c r="BZ45" s="79"/>
      <c r="CA45" s="79"/>
      <c r="CB45" s="79"/>
      <c r="CC45" s="79"/>
      <c r="CD45" s="78"/>
    </row>
    <row r="46" ht="15.75" customHeight="1">
      <c r="A46" s="34" t="str">
        <f t="shared" si="2"/>
        <v>-</v>
      </c>
      <c r="B46" s="23" t="str">
        <f t="shared" si="3"/>
        <v/>
      </c>
      <c r="C46" s="34"/>
      <c r="D46" s="97">
        <f t="shared" ref="D46:D47" si="21">D45+1</f>
        <v>42</v>
      </c>
      <c r="E46" s="72"/>
      <c r="F46" s="72"/>
      <c r="G46" s="72"/>
      <c r="H46" s="72"/>
      <c r="I46" s="72"/>
      <c r="J46" s="72"/>
      <c r="K46" s="72"/>
      <c r="L46" s="98"/>
      <c r="M46" s="98"/>
      <c r="N46" s="98"/>
      <c r="O46" s="74"/>
      <c r="P46" s="74"/>
      <c r="Q46" s="74"/>
      <c r="R46" s="74"/>
      <c r="S46" s="74"/>
      <c r="T46" s="74"/>
      <c r="U46" s="74"/>
      <c r="V46" s="75"/>
      <c r="W46" s="107"/>
      <c r="X46" s="74"/>
      <c r="Y46" s="77"/>
      <c r="Z46" s="77"/>
      <c r="AA46" s="77"/>
      <c r="AB46" s="78"/>
      <c r="AC46" s="77"/>
      <c r="AD46" s="77"/>
      <c r="AE46" s="74"/>
      <c r="AF46" s="78"/>
      <c r="AG46" s="77"/>
      <c r="AH46" s="77"/>
      <c r="AI46" s="77"/>
      <c r="AJ46" s="78"/>
      <c r="AK46" s="79"/>
      <c r="AL46" s="80"/>
      <c r="AM46" s="79"/>
      <c r="AN46" s="79"/>
      <c r="AO46" s="79"/>
      <c r="AP46" s="79"/>
      <c r="AQ46" s="79"/>
      <c r="AR46" s="79"/>
      <c r="AS46" s="79"/>
      <c r="AT46" s="79"/>
      <c r="AU46" s="79"/>
      <c r="AV46" s="78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8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8"/>
      <c r="BU46" s="79"/>
      <c r="BV46" s="79"/>
      <c r="BW46" s="79"/>
      <c r="BX46" s="79"/>
      <c r="BY46" s="79"/>
      <c r="BZ46" s="79"/>
      <c r="CA46" s="79"/>
      <c r="CB46" s="79"/>
      <c r="CC46" s="79"/>
      <c r="CD46" s="78"/>
    </row>
    <row r="47" ht="15.75" customHeight="1">
      <c r="A47" s="34" t="str">
        <f t="shared" si="2"/>
        <v>-</v>
      </c>
      <c r="B47" s="23" t="str">
        <f t="shared" si="3"/>
        <v/>
      </c>
      <c r="C47" s="34"/>
      <c r="D47" s="97">
        <f t="shared" si="21"/>
        <v>43</v>
      </c>
      <c r="E47" s="72"/>
      <c r="F47" s="72"/>
      <c r="G47" s="72"/>
      <c r="H47" s="72"/>
      <c r="I47" s="72"/>
      <c r="J47" s="72"/>
      <c r="K47" s="72"/>
      <c r="L47" s="98"/>
      <c r="M47" s="98"/>
      <c r="N47" s="98"/>
      <c r="O47" s="74"/>
      <c r="P47" s="74"/>
      <c r="Q47" s="74"/>
      <c r="R47" s="74"/>
      <c r="S47" s="74"/>
      <c r="T47" s="74"/>
      <c r="U47" s="74"/>
      <c r="V47" s="75"/>
      <c r="W47" s="107"/>
      <c r="X47" s="74"/>
      <c r="Y47" s="77"/>
      <c r="Z47" s="77"/>
      <c r="AA47" s="77"/>
      <c r="AB47" s="78"/>
      <c r="AC47" s="77"/>
      <c r="AD47" s="77"/>
      <c r="AE47" s="74"/>
      <c r="AF47" s="78"/>
      <c r="AG47" s="77"/>
      <c r="AH47" s="77"/>
      <c r="AI47" s="77"/>
      <c r="AJ47" s="78"/>
      <c r="AK47" s="79"/>
      <c r="AL47" s="80"/>
      <c r="AM47" s="79"/>
      <c r="AN47" s="79"/>
      <c r="AO47" s="79"/>
      <c r="AP47" s="79"/>
      <c r="AQ47" s="79"/>
      <c r="AR47" s="79"/>
      <c r="AS47" s="79"/>
      <c r="AT47" s="79"/>
      <c r="AU47" s="79"/>
      <c r="AV47" s="78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8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8"/>
      <c r="BU47" s="79"/>
      <c r="BV47" s="79"/>
      <c r="BW47" s="79"/>
      <c r="BX47" s="79"/>
      <c r="BY47" s="79"/>
      <c r="BZ47" s="79"/>
      <c r="CA47" s="79"/>
      <c r="CB47" s="79"/>
      <c r="CC47" s="79"/>
      <c r="CD47" s="78"/>
    </row>
    <row r="48" ht="15.75" customHeight="1">
      <c r="A48" s="34"/>
      <c r="B48" s="34"/>
      <c r="C48" s="34"/>
      <c r="D48" s="34"/>
      <c r="E48" s="18"/>
      <c r="F48" s="18"/>
      <c r="G48" s="18"/>
      <c r="H48" s="18"/>
      <c r="I48" s="18"/>
      <c r="J48" s="18"/>
      <c r="K48" s="2" t="s">
        <v>1</v>
      </c>
      <c r="L48" s="34"/>
      <c r="M48" s="34"/>
      <c r="N48" s="34"/>
      <c r="O48" s="99">
        <f t="shared" ref="O48:R48" si="22">IF(COUNT(O5:O47)&gt;0,ROUND(SUM(O5:O47)/COUNTIF(O5:O47,"&lt;&gt;"),0),0)</f>
        <v>76</v>
      </c>
      <c r="P48" s="99">
        <f t="shared" si="22"/>
        <v>57</v>
      </c>
      <c r="Q48" s="99">
        <f t="shared" si="22"/>
        <v>68</v>
      </c>
      <c r="R48" s="99">
        <f t="shared" si="22"/>
        <v>80</v>
      </c>
      <c r="S48" s="99"/>
      <c r="T48" s="99">
        <f>IF(COUNT(T5:T47)&gt;0,ROUND(SUM(T5:T47)/COUNTIF(T5:T47,"&lt;&gt;"),0),0)</f>
        <v>81</v>
      </c>
      <c r="U48" s="99"/>
      <c r="V48" s="99">
        <f t="shared" ref="V48:Z48" si="23">IF(COUNT(V5:V47)&gt;0,ROUND(SUM(V5:V47)/COUNTIF(V5:V47,"&lt;&gt;"),0),0)</f>
        <v>2</v>
      </c>
      <c r="W48" s="99">
        <f t="shared" si="23"/>
        <v>72</v>
      </c>
      <c r="X48" s="99">
        <f t="shared" si="23"/>
        <v>16</v>
      </c>
      <c r="Y48" s="99">
        <f t="shared" si="23"/>
        <v>25</v>
      </c>
      <c r="Z48" s="99">
        <f t="shared" si="23"/>
        <v>35</v>
      </c>
      <c r="AA48" s="99"/>
      <c r="AB48" s="99">
        <f t="shared" ref="AB48:AN48" si="24">IF(COUNT(AB5:AB47)&gt;0,ROUND(SUM(AB5:AB47)/COUNTIF(AB5:AB47,"&lt;&gt;"),0),0)</f>
        <v>76</v>
      </c>
      <c r="AC48" s="99">
        <f t="shared" si="24"/>
        <v>19</v>
      </c>
      <c r="AD48" s="99">
        <f t="shared" si="24"/>
        <v>44</v>
      </c>
      <c r="AE48" s="99">
        <f t="shared" si="24"/>
        <v>68</v>
      </c>
      <c r="AF48" s="99">
        <f t="shared" si="24"/>
        <v>57</v>
      </c>
      <c r="AG48" s="99">
        <f t="shared" si="24"/>
        <v>25</v>
      </c>
      <c r="AH48" s="99">
        <f t="shared" si="24"/>
        <v>55</v>
      </c>
      <c r="AI48" s="99">
        <f t="shared" si="24"/>
        <v>100</v>
      </c>
      <c r="AJ48" s="99">
        <f t="shared" si="24"/>
        <v>2</v>
      </c>
      <c r="AK48" s="99">
        <f t="shared" si="24"/>
        <v>90</v>
      </c>
      <c r="AL48" s="99">
        <f t="shared" si="24"/>
        <v>95</v>
      </c>
      <c r="AM48" s="99">
        <f t="shared" si="24"/>
        <v>85</v>
      </c>
      <c r="AN48" s="99">
        <f t="shared" si="24"/>
        <v>88</v>
      </c>
      <c r="AO48" s="99"/>
      <c r="AP48" s="99"/>
      <c r="AQ48" s="99"/>
      <c r="AR48" s="99"/>
      <c r="AS48" s="99"/>
      <c r="AT48" s="99"/>
      <c r="AU48" s="99"/>
      <c r="AV48" s="99">
        <f t="shared" ref="AV48:AX48" si="25">IF(COUNT(AV5:AV47)&gt;0,ROUND(SUM(AV5:AV47)/COUNTIF(AV5:AV47,"&lt;&gt;"),0),0)</f>
        <v>80</v>
      </c>
      <c r="AW48" s="99">
        <f t="shared" si="25"/>
        <v>81</v>
      </c>
      <c r="AX48" s="99">
        <f t="shared" si="25"/>
        <v>81</v>
      </c>
      <c r="AY48" s="99"/>
      <c r="AZ48" s="99"/>
      <c r="BA48" s="99"/>
      <c r="BB48" s="99"/>
      <c r="BC48" s="99">
        <f>IF(COUNT(BC5:BC47)&gt;0,ROUND(SUM(BC5:BC47)/COUNTIF(BC5:BC47,"&lt;&gt;"),0),0)</f>
        <v>73</v>
      </c>
      <c r="BD48" s="99"/>
      <c r="BE48" s="99"/>
      <c r="BF48" s="99">
        <f>IF(COUNT(BF5:BF47)&gt;0,ROUND(SUM(BF5:BF47)/COUNTIF(BF5:BF47,"&lt;&gt;"),0),0)</f>
        <v>70</v>
      </c>
      <c r="BG48" s="99"/>
      <c r="BH48" s="99"/>
      <c r="BI48" s="99">
        <f t="shared" ref="BI48:BK48" si="26">IF(COUNT(BI5:BI47)&gt;0,ROUND(SUM(BI5:BI47)/COUNTIF(BI5:BI47,"&lt;&gt;"),0),0)</f>
        <v>72</v>
      </c>
      <c r="BJ48" s="99">
        <f t="shared" si="26"/>
        <v>100</v>
      </c>
      <c r="BK48" s="99">
        <f t="shared" si="26"/>
        <v>95</v>
      </c>
      <c r="BL48" s="99"/>
      <c r="BM48" s="99"/>
      <c r="BN48" s="99"/>
      <c r="BO48" s="99"/>
      <c r="BP48" s="99">
        <f>IF(COUNT(BP5:BP47)&gt;0,ROUND(SUM(BP5:BP47)/COUNTIF(BP5:BP47,"&lt;&gt;"),0),0)</f>
        <v>79</v>
      </c>
      <c r="BQ48" s="99"/>
      <c r="BR48" s="99"/>
      <c r="BS48" s="99">
        <f t="shared" ref="BS48:BW48" si="27">IF(COUNT(BS5:BS47)&gt;0,ROUND(SUM(BS5:BS47)/COUNTIF(BS5:BS47,"&lt;&gt;"),0),0)</f>
        <v>57</v>
      </c>
      <c r="BT48" s="99">
        <f t="shared" si="27"/>
        <v>81</v>
      </c>
      <c r="BU48" s="99">
        <f t="shared" si="27"/>
        <v>88</v>
      </c>
      <c r="BV48" s="99">
        <f t="shared" si="27"/>
        <v>85</v>
      </c>
      <c r="BW48" s="99">
        <f t="shared" si="27"/>
        <v>83</v>
      </c>
      <c r="BX48" s="99"/>
      <c r="BY48" s="99"/>
      <c r="BZ48" s="99"/>
      <c r="CA48" s="99"/>
      <c r="CB48" s="99"/>
      <c r="CC48" s="99"/>
      <c r="CD48" s="99">
        <f>IF(COUNT(CD5:CD47)&gt;0,ROUND(SUM(CD5:CD47)/COUNTIF(CD5:CD47,"&lt;&gt;"),0),0)</f>
        <v>79</v>
      </c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2" t="s">
        <v>2</v>
      </c>
      <c r="L49" s="34"/>
      <c r="M49" s="34"/>
      <c r="N49" s="34"/>
      <c r="O49" s="99">
        <f t="shared" ref="O49:R49" si="28">MAX(O5:O47)</f>
        <v>100</v>
      </c>
      <c r="P49" s="99">
        <f t="shared" si="28"/>
        <v>95</v>
      </c>
      <c r="Q49" s="99">
        <f t="shared" si="28"/>
        <v>93</v>
      </c>
      <c r="R49" s="99">
        <f t="shared" si="28"/>
        <v>100</v>
      </c>
      <c r="S49" s="99"/>
      <c r="T49" s="99">
        <f>MAX(T5:T47)</f>
        <v>100</v>
      </c>
      <c r="U49" s="99"/>
      <c r="V49" s="99">
        <f t="shared" ref="V49:Z49" si="29">MAX(V5:V47)</f>
        <v>80</v>
      </c>
      <c r="W49" s="99">
        <f t="shared" si="29"/>
        <v>96</v>
      </c>
      <c r="X49" s="99">
        <f t="shared" si="29"/>
        <v>20</v>
      </c>
      <c r="Y49" s="99">
        <f t="shared" si="29"/>
        <v>30</v>
      </c>
      <c r="Z49" s="99">
        <f t="shared" si="29"/>
        <v>50</v>
      </c>
      <c r="AA49" s="99"/>
      <c r="AB49" s="99">
        <f t="shared" ref="AB49:AN49" si="30">MAX(AB5:AB47)</f>
        <v>100</v>
      </c>
      <c r="AC49" s="99">
        <f t="shared" si="30"/>
        <v>30</v>
      </c>
      <c r="AD49" s="99">
        <f t="shared" si="30"/>
        <v>70</v>
      </c>
      <c r="AE49" s="99">
        <f t="shared" si="30"/>
        <v>100</v>
      </c>
      <c r="AF49" s="99">
        <f t="shared" si="30"/>
        <v>95</v>
      </c>
      <c r="AG49" s="99">
        <f t="shared" si="30"/>
        <v>25</v>
      </c>
      <c r="AH49" s="99">
        <f t="shared" si="30"/>
        <v>55</v>
      </c>
      <c r="AI49" s="99">
        <f t="shared" si="30"/>
        <v>100</v>
      </c>
      <c r="AJ49" s="99">
        <f t="shared" si="30"/>
        <v>80</v>
      </c>
      <c r="AK49" s="99">
        <f t="shared" si="30"/>
        <v>100</v>
      </c>
      <c r="AL49" s="99">
        <f t="shared" si="30"/>
        <v>100</v>
      </c>
      <c r="AM49" s="99">
        <f t="shared" si="30"/>
        <v>100</v>
      </c>
      <c r="AN49" s="99">
        <f t="shared" si="30"/>
        <v>100</v>
      </c>
      <c r="AO49" s="99"/>
      <c r="AP49" s="99"/>
      <c r="AQ49" s="99"/>
      <c r="AR49" s="99"/>
      <c r="AS49" s="99"/>
      <c r="AT49" s="99"/>
      <c r="AU49" s="99"/>
      <c r="AV49" s="99">
        <f t="shared" ref="AV49:AX49" si="31">MAX(AV5:AV47)</f>
        <v>100</v>
      </c>
      <c r="AW49" s="99">
        <f t="shared" si="31"/>
        <v>100</v>
      </c>
      <c r="AX49" s="99">
        <f t="shared" si="31"/>
        <v>100</v>
      </c>
      <c r="AY49" s="99"/>
      <c r="AZ49" s="99"/>
      <c r="BA49" s="99"/>
      <c r="BB49" s="99"/>
      <c r="BC49" s="99">
        <f>MAX(BC5:BC47)</f>
        <v>100</v>
      </c>
      <c r="BD49" s="99"/>
      <c r="BE49" s="99"/>
      <c r="BF49" s="99">
        <f>MAX(BF5:BF47)</f>
        <v>100</v>
      </c>
      <c r="BG49" s="99"/>
      <c r="BH49" s="99"/>
      <c r="BI49" s="101">
        <f t="shared" ref="BI49:BK49" si="32">MAX(BI5:BI47)</f>
        <v>100</v>
      </c>
      <c r="BJ49" s="99">
        <f t="shared" si="32"/>
        <v>100</v>
      </c>
      <c r="BK49" s="99">
        <f t="shared" si="32"/>
        <v>100</v>
      </c>
      <c r="BL49" s="99"/>
      <c r="BM49" s="99"/>
      <c r="BN49" s="99"/>
      <c r="BO49" s="99"/>
      <c r="BP49" s="99">
        <f>MAX(BP5:BP47)</f>
        <v>100</v>
      </c>
      <c r="BQ49" s="99"/>
      <c r="BR49" s="99"/>
      <c r="BS49" s="99">
        <f t="shared" ref="BS49:BW49" si="33">MAX(BS5:BS47)</f>
        <v>100</v>
      </c>
      <c r="BT49" s="101">
        <f t="shared" si="33"/>
        <v>100</v>
      </c>
      <c r="BU49" s="99">
        <f t="shared" si="33"/>
        <v>100</v>
      </c>
      <c r="BV49" s="99">
        <f t="shared" si="33"/>
        <v>100</v>
      </c>
      <c r="BW49" s="99">
        <f t="shared" si="33"/>
        <v>100</v>
      </c>
      <c r="BX49" s="99"/>
      <c r="BY49" s="99"/>
      <c r="BZ49" s="99"/>
      <c r="CA49" s="99"/>
      <c r="CB49" s="99"/>
      <c r="CC49" s="99"/>
      <c r="CD49" s="101">
        <f>MAX(CD5:CD47)</f>
        <v>100</v>
      </c>
    </row>
    <row r="50" ht="15.75" customHeight="1">
      <c r="A50" s="34"/>
      <c r="B50" s="34"/>
      <c r="C50" s="34"/>
      <c r="D50" s="34">
        <v>1.0</v>
      </c>
      <c r="E50" s="34"/>
      <c r="F50" s="34"/>
      <c r="G50" s="34"/>
      <c r="H50" s="34"/>
      <c r="I50" s="34"/>
      <c r="J50" s="34"/>
      <c r="K50" s="2" t="s">
        <v>3</v>
      </c>
      <c r="L50" s="34"/>
      <c r="M50" s="34"/>
      <c r="N50" s="34"/>
      <c r="O50" s="99">
        <f t="shared" ref="O50:R50" si="34">MIN(O5:O47)</f>
        <v>0</v>
      </c>
      <c r="P50" s="99">
        <f t="shared" si="34"/>
        <v>0</v>
      </c>
      <c r="Q50" s="99">
        <f t="shared" si="34"/>
        <v>0</v>
      </c>
      <c r="R50" s="99">
        <f t="shared" si="34"/>
        <v>21.8</v>
      </c>
      <c r="S50" s="99"/>
      <c r="T50" s="99">
        <f>MIN(T5:T47)</f>
        <v>15.5</v>
      </c>
      <c r="U50" s="99"/>
      <c r="V50" s="99">
        <f t="shared" ref="V50:Z50" si="35">MIN(V5:V47)</f>
        <v>0</v>
      </c>
      <c r="W50" s="99">
        <f t="shared" si="35"/>
        <v>0</v>
      </c>
      <c r="X50" s="99">
        <f t="shared" si="35"/>
        <v>0</v>
      </c>
      <c r="Y50" s="99">
        <f t="shared" si="35"/>
        <v>0</v>
      </c>
      <c r="Z50" s="99">
        <f t="shared" si="35"/>
        <v>0</v>
      </c>
      <c r="AA50" s="99"/>
      <c r="AB50" s="99">
        <f t="shared" ref="AB50:AN50" si="36">MIN(AB5:AB47)</f>
        <v>0</v>
      </c>
      <c r="AC50" s="99">
        <f t="shared" si="36"/>
        <v>0</v>
      </c>
      <c r="AD50" s="99">
        <f t="shared" si="36"/>
        <v>0</v>
      </c>
      <c r="AE50" s="99">
        <f t="shared" si="36"/>
        <v>0</v>
      </c>
      <c r="AF50" s="99">
        <f t="shared" si="36"/>
        <v>0</v>
      </c>
      <c r="AG50" s="99">
        <f t="shared" si="36"/>
        <v>25</v>
      </c>
      <c r="AH50" s="99">
        <f t="shared" si="36"/>
        <v>55</v>
      </c>
      <c r="AI50" s="99">
        <f t="shared" si="36"/>
        <v>100</v>
      </c>
      <c r="AJ50" s="99">
        <f t="shared" si="36"/>
        <v>0</v>
      </c>
      <c r="AK50" s="99">
        <f t="shared" si="36"/>
        <v>0</v>
      </c>
      <c r="AL50" s="99">
        <f t="shared" si="36"/>
        <v>40</v>
      </c>
      <c r="AM50" s="99">
        <f t="shared" si="36"/>
        <v>0</v>
      </c>
      <c r="AN50" s="99">
        <f t="shared" si="36"/>
        <v>0</v>
      </c>
      <c r="AO50" s="99"/>
      <c r="AP50" s="99"/>
      <c r="AQ50" s="99"/>
      <c r="AR50" s="99"/>
      <c r="AS50" s="99"/>
      <c r="AT50" s="99"/>
      <c r="AU50" s="99"/>
      <c r="AV50" s="99">
        <f t="shared" ref="AV50:AX50" si="37">MIN(AV5:AV47)</f>
        <v>21.8</v>
      </c>
      <c r="AW50" s="99">
        <f t="shared" si="37"/>
        <v>0</v>
      </c>
      <c r="AX50" s="99">
        <f t="shared" si="37"/>
        <v>0</v>
      </c>
      <c r="AY50" s="99"/>
      <c r="AZ50" s="99"/>
      <c r="BA50" s="99"/>
      <c r="BB50" s="99"/>
      <c r="BC50" s="99">
        <f>MIN(BC5:BC47)</f>
        <v>0</v>
      </c>
      <c r="BD50" s="99"/>
      <c r="BE50" s="99"/>
      <c r="BF50" s="99">
        <f>MIN(BF5:BF47)</f>
        <v>0</v>
      </c>
      <c r="BG50" s="99"/>
      <c r="BH50" s="99"/>
      <c r="BI50" s="101">
        <f t="shared" ref="BI50:BK50" si="38">MIN(BI5:BI47)</f>
        <v>0</v>
      </c>
      <c r="BJ50" s="99">
        <f t="shared" si="38"/>
        <v>90</v>
      </c>
      <c r="BK50" s="99">
        <f t="shared" si="38"/>
        <v>0</v>
      </c>
      <c r="BL50" s="99"/>
      <c r="BM50" s="99"/>
      <c r="BN50" s="99"/>
      <c r="BO50" s="99"/>
      <c r="BP50" s="99">
        <f>MIN(BP5:BP47)</f>
        <v>0</v>
      </c>
      <c r="BQ50" s="99"/>
      <c r="BR50" s="99"/>
      <c r="BS50" s="99">
        <f t="shared" ref="BS50:BW50" si="39">MIN(BS5:BS47)</f>
        <v>0</v>
      </c>
      <c r="BT50" s="101">
        <f t="shared" si="39"/>
        <v>15.5</v>
      </c>
      <c r="BU50" s="99">
        <f t="shared" si="39"/>
        <v>0</v>
      </c>
      <c r="BV50" s="99">
        <f t="shared" si="39"/>
        <v>0</v>
      </c>
      <c r="BW50" s="99">
        <f t="shared" si="39"/>
        <v>0</v>
      </c>
      <c r="BX50" s="99"/>
      <c r="BY50" s="99"/>
      <c r="BZ50" s="99"/>
      <c r="CA50" s="99"/>
      <c r="CB50" s="99"/>
      <c r="CC50" s="99"/>
      <c r="CD50" s="101">
        <f>MIN(CD5:CD47)</f>
        <v>0</v>
      </c>
    </row>
    <row r="51" ht="15.75" customHeight="1">
      <c r="A51" s="34"/>
      <c r="B51" s="34"/>
      <c r="C51" s="34"/>
      <c r="D51" s="34">
        <v>0.7</v>
      </c>
      <c r="E51" s="34"/>
      <c r="F51" s="34"/>
      <c r="G51" s="34"/>
      <c r="H51" s="34"/>
      <c r="I51" s="34"/>
      <c r="J51" s="34"/>
      <c r="K51" s="2" t="s">
        <v>4</v>
      </c>
      <c r="L51" s="34"/>
      <c r="M51" s="34"/>
      <c r="N51" s="34"/>
      <c r="O51" s="102">
        <f t="shared" ref="O51:R51" si="40">COUNTIF(O5:O47,"&gt;=55")</f>
        <v>27</v>
      </c>
      <c r="P51" s="102">
        <f t="shared" si="40"/>
        <v>25</v>
      </c>
      <c r="Q51" s="102">
        <f t="shared" si="40"/>
        <v>29</v>
      </c>
      <c r="R51" s="102">
        <f t="shared" si="40"/>
        <v>28</v>
      </c>
      <c r="S51" s="102"/>
      <c r="T51" s="102">
        <f>COUNTIF(T5:T47,"&gt;=55")</f>
        <v>30</v>
      </c>
      <c r="U51" s="102"/>
      <c r="V51" s="102">
        <f t="shared" ref="V51:Z51" si="41">COUNTIF(V5:V47,"&gt;=55")</f>
        <v>1</v>
      </c>
      <c r="W51" s="102">
        <f t="shared" si="41"/>
        <v>29</v>
      </c>
      <c r="X51" s="102">
        <f t="shared" si="41"/>
        <v>0</v>
      </c>
      <c r="Y51" s="102">
        <f t="shared" si="41"/>
        <v>0</v>
      </c>
      <c r="Z51" s="102">
        <f t="shared" si="41"/>
        <v>0</v>
      </c>
      <c r="AA51" s="102"/>
      <c r="AB51" s="102">
        <f t="shared" ref="AB51:AN51" si="42">COUNTIF(AB5:AB47,"&gt;=55")</f>
        <v>27</v>
      </c>
      <c r="AC51" s="102">
        <f t="shared" si="42"/>
        <v>0</v>
      </c>
      <c r="AD51" s="102">
        <f t="shared" si="42"/>
        <v>22</v>
      </c>
      <c r="AE51" s="102">
        <f t="shared" si="42"/>
        <v>27</v>
      </c>
      <c r="AF51" s="102">
        <f t="shared" si="42"/>
        <v>25</v>
      </c>
      <c r="AG51" s="102">
        <f t="shared" si="42"/>
        <v>0</v>
      </c>
      <c r="AH51" s="102">
        <f t="shared" si="42"/>
        <v>1</v>
      </c>
      <c r="AI51" s="102">
        <f t="shared" si="42"/>
        <v>1</v>
      </c>
      <c r="AJ51" s="102">
        <f t="shared" si="42"/>
        <v>1</v>
      </c>
      <c r="AK51" s="102">
        <f t="shared" si="42"/>
        <v>30</v>
      </c>
      <c r="AL51" s="102">
        <f t="shared" si="42"/>
        <v>33</v>
      </c>
      <c r="AM51" s="102">
        <f t="shared" si="42"/>
        <v>28</v>
      </c>
      <c r="AN51" s="102">
        <f t="shared" si="42"/>
        <v>31</v>
      </c>
      <c r="AO51" s="102"/>
      <c r="AP51" s="102"/>
      <c r="AQ51" s="102"/>
      <c r="AR51" s="102"/>
      <c r="AS51" s="102"/>
      <c r="AT51" s="102"/>
      <c r="AU51" s="102"/>
      <c r="AV51" s="99">
        <f t="shared" ref="AV51:AX51" si="43">COUNTIF(AV5:AV47,"&gt;=55")</f>
        <v>28</v>
      </c>
      <c r="AW51" s="102">
        <f t="shared" si="43"/>
        <v>29</v>
      </c>
      <c r="AX51" s="102">
        <f t="shared" si="43"/>
        <v>28</v>
      </c>
      <c r="AY51" s="102"/>
      <c r="AZ51" s="102"/>
      <c r="BA51" s="102"/>
      <c r="BB51" s="102"/>
      <c r="BC51" s="102">
        <f>COUNTIF(BC5:BC47,"&gt;=55")</f>
        <v>26</v>
      </c>
      <c r="BD51" s="102"/>
      <c r="BE51" s="102"/>
      <c r="BF51" s="102">
        <f>COUNTIF(BF5:BF47,"&gt;=55")</f>
        <v>24</v>
      </c>
      <c r="BG51" s="102"/>
      <c r="BH51" s="102"/>
      <c r="BI51" s="101">
        <f t="shared" ref="BI51:BK51" si="44">COUNTIF(BI5:BI47,"&gt;=55")</f>
        <v>26</v>
      </c>
      <c r="BJ51" s="102">
        <f t="shared" si="44"/>
        <v>34</v>
      </c>
      <c r="BK51" s="102">
        <f t="shared" si="44"/>
        <v>33</v>
      </c>
      <c r="BL51" s="102"/>
      <c r="BM51" s="102"/>
      <c r="BN51" s="102"/>
      <c r="BO51" s="102"/>
      <c r="BP51" s="102">
        <f>COUNTIF(BP5:BP47,"&gt;=55")</f>
        <v>28</v>
      </c>
      <c r="BQ51" s="102"/>
      <c r="BR51" s="102"/>
      <c r="BS51" s="102">
        <f t="shared" ref="BS51:BW51" si="45">COUNTIF(BS5:BS47,"&gt;=55")</f>
        <v>20</v>
      </c>
      <c r="BT51" s="101">
        <f t="shared" si="45"/>
        <v>30</v>
      </c>
      <c r="BU51" s="102">
        <f t="shared" si="45"/>
        <v>30</v>
      </c>
      <c r="BV51" s="102">
        <f t="shared" si="45"/>
        <v>29</v>
      </c>
      <c r="BW51" s="102">
        <f t="shared" si="45"/>
        <v>28</v>
      </c>
      <c r="BX51" s="102"/>
      <c r="BY51" s="102"/>
      <c r="BZ51" s="102"/>
      <c r="CA51" s="102"/>
      <c r="CB51" s="102"/>
      <c r="CC51" s="102"/>
      <c r="CD51" s="101">
        <f>COUNTIF(CD5:CD47,"&gt;=55")</f>
        <v>27</v>
      </c>
    </row>
    <row r="52" ht="15.75" customHeight="1">
      <c r="A52" s="34"/>
      <c r="B52" s="34"/>
      <c r="C52" s="34"/>
      <c r="D52" s="34">
        <v>0.3</v>
      </c>
      <c r="E52" s="34"/>
      <c r="F52" s="34"/>
      <c r="G52" s="34"/>
      <c r="H52" s="34"/>
      <c r="I52" s="34"/>
      <c r="J52" s="34"/>
      <c r="K52" s="2" t="s">
        <v>5</v>
      </c>
      <c r="L52" s="34"/>
      <c r="M52" s="34"/>
      <c r="N52" s="34"/>
      <c r="O52" s="102">
        <f t="shared" ref="O52:R52" si="46">+$K$53-O51</f>
        <v>7</v>
      </c>
      <c r="P52" s="102">
        <f t="shared" si="46"/>
        <v>9</v>
      </c>
      <c r="Q52" s="102">
        <f t="shared" si="46"/>
        <v>5</v>
      </c>
      <c r="R52" s="102">
        <f t="shared" si="46"/>
        <v>6</v>
      </c>
      <c r="S52" s="102"/>
      <c r="T52" s="102">
        <f>+$K$53-T51</f>
        <v>4</v>
      </c>
      <c r="U52" s="102"/>
      <c r="V52" s="102">
        <f t="shared" ref="V52:Z52" si="47">+$K$53-V51</f>
        <v>33</v>
      </c>
      <c r="W52" s="102">
        <f t="shared" si="47"/>
        <v>5</v>
      </c>
      <c r="X52" s="102">
        <f t="shared" si="47"/>
        <v>34</v>
      </c>
      <c r="Y52" s="102">
        <f t="shared" si="47"/>
        <v>34</v>
      </c>
      <c r="Z52" s="102">
        <f t="shared" si="47"/>
        <v>34</v>
      </c>
      <c r="AA52" s="102"/>
      <c r="AB52" s="102">
        <f t="shared" ref="AB52:AN52" si="48">+$K$53-AB51</f>
        <v>7</v>
      </c>
      <c r="AC52" s="102">
        <f t="shared" si="48"/>
        <v>34</v>
      </c>
      <c r="AD52" s="102">
        <f t="shared" si="48"/>
        <v>12</v>
      </c>
      <c r="AE52" s="102">
        <f t="shared" si="48"/>
        <v>7</v>
      </c>
      <c r="AF52" s="102">
        <f t="shared" si="48"/>
        <v>9</v>
      </c>
      <c r="AG52" s="102">
        <f t="shared" si="48"/>
        <v>34</v>
      </c>
      <c r="AH52" s="102">
        <f t="shared" si="48"/>
        <v>33</v>
      </c>
      <c r="AI52" s="102">
        <f t="shared" si="48"/>
        <v>33</v>
      </c>
      <c r="AJ52" s="102">
        <f t="shared" si="48"/>
        <v>33</v>
      </c>
      <c r="AK52" s="102">
        <f t="shared" si="48"/>
        <v>4</v>
      </c>
      <c r="AL52" s="102">
        <f t="shared" si="48"/>
        <v>1</v>
      </c>
      <c r="AM52" s="102">
        <f t="shared" si="48"/>
        <v>6</v>
      </c>
      <c r="AN52" s="102">
        <f t="shared" si="48"/>
        <v>3</v>
      </c>
      <c r="AO52" s="102"/>
      <c r="AP52" s="102"/>
      <c r="AQ52" s="102"/>
      <c r="AR52" s="102"/>
      <c r="AS52" s="102"/>
      <c r="AT52" s="102"/>
      <c r="AU52" s="102"/>
      <c r="AV52" s="99">
        <f t="shared" ref="AV52:AX52" si="49">+$K$53-AV51</f>
        <v>6</v>
      </c>
      <c r="AW52" s="102">
        <f t="shared" si="49"/>
        <v>5</v>
      </c>
      <c r="AX52" s="102">
        <f t="shared" si="49"/>
        <v>6</v>
      </c>
      <c r="AY52" s="102"/>
      <c r="AZ52" s="102"/>
      <c r="BA52" s="102"/>
      <c r="BB52" s="102"/>
      <c r="BC52" s="102">
        <f>+$K$53-BC51</f>
        <v>8</v>
      </c>
      <c r="BD52" s="102"/>
      <c r="BE52" s="102"/>
      <c r="BF52" s="102">
        <f>+$K$53-BF51</f>
        <v>10</v>
      </c>
      <c r="BG52" s="102"/>
      <c r="BH52" s="102"/>
      <c r="BI52" s="101">
        <f t="shared" ref="BI52:BK52" si="50">+$K$53-BI51</f>
        <v>8</v>
      </c>
      <c r="BJ52" s="102">
        <f t="shared" si="50"/>
        <v>0</v>
      </c>
      <c r="BK52" s="102">
        <f t="shared" si="50"/>
        <v>1</v>
      </c>
      <c r="BL52" s="102"/>
      <c r="BM52" s="102"/>
      <c r="BN52" s="102"/>
      <c r="BO52" s="102"/>
      <c r="BP52" s="102">
        <f>+$K$53-BP51</f>
        <v>6</v>
      </c>
      <c r="BQ52" s="102"/>
      <c r="BR52" s="102"/>
      <c r="BS52" s="102">
        <f t="shared" ref="BS52:BW52" si="51">+$K$53-BS51</f>
        <v>14</v>
      </c>
      <c r="BT52" s="101">
        <f t="shared" si="51"/>
        <v>4</v>
      </c>
      <c r="BU52" s="102">
        <f t="shared" si="51"/>
        <v>4</v>
      </c>
      <c r="BV52" s="102">
        <f t="shared" si="51"/>
        <v>5</v>
      </c>
      <c r="BW52" s="102">
        <f t="shared" si="51"/>
        <v>6</v>
      </c>
      <c r="BX52" s="102"/>
      <c r="BY52" s="102"/>
      <c r="BZ52" s="102"/>
      <c r="CA52" s="102"/>
      <c r="CB52" s="102"/>
      <c r="CC52" s="102"/>
      <c r="CD52" s="101">
        <f>+$K$53-CD51</f>
        <v>7</v>
      </c>
    </row>
    <row r="53" ht="15.75" customHeight="1">
      <c r="D53" s="34">
        <v>0.0</v>
      </c>
      <c r="J53" s="34" t="s">
        <v>6</v>
      </c>
      <c r="K53" s="34">
        <f>COUNTA(K5:K47)</f>
        <v>34</v>
      </c>
      <c r="AA53" s="18"/>
    </row>
    <row r="54" ht="15.75" customHeight="1">
      <c r="AA54" s="18"/>
    </row>
    <row r="55" ht="15.75" customHeight="1">
      <c r="AA55" s="18"/>
    </row>
    <row r="56" ht="15.75" customHeight="1">
      <c r="AA56" s="18"/>
    </row>
    <row r="57" ht="15.75" customHeight="1">
      <c r="AA57" s="18"/>
    </row>
    <row r="58" ht="15.75" customHeight="1">
      <c r="AA58" s="18"/>
    </row>
    <row r="59" ht="15.75" customHeight="1">
      <c r="AA59" s="18"/>
    </row>
    <row r="60" ht="15.75" customHeight="1">
      <c r="AA60" s="18"/>
    </row>
    <row r="61" ht="15.75" customHeight="1">
      <c r="AA61" s="18"/>
    </row>
    <row r="62" ht="15.75" customHeight="1">
      <c r="AA62" s="18"/>
    </row>
    <row r="63" ht="15.75" customHeight="1">
      <c r="AA63" s="18"/>
    </row>
    <row r="64" ht="15.75" customHeight="1">
      <c r="AA64" s="18"/>
    </row>
    <row r="65" ht="15.75" customHeight="1">
      <c r="AA65" s="18"/>
    </row>
    <row r="66" ht="15.75" customHeight="1">
      <c r="AA66" s="18"/>
    </row>
    <row r="67" ht="15.75" customHeight="1">
      <c r="AA67" s="18"/>
    </row>
    <row r="68" ht="15.75" customHeight="1">
      <c r="AA68" s="18"/>
    </row>
    <row r="69" ht="15.75" customHeight="1">
      <c r="AA69" s="18"/>
    </row>
    <row r="70" ht="15.75" customHeight="1">
      <c r="AA70" s="18"/>
    </row>
    <row r="71" ht="15.75" customHeight="1">
      <c r="AA71" s="18"/>
    </row>
    <row r="72" ht="15.75" customHeight="1">
      <c r="AA72" s="18"/>
    </row>
    <row r="73" ht="15.75" customHeight="1">
      <c r="AA73" s="18"/>
    </row>
    <row r="74" ht="15.75" customHeight="1">
      <c r="AA74" s="18"/>
    </row>
    <row r="75" ht="15.75" customHeight="1">
      <c r="AA75" s="18"/>
    </row>
    <row r="76" ht="15.75" customHeight="1">
      <c r="AA76" s="18"/>
    </row>
    <row r="77" ht="15.75" customHeight="1">
      <c r="AA77" s="18"/>
    </row>
    <row r="78" ht="15.75" customHeight="1">
      <c r="AA78" s="18"/>
    </row>
    <row r="79" ht="15.75" customHeight="1">
      <c r="AA79" s="18"/>
    </row>
    <row r="80" ht="15.75" customHeight="1">
      <c r="AA80" s="18"/>
    </row>
    <row r="81" ht="15.75" customHeight="1">
      <c r="AA81" s="18"/>
    </row>
    <row r="82" ht="15.75" customHeight="1">
      <c r="AA82" s="18"/>
    </row>
    <row r="83" ht="15.75" customHeight="1">
      <c r="AA83" s="18"/>
    </row>
    <row r="84" ht="15.75" customHeight="1">
      <c r="AA84" s="18"/>
    </row>
    <row r="85" ht="15.75" customHeight="1">
      <c r="AA85" s="18"/>
    </row>
    <row r="86" ht="15.75" customHeight="1">
      <c r="AA86" s="18"/>
    </row>
    <row r="87" ht="15.75" customHeight="1">
      <c r="AA87" s="18"/>
    </row>
    <row r="88" ht="15.75" customHeight="1">
      <c r="AA88" s="18"/>
    </row>
    <row r="89" ht="15.75" customHeight="1">
      <c r="AA89" s="18"/>
    </row>
    <row r="90" ht="15.75" customHeight="1">
      <c r="AA90" s="18"/>
    </row>
    <row r="91" ht="15.75" customHeight="1">
      <c r="AA91" s="18"/>
    </row>
    <row r="92" ht="15.75" customHeight="1">
      <c r="AA92" s="18"/>
    </row>
    <row r="93" ht="15.75" customHeight="1">
      <c r="AA93" s="18"/>
    </row>
    <row r="94" ht="15.75" customHeight="1">
      <c r="AA94" s="18"/>
    </row>
    <row r="95" ht="15.75" customHeight="1">
      <c r="AA95" s="18"/>
    </row>
    <row r="96" ht="15.75" customHeight="1">
      <c r="AA96" s="18"/>
    </row>
    <row r="97" ht="15.75" customHeight="1">
      <c r="AA97" s="18"/>
    </row>
    <row r="98" ht="15.75" customHeight="1">
      <c r="AA98" s="18"/>
    </row>
    <row r="99" ht="15.75" customHeight="1">
      <c r="AA99" s="18"/>
    </row>
    <row r="100" ht="15.75" customHeight="1">
      <c r="AA100" s="18"/>
    </row>
    <row r="101" ht="15.75" customHeight="1">
      <c r="AA101" s="18"/>
    </row>
    <row r="102" ht="15.75" customHeight="1">
      <c r="AA102" s="18"/>
    </row>
    <row r="103" ht="15.75" customHeight="1">
      <c r="AA103" s="18"/>
    </row>
    <row r="104" ht="15.75" customHeight="1">
      <c r="AA104" s="18"/>
    </row>
    <row r="105" ht="15.75" customHeight="1">
      <c r="AA105" s="18"/>
    </row>
    <row r="106" ht="15.75" customHeight="1">
      <c r="AA106" s="18"/>
    </row>
    <row r="107" ht="15.75" customHeight="1">
      <c r="AA107" s="18"/>
    </row>
    <row r="108" ht="15.75" customHeight="1">
      <c r="AA108" s="18"/>
    </row>
    <row r="109" ht="15.75" customHeight="1">
      <c r="AA109" s="18"/>
    </row>
    <row r="110" ht="15.75" customHeight="1">
      <c r="AA110" s="18"/>
    </row>
    <row r="111" ht="15.75" customHeight="1">
      <c r="AA111" s="18"/>
    </row>
    <row r="112" ht="15.75" customHeight="1">
      <c r="AA112" s="18"/>
    </row>
    <row r="113" ht="15.75" customHeight="1">
      <c r="AA113" s="18"/>
    </row>
    <row r="114" ht="15.75" customHeight="1">
      <c r="AA114" s="18"/>
    </row>
    <row r="115" ht="15.75" customHeight="1">
      <c r="AA115" s="18"/>
    </row>
    <row r="116" ht="15.75" customHeight="1">
      <c r="AA116" s="18"/>
    </row>
    <row r="117" ht="15.75" customHeight="1">
      <c r="AA117" s="18"/>
    </row>
    <row r="118" ht="15.75" customHeight="1">
      <c r="AA118" s="18"/>
    </row>
    <row r="119" ht="15.75" customHeight="1">
      <c r="AA119" s="18"/>
    </row>
    <row r="120" ht="15.75" customHeight="1">
      <c r="AA120" s="18"/>
    </row>
    <row r="121" ht="15.75" customHeight="1">
      <c r="AA121" s="18"/>
    </row>
    <row r="122" ht="15.75" customHeight="1">
      <c r="AA122" s="18"/>
    </row>
    <row r="123" ht="15.75" customHeight="1">
      <c r="AA123" s="18"/>
    </row>
    <row r="124" ht="15.75" customHeight="1">
      <c r="AA124" s="18"/>
    </row>
    <row r="125" ht="15.75" customHeight="1">
      <c r="AA125" s="18"/>
    </row>
    <row r="126" ht="15.75" customHeight="1">
      <c r="AA126" s="18"/>
    </row>
    <row r="127" ht="15.75" customHeight="1">
      <c r="AA127" s="18"/>
    </row>
    <row r="128" ht="15.75" customHeight="1">
      <c r="AA128" s="18"/>
    </row>
    <row r="129" ht="15.75" customHeight="1">
      <c r="AA129" s="18"/>
    </row>
    <row r="130" ht="15.75" customHeight="1">
      <c r="AA130" s="18"/>
    </row>
    <row r="131" ht="15.75" customHeight="1">
      <c r="AA131" s="18"/>
    </row>
    <row r="132" ht="15.75" customHeight="1">
      <c r="AA132" s="18"/>
    </row>
    <row r="133" ht="15.75" customHeight="1">
      <c r="AA133" s="18"/>
    </row>
    <row r="134" ht="15.75" customHeight="1">
      <c r="AA134" s="18"/>
    </row>
    <row r="135" ht="15.75" customHeight="1">
      <c r="AA135" s="18"/>
    </row>
    <row r="136" ht="15.75" customHeight="1">
      <c r="AA136" s="18"/>
    </row>
    <row r="137" ht="15.75" customHeight="1">
      <c r="AA137" s="18"/>
    </row>
    <row r="138" ht="15.75" customHeight="1">
      <c r="AA138" s="18"/>
    </row>
    <row r="139" ht="15.75" customHeight="1">
      <c r="AA139" s="18"/>
    </row>
    <row r="140" ht="15.75" customHeight="1">
      <c r="AA140" s="18"/>
    </row>
    <row r="141" ht="15.75" customHeight="1">
      <c r="AA141" s="18"/>
    </row>
    <row r="142" ht="15.75" customHeight="1">
      <c r="AA142" s="18"/>
    </row>
    <row r="143" ht="15.75" customHeight="1">
      <c r="AA143" s="18"/>
    </row>
    <row r="144" ht="15.75" customHeight="1">
      <c r="AA144" s="18"/>
    </row>
    <row r="145" ht="15.75" customHeight="1">
      <c r="AA145" s="18"/>
    </row>
    <row r="146" ht="15.75" customHeight="1">
      <c r="AA146" s="18"/>
    </row>
    <row r="147" ht="15.75" customHeight="1">
      <c r="AA147" s="18"/>
    </row>
    <row r="148" ht="15.75" customHeight="1">
      <c r="AA148" s="18"/>
    </row>
    <row r="149" ht="15.75" customHeight="1">
      <c r="AA149" s="18"/>
    </row>
    <row r="150" ht="15.75" customHeight="1">
      <c r="AA150" s="18"/>
    </row>
    <row r="151" ht="15.75" customHeight="1">
      <c r="AA151" s="18"/>
    </row>
    <row r="152" ht="15.75" customHeight="1">
      <c r="AA152" s="18"/>
    </row>
    <row r="153" ht="15.75" customHeight="1">
      <c r="AA153" s="18"/>
    </row>
    <row r="154" ht="15.75" customHeight="1">
      <c r="AA154" s="18"/>
    </row>
    <row r="155" ht="15.75" customHeight="1">
      <c r="AA155" s="18"/>
    </row>
    <row r="156" ht="15.75" customHeight="1">
      <c r="AA156" s="18"/>
    </row>
    <row r="157" ht="15.75" customHeight="1">
      <c r="AA157" s="18"/>
    </row>
    <row r="158" ht="15.75" customHeight="1">
      <c r="AA158" s="18"/>
    </row>
    <row r="159" ht="15.75" customHeight="1">
      <c r="AA159" s="18"/>
    </row>
    <row r="160" ht="15.75" customHeight="1">
      <c r="AA160" s="18"/>
    </row>
    <row r="161" ht="15.75" customHeight="1">
      <c r="AA161" s="18"/>
    </row>
    <row r="162" ht="15.75" customHeight="1">
      <c r="AA162" s="18"/>
    </row>
    <row r="163" ht="15.75" customHeight="1">
      <c r="AA163" s="18"/>
    </row>
    <row r="164" ht="15.75" customHeight="1">
      <c r="AA164" s="18"/>
    </row>
    <row r="165" ht="15.75" customHeight="1">
      <c r="AA165" s="18"/>
    </row>
    <row r="166" ht="15.75" customHeight="1">
      <c r="AA166" s="18"/>
    </row>
    <row r="167" ht="15.75" customHeight="1">
      <c r="AA167" s="18"/>
    </row>
    <row r="168" ht="15.75" customHeight="1">
      <c r="AA168" s="18"/>
    </row>
    <row r="169" ht="15.75" customHeight="1">
      <c r="AA169" s="18"/>
    </row>
    <row r="170" ht="15.75" customHeight="1">
      <c r="AA170" s="18"/>
    </row>
    <row r="171" ht="15.75" customHeight="1">
      <c r="AA171" s="18"/>
    </row>
    <row r="172" ht="15.75" customHeight="1">
      <c r="AA172" s="18"/>
    </row>
    <row r="173" ht="15.75" customHeight="1">
      <c r="AA173" s="18"/>
    </row>
    <row r="174" ht="15.75" customHeight="1">
      <c r="AA174" s="18"/>
    </row>
    <row r="175" ht="15.75" customHeight="1">
      <c r="AA175" s="18"/>
    </row>
    <row r="176" ht="15.75" customHeight="1">
      <c r="AA176" s="18"/>
    </row>
    <row r="177" ht="15.75" customHeight="1">
      <c r="AA177" s="18"/>
    </row>
    <row r="178" ht="15.75" customHeight="1">
      <c r="AA178" s="18"/>
    </row>
    <row r="179" ht="15.75" customHeight="1">
      <c r="AA179" s="18"/>
    </row>
    <row r="180" ht="15.75" customHeight="1">
      <c r="AA180" s="18"/>
    </row>
    <row r="181" ht="15.75" customHeight="1">
      <c r="AA181" s="18"/>
    </row>
    <row r="182" ht="15.75" customHeight="1">
      <c r="AA182" s="18"/>
    </row>
    <row r="183" ht="15.75" customHeight="1">
      <c r="AA183" s="18"/>
    </row>
    <row r="184" ht="15.75" customHeight="1">
      <c r="AA184" s="18"/>
    </row>
    <row r="185" ht="15.75" customHeight="1">
      <c r="AA185" s="18"/>
    </row>
    <row r="186" ht="15.75" customHeight="1">
      <c r="AA186" s="18"/>
    </row>
    <row r="187" ht="15.75" customHeight="1">
      <c r="AA187" s="18"/>
    </row>
    <row r="188" ht="15.75" customHeight="1">
      <c r="AA188" s="18"/>
    </row>
    <row r="189" ht="15.75" customHeight="1">
      <c r="AA189" s="18"/>
    </row>
    <row r="190" ht="15.75" customHeight="1">
      <c r="AA190" s="18"/>
    </row>
    <row r="191" ht="15.75" customHeight="1">
      <c r="AA191" s="18"/>
    </row>
    <row r="192" ht="15.75" customHeight="1">
      <c r="AA192" s="18"/>
    </row>
    <row r="193" ht="15.75" customHeight="1">
      <c r="AA193" s="18"/>
    </row>
    <row r="194" ht="15.75" customHeight="1">
      <c r="AA194" s="18"/>
    </row>
    <row r="195" ht="15.75" customHeight="1">
      <c r="AA195" s="18"/>
    </row>
    <row r="196" ht="15.75" customHeight="1">
      <c r="AA196" s="18"/>
    </row>
    <row r="197" ht="15.75" customHeight="1">
      <c r="AA197" s="18"/>
    </row>
    <row r="198" ht="15.75" customHeight="1">
      <c r="AA198" s="18"/>
    </row>
    <row r="199" ht="15.75" customHeight="1">
      <c r="AA199" s="18"/>
    </row>
    <row r="200" ht="15.75" customHeight="1">
      <c r="AA200" s="18"/>
    </row>
    <row r="201" ht="15.75" customHeight="1">
      <c r="AA201" s="18"/>
    </row>
    <row r="202" ht="15.75" customHeight="1">
      <c r="AA202" s="18"/>
    </row>
    <row r="203" ht="15.75" customHeight="1">
      <c r="AA203" s="18"/>
    </row>
    <row r="204" ht="15.75" customHeight="1">
      <c r="AA204" s="18"/>
    </row>
    <row r="205" ht="15.75" customHeight="1">
      <c r="AA205" s="18"/>
    </row>
    <row r="206" ht="15.75" customHeight="1">
      <c r="AA206" s="18"/>
    </row>
    <row r="207" ht="15.75" customHeight="1">
      <c r="AA207" s="18"/>
    </row>
    <row r="208" ht="15.75" customHeight="1">
      <c r="AA208" s="18"/>
    </row>
    <row r="209" ht="15.75" customHeight="1">
      <c r="AA209" s="18"/>
    </row>
    <row r="210" ht="15.75" customHeight="1">
      <c r="AA210" s="18"/>
    </row>
    <row r="211" ht="15.75" customHeight="1">
      <c r="AA211" s="18"/>
    </row>
    <row r="212" ht="15.75" customHeight="1">
      <c r="AA212" s="18"/>
    </row>
    <row r="213" ht="15.75" customHeight="1">
      <c r="AA213" s="18"/>
    </row>
    <row r="214" ht="15.75" customHeight="1">
      <c r="AA214" s="18"/>
    </row>
    <row r="215" ht="15.75" customHeight="1">
      <c r="AA215" s="18"/>
    </row>
    <row r="216" ht="15.75" customHeight="1">
      <c r="AA216" s="18"/>
    </row>
    <row r="217" ht="15.75" customHeight="1">
      <c r="AA217" s="18"/>
    </row>
    <row r="218" ht="15.75" customHeight="1">
      <c r="AA218" s="18"/>
    </row>
    <row r="219" ht="15.75" customHeight="1">
      <c r="AA219" s="18"/>
    </row>
    <row r="220" ht="15.75" customHeight="1">
      <c r="AA220" s="18"/>
    </row>
    <row r="221" ht="15.75" customHeight="1">
      <c r="AA221" s="18"/>
    </row>
    <row r="222" ht="15.75" customHeight="1">
      <c r="AA222" s="18"/>
    </row>
    <row r="223" ht="15.75" customHeight="1">
      <c r="AA223" s="18"/>
    </row>
    <row r="224" ht="15.75" customHeight="1">
      <c r="AA224" s="18"/>
    </row>
    <row r="225" ht="15.75" customHeight="1">
      <c r="AA225" s="18"/>
    </row>
    <row r="226" ht="15.75" customHeight="1">
      <c r="AA226" s="18"/>
    </row>
    <row r="227" ht="15.75" customHeight="1">
      <c r="AA227" s="18"/>
    </row>
    <row r="228" ht="15.75" customHeight="1">
      <c r="AA228" s="18"/>
    </row>
    <row r="229" ht="15.75" customHeight="1">
      <c r="AA229" s="18"/>
    </row>
    <row r="230" ht="15.75" customHeight="1">
      <c r="AA230" s="18"/>
    </row>
    <row r="231" ht="15.75" customHeight="1">
      <c r="AA231" s="18"/>
    </row>
    <row r="232" ht="15.75" customHeight="1">
      <c r="AA232" s="18"/>
    </row>
    <row r="233" ht="15.75" customHeight="1">
      <c r="AA233" s="18"/>
    </row>
    <row r="234" ht="15.75" customHeight="1">
      <c r="AA234" s="18"/>
    </row>
    <row r="235" ht="15.75" customHeight="1">
      <c r="AA235" s="18"/>
    </row>
    <row r="236" ht="15.75" customHeight="1">
      <c r="AA236" s="18"/>
    </row>
    <row r="237" ht="15.75" customHeight="1">
      <c r="AA237" s="18"/>
    </row>
    <row r="238" ht="15.75" customHeight="1">
      <c r="AA238" s="18"/>
    </row>
    <row r="239" ht="15.75" customHeight="1">
      <c r="AA239" s="18"/>
    </row>
    <row r="240" ht="15.75" customHeight="1">
      <c r="AA240" s="18"/>
    </row>
    <row r="241" ht="15.75" customHeight="1">
      <c r="AA241" s="18"/>
    </row>
    <row r="242" ht="15.75" customHeight="1">
      <c r="AA242" s="18"/>
    </row>
    <row r="243" ht="15.75" customHeight="1">
      <c r="AA243" s="18"/>
    </row>
    <row r="244" ht="15.75" customHeight="1">
      <c r="AA244" s="18"/>
    </row>
    <row r="245" ht="15.75" customHeight="1">
      <c r="AA245" s="18"/>
    </row>
    <row r="246" ht="15.75" customHeight="1">
      <c r="AA246" s="18"/>
    </row>
    <row r="247" ht="15.75" customHeight="1">
      <c r="AA247" s="18"/>
    </row>
    <row r="248" ht="15.75" customHeight="1">
      <c r="AA248" s="18"/>
    </row>
    <row r="249" ht="15.75" customHeight="1">
      <c r="AA249" s="18"/>
    </row>
    <row r="250" ht="15.75" customHeight="1">
      <c r="AA250" s="18"/>
    </row>
    <row r="251" ht="15.75" customHeight="1">
      <c r="AA251" s="18"/>
    </row>
    <row r="252" ht="15.75" customHeight="1">
      <c r="AA252" s="18"/>
    </row>
    <row r="253" ht="15.75" customHeight="1">
      <c r="AA253" s="1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X40:AA40 AC40:AE40 AG40:AI40 AK40:AU40 BJ40:BS40 BI52 O39:W40 AB39:AB40 AF39:AF40 AJ39:AJ40 AV39:BI40 BT52:CD52 BT5:CD44">
    <cfRule type="cellIs" dxfId="1" priority="1" operator="lessThan">
      <formula>54.5</formula>
    </cfRule>
  </conditionalFormatting>
  <conditionalFormatting sqref="AB39:AB47 AF39:AF47 AJ39:BS47 BU5:CC47 BJ5:BS38">
    <cfRule type="containsText" dxfId="2" priority="2" operator="containsText" text="A">
      <formula>NOT(ISERROR(SEARCH(("A"),(AB39))))</formula>
    </cfRule>
  </conditionalFormatting>
  <conditionalFormatting sqref="BI41:BI44">
    <cfRule type="cellIs" dxfId="1" priority="3" operator="lessThan">
      <formula>54.5</formula>
    </cfRule>
  </conditionalFormatting>
  <conditionalFormatting sqref="BI42">
    <cfRule type="cellIs" dxfId="1" priority="4" operator="lessThan">
      <formula>54.5</formula>
    </cfRule>
  </conditionalFormatting>
  <conditionalFormatting sqref="BI43">
    <cfRule type="cellIs" dxfId="1" priority="5" operator="lessThan">
      <formula>54.5</formula>
    </cfRule>
  </conditionalFormatting>
  <conditionalFormatting sqref="BI44">
    <cfRule type="cellIs" dxfId="1" priority="6" operator="lessThan">
      <formula>54.5</formula>
    </cfRule>
  </conditionalFormatting>
  <conditionalFormatting sqref="O5:V38 AB5:AB38 AJ5:AJ38 AV5:BH38">
    <cfRule type="cellIs" dxfId="1" priority="7" operator="lessThan">
      <formula>54.5</formula>
    </cfRule>
  </conditionalFormatting>
  <conditionalFormatting sqref="AB5:AB38 AJ5:BH38">
    <cfRule type="containsText" dxfId="2" priority="8" operator="containsText" text="A">
      <formula>NOT(ISERROR(SEARCH(("A"),(AB5))))</formula>
    </cfRule>
  </conditionalFormatting>
  <conditionalFormatting sqref="BI5:BI38">
    <cfRule type="cellIs" dxfId="1" priority="9" operator="lessThan">
      <formula>54.5</formula>
    </cfRule>
  </conditionalFormatting>
  <conditionalFormatting sqref="BI5:BI38">
    <cfRule type="containsText" dxfId="2" priority="10" operator="containsText" text="A">
      <formula>NOT(ISERROR(SEARCH(("A"),(BI5))))</formula>
    </cfRule>
  </conditionalFormatting>
  <conditionalFormatting sqref="AF5:AF38 AJ5:AJ38">
    <cfRule type="cellIs" dxfId="1" priority="11" operator="lessThan">
      <formula>54.5</formula>
    </cfRule>
  </conditionalFormatting>
  <conditionalFormatting sqref="AF5:AF38 AJ5:AJ38">
    <cfRule type="containsText" dxfId="2" priority="12" operator="containsText" text="A">
      <formula>NOT(ISERROR(SEARCH(("A"),(AF5))))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12.29"/>
    <col customWidth="1" min="2" max="2" width="3.57"/>
    <col customWidth="1" min="3" max="4" width="3.0"/>
    <col customWidth="1" min="5" max="5" width="11.71"/>
    <col customWidth="1" min="6" max="6" width="3.57"/>
    <col customWidth="1" min="7" max="7" width="9.0"/>
    <col customWidth="1" min="8" max="8" width="3.57"/>
    <col customWidth="1" min="9" max="9" width="13.0"/>
    <col customWidth="1" min="10" max="10" width="13.29"/>
    <col customWidth="1" min="11" max="11" width="21.86"/>
    <col customWidth="1" hidden="1" min="12" max="12" width="4.71"/>
    <col customWidth="1" hidden="1" min="13" max="13" width="23.14"/>
    <col customWidth="1" hidden="1" min="14" max="14" width="34.14"/>
    <col customWidth="1" min="15" max="22" width="4.14"/>
    <col customWidth="1" min="23" max="23" width="5.71"/>
    <col customWidth="1" min="24" max="27" width="6.0"/>
    <col customWidth="1" min="28" max="28" width="4.14"/>
    <col customWidth="1" min="29" max="31" width="6.0"/>
    <col customWidth="1" min="32" max="32" width="4.14"/>
    <col customWidth="1" min="33" max="35" width="6.71"/>
    <col customWidth="1" min="36" max="36" width="4.14"/>
    <col customWidth="1" min="37" max="47" width="6.71"/>
    <col customWidth="1" min="48" max="48" width="7.43"/>
    <col customWidth="1" min="49" max="60" width="6.71"/>
    <col customWidth="1" min="61" max="61" width="4.71"/>
    <col customWidth="1" min="62" max="71" width="6.71"/>
    <col customWidth="1" min="72" max="72" width="4.71"/>
    <col customWidth="1" min="73" max="81" width="6.71"/>
    <col customWidth="1" min="82" max="82" width="4.71"/>
  </cols>
  <sheetData>
    <row r="1" ht="15.75" customHeight="1">
      <c r="A1" s="34"/>
      <c r="B1" s="34"/>
      <c r="C1" s="34"/>
      <c r="D1" s="34"/>
      <c r="E1" s="35"/>
      <c r="F1" s="35"/>
      <c r="G1" s="35"/>
      <c r="H1" s="35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7" t="s">
        <v>12</v>
      </c>
      <c r="Y1" s="38"/>
      <c r="Z1" s="38"/>
      <c r="AA1" s="38"/>
      <c r="AB1" s="38"/>
      <c r="AC1" s="37" t="s">
        <v>13</v>
      </c>
      <c r="AD1" s="38"/>
      <c r="AE1" s="38"/>
      <c r="AF1" s="38"/>
      <c r="AG1" s="39" t="s">
        <v>14</v>
      </c>
      <c r="AH1" s="38"/>
      <c r="AI1" s="38"/>
      <c r="AJ1" s="38"/>
      <c r="AK1" s="40" t="s">
        <v>15</v>
      </c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41" t="s">
        <v>16</v>
      </c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42" t="s">
        <v>17</v>
      </c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43" t="s">
        <v>18</v>
      </c>
      <c r="BV1" s="38"/>
      <c r="BW1" s="38"/>
      <c r="BX1" s="38"/>
      <c r="BY1" s="38"/>
      <c r="BZ1" s="38"/>
      <c r="CA1" s="38"/>
      <c r="CB1" s="38"/>
      <c r="CC1" s="38"/>
      <c r="CD1" s="38"/>
    </row>
    <row r="2" ht="15.75" customHeight="1">
      <c r="A2" s="35"/>
      <c r="B2" s="35"/>
      <c r="C2" s="35"/>
      <c r="D2" s="35"/>
      <c r="G2" s="35"/>
      <c r="H2" s="35"/>
      <c r="I2" s="35"/>
      <c r="J2" s="36"/>
      <c r="K2" s="36"/>
      <c r="L2" s="36"/>
      <c r="M2" s="36"/>
      <c r="N2" s="36"/>
      <c r="O2" s="44" t="s">
        <v>19</v>
      </c>
      <c r="P2" s="45"/>
      <c r="Q2" s="45"/>
      <c r="R2" s="45"/>
      <c r="S2" s="45"/>
      <c r="T2" s="45"/>
      <c r="U2" s="45"/>
      <c r="V2" s="45"/>
      <c r="W2" s="46"/>
      <c r="X2" s="47">
        <v>20.0</v>
      </c>
      <c r="Y2" s="47">
        <v>30.0</v>
      </c>
      <c r="Z2" s="47">
        <v>50.0</v>
      </c>
      <c r="AA2" s="47"/>
      <c r="AB2" s="48"/>
      <c r="AC2" s="47">
        <v>30.0</v>
      </c>
      <c r="AD2" s="47">
        <v>70.0</v>
      </c>
      <c r="AE2" s="47"/>
      <c r="AF2" s="48"/>
      <c r="AG2" s="50">
        <v>30.0</v>
      </c>
      <c r="AH2" s="50">
        <v>70.0</v>
      </c>
      <c r="AI2" s="47"/>
      <c r="AJ2" s="51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52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53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54"/>
      <c r="BU2" s="36"/>
      <c r="BV2" s="36"/>
      <c r="BW2" s="36"/>
      <c r="BX2" s="36"/>
      <c r="BY2" s="36"/>
      <c r="BZ2" s="36"/>
      <c r="CA2" s="36"/>
      <c r="CB2" s="36"/>
      <c r="CC2" s="36"/>
      <c r="CD2" s="55"/>
    </row>
    <row r="3" ht="15.75" customHeight="1">
      <c r="A3" s="35"/>
      <c r="B3" s="35"/>
      <c r="C3" s="35"/>
      <c r="D3" s="35"/>
      <c r="E3" s="35"/>
      <c r="F3" s="35"/>
      <c r="G3" s="35"/>
      <c r="H3" s="35"/>
      <c r="I3" s="35"/>
      <c r="J3" s="36"/>
      <c r="K3" s="36"/>
      <c r="L3" s="36"/>
      <c r="M3" s="36"/>
      <c r="N3" s="36"/>
      <c r="O3" s="56"/>
      <c r="P3" s="56"/>
      <c r="Q3" s="57">
        <v>0.5</v>
      </c>
      <c r="R3" s="57">
        <v>0.2</v>
      </c>
      <c r="S3" s="57">
        <v>0.05</v>
      </c>
      <c r="T3" s="57">
        <v>0.2</v>
      </c>
      <c r="U3" s="57">
        <v>0.05</v>
      </c>
      <c r="V3" s="57"/>
      <c r="W3" s="57"/>
      <c r="X3" s="58">
        <v>0.2</v>
      </c>
      <c r="Y3" s="58">
        <v>0.3</v>
      </c>
      <c r="Z3" s="58">
        <f>Z2/100</f>
        <v>0.5</v>
      </c>
      <c r="AA3" s="58"/>
      <c r="AB3" s="48"/>
      <c r="AC3" s="58">
        <v>0.3</v>
      </c>
      <c r="AD3" s="58">
        <v>0.7</v>
      </c>
      <c r="AE3" s="58"/>
      <c r="AF3" s="48"/>
      <c r="AG3" s="58">
        <f t="shared" ref="AG3:AH3" si="1">AG2/100</f>
        <v>0.3</v>
      </c>
      <c r="AH3" s="58">
        <f t="shared" si="1"/>
        <v>0.7</v>
      </c>
      <c r="AI3" s="58"/>
      <c r="AJ3" s="51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2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3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4"/>
      <c r="BU3" s="59"/>
      <c r="BV3" s="59"/>
      <c r="BW3" s="59"/>
      <c r="BX3" s="59"/>
      <c r="BY3" s="59"/>
      <c r="BZ3" s="59"/>
      <c r="CA3" s="59"/>
      <c r="CB3" s="59"/>
      <c r="CC3" s="59"/>
      <c r="CD3" s="55" t="s">
        <v>20</v>
      </c>
    </row>
    <row r="4" ht="15.75" customHeight="1">
      <c r="A4" s="60" t="s">
        <v>21</v>
      </c>
      <c r="B4" s="60" t="s">
        <v>22</v>
      </c>
      <c r="C4" s="60"/>
      <c r="D4" s="61" t="s">
        <v>23</v>
      </c>
      <c r="E4" s="61" t="s">
        <v>21</v>
      </c>
      <c r="F4" s="61" t="s">
        <v>24</v>
      </c>
      <c r="G4" s="61" t="s">
        <v>25</v>
      </c>
      <c r="H4" s="61" t="s">
        <v>24</v>
      </c>
      <c r="I4" s="61" t="s">
        <v>26</v>
      </c>
      <c r="J4" s="6" t="s">
        <v>27</v>
      </c>
      <c r="K4" s="6" t="s">
        <v>28</v>
      </c>
      <c r="L4" s="62" t="s">
        <v>29</v>
      </c>
      <c r="M4" s="62" t="s">
        <v>30</v>
      </c>
      <c r="N4" s="62" t="s">
        <v>31</v>
      </c>
      <c r="O4" s="56" t="s">
        <v>32</v>
      </c>
      <c r="P4" s="56" t="s">
        <v>33</v>
      </c>
      <c r="Q4" s="63" t="s">
        <v>34</v>
      </c>
      <c r="R4" s="63" t="s">
        <v>35</v>
      </c>
      <c r="S4" s="63" t="s">
        <v>36</v>
      </c>
      <c r="T4" s="63" t="s">
        <v>37</v>
      </c>
      <c r="U4" s="63" t="s">
        <v>38</v>
      </c>
      <c r="V4" s="63" t="s">
        <v>39</v>
      </c>
      <c r="W4" s="63" t="s">
        <v>22</v>
      </c>
      <c r="X4" s="36" t="s">
        <v>40</v>
      </c>
      <c r="Y4" s="36" t="s">
        <v>41</v>
      </c>
      <c r="Z4" s="36" t="s">
        <v>42</v>
      </c>
      <c r="AA4" s="36" t="s">
        <v>43</v>
      </c>
      <c r="AB4" s="48" t="s">
        <v>32</v>
      </c>
      <c r="AC4" s="36" t="s">
        <v>40</v>
      </c>
      <c r="AD4" s="36" t="s">
        <v>41</v>
      </c>
      <c r="AE4" s="36" t="s">
        <v>43</v>
      </c>
      <c r="AF4" s="48" t="s">
        <v>33</v>
      </c>
      <c r="AG4" s="36" t="s">
        <v>40</v>
      </c>
      <c r="AH4" s="36" t="s">
        <v>41</v>
      </c>
      <c r="AI4" s="36" t="s">
        <v>43</v>
      </c>
      <c r="AJ4" s="64" t="s">
        <v>39</v>
      </c>
      <c r="AK4" s="65" t="s">
        <v>44</v>
      </c>
      <c r="AL4" s="65" t="s">
        <v>45</v>
      </c>
      <c r="AM4" s="65" t="s">
        <v>46</v>
      </c>
      <c r="AN4" s="65" t="s">
        <v>47</v>
      </c>
      <c r="AO4" s="65" t="s">
        <v>48</v>
      </c>
      <c r="AP4" s="65" t="s">
        <v>49</v>
      </c>
      <c r="AQ4" s="65" t="s">
        <v>50</v>
      </c>
      <c r="AR4" s="65" t="s">
        <v>51</v>
      </c>
      <c r="AS4" s="65" t="s">
        <v>52</v>
      </c>
      <c r="AT4" s="65" t="s">
        <v>53</v>
      </c>
      <c r="AU4" s="65" t="s">
        <v>54</v>
      </c>
      <c r="AV4" s="66" t="s">
        <v>35</v>
      </c>
      <c r="AW4" s="65" t="s">
        <v>44</v>
      </c>
      <c r="AX4" s="65" t="s">
        <v>45</v>
      </c>
      <c r="AY4" s="65" t="s">
        <v>46</v>
      </c>
      <c r="AZ4" s="65" t="s">
        <v>47</v>
      </c>
      <c r="BA4" s="65" t="s">
        <v>48</v>
      </c>
      <c r="BB4" s="65" t="s">
        <v>49</v>
      </c>
      <c r="BC4" s="65" t="s">
        <v>50</v>
      </c>
      <c r="BD4" s="65" t="s">
        <v>51</v>
      </c>
      <c r="BE4" s="65" t="s">
        <v>52</v>
      </c>
      <c r="BF4" s="65" t="s">
        <v>53</v>
      </c>
      <c r="BG4" s="65" t="s">
        <v>55</v>
      </c>
      <c r="BH4" s="65" t="s">
        <v>56</v>
      </c>
      <c r="BI4" s="67" t="s">
        <v>36</v>
      </c>
      <c r="BJ4" s="65" t="s">
        <v>44</v>
      </c>
      <c r="BK4" s="65" t="s">
        <v>45</v>
      </c>
      <c r="BL4" s="65" t="s">
        <v>46</v>
      </c>
      <c r="BM4" s="65" t="s">
        <v>47</v>
      </c>
      <c r="BN4" s="65" t="s">
        <v>48</v>
      </c>
      <c r="BO4" s="65" t="s">
        <v>49</v>
      </c>
      <c r="BP4" s="65" t="s">
        <v>50</v>
      </c>
      <c r="BQ4" s="65" t="s">
        <v>51</v>
      </c>
      <c r="BR4" s="65" t="s">
        <v>52</v>
      </c>
      <c r="BS4" s="65" t="s">
        <v>53</v>
      </c>
      <c r="BT4" s="68" t="s">
        <v>37</v>
      </c>
      <c r="BU4" s="65" t="s">
        <v>45</v>
      </c>
      <c r="BV4" s="65" t="s">
        <v>46</v>
      </c>
      <c r="BW4" s="65" t="s">
        <v>47</v>
      </c>
      <c r="BX4" s="65" t="s">
        <v>48</v>
      </c>
      <c r="BY4" s="65" t="s">
        <v>49</v>
      </c>
      <c r="BZ4" s="65" t="s">
        <v>50</v>
      </c>
      <c r="CA4" s="65" t="s">
        <v>51</v>
      </c>
      <c r="CB4" s="69" t="s">
        <v>52</v>
      </c>
      <c r="CC4" s="70"/>
      <c r="CD4" s="71" t="s">
        <v>57</v>
      </c>
    </row>
    <row r="5" ht="15.75" customHeight="1">
      <c r="A5" s="34" t="str">
        <f t="shared" ref="A5:A47" si="2">$E5&amp;"-"&amp;$F5</f>
        <v>202056506-6</v>
      </c>
      <c r="B5" s="23">
        <f t="shared" ref="B5:B47" si="3">$W5</f>
        <v>70</v>
      </c>
      <c r="C5" s="34"/>
      <c r="D5" s="72">
        <v>1.0</v>
      </c>
      <c r="E5" s="72" t="s">
        <v>1339</v>
      </c>
      <c r="F5" s="72" t="s">
        <v>85</v>
      </c>
      <c r="G5" s="72" t="s">
        <v>1340</v>
      </c>
      <c r="H5" s="72" t="s">
        <v>85</v>
      </c>
      <c r="I5" s="72" t="s">
        <v>653</v>
      </c>
      <c r="J5" s="72" t="s">
        <v>1341</v>
      </c>
      <c r="K5" s="72" t="s">
        <v>188</v>
      </c>
      <c r="L5" s="72" t="s">
        <v>65</v>
      </c>
      <c r="M5" s="72" t="s">
        <v>97</v>
      </c>
      <c r="N5" s="72" t="s">
        <v>1342</v>
      </c>
      <c r="O5" s="74">
        <f t="shared" ref="O5:O39" si="4">$AB5</f>
        <v>85</v>
      </c>
      <c r="P5" s="74">
        <f t="shared" ref="P5:P39" si="5">$AF5</f>
        <v>95</v>
      </c>
      <c r="Q5" s="74">
        <f t="shared" ref="Q5:Q6" si="6">IFERROR(IF($V5&lt;&gt;0,ROUND((MAX(O5:P5)*0.5+$V5*0.5),0),ROUND(($O5*0.5+$P5*0.5),0)),)</f>
        <v>90</v>
      </c>
      <c r="R5" s="74">
        <f t="shared" ref="R5:R39" si="7">$AV5</f>
        <v>24</v>
      </c>
      <c r="S5" s="74">
        <f t="shared" ref="S5:S39" si="8">$BI5</f>
        <v>58.3</v>
      </c>
      <c r="T5" s="74">
        <f t="shared" ref="T5:T39" si="9">$BT5</f>
        <v>87.5</v>
      </c>
      <c r="U5" s="74">
        <f t="shared" ref="U5:U39" si="10">$CD5</f>
        <v>0</v>
      </c>
      <c r="V5" s="75">
        <f t="shared" ref="V5:V39" si="11">$AJ5</f>
        <v>0</v>
      </c>
      <c r="W5" s="76">
        <f t="shared" ref="W5:W39" si="12">IF($Q5&gt;=55,ROUND($Q5*$Q$3+$R5*$R$3+$S5*$S$3+$T5*$T$3+$U5*$U$3,0),$Q5)</f>
        <v>70</v>
      </c>
      <c r="X5" s="74">
        <v>15.0</v>
      </c>
      <c r="Y5" s="77">
        <v>30.0</v>
      </c>
      <c r="Z5" s="77">
        <v>40.0</v>
      </c>
      <c r="AA5" s="77">
        <v>100.0</v>
      </c>
      <c r="AB5" s="78">
        <f t="shared" ref="AB5:AB39" si="13">IFERROR(X5+Y5+Z5*AA5/100,0)</f>
        <v>85</v>
      </c>
      <c r="AC5" s="77">
        <v>30.0</v>
      </c>
      <c r="AD5" s="77">
        <v>65.0</v>
      </c>
      <c r="AE5" s="74">
        <v>100.0</v>
      </c>
      <c r="AF5" s="78">
        <f t="shared" ref="AF5:AF39" si="14">IFERROR(AC5+AD5*AE5/100,0)</f>
        <v>95</v>
      </c>
      <c r="AG5" s="77"/>
      <c r="AH5" s="77"/>
      <c r="AI5" s="74"/>
      <c r="AJ5" s="78">
        <f t="shared" ref="AJ5:AJ39" si="15">IFERROR(AG5+AH5*AI5/100,0)</f>
        <v>0</v>
      </c>
      <c r="AK5" s="79">
        <v>50.0</v>
      </c>
      <c r="AL5" s="80">
        <v>10.0</v>
      </c>
      <c r="AM5" s="79">
        <v>10.0</v>
      </c>
      <c r="AN5" s="79">
        <v>50.0</v>
      </c>
      <c r="AO5" s="79">
        <v>0.0</v>
      </c>
      <c r="AP5" s="79">
        <v>40.0</v>
      </c>
      <c r="AQ5" s="79">
        <v>60.0</v>
      </c>
      <c r="AR5" s="79">
        <v>0.0</v>
      </c>
      <c r="AS5" s="79">
        <v>20.0</v>
      </c>
      <c r="AT5" s="79">
        <v>0.0</v>
      </c>
      <c r="AU5" s="79"/>
      <c r="AV5" s="78">
        <f t="shared" ref="AV5:AV39" si="16">IFERROR(AVERAGE(AK5:AU5),0)</f>
        <v>24</v>
      </c>
      <c r="AW5" s="79">
        <v>67.0</v>
      </c>
      <c r="AX5" s="79">
        <v>94.0</v>
      </c>
      <c r="AY5" s="79">
        <v>0.0</v>
      </c>
      <c r="AZ5" s="79">
        <v>0.0</v>
      </c>
      <c r="BA5" s="79">
        <v>100.0</v>
      </c>
      <c r="BB5" s="79">
        <v>89.0</v>
      </c>
      <c r="BC5" s="79">
        <v>98.0</v>
      </c>
      <c r="BD5" s="79">
        <v>0.0</v>
      </c>
      <c r="BE5" s="79">
        <v>69.0</v>
      </c>
      <c r="BF5" s="79">
        <v>66.0</v>
      </c>
      <c r="BG5" s="79"/>
      <c r="BH5" s="79"/>
      <c r="BI5" s="78">
        <f t="shared" ref="BI5:BI39" si="17">IFERROR(AVERAGE(AW5:BH5),0)</f>
        <v>58.3</v>
      </c>
      <c r="BJ5" s="79">
        <v>90.0</v>
      </c>
      <c r="BK5" s="79">
        <v>100.0</v>
      </c>
      <c r="BL5" s="79">
        <v>100.0</v>
      </c>
      <c r="BM5" s="79">
        <v>100.0</v>
      </c>
      <c r="BN5" s="79">
        <v>85.0</v>
      </c>
      <c r="BO5" s="79">
        <v>90.0</v>
      </c>
      <c r="BP5" s="79">
        <v>100.0</v>
      </c>
      <c r="BQ5" s="79">
        <v>10.0</v>
      </c>
      <c r="BR5" s="79">
        <v>100.0</v>
      </c>
      <c r="BS5" s="79">
        <v>100.0</v>
      </c>
      <c r="BT5" s="78">
        <f t="shared" ref="BT5:BT39" si="18">IFERROR(AVERAGE(BJ5:BS5),0)</f>
        <v>87.5</v>
      </c>
      <c r="BU5" s="81">
        <v>0.0</v>
      </c>
      <c r="BV5" s="81">
        <v>0.0</v>
      </c>
      <c r="BW5" s="81">
        <v>0.0</v>
      </c>
      <c r="BX5" s="79">
        <v>0.0</v>
      </c>
      <c r="BY5" s="79">
        <v>0.0</v>
      </c>
      <c r="BZ5" s="79">
        <v>0.0</v>
      </c>
      <c r="CA5" s="79">
        <v>0.0</v>
      </c>
      <c r="CB5" s="79">
        <v>0.0</v>
      </c>
      <c r="CC5" s="83"/>
      <c r="CD5" s="78">
        <f t="shared" ref="CD5:CD39" si="19">IFERROR(AVERAGE(BU5:CC5),0)</f>
        <v>0</v>
      </c>
    </row>
    <row r="6" ht="15.75" customHeight="1">
      <c r="A6" s="34" t="str">
        <f t="shared" si="2"/>
        <v>202056536-8</v>
      </c>
      <c r="B6" s="23">
        <f t="shared" si="3"/>
        <v>76</v>
      </c>
      <c r="C6" s="34"/>
      <c r="D6" s="84">
        <v>2.0</v>
      </c>
      <c r="E6" s="72" t="s">
        <v>1343</v>
      </c>
      <c r="F6" s="72" t="s">
        <v>108</v>
      </c>
      <c r="G6" s="72" t="s">
        <v>1344</v>
      </c>
      <c r="H6" s="72" t="s">
        <v>108</v>
      </c>
      <c r="I6" s="72" t="s">
        <v>1001</v>
      </c>
      <c r="J6" s="72" t="s">
        <v>1345</v>
      </c>
      <c r="K6" s="72" t="s">
        <v>1346</v>
      </c>
      <c r="L6" s="72" t="s">
        <v>65</v>
      </c>
      <c r="M6" s="72" t="s">
        <v>97</v>
      </c>
      <c r="N6" s="72" t="s">
        <v>1347</v>
      </c>
      <c r="O6" s="74">
        <f t="shared" si="4"/>
        <v>85</v>
      </c>
      <c r="P6" s="74">
        <f t="shared" si="5"/>
        <v>40</v>
      </c>
      <c r="Q6" s="74">
        <f t="shared" si="6"/>
        <v>63</v>
      </c>
      <c r="R6" s="74">
        <f t="shared" si="7"/>
        <v>85.3</v>
      </c>
      <c r="S6" s="74">
        <f t="shared" si="8"/>
        <v>97.491</v>
      </c>
      <c r="T6" s="74">
        <f t="shared" si="9"/>
        <v>90.5</v>
      </c>
      <c r="U6" s="74">
        <f t="shared" si="10"/>
        <v>79.375</v>
      </c>
      <c r="V6" s="75">
        <f t="shared" si="11"/>
        <v>0</v>
      </c>
      <c r="W6" s="76">
        <f t="shared" si="12"/>
        <v>76</v>
      </c>
      <c r="X6" s="74">
        <v>20.0</v>
      </c>
      <c r="Y6" s="77">
        <v>25.0</v>
      </c>
      <c r="Z6" s="77">
        <v>40.0</v>
      </c>
      <c r="AA6" s="77">
        <v>100.0</v>
      </c>
      <c r="AB6" s="78">
        <f t="shared" si="13"/>
        <v>85</v>
      </c>
      <c r="AC6" s="77">
        <v>15.0</v>
      </c>
      <c r="AD6" s="77">
        <v>25.0</v>
      </c>
      <c r="AE6" s="74">
        <v>100.0</v>
      </c>
      <c r="AF6" s="78">
        <f t="shared" si="14"/>
        <v>40</v>
      </c>
      <c r="AG6" s="77"/>
      <c r="AH6" s="77"/>
      <c r="AI6" s="74"/>
      <c r="AJ6" s="78">
        <f t="shared" si="15"/>
        <v>0</v>
      </c>
      <c r="AK6" s="79">
        <v>100.0</v>
      </c>
      <c r="AL6" s="80">
        <v>100.0</v>
      </c>
      <c r="AM6" s="79">
        <v>100.0</v>
      </c>
      <c r="AN6" s="79">
        <v>100.0</v>
      </c>
      <c r="AO6" s="79">
        <v>50.0</v>
      </c>
      <c r="AP6" s="79">
        <v>40.0</v>
      </c>
      <c r="AQ6" s="79">
        <v>80.0</v>
      </c>
      <c r="AR6" s="79">
        <v>83.0</v>
      </c>
      <c r="AS6" s="79">
        <v>100.0</v>
      </c>
      <c r="AT6" s="79">
        <v>100.0</v>
      </c>
      <c r="AU6" s="79"/>
      <c r="AV6" s="78">
        <f t="shared" si="16"/>
        <v>85.3</v>
      </c>
      <c r="AW6" s="79">
        <v>86.0</v>
      </c>
      <c r="AX6" s="79">
        <v>98.0</v>
      </c>
      <c r="AY6" s="79">
        <v>100.0</v>
      </c>
      <c r="AZ6" s="79">
        <v>100.0</v>
      </c>
      <c r="BA6" s="79">
        <v>100.0</v>
      </c>
      <c r="BB6" s="79">
        <v>100.0</v>
      </c>
      <c r="BC6" s="79">
        <v>100.0</v>
      </c>
      <c r="BD6" s="79">
        <v>90.91</v>
      </c>
      <c r="BE6" s="79">
        <v>100.0</v>
      </c>
      <c r="BF6" s="79">
        <v>100.0</v>
      </c>
      <c r="BG6" s="79"/>
      <c r="BH6" s="79"/>
      <c r="BI6" s="78">
        <f t="shared" si="17"/>
        <v>97.491</v>
      </c>
      <c r="BJ6" s="79">
        <v>95.0</v>
      </c>
      <c r="BK6" s="79">
        <v>100.0</v>
      </c>
      <c r="BL6" s="79">
        <v>95.0</v>
      </c>
      <c r="BM6" s="79">
        <v>90.0</v>
      </c>
      <c r="BN6" s="79">
        <v>100.0</v>
      </c>
      <c r="BO6" s="79">
        <v>45.0</v>
      </c>
      <c r="BP6" s="79">
        <v>100.0</v>
      </c>
      <c r="BQ6" s="79">
        <v>100.0</v>
      </c>
      <c r="BR6" s="79">
        <v>100.0</v>
      </c>
      <c r="BS6" s="79">
        <v>80.0</v>
      </c>
      <c r="BT6" s="78">
        <f t="shared" si="18"/>
        <v>90.5</v>
      </c>
      <c r="BU6" s="81">
        <v>70.0</v>
      </c>
      <c r="BV6" s="81">
        <v>65.0</v>
      </c>
      <c r="BW6" s="81">
        <v>100.0</v>
      </c>
      <c r="BX6" s="79">
        <v>100.0</v>
      </c>
      <c r="BY6" s="79">
        <v>100.0</v>
      </c>
      <c r="BZ6" s="79">
        <v>100.0</v>
      </c>
      <c r="CA6" s="85">
        <v>40.0</v>
      </c>
      <c r="CB6" s="79">
        <v>60.0</v>
      </c>
      <c r="CC6" s="79"/>
      <c r="CD6" s="78">
        <f t="shared" si="19"/>
        <v>79.375</v>
      </c>
    </row>
    <row r="7" ht="15.75" customHeight="1">
      <c r="A7" s="34" t="str">
        <f t="shared" si="2"/>
        <v>202056535-k</v>
      </c>
      <c r="B7" s="23">
        <f t="shared" si="3"/>
        <v>40</v>
      </c>
      <c r="C7" s="34"/>
      <c r="D7" s="84">
        <v>3.0</v>
      </c>
      <c r="E7" s="72" t="s">
        <v>1348</v>
      </c>
      <c r="F7" s="72" t="s">
        <v>77</v>
      </c>
      <c r="G7" s="72" t="s">
        <v>1349</v>
      </c>
      <c r="H7" s="72" t="s">
        <v>85</v>
      </c>
      <c r="I7" s="72" t="s">
        <v>1350</v>
      </c>
      <c r="J7" s="72" t="s">
        <v>1351</v>
      </c>
      <c r="K7" s="72" t="s">
        <v>1352</v>
      </c>
      <c r="L7" s="72" t="s">
        <v>65</v>
      </c>
      <c r="M7" s="72" t="s">
        <v>97</v>
      </c>
      <c r="N7" s="72" t="s">
        <v>1353</v>
      </c>
      <c r="O7" s="74">
        <f t="shared" si="4"/>
        <v>20</v>
      </c>
      <c r="P7" s="74">
        <f t="shared" si="5"/>
        <v>0</v>
      </c>
      <c r="Q7" s="74">
        <f t="shared" ref="Q7:Q8" si="20">IFERROR(IF($V7&lt;&gt;0,ROUND((O7+P7+V7)/3,0),ROUND(($O7*0.5+$P7*0.5),0)),)</f>
        <v>40</v>
      </c>
      <c r="R7" s="74">
        <f t="shared" si="7"/>
        <v>98.3</v>
      </c>
      <c r="S7" s="74">
        <f t="shared" si="8"/>
        <v>96.364</v>
      </c>
      <c r="T7" s="74">
        <f t="shared" si="9"/>
        <v>89</v>
      </c>
      <c r="U7" s="74">
        <f t="shared" si="10"/>
        <v>100</v>
      </c>
      <c r="V7" s="75">
        <f t="shared" si="11"/>
        <v>100</v>
      </c>
      <c r="W7" s="76">
        <f t="shared" si="12"/>
        <v>40</v>
      </c>
      <c r="X7" s="74">
        <v>20.0</v>
      </c>
      <c r="Y7" s="77">
        <v>0.0</v>
      </c>
      <c r="Z7" s="77">
        <v>0.0</v>
      </c>
      <c r="AA7" s="77">
        <v>0.0</v>
      </c>
      <c r="AB7" s="78">
        <f t="shared" si="13"/>
        <v>20</v>
      </c>
      <c r="AC7" s="77" t="s">
        <v>68</v>
      </c>
      <c r="AD7" s="77" t="s">
        <v>68</v>
      </c>
      <c r="AE7" s="74" t="s">
        <v>68</v>
      </c>
      <c r="AF7" s="78">
        <f t="shared" si="14"/>
        <v>0</v>
      </c>
      <c r="AG7" s="77">
        <v>30.0</v>
      </c>
      <c r="AH7" s="77">
        <v>70.0</v>
      </c>
      <c r="AI7" s="74">
        <v>100.0</v>
      </c>
      <c r="AJ7" s="78">
        <f t="shared" si="15"/>
        <v>100</v>
      </c>
      <c r="AK7" s="79">
        <v>100.0</v>
      </c>
      <c r="AL7" s="80">
        <v>100.0</v>
      </c>
      <c r="AM7" s="79">
        <v>100.0</v>
      </c>
      <c r="AN7" s="79">
        <v>100.0</v>
      </c>
      <c r="AO7" s="79">
        <v>100.0</v>
      </c>
      <c r="AP7" s="79">
        <v>100.0</v>
      </c>
      <c r="AQ7" s="79">
        <v>100.0</v>
      </c>
      <c r="AR7" s="79">
        <v>83.0</v>
      </c>
      <c r="AS7" s="79">
        <v>100.0</v>
      </c>
      <c r="AT7" s="79">
        <v>100.0</v>
      </c>
      <c r="AU7" s="79"/>
      <c r="AV7" s="78">
        <f t="shared" si="16"/>
        <v>98.3</v>
      </c>
      <c r="AW7" s="79">
        <v>100.0</v>
      </c>
      <c r="AX7" s="79">
        <v>100.0</v>
      </c>
      <c r="AY7" s="79">
        <v>100.0</v>
      </c>
      <c r="AZ7" s="79">
        <v>100.0</v>
      </c>
      <c r="BA7" s="79">
        <v>100.0</v>
      </c>
      <c r="BB7" s="79">
        <v>100.0</v>
      </c>
      <c r="BC7" s="79">
        <v>100.0</v>
      </c>
      <c r="BD7" s="79">
        <v>63.64</v>
      </c>
      <c r="BE7" s="79">
        <v>100.0</v>
      </c>
      <c r="BF7" s="79">
        <v>100.0</v>
      </c>
      <c r="BG7" s="79"/>
      <c r="BH7" s="79"/>
      <c r="BI7" s="78">
        <f t="shared" si="17"/>
        <v>96.364</v>
      </c>
      <c r="BJ7" s="79">
        <v>100.0</v>
      </c>
      <c r="BK7" s="79">
        <v>90.0</v>
      </c>
      <c r="BL7" s="79">
        <v>100.0</v>
      </c>
      <c r="BM7" s="79">
        <v>100.0</v>
      </c>
      <c r="BN7" s="79">
        <v>100.0</v>
      </c>
      <c r="BO7" s="79">
        <v>100.0</v>
      </c>
      <c r="BP7" s="79">
        <v>100.0</v>
      </c>
      <c r="BQ7" s="79">
        <v>100.0</v>
      </c>
      <c r="BR7" s="79">
        <v>100.0</v>
      </c>
      <c r="BS7" s="79">
        <v>0.0</v>
      </c>
      <c r="BT7" s="78">
        <f t="shared" si="18"/>
        <v>89</v>
      </c>
      <c r="BU7" s="81">
        <v>100.0</v>
      </c>
      <c r="BV7" s="81">
        <v>100.0</v>
      </c>
      <c r="BW7" s="81">
        <v>100.0</v>
      </c>
      <c r="BX7" s="79">
        <v>100.0</v>
      </c>
      <c r="BY7" s="79">
        <v>100.0</v>
      </c>
      <c r="BZ7" s="79">
        <v>100.0</v>
      </c>
      <c r="CA7" s="79">
        <v>100.0</v>
      </c>
      <c r="CB7" s="79">
        <v>100.0</v>
      </c>
      <c r="CC7" s="79"/>
      <c r="CD7" s="78">
        <f t="shared" si="19"/>
        <v>100</v>
      </c>
    </row>
    <row r="8" ht="15.75" customHeight="1">
      <c r="A8" s="34" t="str">
        <f t="shared" si="2"/>
        <v>202056624-0</v>
      </c>
      <c r="B8" s="23">
        <f t="shared" si="3"/>
        <v>65</v>
      </c>
      <c r="C8" s="34"/>
      <c r="D8" s="84">
        <v>4.0</v>
      </c>
      <c r="E8" s="72" t="s">
        <v>1354</v>
      </c>
      <c r="F8" s="72" t="s">
        <v>155</v>
      </c>
      <c r="G8" s="72" t="s">
        <v>1355</v>
      </c>
      <c r="H8" s="72" t="s">
        <v>85</v>
      </c>
      <c r="I8" s="72" t="s">
        <v>1356</v>
      </c>
      <c r="J8" s="72" t="s">
        <v>659</v>
      </c>
      <c r="K8" s="72" t="s">
        <v>1357</v>
      </c>
      <c r="L8" s="72" t="s">
        <v>65</v>
      </c>
      <c r="M8" s="72" t="s">
        <v>97</v>
      </c>
      <c r="N8" s="72" t="s">
        <v>1358</v>
      </c>
      <c r="O8" s="74">
        <f t="shared" si="4"/>
        <v>70</v>
      </c>
      <c r="P8" s="74">
        <f t="shared" si="5"/>
        <v>0</v>
      </c>
      <c r="Q8" s="74">
        <f t="shared" si="20"/>
        <v>57</v>
      </c>
      <c r="R8" s="74">
        <f t="shared" si="7"/>
        <v>83</v>
      </c>
      <c r="S8" s="74">
        <f t="shared" si="8"/>
        <v>84.2</v>
      </c>
      <c r="T8" s="74">
        <f t="shared" si="9"/>
        <v>58</v>
      </c>
      <c r="U8" s="74">
        <f t="shared" si="10"/>
        <v>87.5</v>
      </c>
      <c r="V8" s="75">
        <f t="shared" si="11"/>
        <v>100</v>
      </c>
      <c r="W8" s="76">
        <f t="shared" si="12"/>
        <v>65</v>
      </c>
      <c r="X8" s="74">
        <v>20.0</v>
      </c>
      <c r="Y8" s="77">
        <v>0.0</v>
      </c>
      <c r="Z8" s="77">
        <v>50.0</v>
      </c>
      <c r="AA8" s="77">
        <v>100.0</v>
      </c>
      <c r="AB8" s="78">
        <f t="shared" si="13"/>
        <v>70</v>
      </c>
      <c r="AC8" s="77">
        <v>0.0</v>
      </c>
      <c r="AD8" s="77">
        <v>0.0</v>
      </c>
      <c r="AE8" s="74">
        <v>0.0</v>
      </c>
      <c r="AF8" s="78">
        <f t="shared" si="14"/>
        <v>0</v>
      </c>
      <c r="AG8" s="77">
        <v>30.0</v>
      </c>
      <c r="AH8" s="77">
        <v>70.0</v>
      </c>
      <c r="AI8" s="74">
        <v>100.0</v>
      </c>
      <c r="AJ8" s="78">
        <f t="shared" si="15"/>
        <v>100</v>
      </c>
      <c r="AK8" s="79">
        <v>100.0</v>
      </c>
      <c r="AL8" s="80">
        <v>100.0</v>
      </c>
      <c r="AM8" s="79">
        <v>100.0</v>
      </c>
      <c r="AN8" s="79">
        <v>100.0</v>
      </c>
      <c r="AO8" s="79">
        <v>50.0</v>
      </c>
      <c r="AP8" s="79">
        <v>80.0</v>
      </c>
      <c r="AQ8" s="79">
        <v>0.0</v>
      </c>
      <c r="AR8" s="79">
        <v>100.0</v>
      </c>
      <c r="AS8" s="79">
        <v>100.0</v>
      </c>
      <c r="AT8" s="79">
        <v>100.0</v>
      </c>
      <c r="AU8" s="79"/>
      <c r="AV8" s="78">
        <f t="shared" si="16"/>
        <v>83</v>
      </c>
      <c r="AW8" s="79">
        <v>89.0</v>
      </c>
      <c r="AX8" s="79">
        <v>100.0</v>
      </c>
      <c r="AY8" s="79">
        <v>100.0</v>
      </c>
      <c r="AZ8" s="79">
        <v>98.0</v>
      </c>
      <c r="BA8" s="79">
        <v>98.0</v>
      </c>
      <c r="BB8" s="79">
        <v>0.0</v>
      </c>
      <c r="BC8" s="79">
        <v>79.0</v>
      </c>
      <c r="BD8" s="79">
        <v>100.0</v>
      </c>
      <c r="BE8" s="79">
        <v>95.0</v>
      </c>
      <c r="BF8" s="79">
        <v>83.0</v>
      </c>
      <c r="BG8" s="79"/>
      <c r="BH8" s="79"/>
      <c r="BI8" s="78">
        <f t="shared" si="17"/>
        <v>84.2</v>
      </c>
      <c r="BJ8" s="79">
        <v>90.0</v>
      </c>
      <c r="BK8" s="79">
        <v>100.0</v>
      </c>
      <c r="BL8" s="79">
        <v>95.0</v>
      </c>
      <c r="BM8" s="79">
        <v>0.0</v>
      </c>
      <c r="BN8" s="79">
        <v>100.0</v>
      </c>
      <c r="BO8" s="79">
        <v>95.0</v>
      </c>
      <c r="BP8" s="79">
        <v>0.0</v>
      </c>
      <c r="BQ8" s="79">
        <v>0.0</v>
      </c>
      <c r="BR8" s="79">
        <v>100.0</v>
      </c>
      <c r="BS8" s="79">
        <v>0.0</v>
      </c>
      <c r="BT8" s="78">
        <f t="shared" si="18"/>
        <v>58</v>
      </c>
      <c r="BU8" s="81">
        <v>100.0</v>
      </c>
      <c r="BV8" s="81">
        <v>100.0</v>
      </c>
      <c r="BW8" s="81">
        <v>100.0</v>
      </c>
      <c r="BX8" s="79">
        <v>0.0</v>
      </c>
      <c r="BY8" s="79">
        <v>100.0</v>
      </c>
      <c r="BZ8" s="79">
        <v>100.0</v>
      </c>
      <c r="CA8" s="79">
        <v>100.0</v>
      </c>
      <c r="CB8" s="79">
        <v>100.0</v>
      </c>
      <c r="CC8" s="79"/>
      <c r="CD8" s="78">
        <f t="shared" si="19"/>
        <v>87.5</v>
      </c>
    </row>
    <row r="9" ht="15.75" customHeight="1">
      <c r="A9" s="34" t="str">
        <f t="shared" si="2"/>
        <v>202056528-7</v>
      </c>
      <c r="B9" s="23">
        <f t="shared" si="3"/>
        <v>80</v>
      </c>
      <c r="C9" s="34"/>
      <c r="D9" s="84">
        <v>5.0</v>
      </c>
      <c r="E9" s="72" t="s">
        <v>1359</v>
      </c>
      <c r="F9" s="72" t="s">
        <v>92</v>
      </c>
      <c r="G9" s="72" t="s">
        <v>1360</v>
      </c>
      <c r="H9" s="72" t="s">
        <v>85</v>
      </c>
      <c r="I9" s="72" t="s">
        <v>1361</v>
      </c>
      <c r="J9" s="72" t="s">
        <v>1362</v>
      </c>
      <c r="K9" s="72" t="s">
        <v>1363</v>
      </c>
      <c r="L9" s="72" t="s">
        <v>65</v>
      </c>
      <c r="M9" s="72" t="s">
        <v>97</v>
      </c>
      <c r="N9" s="72" t="s">
        <v>1364</v>
      </c>
      <c r="O9" s="74">
        <f t="shared" si="4"/>
        <v>85</v>
      </c>
      <c r="P9" s="74">
        <f t="shared" si="5"/>
        <v>55</v>
      </c>
      <c r="Q9" s="74">
        <f t="shared" ref="Q9:Q31" si="21">IFERROR(IF($V9&lt;&gt;0,ROUND((MAX(O9:P9)*0.5+$V9*0.5),0),ROUND(($O9*0.5+$P9*0.5),0)),)</f>
        <v>70</v>
      </c>
      <c r="R9" s="74">
        <f t="shared" si="7"/>
        <v>93.5</v>
      </c>
      <c r="S9" s="74">
        <f t="shared" si="8"/>
        <v>89.3</v>
      </c>
      <c r="T9" s="74">
        <f t="shared" si="9"/>
        <v>87.5</v>
      </c>
      <c r="U9" s="74">
        <f t="shared" si="10"/>
        <v>87.5</v>
      </c>
      <c r="V9" s="75">
        <f t="shared" si="11"/>
        <v>0</v>
      </c>
      <c r="W9" s="76">
        <f t="shared" si="12"/>
        <v>80</v>
      </c>
      <c r="X9" s="74">
        <v>20.0</v>
      </c>
      <c r="Y9" s="77">
        <v>30.0</v>
      </c>
      <c r="Z9" s="77">
        <v>35.0</v>
      </c>
      <c r="AA9" s="77">
        <v>100.0</v>
      </c>
      <c r="AB9" s="78">
        <f t="shared" si="13"/>
        <v>85</v>
      </c>
      <c r="AC9" s="77">
        <v>20.0</v>
      </c>
      <c r="AD9" s="77">
        <v>35.0</v>
      </c>
      <c r="AE9" s="74">
        <v>100.0</v>
      </c>
      <c r="AF9" s="78">
        <f t="shared" si="14"/>
        <v>55</v>
      </c>
      <c r="AG9" s="77"/>
      <c r="AH9" s="77"/>
      <c r="AI9" s="74"/>
      <c r="AJ9" s="78">
        <f t="shared" si="15"/>
        <v>0</v>
      </c>
      <c r="AK9" s="79">
        <v>100.0</v>
      </c>
      <c r="AL9" s="80">
        <v>100.0</v>
      </c>
      <c r="AM9" s="79">
        <v>100.0</v>
      </c>
      <c r="AN9" s="79">
        <v>75.0</v>
      </c>
      <c r="AO9" s="79">
        <v>100.0</v>
      </c>
      <c r="AP9" s="79">
        <v>60.0</v>
      </c>
      <c r="AQ9" s="79">
        <v>100.0</v>
      </c>
      <c r="AR9" s="79">
        <v>100.0</v>
      </c>
      <c r="AS9" s="79">
        <v>100.0</v>
      </c>
      <c r="AT9" s="79">
        <v>100.0</v>
      </c>
      <c r="AU9" s="79"/>
      <c r="AV9" s="78">
        <f t="shared" si="16"/>
        <v>93.5</v>
      </c>
      <c r="AW9" s="79">
        <v>100.0</v>
      </c>
      <c r="AX9" s="79">
        <v>100.0</v>
      </c>
      <c r="AY9" s="79">
        <v>100.0</v>
      </c>
      <c r="AZ9" s="79">
        <v>100.0</v>
      </c>
      <c r="BA9" s="79">
        <v>100.0</v>
      </c>
      <c r="BB9" s="79">
        <v>100.0</v>
      </c>
      <c r="BC9" s="79">
        <v>98.0</v>
      </c>
      <c r="BD9" s="79">
        <v>100.0</v>
      </c>
      <c r="BE9" s="79">
        <v>95.0</v>
      </c>
      <c r="BF9" s="79">
        <v>0.0</v>
      </c>
      <c r="BG9" s="79"/>
      <c r="BH9" s="79"/>
      <c r="BI9" s="78">
        <f t="shared" si="17"/>
        <v>89.3</v>
      </c>
      <c r="BJ9" s="79">
        <v>100.0</v>
      </c>
      <c r="BK9" s="79">
        <v>100.0</v>
      </c>
      <c r="BL9" s="79">
        <v>90.0</v>
      </c>
      <c r="BM9" s="79">
        <v>100.0</v>
      </c>
      <c r="BN9" s="79">
        <v>100.0</v>
      </c>
      <c r="BO9" s="79">
        <v>100.0</v>
      </c>
      <c r="BP9" s="79">
        <v>85.0</v>
      </c>
      <c r="BQ9" s="79">
        <v>100.0</v>
      </c>
      <c r="BR9" s="79">
        <v>100.0</v>
      </c>
      <c r="BS9" s="79">
        <v>0.0</v>
      </c>
      <c r="BT9" s="78">
        <f t="shared" si="18"/>
        <v>87.5</v>
      </c>
      <c r="BU9" s="81">
        <v>0.0</v>
      </c>
      <c r="BV9" s="81">
        <v>100.0</v>
      </c>
      <c r="BW9" s="81">
        <v>100.0</v>
      </c>
      <c r="BX9" s="79">
        <v>100.0</v>
      </c>
      <c r="BY9" s="79">
        <v>100.0</v>
      </c>
      <c r="BZ9" s="79">
        <v>100.0</v>
      </c>
      <c r="CA9" s="79">
        <v>100.0</v>
      </c>
      <c r="CB9" s="79">
        <v>100.0</v>
      </c>
      <c r="CC9" s="79"/>
      <c r="CD9" s="78">
        <f t="shared" si="19"/>
        <v>87.5</v>
      </c>
    </row>
    <row r="10" ht="15.75" customHeight="1">
      <c r="A10" s="34" t="str">
        <f t="shared" si="2"/>
        <v>202056519-8</v>
      </c>
      <c r="B10" s="23">
        <f t="shared" si="3"/>
        <v>86</v>
      </c>
      <c r="C10" s="34"/>
      <c r="D10" s="84">
        <v>6.0</v>
      </c>
      <c r="E10" s="72" t="s">
        <v>1365</v>
      </c>
      <c r="F10" s="72" t="s">
        <v>108</v>
      </c>
      <c r="G10" s="72" t="s">
        <v>1366</v>
      </c>
      <c r="H10" s="72" t="s">
        <v>155</v>
      </c>
      <c r="I10" s="72" t="s">
        <v>910</v>
      </c>
      <c r="J10" s="72" t="s">
        <v>1367</v>
      </c>
      <c r="K10" s="72" t="s">
        <v>1368</v>
      </c>
      <c r="L10" s="72" t="s">
        <v>65</v>
      </c>
      <c r="M10" s="72" t="s">
        <v>97</v>
      </c>
      <c r="N10" s="72" t="s">
        <v>1369</v>
      </c>
      <c r="O10" s="74">
        <f t="shared" si="4"/>
        <v>50</v>
      </c>
      <c r="P10" s="74">
        <f t="shared" si="5"/>
        <v>45</v>
      </c>
      <c r="Q10" s="74">
        <f t="shared" si="21"/>
        <v>75</v>
      </c>
      <c r="R10" s="74">
        <f t="shared" si="7"/>
        <v>100</v>
      </c>
      <c r="S10" s="74">
        <f t="shared" si="8"/>
        <v>100</v>
      </c>
      <c r="T10" s="74">
        <f t="shared" si="9"/>
        <v>90</v>
      </c>
      <c r="U10" s="74">
        <f t="shared" si="10"/>
        <v>100</v>
      </c>
      <c r="V10" s="75">
        <f t="shared" si="11"/>
        <v>100</v>
      </c>
      <c r="W10" s="76">
        <f t="shared" si="12"/>
        <v>86</v>
      </c>
      <c r="X10" s="74">
        <v>20.0</v>
      </c>
      <c r="Y10" s="77">
        <v>30.0</v>
      </c>
      <c r="Z10" s="77">
        <v>0.0</v>
      </c>
      <c r="AA10" s="77">
        <v>30.0</v>
      </c>
      <c r="AB10" s="78">
        <f t="shared" si="13"/>
        <v>50</v>
      </c>
      <c r="AC10" s="88">
        <v>0.0</v>
      </c>
      <c r="AD10" s="88">
        <v>45.0</v>
      </c>
      <c r="AE10" s="87">
        <v>100.0</v>
      </c>
      <c r="AF10" s="78">
        <f t="shared" si="14"/>
        <v>45</v>
      </c>
      <c r="AG10" s="77">
        <v>30.0</v>
      </c>
      <c r="AH10" s="77">
        <v>70.0</v>
      </c>
      <c r="AI10" s="74">
        <v>100.0</v>
      </c>
      <c r="AJ10" s="78">
        <f t="shared" si="15"/>
        <v>100</v>
      </c>
      <c r="AK10" s="79">
        <v>100.0</v>
      </c>
      <c r="AL10" s="80">
        <v>100.0</v>
      </c>
      <c r="AM10" s="79">
        <v>100.0</v>
      </c>
      <c r="AN10" s="79">
        <v>100.0</v>
      </c>
      <c r="AO10" s="79">
        <v>100.0</v>
      </c>
      <c r="AP10" s="79">
        <v>100.0</v>
      </c>
      <c r="AQ10" s="79">
        <v>100.0</v>
      </c>
      <c r="AR10" s="79">
        <v>100.0</v>
      </c>
      <c r="AS10" s="79">
        <v>100.0</v>
      </c>
      <c r="AT10" s="79">
        <v>100.0</v>
      </c>
      <c r="AU10" s="79"/>
      <c r="AV10" s="78">
        <f t="shared" si="16"/>
        <v>100</v>
      </c>
      <c r="AW10" s="79">
        <v>100.0</v>
      </c>
      <c r="AX10" s="79">
        <v>100.0</v>
      </c>
      <c r="AY10" s="79">
        <v>100.0</v>
      </c>
      <c r="AZ10" s="79">
        <v>100.0</v>
      </c>
      <c r="BA10" s="79">
        <v>100.0</v>
      </c>
      <c r="BB10" s="79">
        <v>100.0</v>
      </c>
      <c r="BC10" s="79">
        <v>100.0</v>
      </c>
      <c r="BD10" s="79">
        <v>100.0</v>
      </c>
      <c r="BE10" s="79">
        <v>100.0</v>
      </c>
      <c r="BF10" s="79">
        <v>100.0</v>
      </c>
      <c r="BG10" s="79"/>
      <c r="BH10" s="79"/>
      <c r="BI10" s="78">
        <f t="shared" si="17"/>
        <v>100</v>
      </c>
      <c r="BJ10" s="79">
        <v>100.0</v>
      </c>
      <c r="BK10" s="79">
        <v>100.0</v>
      </c>
      <c r="BL10" s="79">
        <v>100.0</v>
      </c>
      <c r="BM10" s="79">
        <v>100.0</v>
      </c>
      <c r="BN10" s="117">
        <v>100.0</v>
      </c>
      <c r="BO10" s="117">
        <v>100.0</v>
      </c>
      <c r="BP10" s="117">
        <v>100.0</v>
      </c>
      <c r="BQ10" s="117">
        <v>100.0</v>
      </c>
      <c r="BR10" s="117">
        <v>100.0</v>
      </c>
      <c r="BS10" s="79">
        <v>0.0</v>
      </c>
      <c r="BT10" s="78">
        <f t="shared" si="18"/>
        <v>90</v>
      </c>
      <c r="BU10" s="81">
        <v>100.0</v>
      </c>
      <c r="BV10" s="81">
        <v>100.0</v>
      </c>
      <c r="BW10" s="81">
        <v>100.0</v>
      </c>
      <c r="BX10" s="79">
        <v>100.0</v>
      </c>
      <c r="BY10" s="79">
        <v>100.0</v>
      </c>
      <c r="BZ10" s="79">
        <v>100.0</v>
      </c>
      <c r="CA10" s="79">
        <v>100.0</v>
      </c>
      <c r="CB10" s="79">
        <v>100.0</v>
      </c>
      <c r="CC10" s="79"/>
      <c r="CD10" s="78">
        <f t="shared" si="19"/>
        <v>100</v>
      </c>
    </row>
    <row r="11" ht="15.75" customHeight="1">
      <c r="A11" s="34" t="str">
        <f t="shared" si="2"/>
        <v>202073547-6</v>
      </c>
      <c r="B11" s="23">
        <f t="shared" si="3"/>
        <v>0</v>
      </c>
      <c r="C11" s="34"/>
      <c r="D11" s="84">
        <v>7.0</v>
      </c>
      <c r="E11" s="72" t="s">
        <v>1370</v>
      </c>
      <c r="F11" s="72" t="s">
        <v>85</v>
      </c>
      <c r="G11" s="72" t="s">
        <v>1371</v>
      </c>
      <c r="H11" s="72" t="s">
        <v>85</v>
      </c>
      <c r="I11" s="111" t="s">
        <v>1372</v>
      </c>
      <c r="J11" s="72" t="s">
        <v>1373</v>
      </c>
      <c r="K11" s="72" t="s">
        <v>1374</v>
      </c>
      <c r="L11" s="72" t="s">
        <v>65</v>
      </c>
      <c r="M11" s="72" t="s">
        <v>755</v>
      </c>
      <c r="N11" s="72" t="s">
        <v>1375</v>
      </c>
      <c r="O11" s="74">
        <f t="shared" si="4"/>
        <v>0</v>
      </c>
      <c r="P11" s="74">
        <f t="shared" si="5"/>
        <v>0</v>
      </c>
      <c r="Q11" s="74">
        <f t="shared" si="21"/>
        <v>0</v>
      </c>
      <c r="R11" s="74">
        <f t="shared" si="7"/>
        <v>10</v>
      </c>
      <c r="S11" s="74">
        <f t="shared" si="8"/>
        <v>0</v>
      </c>
      <c r="T11" s="74">
        <f t="shared" si="9"/>
        <v>29.4</v>
      </c>
      <c r="U11" s="74">
        <f t="shared" si="10"/>
        <v>0</v>
      </c>
      <c r="V11" s="75">
        <f t="shared" si="11"/>
        <v>0</v>
      </c>
      <c r="W11" s="90">
        <f t="shared" si="12"/>
        <v>0</v>
      </c>
      <c r="X11" s="74">
        <v>0.0</v>
      </c>
      <c r="Y11" s="77">
        <v>0.0</v>
      </c>
      <c r="Z11" s="77">
        <v>0.0</v>
      </c>
      <c r="AA11" s="77">
        <v>0.0</v>
      </c>
      <c r="AB11" s="114">
        <f t="shared" si="13"/>
        <v>0</v>
      </c>
      <c r="AC11" s="70" t="s">
        <v>68</v>
      </c>
      <c r="AD11" s="70" t="s">
        <v>68</v>
      </c>
      <c r="AE11" s="70" t="s">
        <v>68</v>
      </c>
      <c r="AF11" s="121">
        <f t="shared" si="14"/>
        <v>0</v>
      </c>
      <c r="AG11" s="77"/>
      <c r="AH11" s="77"/>
      <c r="AI11" s="74"/>
      <c r="AJ11" s="78">
        <f t="shared" si="15"/>
        <v>0</v>
      </c>
      <c r="AK11" s="79">
        <v>0.0</v>
      </c>
      <c r="AL11" s="80">
        <v>0.0</v>
      </c>
      <c r="AM11" s="79">
        <v>0.0</v>
      </c>
      <c r="AN11" s="79">
        <v>100.0</v>
      </c>
      <c r="AO11" s="79">
        <v>0.0</v>
      </c>
      <c r="AP11" s="79">
        <v>0.0</v>
      </c>
      <c r="AQ11" s="85">
        <v>0.0</v>
      </c>
      <c r="AR11" s="85">
        <v>0.0</v>
      </c>
      <c r="AS11" s="85">
        <v>0.0</v>
      </c>
      <c r="AT11" s="85">
        <v>0.0</v>
      </c>
      <c r="AU11" s="79"/>
      <c r="AV11" s="78">
        <f t="shared" si="16"/>
        <v>10</v>
      </c>
      <c r="AW11" s="79">
        <v>0.0</v>
      </c>
      <c r="AX11" s="79">
        <v>0.0</v>
      </c>
      <c r="AY11" s="79">
        <v>0.0</v>
      </c>
      <c r="AZ11" s="79">
        <v>0.0</v>
      </c>
      <c r="BA11" s="79">
        <v>0.0</v>
      </c>
      <c r="BB11" s="79">
        <v>0.0</v>
      </c>
      <c r="BC11" s="79">
        <v>0.0</v>
      </c>
      <c r="BD11" s="85">
        <v>0.0</v>
      </c>
      <c r="BE11" s="85">
        <v>0.0</v>
      </c>
      <c r="BF11" s="85">
        <v>0.0</v>
      </c>
      <c r="BG11" s="79"/>
      <c r="BH11" s="79"/>
      <c r="BI11" s="78">
        <f t="shared" si="17"/>
        <v>0</v>
      </c>
      <c r="BJ11" s="85">
        <v>94.0</v>
      </c>
      <c r="BK11" s="85">
        <v>100.0</v>
      </c>
      <c r="BL11" s="85">
        <v>0.0</v>
      </c>
      <c r="BM11" s="86">
        <v>100.0</v>
      </c>
      <c r="BN11" s="79">
        <v>0.0</v>
      </c>
      <c r="BO11" s="79">
        <v>0.0</v>
      </c>
      <c r="BP11" s="79">
        <v>0.0</v>
      </c>
      <c r="BQ11" s="79">
        <v>0.0</v>
      </c>
      <c r="BR11" s="79">
        <v>0.0</v>
      </c>
      <c r="BS11" s="122">
        <v>0.0</v>
      </c>
      <c r="BT11" s="78">
        <f t="shared" si="18"/>
        <v>29.4</v>
      </c>
      <c r="BU11" s="81">
        <v>0.0</v>
      </c>
      <c r="BV11" s="81">
        <v>0.0</v>
      </c>
      <c r="BW11" s="81">
        <v>0.0</v>
      </c>
      <c r="BX11" s="79">
        <v>0.0</v>
      </c>
      <c r="BY11" s="79">
        <v>0.0</v>
      </c>
      <c r="BZ11" s="79">
        <v>0.0</v>
      </c>
      <c r="CA11" s="79">
        <v>0.0</v>
      </c>
      <c r="CB11" s="79">
        <v>0.0</v>
      </c>
      <c r="CC11" s="79"/>
      <c r="CD11" s="78">
        <f t="shared" si="19"/>
        <v>0</v>
      </c>
    </row>
    <row r="12" ht="15.75" customHeight="1">
      <c r="A12" s="34" t="str">
        <f t="shared" si="2"/>
        <v>202011557-5</v>
      </c>
      <c r="B12" s="23">
        <f t="shared" si="3"/>
        <v>62</v>
      </c>
      <c r="C12" s="34"/>
      <c r="D12" s="84">
        <v>8.0</v>
      </c>
      <c r="E12" s="72" t="s">
        <v>1376</v>
      </c>
      <c r="F12" s="72" t="s">
        <v>71</v>
      </c>
      <c r="G12" s="72" t="s">
        <v>1377</v>
      </c>
      <c r="H12" s="72" t="s">
        <v>92</v>
      </c>
      <c r="I12" s="72" t="s">
        <v>1378</v>
      </c>
      <c r="J12" s="72" t="s">
        <v>420</v>
      </c>
      <c r="K12" s="72" t="s">
        <v>814</v>
      </c>
      <c r="L12" s="72" t="s">
        <v>65</v>
      </c>
      <c r="M12" s="72" t="s">
        <v>525</v>
      </c>
      <c r="N12" s="72" t="s">
        <v>1379</v>
      </c>
      <c r="O12" s="74">
        <f t="shared" si="4"/>
        <v>70</v>
      </c>
      <c r="P12" s="74">
        <f t="shared" si="5"/>
        <v>75</v>
      </c>
      <c r="Q12" s="74">
        <f t="shared" si="21"/>
        <v>73</v>
      </c>
      <c r="R12" s="74">
        <f t="shared" si="7"/>
        <v>51</v>
      </c>
      <c r="S12" s="74">
        <f t="shared" si="8"/>
        <v>14.1</v>
      </c>
      <c r="T12" s="74">
        <f t="shared" si="9"/>
        <v>65</v>
      </c>
      <c r="U12" s="74">
        <f t="shared" si="10"/>
        <v>23.125</v>
      </c>
      <c r="V12" s="75">
        <f t="shared" si="11"/>
        <v>0</v>
      </c>
      <c r="W12" s="76">
        <f t="shared" si="12"/>
        <v>62</v>
      </c>
      <c r="X12" s="74">
        <v>20.0</v>
      </c>
      <c r="Y12" s="77">
        <v>20.0</v>
      </c>
      <c r="Z12" s="77">
        <v>30.0</v>
      </c>
      <c r="AA12" s="77">
        <v>100.0</v>
      </c>
      <c r="AB12" s="78">
        <f t="shared" si="13"/>
        <v>70</v>
      </c>
      <c r="AC12" s="93">
        <v>25.0</v>
      </c>
      <c r="AD12" s="93">
        <v>50.0</v>
      </c>
      <c r="AE12" s="92">
        <v>100.0</v>
      </c>
      <c r="AF12" s="78">
        <f t="shared" si="14"/>
        <v>75</v>
      </c>
      <c r="AG12" s="77"/>
      <c r="AH12" s="77"/>
      <c r="AI12" s="74"/>
      <c r="AJ12" s="78">
        <f t="shared" si="15"/>
        <v>0</v>
      </c>
      <c r="AK12" s="79">
        <v>0.0</v>
      </c>
      <c r="AL12" s="80">
        <v>100.0</v>
      </c>
      <c r="AM12" s="79">
        <v>100.0</v>
      </c>
      <c r="AN12" s="79">
        <v>75.0</v>
      </c>
      <c r="AO12" s="79">
        <v>75.0</v>
      </c>
      <c r="AP12" s="79">
        <v>0.0</v>
      </c>
      <c r="AQ12" s="79">
        <v>80.0</v>
      </c>
      <c r="AR12" s="79">
        <v>0.0</v>
      </c>
      <c r="AS12" s="79">
        <v>80.0</v>
      </c>
      <c r="AT12" s="79">
        <v>0.0</v>
      </c>
      <c r="AU12" s="79"/>
      <c r="AV12" s="78">
        <f t="shared" si="16"/>
        <v>51</v>
      </c>
      <c r="AW12" s="79">
        <v>0.0</v>
      </c>
      <c r="AX12" s="79">
        <v>66.0</v>
      </c>
      <c r="AY12" s="79">
        <v>0.0</v>
      </c>
      <c r="AZ12" s="79">
        <v>0.0</v>
      </c>
      <c r="BA12" s="79">
        <v>0.0</v>
      </c>
      <c r="BB12" s="79">
        <v>0.0</v>
      </c>
      <c r="BC12" s="85">
        <v>75.0</v>
      </c>
      <c r="BD12" s="79">
        <v>0.0</v>
      </c>
      <c r="BE12" s="79">
        <v>0.0</v>
      </c>
      <c r="BF12" s="79">
        <v>0.0</v>
      </c>
      <c r="BG12" s="79"/>
      <c r="BH12" s="79"/>
      <c r="BI12" s="78">
        <f t="shared" si="17"/>
        <v>14.1</v>
      </c>
      <c r="BJ12" s="79">
        <v>0.0</v>
      </c>
      <c r="BK12" s="79">
        <v>100.0</v>
      </c>
      <c r="BL12" s="79">
        <v>100.0</v>
      </c>
      <c r="BM12" s="123">
        <v>100.0</v>
      </c>
      <c r="BN12" s="79">
        <v>100.0</v>
      </c>
      <c r="BO12" s="79">
        <v>95.0</v>
      </c>
      <c r="BP12" s="79">
        <v>100.0</v>
      </c>
      <c r="BQ12" s="79">
        <v>55.0</v>
      </c>
      <c r="BR12" s="79">
        <v>0.0</v>
      </c>
      <c r="BS12" s="118">
        <v>0.0</v>
      </c>
      <c r="BT12" s="78">
        <f t="shared" si="18"/>
        <v>65</v>
      </c>
      <c r="BU12" s="81">
        <v>0.0</v>
      </c>
      <c r="BV12" s="81">
        <v>85.0</v>
      </c>
      <c r="BW12" s="81">
        <v>0.0</v>
      </c>
      <c r="BX12" s="79">
        <v>100.0</v>
      </c>
      <c r="BY12" s="79">
        <v>0.0</v>
      </c>
      <c r="BZ12" s="79">
        <v>0.0</v>
      </c>
      <c r="CA12" s="79">
        <v>0.0</v>
      </c>
      <c r="CB12" s="79">
        <v>0.0</v>
      </c>
      <c r="CC12" s="79"/>
      <c r="CD12" s="78">
        <f t="shared" si="19"/>
        <v>23.125</v>
      </c>
    </row>
    <row r="13" ht="15.75" customHeight="1">
      <c r="A13" s="34" t="str">
        <f t="shared" si="2"/>
        <v>202056517-1</v>
      </c>
      <c r="B13" s="23">
        <f t="shared" si="3"/>
        <v>65</v>
      </c>
      <c r="C13" s="34"/>
      <c r="D13" s="84">
        <v>9.0</v>
      </c>
      <c r="E13" s="72" t="s">
        <v>1380</v>
      </c>
      <c r="F13" s="72" t="s">
        <v>65</v>
      </c>
      <c r="G13" s="72" t="s">
        <v>1381</v>
      </c>
      <c r="H13" s="72" t="s">
        <v>100</v>
      </c>
      <c r="I13" s="72" t="s">
        <v>1382</v>
      </c>
      <c r="J13" s="72" t="s">
        <v>1383</v>
      </c>
      <c r="K13" s="72" t="s">
        <v>1384</v>
      </c>
      <c r="L13" s="72" t="s">
        <v>65</v>
      </c>
      <c r="M13" s="72" t="s">
        <v>97</v>
      </c>
      <c r="N13" s="72" t="s">
        <v>1385</v>
      </c>
      <c r="O13" s="74">
        <f t="shared" si="4"/>
        <v>100</v>
      </c>
      <c r="P13" s="74">
        <f t="shared" si="5"/>
        <v>35</v>
      </c>
      <c r="Q13" s="74">
        <f t="shared" si="21"/>
        <v>68</v>
      </c>
      <c r="R13" s="74">
        <f t="shared" si="7"/>
        <v>61.3</v>
      </c>
      <c r="S13" s="74">
        <f t="shared" si="8"/>
        <v>24.1</v>
      </c>
      <c r="T13" s="74">
        <f t="shared" si="9"/>
        <v>73.9</v>
      </c>
      <c r="U13" s="74">
        <f t="shared" si="10"/>
        <v>58.75</v>
      </c>
      <c r="V13" s="75">
        <f t="shared" si="11"/>
        <v>0</v>
      </c>
      <c r="W13" s="76">
        <f t="shared" si="12"/>
        <v>65</v>
      </c>
      <c r="X13" s="74">
        <v>20.0</v>
      </c>
      <c r="Y13" s="77">
        <v>30.0</v>
      </c>
      <c r="Z13" s="77">
        <v>50.0</v>
      </c>
      <c r="AA13" s="77">
        <v>100.0</v>
      </c>
      <c r="AB13" s="78">
        <f t="shared" si="13"/>
        <v>100</v>
      </c>
      <c r="AC13" s="77">
        <v>0.0</v>
      </c>
      <c r="AD13" s="77">
        <v>35.0</v>
      </c>
      <c r="AE13" s="74">
        <v>100.0</v>
      </c>
      <c r="AF13" s="78">
        <f t="shared" si="14"/>
        <v>35</v>
      </c>
      <c r="AG13" s="77"/>
      <c r="AH13" s="77"/>
      <c r="AI13" s="74"/>
      <c r="AJ13" s="78">
        <f t="shared" si="15"/>
        <v>0</v>
      </c>
      <c r="AK13" s="79">
        <v>100.0</v>
      </c>
      <c r="AL13" s="80">
        <v>20.0</v>
      </c>
      <c r="AM13" s="79">
        <v>90.0</v>
      </c>
      <c r="AN13" s="79">
        <v>50.0</v>
      </c>
      <c r="AO13" s="79">
        <v>0.0</v>
      </c>
      <c r="AP13" s="79">
        <v>20.0</v>
      </c>
      <c r="AQ13" s="79">
        <v>100.0</v>
      </c>
      <c r="AR13" s="79">
        <v>33.0</v>
      </c>
      <c r="AS13" s="79">
        <v>100.0</v>
      </c>
      <c r="AT13" s="79">
        <v>100.0</v>
      </c>
      <c r="AU13" s="79"/>
      <c r="AV13" s="78">
        <f t="shared" si="16"/>
        <v>61.3</v>
      </c>
      <c r="AW13" s="79">
        <v>81.0</v>
      </c>
      <c r="AX13" s="79">
        <v>0.0</v>
      </c>
      <c r="AY13" s="79">
        <v>100.0</v>
      </c>
      <c r="AZ13" s="79">
        <v>0.0</v>
      </c>
      <c r="BA13" s="79">
        <v>0.0</v>
      </c>
      <c r="BB13" s="79">
        <v>0.0</v>
      </c>
      <c r="BC13" s="79">
        <v>60.0</v>
      </c>
      <c r="BD13" s="79">
        <v>0.0</v>
      </c>
      <c r="BE13" s="79">
        <v>0.0</v>
      </c>
      <c r="BF13" s="79">
        <v>0.0</v>
      </c>
      <c r="BG13" s="79"/>
      <c r="BH13" s="79"/>
      <c r="BI13" s="78">
        <f t="shared" si="17"/>
        <v>24.1</v>
      </c>
      <c r="BJ13" s="79">
        <v>89.0</v>
      </c>
      <c r="BK13" s="79">
        <v>100.0</v>
      </c>
      <c r="BL13" s="79">
        <v>95.0</v>
      </c>
      <c r="BM13" s="123">
        <v>0.0</v>
      </c>
      <c r="BN13" s="79">
        <v>100.0</v>
      </c>
      <c r="BO13" s="79">
        <v>0.0</v>
      </c>
      <c r="BP13" s="79">
        <v>70.0</v>
      </c>
      <c r="BQ13" s="79">
        <v>100.0</v>
      </c>
      <c r="BR13" s="79">
        <v>100.0</v>
      </c>
      <c r="BS13" s="118">
        <v>85.0</v>
      </c>
      <c r="BT13" s="78">
        <f t="shared" si="18"/>
        <v>73.9</v>
      </c>
      <c r="BU13" s="81">
        <v>70.0</v>
      </c>
      <c r="BV13" s="81">
        <v>100.0</v>
      </c>
      <c r="BW13" s="81">
        <v>100.0</v>
      </c>
      <c r="BX13" s="79">
        <v>0.0</v>
      </c>
      <c r="BY13" s="79">
        <v>0.0</v>
      </c>
      <c r="BZ13" s="79">
        <v>0.0</v>
      </c>
      <c r="CA13" s="79">
        <v>100.0</v>
      </c>
      <c r="CB13" s="79">
        <v>100.0</v>
      </c>
      <c r="CC13" s="79"/>
      <c r="CD13" s="78">
        <f t="shared" si="19"/>
        <v>58.75</v>
      </c>
    </row>
    <row r="14" ht="15.75" customHeight="1">
      <c r="A14" s="34" t="str">
        <f t="shared" si="2"/>
        <v>202056541-4</v>
      </c>
      <c r="B14" s="23">
        <f t="shared" si="3"/>
        <v>25</v>
      </c>
      <c r="C14" s="34"/>
      <c r="D14" s="84">
        <v>10.0</v>
      </c>
      <c r="E14" s="72" t="s">
        <v>1386</v>
      </c>
      <c r="F14" s="72" t="s">
        <v>59</v>
      </c>
      <c r="G14" s="72" t="s">
        <v>1387</v>
      </c>
      <c r="H14" s="72" t="s">
        <v>205</v>
      </c>
      <c r="I14" s="72" t="s">
        <v>507</v>
      </c>
      <c r="J14" s="72" t="s">
        <v>380</v>
      </c>
      <c r="K14" s="72" t="s">
        <v>1388</v>
      </c>
      <c r="L14" s="72" t="s">
        <v>65</v>
      </c>
      <c r="M14" s="72" t="s">
        <v>97</v>
      </c>
      <c r="N14" s="72" t="s">
        <v>1389</v>
      </c>
      <c r="O14" s="74">
        <f t="shared" si="4"/>
        <v>50</v>
      </c>
      <c r="P14" s="74">
        <f t="shared" si="5"/>
        <v>0</v>
      </c>
      <c r="Q14" s="74">
        <f t="shared" si="21"/>
        <v>25</v>
      </c>
      <c r="R14" s="74">
        <f t="shared" si="7"/>
        <v>97.5</v>
      </c>
      <c r="S14" s="74">
        <f t="shared" si="8"/>
        <v>99.5</v>
      </c>
      <c r="T14" s="74">
        <f t="shared" si="9"/>
        <v>72</v>
      </c>
      <c r="U14" s="74">
        <f t="shared" si="10"/>
        <v>100</v>
      </c>
      <c r="V14" s="75">
        <f t="shared" si="11"/>
        <v>0</v>
      </c>
      <c r="W14" s="76">
        <f t="shared" si="12"/>
        <v>25</v>
      </c>
      <c r="X14" s="74">
        <v>20.0</v>
      </c>
      <c r="Y14" s="77">
        <v>30.0</v>
      </c>
      <c r="Z14" s="77">
        <v>0.0</v>
      </c>
      <c r="AA14" s="77">
        <v>0.0</v>
      </c>
      <c r="AB14" s="78">
        <f t="shared" si="13"/>
        <v>50</v>
      </c>
      <c r="AC14" s="77">
        <v>0.0</v>
      </c>
      <c r="AD14" s="77">
        <v>0.0</v>
      </c>
      <c r="AE14" s="74">
        <v>0.0</v>
      </c>
      <c r="AF14" s="78">
        <f t="shared" si="14"/>
        <v>0</v>
      </c>
      <c r="AG14" s="77"/>
      <c r="AH14" s="77"/>
      <c r="AI14" s="74"/>
      <c r="AJ14" s="78">
        <f t="shared" si="15"/>
        <v>0</v>
      </c>
      <c r="AK14" s="79">
        <v>100.0</v>
      </c>
      <c r="AL14" s="80">
        <v>100.0</v>
      </c>
      <c r="AM14" s="79">
        <v>100.0</v>
      </c>
      <c r="AN14" s="79">
        <v>75.0</v>
      </c>
      <c r="AO14" s="79">
        <v>100.0</v>
      </c>
      <c r="AP14" s="79">
        <v>100.0</v>
      </c>
      <c r="AQ14" s="79">
        <v>100.0</v>
      </c>
      <c r="AR14" s="79">
        <v>100.0</v>
      </c>
      <c r="AS14" s="79">
        <v>100.0</v>
      </c>
      <c r="AT14" s="79">
        <v>100.0</v>
      </c>
      <c r="AU14" s="79"/>
      <c r="AV14" s="78">
        <f t="shared" si="16"/>
        <v>97.5</v>
      </c>
      <c r="AW14" s="79">
        <v>95.0</v>
      </c>
      <c r="AX14" s="79">
        <v>100.0</v>
      </c>
      <c r="AY14" s="79">
        <v>100.0</v>
      </c>
      <c r="AZ14" s="79">
        <v>100.0</v>
      </c>
      <c r="BA14" s="79">
        <v>100.0</v>
      </c>
      <c r="BB14" s="79">
        <v>100.0</v>
      </c>
      <c r="BC14" s="79">
        <v>100.0</v>
      </c>
      <c r="BD14" s="79">
        <v>100.0</v>
      </c>
      <c r="BE14" s="79">
        <v>100.0</v>
      </c>
      <c r="BF14" s="79">
        <v>100.0</v>
      </c>
      <c r="BG14" s="79"/>
      <c r="BH14" s="79"/>
      <c r="BI14" s="78">
        <f t="shared" si="17"/>
        <v>99.5</v>
      </c>
      <c r="BJ14" s="79">
        <v>100.0</v>
      </c>
      <c r="BK14" s="79">
        <v>75.0</v>
      </c>
      <c r="BL14" s="79">
        <v>85.0</v>
      </c>
      <c r="BM14" s="123">
        <v>0.0</v>
      </c>
      <c r="BN14" s="79">
        <v>95.0</v>
      </c>
      <c r="BO14" s="79">
        <v>0.0</v>
      </c>
      <c r="BP14" s="79">
        <v>65.0</v>
      </c>
      <c r="BQ14" s="79">
        <v>100.0</v>
      </c>
      <c r="BR14" s="79">
        <v>100.0</v>
      </c>
      <c r="BS14" s="118">
        <v>100.0</v>
      </c>
      <c r="BT14" s="78">
        <f t="shared" si="18"/>
        <v>72</v>
      </c>
      <c r="BU14" s="81">
        <v>100.0</v>
      </c>
      <c r="BV14" s="81">
        <v>100.0</v>
      </c>
      <c r="BW14" s="81">
        <v>100.0</v>
      </c>
      <c r="BX14" s="79">
        <v>100.0</v>
      </c>
      <c r="BY14" s="79">
        <v>100.0</v>
      </c>
      <c r="BZ14" s="79">
        <v>100.0</v>
      </c>
      <c r="CA14" s="79">
        <v>100.0</v>
      </c>
      <c r="CB14" s="79">
        <v>100.0</v>
      </c>
      <c r="CC14" s="79"/>
      <c r="CD14" s="78">
        <f t="shared" si="19"/>
        <v>100</v>
      </c>
    </row>
    <row r="15" ht="15.75" customHeight="1">
      <c r="A15" s="34" t="str">
        <f t="shared" si="2"/>
        <v>201956528-1</v>
      </c>
      <c r="B15" s="23">
        <f t="shared" si="3"/>
        <v>78</v>
      </c>
      <c r="C15" s="34"/>
      <c r="D15" s="84">
        <v>11.0</v>
      </c>
      <c r="E15" s="72" t="s">
        <v>1390</v>
      </c>
      <c r="F15" s="72" t="s">
        <v>65</v>
      </c>
      <c r="G15" s="72" t="s">
        <v>1391</v>
      </c>
      <c r="H15" s="72" t="s">
        <v>85</v>
      </c>
      <c r="I15" s="72" t="s">
        <v>704</v>
      </c>
      <c r="J15" s="72" t="s">
        <v>349</v>
      </c>
      <c r="K15" s="72" t="s">
        <v>1392</v>
      </c>
      <c r="L15" s="72" t="s">
        <v>65</v>
      </c>
      <c r="M15" s="72" t="s">
        <v>97</v>
      </c>
      <c r="N15" s="72" t="s">
        <v>1393</v>
      </c>
      <c r="O15" s="74">
        <f t="shared" si="4"/>
        <v>100</v>
      </c>
      <c r="P15" s="74">
        <f t="shared" si="5"/>
        <v>40</v>
      </c>
      <c r="Q15" s="74">
        <f t="shared" si="21"/>
        <v>70</v>
      </c>
      <c r="R15" s="74">
        <f t="shared" si="7"/>
        <v>80.7</v>
      </c>
      <c r="S15" s="74">
        <f t="shared" si="8"/>
        <v>100</v>
      </c>
      <c r="T15" s="74">
        <f t="shared" si="9"/>
        <v>87</v>
      </c>
      <c r="U15" s="74">
        <f t="shared" si="10"/>
        <v>90</v>
      </c>
      <c r="V15" s="75">
        <f t="shared" si="11"/>
        <v>0</v>
      </c>
      <c r="W15" s="76">
        <f t="shared" si="12"/>
        <v>78</v>
      </c>
      <c r="X15" s="74">
        <v>20.0</v>
      </c>
      <c r="Y15" s="77">
        <v>30.0</v>
      </c>
      <c r="Z15" s="77">
        <v>50.0</v>
      </c>
      <c r="AA15" s="77">
        <v>100.0</v>
      </c>
      <c r="AB15" s="78">
        <f t="shared" si="13"/>
        <v>100</v>
      </c>
      <c r="AC15" s="77">
        <v>5.0</v>
      </c>
      <c r="AD15" s="77">
        <v>35.0</v>
      </c>
      <c r="AE15" s="74">
        <v>100.0</v>
      </c>
      <c r="AF15" s="78">
        <f t="shared" si="14"/>
        <v>40</v>
      </c>
      <c r="AG15" s="77"/>
      <c r="AH15" s="77"/>
      <c r="AI15" s="74"/>
      <c r="AJ15" s="78">
        <f t="shared" si="15"/>
        <v>0</v>
      </c>
      <c r="AK15" s="79">
        <v>100.0</v>
      </c>
      <c r="AL15" s="80">
        <v>100.0</v>
      </c>
      <c r="AM15" s="79">
        <v>100.0</v>
      </c>
      <c r="AN15" s="79">
        <v>100.0</v>
      </c>
      <c r="AO15" s="79">
        <v>100.0</v>
      </c>
      <c r="AP15" s="79">
        <v>100.0</v>
      </c>
      <c r="AQ15" s="79">
        <v>100.0</v>
      </c>
      <c r="AR15" s="79">
        <v>67.0</v>
      </c>
      <c r="AS15" s="79">
        <v>40.0</v>
      </c>
      <c r="AT15" s="79">
        <v>0.0</v>
      </c>
      <c r="AU15" s="79"/>
      <c r="AV15" s="78">
        <f t="shared" si="16"/>
        <v>80.7</v>
      </c>
      <c r="AW15" s="79">
        <v>100.0</v>
      </c>
      <c r="AX15" s="79">
        <v>100.0</v>
      </c>
      <c r="AY15" s="79">
        <v>100.0</v>
      </c>
      <c r="AZ15" s="79">
        <v>100.0</v>
      </c>
      <c r="BA15" s="79">
        <v>100.0</v>
      </c>
      <c r="BB15" s="79">
        <v>100.0</v>
      </c>
      <c r="BC15" s="79">
        <v>100.0</v>
      </c>
      <c r="BD15" s="79">
        <v>100.0</v>
      </c>
      <c r="BE15" s="79">
        <v>100.0</v>
      </c>
      <c r="BF15" s="79">
        <v>100.0</v>
      </c>
      <c r="BG15" s="79"/>
      <c r="BH15" s="79"/>
      <c r="BI15" s="78">
        <f t="shared" si="17"/>
        <v>100</v>
      </c>
      <c r="BJ15" s="79">
        <v>100.0</v>
      </c>
      <c r="BK15" s="79">
        <v>100.0</v>
      </c>
      <c r="BL15" s="79">
        <v>100.0</v>
      </c>
      <c r="BM15" s="79">
        <v>100.0</v>
      </c>
      <c r="BN15" s="83">
        <v>100.0</v>
      </c>
      <c r="BO15" s="83">
        <v>100.0</v>
      </c>
      <c r="BP15" s="83">
        <v>100.0</v>
      </c>
      <c r="BQ15" s="83">
        <v>70.0</v>
      </c>
      <c r="BR15" s="83">
        <v>100.0</v>
      </c>
      <c r="BS15" s="79">
        <v>0.0</v>
      </c>
      <c r="BT15" s="78">
        <f t="shared" si="18"/>
        <v>87</v>
      </c>
      <c r="BU15" s="81">
        <v>100.0</v>
      </c>
      <c r="BV15" s="81">
        <v>100.0</v>
      </c>
      <c r="BW15" s="81">
        <v>100.0</v>
      </c>
      <c r="BX15" s="79">
        <v>100.0</v>
      </c>
      <c r="BY15" s="79">
        <v>100.0</v>
      </c>
      <c r="BZ15" s="79">
        <v>100.0</v>
      </c>
      <c r="CA15" s="79">
        <v>100.0</v>
      </c>
      <c r="CB15" s="79">
        <v>20.0</v>
      </c>
      <c r="CC15" s="79"/>
      <c r="CD15" s="78">
        <f t="shared" si="19"/>
        <v>90</v>
      </c>
    </row>
    <row r="16" ht="15.75" customHeight="1">
      <c r="A16" s="34" t="str">
        <f t="shared" si="2"/>
        <v>202056613-5</v>
      </c>
      <c r="B16" s="23">
        <f t="shared" si="3"/>
        <v>76</v>
      </c>
      <c r="C16" s="34"/>
      <c r="D16" s="84">
        <v>12.0</v>
      </c>
      <c r="E16" s="72" t="s">
        <v>1394</v>
      </c>
      <c r="F16" s="72" t="s">
        <v>71</v>
      </c>
      <c r="G16" s="72" t="s">
        <v>1395</v>
      </c>
      <c r="H16" s="72" t="s">
        <v>61</v>
      </c>
      <c r="I16" s="72" t="s">
        <v>1002</v>
      </c>
      <c r="J16" s="72" t="s">
        <v>1396</v>
      </c>
      <c r="K16" s="72" t="s">
        <v>1397</v>
      </c>
      <c r="L16" s="72" t="s">
        <v>65</v>
      </c>
      <c r="M16" s="72" t="s">
        <v>97</v>
      </c>
      <c r="N16" s="72" t="s">
        <v>1398</v>
      </c>
      <c r="O16" s="74">
        <f t="shared" si="4"/>
        <v>40</v>
      </c>
      <c r="P16" s="74">
        <f t="shared" si="5"/>
        <v>95</v>
      </c>
      <c r="Q16" s="74">
        <f t="shared" si="21"/>
        <v>68</v>
      </c>
      <c r="R16" s="74">
        <f t="shared" si="7"/>
        <v>83.2</v>
      </c>
      <c r="S16" s="74">
        <f t="shared" si="8"/>
        <v>100</v>
      </c>
      <c r="T16" s="74">
        <f t="shared" si="9"/>
        <v>76.5</v>
      </c>
      <c r="U16" s="74">
        <f t="shared" si="10"/>
        <v>100</v>
      </c>
      <c r="V16" s="75">
        <f t="shared" si="11"/>
        <v>0</v>
      </c>
      <c r="W16" s="76">
        <f t="shared" si="12"/>
        <v>76</v>
      </c>
      <c r="X16" s="74">
        <v>15.0</v>
      </c>
      <c r="Y16" s="77">
        <v>10.0</v>
      </c>
      <c r="Z16" s="77">
        <v>15.0</v>
      </c>
      <c r="AA16" s="77">
        <v>100.0</v>
      </c>
      <c r="AB16" s="78">
        <f t="shared" si="13"/>
        <v>40</v>
      </c>
      <c r="AC16" s="77">
        <v>25.0</v>
      </c>
      <c r="AD16" s="77">
        <v>70.0</v>
      </c>
      <c r="AE16" s="74">
        <v>100.0</v>
      </c>
      <c r="AF16" s="78">
        <f t="shared" si="14"/>
        <v>95</v>
      </c>
      <c r="AG16" s="77"/>
      <c r="AH16" s="77"/>
      <c r="AI16" s="74"/>
      <c r="AJ16" s="78">
        <f t="shared" si="15"/>
        <v>0</v>
      </c>
      <c r="AK16" s="79">
        <v>67.0</v>
      </c>
      <c r="AL16" s="80">
        <v>100.0</v>
      </c>
      <c r="AM16" s="79">
        <v>100.0</v>
      </c>
      <c r="AN16" s="79">
        <v>75.0</v>
      </c>
      <c r="AO16" s="79">
        <v>50.0</v>
      </c>
      <c r="AP16" s="79">
        <v>40.0</v>
      </c>
      <c r="AQ16" s="79">
        <v>100.0</v>
      </c>
      <c r="AR16" s="79">
        <v>100.0</v>
      </c>
      <c r="AS16" s="79">
        <v>100.0</v>
      </c>
      <c r="AT16" s="79">
        <v>100.0</v>
      </c>
      <c r="AU16" s="79"/>
      <c r="AV16" s="78">
        <f t="shared" si="16"/>
        <v>83.2</v>
      </c>
      <c r="AW16" s="79">
        <v>100.0</v>
      </c>
      <c r="AX16" s="79">
        <v>100.0</v>
      </c>
      <c r="AY16" s="79">
        <v>100.0</v>
      </c>
      <c r="AZ16" s="79">
        <v>100.0</v>
      </c>
      <c r="BA16" s="79">
        <v>100.0</v>
      </c>
      <c r="BB16" s="79">
        <v>100.0</v>
      </c>
      <c r="BC16" s="79">
        <v>100.0</v>
      </c>
      <c r="BD16" s="79">
        <v>100.0</v>
      </c>
      <c r="BE16" s="79">
        <v>100.0</v>
      </c>
      <c r="BF16" s="79">
        <v>100.0</v>
      </c>
      <c r="BG16" s="79"/>
      <c r="BH16" s="79"/>
      <c r="BI16" s="78">
        <f t="shared" si="17"/>
        <v>100</v>
      </c>
      <c r="BJ16" s="79">
        <v>100.0</v>
      </c>
      <c r="BK16" s="79">
        <v>100.0</v>
      </c>
      <c r="BL16" s="79">
        <v>95.0</v>
      </c>
      <c r="BM16" s="79">
        <v>0.0</v>
      </c>
      <c r="BN16" s="79">
        <v>95.0</v>
      </c>
      <c r="BO16" s="79">
        <v>0.0</v>
      </c>
      <c r="BP16" s="79">
        <v>75.0</v>
      </c>
      <c r="BQ16" s="79">
        <v>100.0</v>
      </c>
      <c r="BR16" s="79">
        <v>100.0</v>
      </c>
      <c r="BS16" s="79">
        <v>100.0</v>
      </c>
      <c r="BT16" s="78">
        <f t="shared" si="18"/>
        <v>76.5</v>
      </c>
      <c r="BU16" s="81">
        <v>100.0</v>
      </c>
      <c r="BV16" s="81">
        <v>100.0</v>
      </c>
      <c r="BW16" s="81">
        <v>100.0</v>
      </c>
      <c r="BX16" s="79">
        <v>100.0</v>
      </c>
      <c r="BY16" s="79">
        <v>100.0</v>
      </c>
      <c r="BZ16" s="79">
        <v>100.0</v>
      </c>
      <c r="CA16" s="79">
        <v>100.0</v>
      </c>
      <c r="CB16" s="79">
        <v>100.0</v>
      </c>
      <c r="CC16" s="79"/>
      <c r="CD16" s="78">
        <f t="shared" si="19"/>
        <v>100</v>
      </c>
    </row>
    <row r="17" ht="15.75" customHeight="1">
      <c r="A17" s="34" t="str">
        <f t="shared" si="2"/>
        <v>202056609-7</v>
      </c>
      <c r="B17" s="23">
        <f t="shared" si="3"/>
        <v>13</v>
      </c>
      <c r="C17" s="34"/>
      <c r="D17" s="84">
        <v>13.0</v>
      </c>
      <c r="E17" s="72" t="s">
        <v>1399</v>
      </c>
      <c r="F17" s="72" t="s">
        <v>92</v>
      </c>
      <c r="G17" s="72" t="s">
        <v>1400</v>
      </c>
      <c r="H17" s="72" t="s">
        <v>100</v>
      </c>
      <c r="I17" s="72" t="s">
        <v>138</v>
      </c>
      <c r="J17" s="72" t="s">
        <v>798</v>
      </c>
      <c r="K17" s="72" t="s">
        <v>1401</v>
      </c>
      <c r="L17" s="72" t="s">
        <v>65</v>
      </c>
      <c r="M17" s="72" t="s">
        <v>97</v>
      </c>
      <c r="N17" s="72" t="s">
        <v>1402</v>
      </c>
      <c r="O17" s="74">
        <f t="shared" si="4"/>
        <v>25</v>
      </c>
      <c r="P17" s="74">
        <f t="shared" si="5"/>
        <v>0</v>
      </c>
      <c r="Q17" s="74">
        <f t="shared" si="21"/>
        <v>13</v>
      </c>
      <c r="R17" s="74">
        <f t="shared" si="7"/>
        <v>53</v>
      </c>
      <c r="S17" s="74">
        <f t="shared" si="8"/>
        <v>56.891</v>
      </c>
      <c r="T17" s="74">
        <f t="shared" si="9"/>
        <v>31</v>
      </c>
      <c r="U17" s="74">
        <f t="shared" si="10"/>
        <v>75</v>
      </c>
      <c r="V17" s="75">
        <f t="shared" si="11"/>
        <v>0</v>
      </c>
      <c r="W17" s="76">
        <f t="shared" si="12"/>
        <v>13</v>
      </c>
      <c r="X17" s="74">
        <v>20.0</v>
      </c>
      <c r="Y17" s="77">
        <v>5.0</v>
      </c>
      <c r="Z17" s="77">
        <v>0.0</v>
      </c>
      <c r="AA17" s="77">
        <v>0.0</v>
      </c>
      <c r="AB17" s="78">
        <f t="shared" si="13"/>
        <v>25</v>
      </c>
      <c r="AC17" s="77" t="s">
        <v>68</v>
      </c>
      <c r="AD17" s="77" t="s">
        <v>68</v>
      </c>
      <c r="AE17" s="74" t="s">
        <v>68</v>
      </c>
      <c r="AF17" s="78">
        <f t="shared" si="14"/>
        <v>0</v>
      </c>
      <c r="AG17" s="77"/>
      <c r="AH17" s="77"/>
      <c r="AI17" s="74"/>
      <c r="AJ17" s="78">
        <f t="shared" si="15"/>
        <v>0</v>
      </c>
      <c r="AK17" s="79">
        <v>50.0</v>
      </c>
      <c r="AL17" s="80">
        <v>100.0</v>
      </c>
      <c r="AM17" s="79">
        <v>90.0</v>
      </c>
      <c r="AN17" s="79">
        <v>100.0</v>
      </c>
      <c r="AO17" s="79">
        <v>50.0</v>
      </c>
      <c r="AP17" s="79">
        <v>40.0</v>
      </c>
      <c r="AQ17" s="79">
        <v>60.0</v>
      </c>
      <c r="AR17" s="79">
        <v>0.0</v>
      </c>
      <c r="AS17" s="79">
        <v>40.0</v>
      </c>
      <c r="AT17" s="79">
        <v>0.0</v>
      </c>
      <c r="AU17" s="79"/>
      <c r="AV17" s="78">
        <f t="shared" si="16"/>
        <v>53</v>
      </c>
      <c r="AW17" s="79">
        <v>100.0</v>
      </c>
      <c r="AX17" s="79">
        <v>100.0</v>
      </c>
      <c r="AY17" s="79">
        <v>100.0</v>
      </c>
      <c r="AZ17" s="79">
        <v>0.0</v>
      </c>
      <c r="BA17" s="79">
        <v>93.0</v>
      </c>
      <c r="BB17" s="79">
        <v>0.0</v>
      </c>
      <c r="BC17" s="79">
        <v>85.0</v>
      </c>
      <c r="BD17" s="79">
        <v>90.91</v>
      </c>
      <c r="BE17" s="79">
        <v>0.0</v>
      </c>
      <c r="BF17" s="79">
        <v>0.0</v>
      </c>
      <c r="BG17" s="79"/>
      <c r="BH17" s="79"/>
      <c r="BI17" s="78">
        <f t="shared" si="17"/>
        <v>56.891</v>
      </c>
      <c r="BJ17" s="79">
        <v>80.0</v>
      </c>
      <c r="BK17" s="79">
        <v>85.0</v>
      </c>
      <c r="BL17" s="79">
        <v>60.0</v>
      </c>
      <c r="BM17" s="79">
        <v>10.0</v>
      </c>
      <c r="BN17" s="79">
        <v>60.0</v>
      </c>
      <c r="BO17" s="79">
        <v>0.0</v>
      </c>
      <c r="BP17" s="79">
        <v>0.0</v>
      </c>
      <c r="BQ17" s="79">
        <v>15.0</v>
      </c>
      <c r="BR17" s="79">
        <v>0.0</v>
      </c>
      <c r="BS17" s="79">
        <v>0.0</v>
      </c>
      <c r="BT17" s="78">
        <f t="shared" si="18"/>
        <v>31</v>
      </c>
      <c r="BU17" s="81">
        <v>100.0</v>
      </c>
      <c r="BV17" s="81">
        <v>100.0</v>
      </c>
      <c r="BW17" s="81">
        <v>100.0</v>
      </c>
      <c r="BX17" s="79">
        <v>0.0</v>
      </c>
      <c r="BY17" s="79">
        <v>100.0</v>
      </c>
      <c r="BZ17" s="79">
        <v>0.0</v>
      </c>
      <c r="CA17" s="79">
        <v>100.0</v>
      </c>
      <c r="CB17" s="79">
        <v>100.0</v>
      </c>
      <c r="CC17" s="79"/>
      <c r="CD17" s="78">
        <f t="shared" si="19"/>
        <v>75</v>
      </c>
    </row>
    <row r="18" ht="15.75" customHeight="1">
      <c r="A18" s="34" t="str">
        <f t="shared" si="2"/>
        <v>202056604-6</v>
      </c>
      <c r="B18" s="23">
        <f t="shared" si="3"/>
        <v>80</v>
      </c>
      <c r="C18" s="34"/>
      <c r="D18" s="84">
        <v>14.0</v>
      </c>
      <c r="E18" s="72" t="s">
        <v>1403</v>
      </c>
      <c r="F18" s="72" t="s">
        <v>85</v>
      </c>
      <c r="G18" s="72" t="s">
        <v>1404</v>
      </c>
      <c r="H18" s="72" t="s">
        <v>79</v>
      </c>
      <c r="I18" s="72" t="s">
        <v>1405</v>
      </c>
      <c r="J18" s="72" t="s">
        <v>1406</v>
      </c>
      <c r="K18" s="72" t="s">
        <v>1407</v>
      </c>
      <c r="L18" s="72" t="s">
        <v>65</v>
      </c>
      <c r="M18" s="72" t="s">
        <v>97</v>
      </c>
      <c r="N18" s="72" t="s">
        <v>1408</v>
      </c>
      <c r="O18" s="74">
        <f t="shared" si="4"/>
        <v>90</v>
      </c>
      <c r="P18" s="74">
        <f t="shared" si="5"/>
        <v>5</v>
      </c>
      <c r="Q18" s="74">
        <f t="shared" si="21"/>
        <v>75</v>
      </c>
      <c r="R18" s="74">
        <f t="shared" si="7"/>
        <v>92</v>
      </c>
      <c r="S18" s="74">
        <f t="shared" si="8"/>
        <v>99.091</v>
      </c>
      <c r="T18" s="74">
        <f t="shared" si="9"/>
        <v>76</v>
      </c>
      <c r="U18" s="74">
        <f t="shared" si="10"/>
        <v>87.5</v>
      </c>
      <c r="V18" s="75">
        <f t="shared" si="11"/>
        <v>60</v>
      </c>
      <c r="W18" s="76">
        <f t="shared" si="12"/>
        <v>80</v>
      </c>
      <c r="X18" s="74">
        <v>20.0</v>
      </c>
      <c r="Y18" s="77">
        <v>30.0</v>
      </c>
      <c r="Z18" s="77">
        <v>40.0</v>
      </c>
      <c r="AA18" s="77">
        <v>100.0</v>
      </c>
      <c r="AB18" s="78">
        <f t="shared" si="13"/>
        <v>90</v>
      </c>
      <c r="AC18" s="77">
        <v>5.0</v>
      </c>
      <c r="AD18" s="77">
        <v>0.0</v>
      </c>
      <c r="AE18" s="74">
        <v>0.0</v>
      </c>
      <c r="AF18" s="78">
        <f t="shared" si="14"/>
        <v>5</v>
      </c>
      <c r="AG18" s="77">
        <v>30.0</v>
      </c>
      <c r="AH18" s="77">
        <v>30.0</v>
      </c>
      <c r="AI18" s="74">
        <v>100.0</v>
      </c>
      <c r="AJ18" s="78">
        <f t="shared" si="15"/>
        <v>60</v>
      </c>
      <c r="AK18" s="79">
        <v>100.0</v>
      </c>
      <c r="AL18" s="80">
        <v>100.0</v>
      </c>
      <c r="AM18" s="79">
        <v>100.0</v>
      </c>
      <c r="AN18" s="79">
        <v>100.0</v>
      </c>
      <c r="AO18" s="79">
        <v>100.0</v>
      </c>
      <c r="AP18" s="79">
        <v>40.0</v>
      </c>
      <c r="AQ18" s="79">
        <v>80.0</v>
      </c>
      <c r="AR18" s="79">
        <v>100.0</v>
      </c>
      <c r="AS18" s="79">
        <v>100.0</v>
      </c>
      <c r="AT18" s="79">
        <v>100.0</v>
      </c>
      <c r="AU18" s="79"/>
      <c r="AV18" s="78">
        <f t="shared" si="16"/>
        <v>92</v>
      </c>
      <c r="AW18" s="79">
        <v>100.0</v>
      </c>
      <c r="AX18" s="79">
        <v>100.0</v>
      </c>
      <c r="AY18" s="79">
        <v>100.0</v>
      </c>
      <c r="AZ18" s="79">
        <v>100.0</v>
      </c>
      <c r="BA18" s="79">
        <v>100.0</v>
      </c>
      <c r="BB18" s="79">
        <v>100.0</v>
      </c>
      <c r="BC18" s="79">
        <v>100.0</v>
      </c>
      <c r="BD18" s="79">
        <v>90.91</v>
      </c>
      <c r="BE18" s="79">
        <v>100.0</v>
      </c>
      <c r="BF18" s="79">
        <v>100.0</v>
      </c>
      <c r="BG18" s="79"/>
      <c r="BH18" s="79"/>
      <c r="BI18" s="78">
        <f t="shared" si="17"/>
        <v>99.091</v>
      </c>
      <c r="BJ18" s="79">
        <v>100.0</v>
      </c>
      <c r="BK18" s="79">
        <v>100.0</v>
      </c>
      <c r="BL18" s="79">
        <v>95.0</v>
      </c>
      <c r="BM18" s="79">
        <v>100.0</v>
      </c>
      <c r="BN18" s="79">
        <v>95.0</v>
      </c>
      <c r="BO18" s="79">
        <v>0.0</v>
      </c>
      <c r="BP18" s="79">
        <v>70.0</v>
      </c>
      <c r="BQ18" s="79">
        <v>100.0</v>
      </c>
      <c r="BR18" s="79">
        <v>100.0</v>
      </c>
      <c r="BS18" s="79">
        <v>0.0</v>
      </c>
      <c r="BT18" s="78">
        <f t="shared" si="18"/>
        <v>76</v>
      </c>
      <c r="BU18" s="81">
        <v>100.0</v>
      </c>
      <c r="BV18" s="81">
        <v>100.0</v>
      </c>
      <c r="BW18" s="81">
        <v>100.0</v>
      </c>
      <c r="BX18" s="79">
        <v>0.0</v>
      </c>
      <c r="BY18" s="79">
        <v>100.0</v>
      </c>
      <c r="BZ18" s="79">
        <v>100.0</v>
      </c>
      <c r="CA18" s="79">
        <v>100.0</v>
      </c>
      <c r="CB18" s="79">
        <v>100.0</v>
      </c>
      <c r="CC18" s="79"/>
      <c r="CD18" s="78">
        <f t="shared" si="19"/>
        <v>87.5</v>
      </c>
    </row>
    <row r="19" ht="15.75" customHeight="1">
      <c r="A19" s="34" t="str">
        <f t="shared" si="2"/>
        <v>202004660-3</v>
      </c>
      <c r="B19" s="23">
        <f t="shared" si="3"/>
        <v>69</v>
      </c>
      <c r="C19" s="34"/>
      <c r="D19" s="84">
        <v>15.0</v>
      </c>
      <c r="E19" s="72" t="s">
        <v>1409</v>
      </c>
      <c r="F19" s="72" t="s">
        <v>79</v>
      </c>
      <c r="G19" s="72" t="s">
        <v>1410</v>
      </c>
      <c r="H19" s="72" t="s">
        <v>71</v>
      </c>
      <c r="I19" s="72" t="s">
        <v>1411</v>
      </c>
      <c r="J19" s="72" t="s">
        <v>1412</v>
      </c>
      <c r="K19" s="72" t="s">
        <v>1413</v>
      </c>
      <c r="L19" s="72" t="s">
        <v>65</v>
      </c>
      <c r="M19" s="72" t="s">
        <v>755</v>
      </c>
      <c r="N19" s="72" t="s">
        <v>1414</v>
      </c>
      <c r="O19" s="74">
        <f t="shared" si="4"/>
        <v>90</v>
      </c>
      <c r="P19" s="74">
        <f t="shared" si="5"/>
        <v>40</v>
      </c>
      <c r="Q19" s="74">
        <f t="shared" si="21"/>
        <v>65</v>
      </c>
      <c r="R19" s="74">
        <f t="shared" si="7"/>
        <v>72.5</v>
      </c>
      <c r="S19" s="74">
        <f t="shared" si="8"/>
        <v>68.9</v>
      </c>
      <c r="T19" s="74">
        <f t="shared" si="9"/>
        <v>77.5</v>
      </c>
      <c r="U19" s="74">
        <f t="shared" si="10"/>
        <v>62.5</v>
      </c>
      <c r="V19" s="75">
        <f t="shared" si="11"/>
        <v>0</v>
      </c>
      <c r="W19" s="76">
        <f t="shared" si="12"/>
        <v>69</v>
      </c>
      <c r="X19" s="74">
        <v>20.0</v>
      </c>
      <c r="Y19" s="77">
        <v>30.0</v>
      </c>
      <c r="Z19" s="77">
        <v>40.0</v>
      </c>
      <c r="AA19" s="77">
        <v>100.0</v>
      </c>
      <c r="AB19" s="78">
        <f t="shared" si="13"/>
        <v>90</v>
      </c>
      <c r="AC19" s="77">
        <v>0.0</v>
      </c>
      <c r="AD19" s="77">
        <v>40.0</v>
      </c>
      <c r="AE19" s="74">
        <v>100.0</v>
      </c>
      <c r="AF19" s="78">
        <f t="shared" si="14"/>
        <v>40</v>
      </c>
      <c r="AG19" s="77"/>
      <c r="AH19" s="77"/>
      <c r="AI19" s="74"/>
      <c r="AJ19" s="78">
        <f t="shared" si="15"/>
        <v>0</v>
      </c>
      <c r="AK19" s="79">
        <v>0.0</v>
      </c>
      <c r="AL19" s="80">
        <v>100.0</v>
      </c>
      <c r="AM19" s="79">
        <v>100.0</v>
      </c>
      <c r="AN19" s="79">
        <v>75.0</v>
      </c>
      <c r="AO19" s="79">
        <v>100.0</v>
      </c>
      <c r="AP19" s="79">
        <v>80.0</v>
      </c>
      <c r="AQ19" s="79">
        <v>80.0</v>
      </c>
      <c r="AR19" s="79">
        <v>50.0</v>
      </c>
      <c r="AS19" s="79">
        <v>40.0</v>
      </c>
      <c r="AT19" s="79">
        <v>100.0</v>
      </c>
      <c r="AU19" s="79"/>
      <c r="AV19" s="78">
        <f t="shared" si="16"/>
        <v>72.5</v>
      </c>
      <c r="AW19" s="79">
        <v>0.0</v>
      </c>
      <c r="AX19" s="79">
        <v>100.0</v>
      </c>
      <c r="AY19" s="79">
        <v>100.0</v>
      </c>
      <c r="AZ19" s="79">
        <v>98.0</v>
      </c>
      <c r="BA19" s="79">
        <v>100.0</v>
      </c>
      <c r="BB19" s="79">
        <v>95.0</v>
      </c>
      <c r="BC19" s="79">
        <v>96.0</v>
      </c>
      <c r="BD19" s="79">
        <v>100.0</v>
      </c>
      <c r="BE19" s="79">
        <v>0.0</v>
      </c>
      <c r="BF19" s="79">
        <v>0.0</v>
      </c>
      <c r="BG19" s="79"/>
      <c r="BH19" s="79"/>
      <c r="BI19" s="78">
        <f t="shared" si="17"/>
        <v>68.9</v>
      </c>
      <c r="BJ19" s="79">
        <v>100.0</v>
      </c>
      <c r="BK19" s="79">
        <v>100.0</v>
      </c>
      <c r="BL19" s="79">
        <v>95.0</v>
      </c>
      <c r="BM19" s="79">
        <v>100.0</v>
      </c>
      <c r="BN19" s="79">
        <v>100.0</v>
      </c>
      <c r="BO19" s="79">
        <v>0.0</v>
      </c>
      <c r="BP19" s="79">
        <v>80.0</v>
      </c>
      <c r="BQ19" s="79">
        <v>100.0</v>
      </c>
      <c r="BR19" s="79">
        <v>100.0</v>
      </c>
      <c r="BS19" s="79">
        <v>0.0</v>
      </c>
      <c r="BT19" s="78">
        <f t="shared" si="18"/>
        <v>77.5</v>
      </c>
      <c r="BU19" s="81">
        <v>100.0</v>
      </c>
      <c r="BV19" s="81">
        <v>100.0</v>
      </c>
      <c r="BW19" s="81">
        <v>0.0</v>
      </c>
      <c r="BX19" s="79">
        <v>100.0</v>
      </c>
      <c r="BY19" s="79">
        <v>0.0</v>
      </c>
      <c r="BZ19" s="79">
        <v>100.0</v>
      </c>
      <c r="CA19" s="79">
        <v>0.0</v>
      </c>
      <c r="CB19" s="79">
        <v>100.0</v>
      </c>
      <c r="CC19" s="79"/>
      <c r="CD19" s="78">
        <f t="shared" si="19"/>
        <v>62.5</v>
      </c>
    </row>
    <row r="20" ht="15.75" customHeight="1">
      <c r="A20" s="34" t="str">
        <f t="shared" si="2"/>
        <v>202056562-7</v>
      </c>
      <c r="B20" s="23">
        <f t="shared" si="3"/>
        <v>76</v>
      </c>
      <c r="C20" s="34"/>
      <c r="D20" s="84">
        <v>16.0</v>
      </c>
      <c r="E20" s="72" t="s">
        <v>1415</v>
      </c>
      <c r="F20" s="72" t="s">
        <v>92</v>
      </c>
      <c r="G20" s="72" t="s">
        <v>1416</v>
      </c>
      <c r="H20" s="72" t="s">
        <v>205</v>
      </c>
      <c r="I20" s="72" t="s">
        <v>1417</v>
      </c>
      <c r="J20" s="72" t="s">
        <v>219</v>
      </c>
      <c r="K20" s="72" t="s">
        <v>1418</v>
      </c>
      <c r="L20" s="72" t="s">
        <v>65</v>
      </c>
      <c r="M20" s="72" t="s">
        <v>97</v>
      </c>
      <c r="N20" s="72" t="s">
        <v>1419</v>
      </c>
      <c r="O20" s="74">
        <f t="shared" si="4"/>
        <v>80</v>
      </c>
      <c r="P20" s="74">
        <f t="shared" si="5"/>
        <v>65</v>
      </c>
      <c r="Q20" s="74">
        <f t="shared" si="21"/>
        <v>73</v>
      </c>
      <c r="R20" s="74">
        <f t="shared" si="7"/>
        <v>74.8</v>
      </c>
      <c r="S20" s="74">
        <f t="shared" si="8"/>
        <v>84.33333333</v>
      </c>
      <c r="T20" s="74">
        <f t="shared" si="9"/>
        <v>75</v>
      </c>
      <c r="U20" s="74">
        <f t="shared" si="10"/>
        <v>100</v>
      </c>
      <c r="V20" s="75">
        <f t="shared" si="11"/>
        <v>0</v>
      </c>
      <c r="W20" s="76">
        <f t="shared" si="12"/>
        <v>76</v>
      </c>
      <c r="X20" s="74">
        <v>15.0</v>
      </c>
      <c r="Y20" s="77">
        <v>25.0</v>
      </c>
      <c r="Z20" s="77">
        <v>40.0</v>
      </c>
      <c r="AA20" s="77">
        <v>100.0</v>
      </c>
      <c r="AB20" s="78">
        <f t="shared" si="13"/>
        <v>80</v>
      </c>
      <c r="AC20" s="77">
        <v>15.0</v>
      </c>
      <c r="AD20" s="77">
        <v>50.0</v>
      </c>
      <c r="AE20" s="74">
        <v>100.0</v>
      </c>
      <c r="AF20" s="78">
        <f t="shared" si="14"/>
        <v>65</v>
      </c>
      <c r="AG20" s="77"/>
      <c r="AH20" s="77"/>
      <c r="AI20" s="74"/>
      <c r="AJ20" s="78">
        <f t="shared" si="15"/>
        <v>0</v>
      </c>
      <c r="AK20" s="79">
        <v>100.0</v>
      </c>
      <c r="AL20" s="80">
        <v>100.0</v>
      </c>
      <c r="AM20" s="79">
        <v>90.0</v>
      </c>
      <c r="AN20" s="79">
        <v>50.0</v>
      </c>
      <c r="AO20" s="79">
        <v>75.0</v>
      </c>
      <c r="AP20" s="79">
        <v>40.0</v>
      </c>
      <c r="AQ20" s="79">
        <v>60.0</v>
      </c>
      <c r="AR20" s="79">
        <v>33.0</v>
      </c>
      <c r="AS20" s="79">
        <v>100.0</v>
      </c>
      <c r="AT20" s="79">
        <v>100.0</v>
      </c>
      <c r="AU20" s="79"/>
      <c r="AV20" s="78">
        <f t="shared" si="16"/>
        <v>74.8</v>
      </c>
      <c r="AW20" s="79">
        <v>67.0</v>
      </c>
      <c r="AX20" s="79">
        <v>100.0</v>
      </c>
      <c r="AY20" s="79">
        <v>100.0</v>
      </c>
      <c r="AZ20" s="79">
        <v>100.0</v>
      </c>
      <c r="BA20" s="79">
        <v>100.0</v>
      </c>
      <c r="BB20" s="79">
        <v>92.0</v>
      </c>
      <c r="BC20" s="79" t="s">
        <v>939</v>
      </c>
      <c r="BD20" s="79">
        <v>100.0</v>
      </c>
      <c r="BE20" s="79">
        <v>0.0</v>
      </c>
      <c r="BF20" s="79">
        <v>100.0</v>
      </c>
      <c r="BG20" s="79"/>
      <c r="BH20" s="79"/>
      <c r="BI20" s="78">
        <f t="shared" si="17"/>
        <v>84.33333333</v>
      </c>
      <c r="BJ20" s="79">
        <v>90.0</v>
      </c>
      <c r="BK20" s="79">
        <v>90.0</v>
      </c>
      <c r="BL20" s="79">
        <v>100.0</v>
      </c>
      <c r="BM20" s="79">
        <v>95.0</v>
      </c>
      <c r="BN20" s="79">
        <v>100.0</v>
      </c>
      <c r="BO20" s="79">
        <v>40.0</v>
      </c>
      <c r="BP20" s="79">
        <v>45.0</v>
      </c>
      <c r="BQ20" s="79">
        <v>90.0</v>
      </c>
      <c r="BR20" s="79">
        <v>100.0</v>
      </c>
      <c r="BS20" s="79">
        <v>0.0</v>
      </c>
      <c r="BT20" s="78">
        <f t="shared" si="18"/>
        <v>75</v>
      </c>
      <c r="BU20" s="81">
        <v>100.0</v>
      </c>
      <c r="BV20" s="81">
        <v>100.0</v>
      </c>
      <c r="BW20" s="81">
        <v>100.0</v>
      </c>
      <c r="BX20" s="79">
        <v>100.0</v>
      </c>
      <c r="BY20" s="79">
        <v>100.0</v>
      </c>
      <c r="BZ20" s="79">
        <v>100.0</v>
      </c>
      <c r="CA20" s="79">
        <v>100.0</v>
      </c>
      <c r="CB20" s="79">
        <v>100.0</v>
      </c>
      <c r="CC20" s="79"/>
      <c r="CD20" s="78">
        <f t="shared" si="19"/>
        <v>100</v>
      </c>
    </row>
    <row r="21" ht="15.75" customHeight="1">
      <c r="A21" s="34" t="str">
        <f t="shared" si="2"/>
        <v>202056586-4</v>
      </c>
      <c r="B21" s="23">
        <f t="shared" si="3"/>
        <v>48</v>
      </c>
      <c r="C21" s="34"/>
      <c r="D21" s="84">
        <v>17.0</v>
      </c>
      <c r="E21" s="72" t="s">
        <v>1420</v>
      </c>
      <c r="F21" s="72" t="s">
        <v>59</v>
      </c>
      <c r="G21" s="72" t="s">
        <v>1421</v>
      </c>
      <c r="H21" s="72" t="s">
        <v>92</v>
      </c>
      <c r="I21" s="72" t="s">
        <v>116</v>
      </c>
      <c r="J21" s="72" t="s">
        <v>259</v>
      </c>
      <c r="K21" s="72" t="s">
        <v>1422</v>
      </c>
      <c r="L21" s="72" t="s">
        <v>65</v>
      </c>
      <c r="M21" s="72" t="s">
        <v>97</v>
      </c>
      <c r="N21" s="72" t="s">
        <v>1423</v>
      </c>
      <c r="O21" s="74">
        <f t="shared" si="4"/>
        <v>55</v>
      </c>
      <c r="P21" s="74">
        <f t="shared" si="5"/>
        <v>45</v>
      </c>
      <c r="Q21" s="74">
        <f t="shared" si="21"/>
        <v>48</v>
      </c>
      <c r="R21" s="74">
        <f t="shared" si="7"/>
        <v>82.7</v>
      </c>
      <c r="S21" s="74">
        <f t="shared" si="8"/>
        <v>100</v>
      </c>
      <c r="T21" s="74">
        <f t="shared" si="9"/>
        <v>87.5</v>
      </c>
      <c r="U21" s="74">
        <f t="shared" si="10"/>
        <v>100</v>
      </c>
      <c r="V21" s="75">
        <f t="shared" si="11"/>
        <v>40</v>
      </c>
      <c r="W21" s="76">
        <f t="shared" si="12"/>
        <v>48</v>
      </c>
      <c r="X21" s="74">
        <v>20.0</v>
      </c>
      <c r="Y21" s="77">
        <v>30.0</v>
      </c>
      <c r="Z21" s="77">
        <v>5.0</v>
      </c>
      <c r="AA21" s="77">
        <v>100.0</v>
      </c>
      <c r="AB21" s="78">
        <f t="shared" si="13"/>
        <v>55</v>
      </c>
      <c r="AC21" s="77">
        <v>20.0</v>
      </c>
      <c r="AD21" s="77">
        <v>25.0</v>
      </c>
      <c r="AE21" s="74">
        <v>100.0</v>
      </c>
      <c r="AF21" s="78">
        <f t="shared" si="14"/>
        <v>45</v>
      </c>
      <c r="AG21" s="77">
        <v>10.0</v>
      </c>
      <c r="AH21" s="77">
        <v>30.0</v>
      </c>
      <c r="AI21" s="74">
        <v>100.0</v>
      </c>
      <c r="AJ21" s="78">
        <f t="shared" si="15"/>
        <v>40</v>
      </c>
      <c r="AK21" s="79">
        <v>100.0</v>
      </c>
      <c r="AL21" s="80">
        <v>100.0</v>
      </c>
      <c r="AM21" s="79">
        <v>100.0</v>
      </c>
      <c r="AN21" s="79">
        <v>100.0</v>
      </c>
      <c r="AO21" s="79">
        <v>50.0</v>
      </c>
      <c r="AP21" s="79">
        <v>60.0</v>
      </c>
      <c r="AQ21" s="79">
        <v>100.0</v>
      </c>
      <c r="AR21" s="79">
        <v>17.0</v>
      </c>
      <c r="AS21" s="79">
        <v>100.0</v>
      </c>
      <c r="AT21" s="79">
        <v>100.0</v>
      </c>
      <c r="AU21" s="79"/>
      <c r="AV21" s="78">
        <f t="shared" si="16"/>
        <v>82.7</v>
      </c>
      <c r="AW21" s="79">
        <v>100.0</v>
      </c>
      <c r="AX21" s="79">
        <v>100.0</v>
      </c>
      <c r="AY21" s="79">
        <v>100.0</v>
      </c>
      <c r="AZ21" s="79">
        <v>100.0</v>
      </c>
      <c r="BA21" s="79">
        <v>100.0</v>
      </c>
      <c r="BB21" s="79">
        <v>100.0</v>
      </c>
      <c r="BC21" s="79">
        <v>100.0</v>
      </c>
      <c r="BD21" s="79">
        <v>100.0</v>
      </c>
      <c r="BE21" s="79">
        <v>100.0</v>
      </c>
      <c r="BF21" s="79">
        <v>100.0</v>
      </c>
      <c r="BG21" s="79"/>
      <c r="BH21" s="79"/>
      <c r="BI21" s="78">
        <f t="shared" si="17"/>
        <v>100</v>
      </c>
      <c r="BJ21" s="79">
        <v>100.0</v>
      </c>
      <c r="BK21" s="79">
        <v>100.0</v>
      </c>
      <c r="BL21" s="79">
        <v>100.0</v>
      </c>
      <c r="BM21" s="79">
        <v>85.0</v>
      </c>
      <c r="BN21" s="79">
        <v>100.0</v>
      </c>
      <c r="BO21" s="79">
        <v>100.0</v>
      </c>
      <c r="BP21" s="79">
        <v>90.0</v>
      </c>
      <c r="BQ21" s="79">
        <v>100.0</v>
      </c>
      <c r="BR21" s="79">
        <v>100.0</v>
      </c>
      <c r="BS21" s="79">
        <v>0.0</v>
      </c>
      <c r="BT21" s="78">
        <f t="shared" si="18"/>
        <v>87.5</v>
      </c>
      <c r="BU21" s="81">
        <v>100.0</v>
      </c>
      <c r="BV21" s="81">
        <v>100.0</v>
      </c>
      <c r="BW21" s="81">
        <v>100.0</v>
      </c>
      <c r="BX21" s="79">
        <v>100.0</v>
      </c>
      <c r="BY21" s="79">
        <v>100.0</v>
      </c>
      <c r="BZ21" s="79">
        <v>100.0</v>
      </c>
      <c r="CA21" s="79">
        <v>100.0</v>
      </c>
      <c r="CB21" s="79">
        <v>100.0</v>
      </c>
      <c r="CC21" s="79"/>
      <c r="CD21" s="78">
        <f t="shared" si="19"/>
        <v>100</v>
      </c>
    </row>
    <row r="22" ht="15.75" customHeight="1">
      <c r="A22" s="34" t="str">
        <f t="shared" si="2"/>
        <v>202056603-8</v>
      </c>
      <c r="B22" s="23">
        <f t="shared" si="3"/>
        <v>82</v>
      </c>
      <c r="C22" s="34"/>
      <c r="D22" s="98">
        <f t="shared" ref="D22:D30" si="22">D21+1</f>
        <v>18</v>
      </c>
      <c r="E22" s="72" t="s">
        <v>1424</v>
      </c>
      <c r="F22" s="72" t="s">
        <v>108</v>
      </c>
      <c r="G22" s="72" t="s">
        <v>1425</v>
      </c>
      <c r="H22" s="72" t="s">
        <v>59</v>
      </c>
      <c r="I22" s="72" t="s">
        <v>1426</v>
      </c>
      <c r="J22" s="72" t="s">
        <v>1427</v>
      </c>
      <c r="K22" s="72" t="s">
        <v>1428</v>
      </c>
      <c r="L22" s="72" t="s">
        <v>65</v>
      </c>
      <c r="M22" s="72" t="s">
        <v>97</v>
      </c>
      <c r="N22" s="72" t="s">
        <v>1429</v>
      </c>
      <c r="O22" s="74">
        <f t="shared" si="4"/>
        <v>95</v>
      </c>
      <c r="P22" s="74">
        <f t="shared" si="5"/>
        <v>70</v>
      </c>
      <c r="Q22" s="74">
        <f t="shared" si="21"/>
        <v>83</v>
      </c>
      <c r="R22" s="74">
        <f t="shared" si="7"/>
        <v>87.2</v>
      </c>
      <c r="S22" s="74">
        <f t="shared" si="8"/>
        <v>78.6</v>
      </c>
      <c r="T22" s="74">
        <f t="shared" si="9"/>
        <v>75</v>
      </c>
      <c r="U22" s="74">
        <f t="shared" si="10"/>
        <v>75</v>
      </c>
      <c r="V22" s="75">
        <f t="shared" si="11"/>
        <v>0</v>
      </c>
      <c r="W22" s="76">
        <f t="shared" si="12"/>
        <v>82</v>
      </c>
      <c r="X22" s="74">
        <v>20.0</v>
      </c>
      <c r="Y22" s="77">
        <v>25.0</v>
      </c>
      <c r="Z22" s="77">
        <v>50.0</v>
      </c>
      <c r="AA22" s="77">
        <v>100.0</v>
      </c>
      <c r="AB22" s="78">
        <f t="shared" si="13"/>
        <v>95</v>
      </c>
      <c r="AC22" s="77">
        <v>30.0</v>
      </c>
      <c r="AD22" s="77">
        <v>40.0</v>
      </c>
      <c r="AE22" s="74">
        <v>100.0</v>
      </c>
      <c r="AF22" s="78">
        <f t="shared" si="14"/>
        <v>70</v>
      </c>
      <c r="AG22" s="77"/>
      <c r="AH22" s="77"/>
      <c r="AI22" s="74"/>
      <c r="AJ22" s="78">
        <f t="shared" si="15"/>
        <v>0</v>
      </c>
      <c r="AK22" s="79">
        <v>100.0</v>
      </c>
      <c r="AL22" s="80">
        <v>100.0</v>
      </c>
      <c r="AM22" s="79">
        <v>100.0</v>
      </c>
      <c r="AN22" s="79">
        <v>100.0</v>
      </c>
      <c r="AO22" s="79">
        <v>25.0</v>
      </c>
      <c r="AP22" s="79">
        <v>80.0</v>
      </c>
      <c r="AQ22" s="79">
        <v>100.0</v>
      </c>
      <c r="AR22" s="79">
        <v>67.0</v>
      </c>
      <c r="AS22" s="79">
        <v>100.0</v>
      </c>
      <c r="AT22" s="79">
        <v>100.0</v>
      </c>
      <c r="AU22" s="79"/>
      <c r="AV22" s="78">
        <f t="shared" si="16"/>
        <v>87.2</v>
      </c>
      <c r="AW22" s="79">
        <v>100.0</v>
      </c>
      <c r="AX22" s="79">
        <v>100.0</v>
      </c>
      <c r="AY22" s="79">
        <v>100.0</v>
      </c>
      <c r="AZ22" s="79">
        <v>0.0</v>
      </c>
      <c r="BA22" s="79">
        <v>100.0</v>
      </c>
      <c r="BB22" s="79">
        <v>0.0</v>
      </c>
      <c r="BC22" s="79">
        <v>95.0</v>
      </c>
      <c r="BD22" s="79">
        <v>100.0</v>
      </c>
      <c r="BE22" s="79">
        <v>100.0</v>
      </c>
      <c r="BF22" s="79">
        <v>91.0</v>
      </c>
      <c r="BG22" s="79"/>
      <c r="BH22" s="79"/>
      <c r="BI22" s="78">
        <f t="shared" si="17"/>
        <v>78.6</v>
      </c>
      <c r="BJ22" s="79">
        <v>100.0</v>
      </c>
      <c r="BK22" s="79">
        <v>100.0</v>
      </c>
      <c r="BL22" s="79">
        <v>95.0</v>
      </c>
      <c r="BM22" s="79">
        <v>0.0</v>
      </c>
      <c r="BN22" s="79">
        <v>100.0</v>
      </c>
      <c r="BO22" s="79">
        <v>100.0</v>
      </c>
      <c r="BP22" s="79">
        <v>100.0</v>
      </c>
      <c r="BQ22" s="79">
        <v>55.0</v>
      </c>
      <c r="BR22" s="79">
        <v>100.0</v>
      </c>
      <c r="BS22" s="79">
        <v>0.0</v>
      </c>
      <c r="BT22" s="78">
        <f t="shared" si="18"/>
        <v>75</v>
      </c>
      <c r="BU22" s="81">
        <v>100.0</v>
      </c>
      <c r="BV22" s="81">
        <v>100.0</v>
      </c>
      <c r="BW22" s="81">
        <v>100.0</v>
      </c>
      <c r="BX22" s="79">
        <v>100.0</v>
      </c>
      <c r="BY22" s="79">
        <v>100.0</v>
      </c>
      <c r="BZ22" s="79">
        <v>0.0</v>
      </c>
      <c r="CA22" s="79">
        <v>0.0</v>
      </c>
      <c r="CB22" s="79">
        <v>100.0</v>
      </c>
      <c r="CC22" s="79"/>
      <c r="CD22" s="78">
        <f t="shared" si="19"/>
        <v>75</v>
      </c>
    </row>
    <row r="23" ht="15.75" customHeight="1">
      <c r="A23" s="34" t="str">
        <f t="shared" si="2"/>
        <v>201951535-7</v>
      </c>
      <c r="B23" s="23">
        <f t="shared" si="3"/>
        <v>80</v>
      </c>
      <c r="C23" s="34"/>
      <c r="D23" s="98">
        <f t="shared" si="22"/>
        <v>19</v>
      </c>
      <c r="E23" s="72" t="s">
        <v>1430</v>
      </c>
      <c r="F23" s="72" t="s">
        <v>92</v>
      </c>
      <c r="G23" s="72" t="s">
        <v>1431</v>
      </c>
      <c r="H23" s="72" t="s">
        <v>155</v>
      </c>
      <c r="I23" s="72" t="s">
        <v>1432</v>
      </c>
      <c r="J23" s="72" t="s">
        <v>1018</v>
      </c>
      <c r="K23" s="72" t="s">
        <v>1433</v>
      </c>
      <c r="L23" s="72" t="s">
        <v>65</v>
      </c>
      <c r="M23" s="72" t="s">
        <v>323</v>
      </c>
      <c r="N23" s="72" t="s">
        <v>1434</v>
      </c>
      <c r="O23" s="74">
        <f t="shared" si="4"/>
        <v>100</v>
      </c>
      <c r="P23" s="74">
        <f t="shared" si="5"/>
        <v>100</v>
      </c>
      <c r="Q23" s="74">
        <f t="shared" si="21"/>
        <v>100</v>
      </c>
      <c r="R23" s="74">
        <f t="shared" si="7"/>
        <v>59.2</v>
      </c>
      <c r="S23" s="74">
        <f t="shared" si="8"/>
        <v>33.33333333</v>
      </c>
      <c r="T23" s="74">
        <f t="shared" si="9"/>
        <v>73</v>
      </c>
      <c r="U23" s="74">
        <f t="shared" si="10"/>
        <v>34.375</v>
      </c>
      <c r="V23" s="75">
        <f t="shared" si="11"/>
        <v>0</v>
      </c>
      <c r="W23" s="76">
        <f t="shared" si="12"/>
        <v>80</v>
      </c>
      <c r="X23" s="74">
        <v>20.0</v>
      </c>
      <c r="Y23" s="77">
        <v>30.0</v>
      </c>
      <c r="Z23" s="77">
        <v>50.0</v>
      </c>
      <c r="AA23" s="77">
        <v>100.0</v>
      </c>
      <c r="AB23" s="78">
        <f t="shared" si="13"/>
        <v>100</v>
      </c>
      <c r="AC23" s="77">
        <v>30.0</v>
      </c>
      <c r="AD23" s="77">
        <v>70.0</v>
      </c>
      <c r="AE23" s="74">
        <v>100.0</v>
      </c>
      <c r="AF23" s="78">
        <f t="shared" si="14"/>
        <v>100</v>
      </c>
      <c r="AG23" s="77"/>
      <c r="AH23" s="77"/>
      <c r="AI23" s="74"/>
      <c r="AJ23" s="78">
        <f t="shared" si="15"/>
        <v>0</v>
      </c>
      <c r="AK23" s="79">
        <v>100.0</v>
      </c>
      <c r="AL23" s="80">
        <v>100.0</v>
      </c>
      <c r="AM23" s="79">
        <v>0.0</v>
      </c>
      <c r="AN23" s="79">
        <v>75.0</v>
      </c>
      <c r="AO23" s="79">
        <v>100.0</v>
      </c>
      <c r="AP23" s="79">
        <v>0.0</v>
      </c>
      <c r="AQ23" s="79">
        <v>0.0</v>
      </c>
      <c r="AR23" s="79">
        <v>17.0</v>
      </c>
      <c r="AS23" s="79">
        <v>100.0</v>
      </c>
      <c r="AT23" s="79">
        <v>100.0</v>
      </c>
      <c r="AU23" s="79"/>
      <c r="AV23" s="78">
        <f t="shared" si="16"/>
        <v>59.2</v>
      </c>
      <c r="AW23" s="79">
        <v>0.0</v>
      </c>
      <c r="AX23" s="79">
        <v>100.0</v>
      </c>
      <c r="AY23" s="79">
        <v>0.0</v>
      </c>
      <c r="AZ23" s="79">
        <v>0.0</v>
      </c>
      <c r="BA23" s="79">
        <v>0.0</v>
      </c>
      <c r="BB23" s="79">
        <v>100.0</v>
      </c>
      <c r="BC23" s="79" t="s">
        <v>939</v>
      </c>
      <c r="BD23" s="79">
        <v>0.0</v>
      </c>
      <c r="BE23" s="79">
        <v>0.0</v>
      </c>
      <c r="BF23" s="79">
        <v>100.0</v>
      </c>
      <c r="BG23" s="79"/>
      <c r="BH23" s="79"/>
      <c r="BI23" s="78">
        <f t="shared" si="17"/>
        <v>33.33333333</v>
      </c>
      <c r="BJ23" s="79">
        <v>100.0</v>
      </c>
      <c r="BK23" s="79">
        <v>100.0</v>
      </c>
      <c r="BL23" s="79">
        <v>95.0</v>
      </c>
      <c r="BM23" s="79">
        <v>0.0</v>
      </c>
      <c r="BN23" s="79">
        <v>95.0</v>
      </c>
      <c r="BO23" s="79">
        <v>0.0</v>
      </c>
      <c r="BP23" s="79">
        <v>75.0</v>
      </c>
      <c r="BQ23" s="79">
        <v>65.0</v>
      </c>
      <c r="BR23" s="79">
        <v>100.0</v>
      </c>
      <c r="BS23" s="79">
        <v>100.0</v>
      </c>
      <c r="BT23" s="78">
        <f t="shared" si="18"/>
        <v>73</v>
      </c>
      <c r="BU23" s="81">
        <v>75.0</v>
      </c>
      <c r="BV23" s="81">
        <v>100.0</v>
      </c>
      <c r="BW23" s="81">
        <v>0.0</v>
      </c>
      <c r="BX23" s="79">
        <v>100.0</v>
      </c>
      <c r="BY23" s="79">
        <v>0.0</v>
      </c>
      <c r="BZ23" s="79">
        <v>0.0</v>
      </c>
      <c r="CA23" s="79">
        <v>0.0</v>
      </c>
      <c r="CB23" s="79">
        <v>0.0</v>
      </c>
      <c r="CC23" s="79"/>
      <c r="CD23" s="78">
        <f t="shared" si="19"/>
        <v>34.375</v>
      </c>
    </row>
    <row r="24" ht="15.75" customHeight="1">
      <c r="A24" s="34" t="str">
        <f t="shared" si="2"/>
        <v>202056513-9</v>
      </c>
      <c r="B24" s="23">
        <f t="shared" si="3"/>
        <v>62</v>
      </c>
      <c r="C24" s="34"/>
      <c r="D24" s="98">
        <f t="shared" si="22"/>
        <v>20</v>
      </c>
      <c r="E24" s="72" t="s">
        <v>1435</v>
      </c>
      <c r="F24" s="72" t="s">
        <v>100</v>
      </c>
      <c r="G24" s="72" t="s">
        <v>1436</v>
      </c>
      <c r="H24" s="72" t="s">
        <v>205</v>
      </c>
      <c r="I24" s="72" t="s">
        <v>1437</v>
      </c>
      <c r="J24" s="72" t="s">
        <v>1438</v>
      </c>
      <c r="K24" s="72" t="s">
        <v>1439</v>
      </c>
      <c r="L24" s="72" t="s">
        <v>65</v>
      </c>
      <c r="M24" s="72" t="s">
        <v>97</v>
      </c>
      <c r="N24" s="72" t="s">
        <v>1440</v>
      </c>
      <c r="O24" s="74">
        <f t="shared" si="4"/>
        <v>80</v>
      </c>
      <c r="P24" s="74">
        <f t="shared" si="5"/>
        <v>75</v>
      </c>
      <c r="Q24" s="74">
        <f t="shared" si="21"/>
        <v>78</v>
      </c>
      <c r="R24" s="74">
        <f t="shared" si="7"/>
        <v>38.7</v>
      </c>
      <c r="S24" s="74">
        <f t="shared" si="8"/>
        <v>65</v>
      </c>
      <c r="T24" s="74">
        <f t="shared" si="9"/>
        <v>46.5</v>
      </c>
      <c r="U24" s="74">
        <f t="shared" si="10"/>
        <v>60</v>
      </c>
      <c r="V24" s="75">
        <f t="shared" si="11"/>
        <v>0</v>
      </c>
      <c r="W24" s="76">
        <f t="shared" si="12"/>
        <v>62</v>
      </c>
      <c r="X24" s="74">
        <v>15.0</v>
      </c>
      <c r="Y24" s="77">
        <v>30.0</v>
      </c>
      <c r="Z24" s="77">
        <v>35.0</v>
      </c>
      <c r="AA24" s="77">
        <v>100.0</v>
      </c>
      <c r="AB24" s="78">
        <f t="shared" si="13"/>
        <v>80</v>
      </c>
      <c r="AC24" s="77">
        <v>25.0</v>
      </c>
      <c r="AD24" s="77">
        <v>50.0</v>
      </c>
      <c r="AE24" s="74">
        <v>100.0</v>
      </c>
      <c r="AF24" s="78">
        <f t="shared" si="14"/>
        <v>75</v>
      </c>
      <c r="AG24" s="77"/>
      <c r="AH24" s="77"/>
      <c r="AI24" s="74"/>
      <c r="AJ24" s="78">
        <f t="shared" si="15"/>
        <v>0</v>
      </c>
      <c r="AK24" s="79">
        <v>100.0</v>
      </c>
      <c r="AL24" s="80">
        <v>0.0</v>
      </c>
      <c r="AM24" s="79">
        <v>20.0</v>
      </c>
      <c r="AN24" s="79">
        <v>100.0</v>
      </c>
      <c r="AO24" s="79">
        <v>50.0</v>
      </c>
      <c r="AP24" s="79">
        <v>40.0</v>
      </c>
      <c r="AQ24" s="79">
        <v>60.0</v>
      </c>
      <c r="AR24" s="79">
        <v>17.0</v>
      </c>
      <c r="AS24" s="79">
        <v>0.0</v>
      </c>
      <c r="AT24" s="79">
        <v>0.0</v>
      </c>
      <c r="AU24" s="79"/>
      <c r="AV24" s="78">
        <f t="shared" si="16"/>
        <v>38.7</v>
      </c>
      <c r="AW24" s="79">
        <v>86.0</v>
      </c>
      <c r="AX24" s="79">
        <v>96.0</v>
      </c>
      <c r="AY24" s="79">
        <v>85.0</v>
      </c>
      <c r="AZ24" s="79">
        <v>93.0</v>
      </c>
      <c r="BA24" s="79">
        <v>97.0</v>
      </c>
      <c r="BB24" s="79">
        <v>98.0</v>
      </c>
      <c r="BC24" s="79">
        <v>95.0</v>
      </c>
      <c r="BD24" s="79">
        <v>0.0</v>
      </c>
      <c r="BE24" s="79">
        <v>0.0</v>
      </c>
      <c r="BF24" s="79">
        <v>0.0</v>
      </c>
      <c r="BG24" s="79"/>
      <c r="BH24" s="79"/>
      <c r="BI24" s="78">
        <f t="shared" si="17"/>
        <v>65</v>
      </c>
      <c r="BJ24" s="79">
        <v>100.0</v>
      </c>
      <c r="BK24" s="79">
        <v>80.0</v>
      </c>
      <c r="BL24" s="79">
        <v>0.0</v>
      </c>
      <c r="BM24" s="79">
        <v>90.0</v>
      </c>
      <c r="BN24" s="79">
        <v>95.0</v>
      </c>
      <c r="BO24" s="79">
        <v>0.0</v>
      </c>
      <c r="BP24" s="79">
        <v>100.0</v>
      </c>
      <c r="BQ24" s="79">
        <v>0.0</v>
      </c>
      <c r="BR24" s="79">
        <v>0.0</v>
      </c>
      <c r="BS24" s="79">
        <v>0.0</v>
      </c>
      <c r="BT24" s="78">
        <f t="shared" si="18"/>
        <v>46.5</v>
      </c>
      <c r="BU24" s="81">
        <v>0.0</v>
      </c>
      <c r="BV24" s="81">
        <v>80.0</v>
      </c>
      <c r="BW24" s="81">
        <v>100.0</v>
      </c>
      <c r="BX24" s="79">
        <v>0.0</v>
      </c>
      <c r="BY24" s="79">
        <v>100.0</v>
      </c>
      <c r="BZ24" s="79">
        <v>100.0</v>
      </c>
      <c r="CA24" s="79">
        <v>100.0</v>
      </c>
      <c r="CB24" s="79">
        <v>0.0</v>
      </c>
      <c r="CC24" s="79"/>
      <c r="CD24" s="78">
        <f t="shared" si="19"/>
        <v>60</v>
      </c>
    </row>
    <row r="25" ht="15.75" customHeight="1">
      <c r="A25" s="34" t="str">
        <f t="shared" si="2"/>
        <v>202056578-3</v>
      </c>
      <c r="B25" s="23">
        <f t="shared" si="3"/>
        <v>90</v>
      </c>
      <c r="C25" s="34"/>
      <c r="D25" s="98">
        <f t="shared" si="22"/>
        <v>21</v>
      </c>
      <c r="E25" s="72" t="s">
        <v>1441</v>
      </c>
      <c r="F25" s="72" t="s">
        <v>79</v>
      </c>
      <c r="G25" s="72" t="s">
        <v>1442</v>
      </c>
      <c r="H25" s="72" t="s">
        <v>108</v>
      </c>
      <c r="I25" s="72" t="s">
        <v>186</v>
      </c>
      <c r="J25" s="72" t="s">
        <v>1321</v>
      </c>
      <c r="K25" s="72" t="s">
        <v>1443</v>
      </c>
      <c r="L25" s="72" t="s">
        <v>65</v>
      </c>
      <c r="M25" s="72" t="s">
        <v>97</v>
      </c>
      <c r="N25" s="72" t="s">
        <v>1444</v>
      </c>
      <c r="O25" s="74">
        <f t="shared" si="4"/>
        <v>100</v>
      </c>
      <c r="P25" s="74">
        <f t="shared" si="5"/>
        <v>95</v>
      </c>
      <c r="Q25" s="74">
        <f t="shared" si="21"/>
        <v>98</v>
      </c>
      <c r="R25" s="74">
        <f t="shared" si="7"/>
        <v>68.5</v>
      </c>
      <c r="S25" s="74">
        <f t="shared" si="8"/>
        <v>99.9</v>
      </c>
      <c r="T25" s="74">
        <f t="shared" si="9"/>
        <v>88</v>
      </c>
      <c r="U25" s="74">
        <f t="shared" si="10"/>
        <v>100</v>
      </c>
      <c r="V25" s="75">
        <f t="shared" si="11"/>
        <v>0</v>
      </c>
      <c r="W25" s="76">
        <f t="shared" si="12"/>
        <v>90</v>
      </c>
      <c r="X25" s="74">
        <v>20.0</v>
      </c>
      <c r="Y25" s="77">
        <v>30.0</v>
      </c>
      <c r="Z25" s="77">
        <v>50.0</v>
      </c>
      <c r="AA25" s="77">
        <v>100.0</v>
      </c>
      <c r="AB25" s="78">
        <f t="shared" si="13"/>
        <v>100</v>
      </c>
      <c r="AC25" s="77">
        <v>30.0</v>
      </c>
      <c r="AD25" s="77">
        <v>65.0</v>
      </c>
      <c r="AE25" s="74">
        <v>100.0</v>
      </c>
      <c r="AF25" s="78">
        <f t="shared" si="14"/>
        <v>95</v>
      </c>
      <c r="AG25" s="77"/>
      <c r="AH25" s="77"/>
      <c r="AI25" s="74"/>
      <c r="AJ25" s="78">
        <f t="shared" si="15"/>
        <v>0</v>
      </c>
      <c r="AK25" s="79">
        <v>100.0</v>
      </c>
      <c r="AL25" s="80">
        <v>0.0</v>
      </c>
      <c r="AM25" s="79">
        <v>100.0</v>
      </c>
      <c r="AN25" s="79">
        <v>100.0</v>
      </c>
      <c r="AO25" s="79">
        <v>75.0</v>
      </c>
      <c r="AP25" s="79">
        <v>60.0</v>
      </c>
      <c r="AQ25" s="79">
        <v>100.0</v>
      </c>
      <c r="AR25" s="79">
        <v>50.0</v>
      </c>
      <c r="AS25" s="79">
        <v>100.0</v>
      </c>
      <c r="AT25" s="79">
        <v>0.0</v>
      </c>
      <c r="AU25" s="79"/>
      <c r="AV25" s="78">
        <f t="shared" si="16"/>
        <v>68.5</v>
      </c>
      <c r="AW25" s="79">
        <v>100.0</v>
      </c>
      <c r="AX25" s="79">
        <v>100.0</v>
      </c>
      <c r="AY25" s="79">
        <v>100.0</v>
      </c>
      <c r="AZ25" s="79">
        <v>100.0</v>
      </c>
      <c r="BA25" s="79">
        <v>100.0</v>
      </c>
      <c r="BB25" s="79">
        <v>100.0</v>
      </c>
      <c r="BC25" s="79">
        <v>100.0</v>
      </c>
      <c r="BD25" s="79">
        <v>100.0</v>
      </c>
      <c r="BE25" s="79">
        <v>100.0</v>
      </c>
      <c r="BF25" s="79">
        <v>99.0</v>
      </c>
      <c r="BG25" s="79"/>
      <c r="BH25" s="79"/>
      <c r="BI25" s="78">
        <f t="shared" si="17"/>
        <v>99.9</v>
      </c>
      <c r="BJ25" s="79">
        <v>100.0</v>
      </c>
      <c r="BK25" s="79">
        <v>100.0</v>
      </c>
      <c r="BL25" s="79">
        <v>100.0</v>
      </c>
      <c r="BM25" s="79">
        <v>0.0</v>
      </c>
      <c r="BN25" s="79">
        <v>100.0</v>
      </c>
      <c r="BO25" s="79">
        <v>100.0</v>
      </c>
      <c r="BP25" s="79">
        <v>95.0</v>
      </c>
      <c r="BQ25" s="79">
        <v>100.0</v>
      </c>
      <c r="BR25" s="79">
        <v>100.0</v>
      </c>
      <c r="BS25" s="79">
        <v>85.0</v>
      </c>
      <c r="BT25" s="78">
        <f t="shared" si="18"/>
        <v>88</v>
      </c>
      <c r="BU25" s="81">
        <v>100.0</v>
      </c>
      <c r="BV25" s="81">
        <v>100.0</v>
      </c>
      <c r="BW25" s="81">
        <v>100.0</v>
      </c>
      <c r="BX25" s="79">
        <v>100.0</v>
      </c>
      <c r="BY25" s="79">
        <v>100.0</v>
      </c>
      <c r="BZ25" s="79">
        <v>100.0</v>
      </c>
      <c r="CA25" s="79">
        <v>100.0</v>
      </c>
      <c r="CB25" s="79">
        <v>100.0</v>
      </c>
      <c r="CC25" s="79"/>
      <c r="CD25" s="78">
        <f t="shared" si="19"/>
        <v>100</v>
      </c>
    </row>
    <row r="26" ht="15.75" customHeight="1">
      <c r="A26" s="34" t="str">
        <f t="shared" si="2"/>
        <v>202056515-5</v>
      </c>
      <c r="B26" s="23">
        <f t="shared" si="3"/>
        <v>75</v>
      </c>
      <c r="C26" s="34"/>
      <c r="D26" s="98">
        <f t="shared" si="22"/>
        <v>22</v>
      </c>
      <c r="E26" s="72" t="s">
        <v>1445</v>
      </c>
      <c r="F26" s="72" t="s">
        <v>71</v>
      </c>
      <c r="G26" s="72" t="s">
        <v>1446</v>
      </c>
      <c r="H26" s="72" t="s">
        <v>59</v>
      </c>
      <c r="I26" s="72" t="s">
        <v>1447</v>
      </c>
      <c r="J26" s="72" t="s">
        <v>1448</v>
      </c>
      <c r="K26" s="72" t="s">
        <v>1449</v>
      </c>
      <c r="L26" s="72" t="s">
        <v>65</v>
      </c>
      <c r="M26" s="72" t="s">
        <v>97</v>
      </c>
      <c r="N26" s="72" t="s">
        <v>1450</v>
      </c>
      <c r="O26" s="74">
        <f t="shared" si="4"/>
        <v>90</v>
      </c>
      <c r="P26" s="74">
        <f t="shared" si="5"/>
        <v>100</v>
      </c>
      <c r="Q26" s="74">
        <f t="shared" si="21"/>
        <v>95</v>
      </c>
      <c r="R26" s="74">
        <f t="shared" si="7"/>
        <v>44.3</v>
      </c>
      <c r="S26" s="74">
        <f t="shared" si="8"/>
        <v>49.8</v>
      </c>
      <c r="T26" s="74">
        <f t="shared" si="9"/>
        <v>68.5</v>
      </c>
      <c r="U26" s="74">
        <f t="shared" si="10"/>
        <v>50</v>
      </c>
      <c r="V26" s="75">
        <f t="shared" si="11"/>
        <v>0</v>
      </c>
      <c r="W26" s="76">
        <f t="shared" si="12"/>
        <v>75</v>
      </c>
      <c r="X26" s="74">
        <v>20.0</v>
      </c>
      <c r="Y26" s="77">
        <v>30.0</v>
      </c>
      <c r="Z26" s="77">
        <v>40.0</v>
      </c>
      <c r="AA26" s="77">
        <v>100.0</v>
      </c>
      <c r="AB26" s="78">
        <f t="shared" si="13"/>
        <v>90</v>
      </c>
      <c r="AC26" s="77">
        <v>30.0</v>
      </c>
      <c r="AD26" s="77">
        <v>70.0</v>
      </c>
      <c r="AE26" s="74">
        <v>100.0</v>
      </c>
      <c r="AF26" s="78">
        <f t="shared" si="14"/>
        <v>100</v>
      </c>
      <c r="AG26" s="77"/>
      <c r="AH26" s="77"/>
      <c r="AI26" s="74"/>
      <c r="AJ26" s="78">
        <f t="shared" si="15"/>
        <v>0</v>
      </c>
      <c r="AK26" s="79">
        <v>0.0</v>
      </c>
      <c r="AL26" s="80">
        <v>0.0</v>
      </c>
      <c r="AM26" s="79">
        <v>90.0</v>
      </c>
      <c r="AN26" s="79">
        <v>0.0</v>
      </c>
      <c r="AO26" s="79">
        <v>0.0</v>
      </c>
      <c r="AP26" s="79">
        <v>60.0</v>
      </c>
      <c r="AQ26" s="79">
        <v>100.0</v>
      </c>
      <c r="AR26" s="79">
        <v>33.0</v>
      </c>
      <c r="AS26" s="79">
        <v>60.0</v>
      </c>
      <c r="AT26" s="79">
        <v>100.0</v>
      </c>
      <c r="AU26" s="79"/>
      <c r="AV26" s="78">
        <f t="shared" si="16"/>
        <v>44.3</v>
      </c>
      <c r="AW26" s="79">
        <v>0.0</v>
      </c>
      <c r="AX26" s="79">
        <v>98.0</v>
      </c>
      <c r="AY26" s="79">
        <v>100.0</v>
      </c>
      <c r="AZ26" s="79">
        <v>0.0</v>
      </c>
      <c r="BA26" s="79">
        <v>0.0</v>
      </c>
      <c r="BB26" s="79">
        <v>100.0</v>
      </c>
      <c r="BC26" s="79">
        <v>100.0</v>
      </c>
      <c r="BD26" s="79">
        <v>100.0</v>
      </c>
      <c r="BE26" s="79">
        <v>0.0</v>
      </c>
      <c r="BF26" s="79">
        <v>0.0</v>
      </c>
      <c r="BG26" s="79"/>
      <c r="BH26" s="79"/>
      <c r="BI26" s="78">
        <f t="shared" si="17"/>
        <v>49.8</v>
      </c>
      <c r="BJ26" s="79">
        <v>0.0</v>
      </c>
      <c r="BK26" s="79">
        <v>100.0</v>
      </c>
      <c r="BL26" s="79">
        <v>100.0</v>
      </c>
      <c r="BM26" s="79">
        <v>65.0</v>
      </c>
      <c r="BN26" s="79">
        <v>90.0</v>
      </c>
      <c r="BO26" s="79">
        <v>30.0</v>
      </c>
      <c r="BP26" s="79">
        <v>100.0</v>
      </c>
      <c r="BQ26" s="79">
        <v>100.0</v>
      </c>
      <c r="BR26" s="79">
        <v>100.0</v>
      </c>
      <c r="BS26" s="79">
        <v>0.0</v>
      </c>
      <c r="BT26" s="78">
        <f t="shared" si="18"/>
        <v>68.5</v>
      </c>
      <c r="BU26" s="81">
        <v>100.0</v>
      </c>
      <c r="BV26" s="81">
        <v>0.0</v>
      </c>
      <c r="BW26" s="81">
        <v>100.0</v>
      </c>
      <c r="BX26" s="79">
        <v>100.0</v>
      </c>
      <c r="BY26" s="79">
        <v>0.0</v>
      </c>
      <c r="BZ26" s="79">
        <v>0.0</v>
      </c>
      <c r="CA26" s="79">
        <v>100.0</v>
      </c>
      <c r="CB26" s="79">
        <v>0.0</v>
      </c>
      <c r="CC26" s="79"/>
      <c r="CD26" s="78">
        <f t="shared" si="19"/>
        <v>50</v>
      </c>
    </row>
    <row r="27" ht="15.75" customHeight="1">
      <c r="A27" s="34" t="str">
        <f t="shared" si="2"/>
        <v>202056590-2</v>
      </c>
      <c r="B27" s="23">
        <f t="shared" si="3"/>
        <v>63</v>
      </c>
      <c r="C27" s="34"/>
      <c r="D27" s="98">
        <f t="shared" si="22"/>
        <v>23</v>
      </c>
      <c r="E27" s="72" t="s">
        <v>1451</v>
      </c>
      <c r="F27" s="72" t="s">
        <v>61</v>
      </c>
      <c r="G27" s="72" t="s">
        <v>1452</v>
      </c>
      <c r="H27" s="72" t="s">
        <v>85</v>
      </c>
      <c r="I27" s="72" t="s">
        <v>1453</v>
      </c>
      <c r="J27" s="72" t="s">
        <v>168</v>
      </c>
      <c r="K27" s="72" t="s">
        <v>1454</v>
      </c>
      <c r="L27" s="72" t="s">
        <v>65</v>
      </c>
      <c r="M27" s="72" t="s">
        <v>97</v>
      </c>
      <c r="N27" s="72" t="s">
        <v>1455</v>
      </c>
      <c r="O27" s="74">
        <f t="shared" si="4"/>
        <v>85</v>
      </c>
      <c r="P27" s="74">
        <f t="shared" si="5"/>
        <v>25</v>
      </c>
      <c r="Q27" s="74">
        <f t="shared" si="21"/>
        <v>55</v>
      </c>
      <c r="R27" s="74">
        <f t="shared" si="7"/>
        <v>76.8</v>
      </c>
      <c r="S27" s="74">
        <f t="shared" si="8"/>
        <v>76.1</v>
      </c>
      <c r="T27" s="74">
        <f t="shared" si="9"/>
        <v>61</v>
      </c>
      <c r="U27" s="74">
        <f t="shared" si="10"/>
        <v>75</v>
      </c>
      <c r="V27" s="75">
        <f t="shared" si="11"/>
        <v>0</v>
      </c>
      <c r="W27" s="76">
        <f t="shared" si="12"/>
        <v>63</v>
      </c>
      <c r="X27" s="74">
        <v>20.0</v>
      </c>
      <c r="Y27" s="77">
        <v>30.0</v>
      </c>
      <c r="Z27" s="77">
        <v>35.0</v>
      </c>
      <c r="AA27" s="77">
        <v>100.0</v>
      </c>
      <c r="AB27" s="78">
        <f t="shared" si="13"/>
        <v>85</v>
      </c>
      <c r="AC27" s="77">
        <v>25.0</v>
      </c>
      <c r="AD27" s="77">
        <v>0.0</v>
      </c>
      <c r="AE27" s="74">
        <v>0.0</v>
      </c>
      <c r="AF27" s="78">
        <f t="shared" si="14"/>
        <v>25</v>
      </c>
      <c r="AG27" s="77"/>
      <c r="AH27" s="77"/>
      <c r="AI27" s="74"/>
      <c r="AJ27" s="78">
        <f t="shared" si="15"/>
        <v>0</v>
      </c>
      <c r="AK27" s="79">
        <v>50.0</v>
      </c>
      <c r="AL27" s="80">
        <v>100.0</v>
      </c>
      <c r="AM27" s="79">
        <v>100.0</v>
      </c>
      <c r="AN27" s="79">
        <v>75.0</v>
      </c>
      <c r="AO27" s="79">
        <v>50.0</v>
      </c>
      <c r="AP27" s="79">
        <v>60.0</v>
      </c>
      <c r="AQ27" s="79">
        <v>100.0</v>
      </c>
      <c r="AR27" s="79">
        <v>33.0</v>
      </c>
      <c r="AS27" s="79">
        <v>100.0</v>
      </c>
      <c r="AT27" s="79">
        <v>100.0</v>
      </c>
      <c r="AU27" s="79"/>
      <c r="AV27" s="78">
        <f t="shared" si="16"/>
        <v>76.8</v>
      </c>
      <c r="AW27" s="79">
        <v>0.0</v>
      </c>
      <c r="AX27" s="79">
        <v>94.0</v>
      </c>
      <c r="AY27" s="79">
        <v>100.0</v>
      </c>
      <c r="AZ27" s="79">
        <v>96.0</v>
      </c>
      <c r="BA27" s="79">
        <v>72.0</v>
      </c>
      <c r="BB27" s="79">
        <v>100.0</v>
      </c>
      <c r="BC27" s="79">
        <v>100.0</v>
      </c>
      <c r="BD27" s="79">
        <v>0.0</v>
      </c>
      <c r="BE27" s="79">
        <v>99.0</v>
      </c>
      <c r="BF27" s="79">
        <v>100.0</v>
      </c>
      <c r="BG27" s="79"/>
      <c r="BH27" s="79"/>
      <c r="BI27" s="78">
        <f t="shared" si="17"/>
        <v>76.1</v>
      </c>
      <c r="BJ27" s="79">
        <v>100.0</v>
      </c>
      <c r="BK27" s="79">
        <v>100.0</v>
      </c>
      <c r="BL27" s="79">
        <v>100.0</v>
      </c>
      <c r="BM27" s="79">
        <v>0.0</v>
      </c>
      <c r="BN27" s="79">
        <v>100.0</v>
      </c>
      <c r="BO27" s="79">
        <v>0.0</v>
      </c>
      <c r="BP27" s="79">
        <v>80.0</v>
      </c>
      <c r="BQ27" s="79">
        <v>30.0</v>
      </c>
      <c r="BR27" s="79">
        <v>100.0</v>
      </c>
      <c r="BS27" s="79">
        <v>0.0</v>
      </c>
      <c r="BT27" s="78">
        <f t="shared" si="18"/>
        <v>61</v>
      </c>
      <c r="BU27" s="81">
        <v>100.0</v>
      </c>
      <c r="BV27" s="81">
        <v>100.0</v>
      </c>
      <c r="BW27" s="81">
        <v>0.0</v>
      </c>
      <c r="BX27" s="79">
        <v>100.0</v>
      </c>
      <c r="BY27" s="79">
        <v>100.0</v>
      </c>
      <c r="BZ27" s="79">
        <v>100.0</v>
      </c>
      <c r="CA27" s="79">
        <v>100.0</v>
      </c>
      <c r="CB27" s="79">
        <v>0.0</v>
      </c>
      <c r="CC27" s="79"/>
      <c r="CD27" s="78">
        <f t="shared" si="19"/>
        <v>75</v>
      </c>
    </row>
    <row r="28" ht="15.75" customHeight="1">
      <c r="A28" s="34" t="str">
        <f t="shared" si="2"/>
        <v>202056577-5</v>
      </c>
      <c r="B28" s="23">
        <f t="shared" si="3"/>
        <v>57</v>
      </c>
      <c r="C28" s="34"/>
      <c r="D28" s="98">
        <f t="shared" si="22"/>
        <v>24</v>
      </c>
      <c r="E28" s="72" t="s">
        <v>1456</v>
      </c>
      <c r="F28" s="72" t="s">
        <v>71</v>
      </c>
      <c r="G28" s="72" t="s">
        <v>1457</v>
      </c>
      <c r="H28" s="72" t="s">
        <v>61</v>
      </c>
      <c r="I28" s="72" t="s">
        <v>1458</v>
      </c>
      <c r="J28" s="72" t="s">
        <v>1459</v>
      </c>
      <c r="K28" s="72" t="s">
        <v>188</v>
      </c>
      <c r="L28" s="72" t="s">
        <v>65</v>
      </c>
      <c r="M28" s="72" t="s">
        <v>97</v>
      </c>
      <c r="N28" s="72" t="s">
        <v>1460</v>
      </c>
      <c r="O28" s="74">
        <f t="shared" si="4"/>
        <v>85</v>
      </c>
      <c r="P28" s="74">
        <f t="shared" si="5"/>
        <v>90</v>
      </c>
      <c r="Q28" s="74">
        <f t="shared" si="21"/>
        <v>88</v>
      </c>
      <c r="R28" s="74">
        <f t="shared" si="7"/>
        <v>34</v>
      </c>
      <c r="S28" s="74">
        <f t="shared" si="8"/>
        <v>11.11111111</v>
      </c>
      <c r="T28" s="74">
        <f t="shared" si="9"/>
        <v>30</v>
      </c>
      <c r="U28" s="74">
        <f t="shared" si="10"/>
        <v>0</v>
      </c>
      <c r="V28" s="75">
        <f t="shared" si="11"/>
        <v>0</v>
      </c>
      <c r="W28" s="76">
        <f t="shared" si="12"/>
        <v>57</v>
      </c>
      <c r="X28" s="74">
        <v>20.0</v>
      </c>
      <c r="Y28" s="77">
        <v>20.0</v>
      </c>
      <c r="Z28" s="77">
        <v>45.0</v>
      </c>
      <c r="AA28" s="77">
        <v>100.0</v>
      </c>
      <c r="AB28" s="78">
        <f t="shared" si="13"/>
        <v>85</v>
      </c>
      <c r="AC28" s="77">
        <v>30.0</v>
      </c>
      <c r="AD28" s="77">
        <v>60.0</v>
      </c>
      <c r="AE28" s="74">
        <v>100.0</v>
      </c>
      <c r="AF28" s="78">
        <f t="shared" si="14"/>
        <v>90</v>
      </c>
      <c r="AG28" s="77"/>
      <c r="AH28" s="77"/>
      <c r="AI28" s="74"/>
      <c r="AJ28" s="78">
        <f t="shared" si="15"/>
        <v>0</v>
      </c>
      <c r="AK28" s="79">
        <v>100.0</v>
      </c>
      <c r="AL28" s="80">
        <v>90.0</v>
      </c>
      <c r="AM28" s="79">
        <v>100.0</v>
      </c>
      <c r="AN28" s="79">
        <v>0.0</v>
      </c>
      <c r="AO28" s="79">
        <v>50.0</v>
      </c>
      <c r="AP28" s="79">
        <v>0.0</v>
      </c>
      <c r="AQ28" s="79">
        <v>0.0</v>
      </c>
      <c r="AR28" s="79">
        <v>0.0</v>
      </c>
      <c r="AS28" s="79">
        <v>0.0</v>
      </c>
      <c r="AT28" s="79">
        <v>0.0</v>
      </c>
      <c r="AU28" s="79"/>
      <c r="AV28" s="78">
        <f t="shared" si="16"/>
        <v>34</v>
      </c>
      <c r="AW28" s="79">
        <v>0.0</v>
      </c>
      <c r="AX28" s="79">
        <v>100.0</v>
      </c>
      <c r="AY28" s="79">
        <v>0.0</v>
      </c>
      <c r="AZ28" s="79">
        <v>0.0</v>
      </c>
      <c r="BA28" s="79">
        <v>0.0</v>
      </c>
      <c r="BB28" s="79">
        <v>0.0</v>
      </c>
      <c r="BC28" s="79" t="s">
        <v>939</v>
      </c>
      <c r="BD28" s="79">
        <v>0.0</v>
      </c>
      <c r="BE28" s="79">
        <v>0.0</v>
      </c>
      <c r="BF28" s="79">
        <v>0.0</v>
      </c>
      <c r="BG28" s="79"/>
      <c r="BH28" s="79"/>
      <c r="BI28" s="78">
        <f t="shared" si="17"/>
        <v>11.11111111</v>
      </c>
      <c r="BJ28" s="79">
        <v>100.0</v>
      </c>
      <c r="BK28" s="79">
        <v>100.0</v>
      </c>
      <c r="BL28" s="79">
        <v>0.0</v>
      </c>
      <c r="BM28" s="79">
        <v>0.0</v>
      </c>
      <c r="BN28" s="79">
        <v>100.0</v>
      </c>
      <c r="BO28" s="79">
        <v>0.0</v>
      </c>
      <c r="BP28" s="79">
        <v>0.0</v>
      </c>
      <c r="BQ28" s="79">
        <v>0.0</v>
      </c>
      <c r="BR28" s="79">
        <v>0.0</v>
      </c>
      <c r="BS28" s="79">
        <v>0.0</v>
      </c>
      <c r="BT28" s="78">
        <f t="shared" si="18"/>
        <v>30</v>
      </c>
      <c r="BU28" s="81">
        <v>0.0</v>
      </c>
      <c r="BV28" s="81">
        <v>0.0</v>
      </c>
      <c r="BW28" s="81">
        <v>0.0</v>
      </c>
      <c r="BX28" s="79">
        <v>0.0</v>
      </c>
      <c r="BY28" s="79">
        <v>0.0</v>
      </c>
      <c r="BZ28" s="79">
        <v>0.0</v>
      </c>
      <c r="CA28" s="79">
        <v>0.0</v>
      </c>
      <c r="CB28" s="79">
        <v>0.0</v>
      </c>
      <c r="CC28" s="79"/>
      <c r="CD28" s="78">
        <f t="shared" si="19"/>
        <v>0</v>
      </c>
    </row>
    <row r="29" ht="15.75" customHeight="1">
      <c r="A29" s="34" t="str">
        <f t="shared" si="2"/>
        <v>202056606-2</v>
      </c>
      <c r="B29" s="23">
        <f t="shared" si="3"/>
        <v>68</v>
      </c>
      <c r="C29" s="34"/>
      <c r="D29" s="98">
        <f t="shared" si="22"/>
        <v>25</v>
      </c>
      <c r="E29" s="72" t="s">
        <v>1461</v>
      </c>
      <c r="F29" s="72" t="s">
        <v>61</v>
      </c>
      <c r="G29" s="72" t="s">
        <v>1462</v>
      </c>
      <c r="H29" s="72" t="s">
        <v>59</v>
      </c>
      <c r="I29" s="72" t="s">
        <v>175</v>
      </c>
      <c r="J29" s="72" t="s">
        <v>175</v>
      </c>
      <c r="K29" s="72" t="s">
        <v>1463</v>
      </c>
      <c r="L29" s="72" t="s">
        <v>65</v>
      </c>
      <c r="M29" s="72" t="s">
        <v>97</v>
      </c>
      <c r="N29" s="72" t="s">
        <v>1464</v>
      </c>
      <c r="O29" s="74">
        <f t="shared" si="4"/>
        <v>65</v>
      </c>
      <c r="P29" s="74">
        <f t="shared" si="5"/>
        <v>55</v>
      </c>
      <c r="Q29" s="74">
        <f t="shared" si="21"/>
        <v>60</v>
      </c>
      <c r="R29" s="74">
        <f t="shared" si="7"/>
        <v>77.5</v>
      </c>
      <c r="S29" s="74">
        <f t="shared" si="8"/>
        <v>59.8</v>
      </c>
      <c r="T29" s="74">
        <f t="shared" si="9"/>
        <v>77.5</v>
      </c>
      <c r="U29" s="74">
        <f t="shared" si="10"/>
        <v>79.25</v>
      </c>
      <c r="V29" s="75">
        <f t="shared" si="11"/>
        <v>0</v>
      </c>
      <c r="W29" s="76">
        <f t="shared" si="12"/>
        <v>68</v>
      </c>
      <c r="X29" s="74">
        <v>15.0</v>
      </c>
      <c r="Y29" s="77">
        <v>25.0</v>
      </c>
      <c r="Z29" s="77">
        <v>25.0</v>
      </c>
      <c r="AA29" s="77">
        <v>100.0</v>
      </c>
      <c r="AB29" s="78">
        <f t="shared" si="13"/>
        <v>65</v>
      </c>
      <c r="AC29" s="77">
        <v>10.0</v>
      </c>
      <c r="AD29" s="77">
        <v>45.0</v>
      </c>
      <c r="AE29" s="74">
        <v>100.0</v>
      </c>
      <c r="AF29" s="78">
        <f t="shared" si="14"/>
        <v>55</v>
      </c>
      <c r="AG29" s="77"/>
      <c r="AH29" s="77"/>
      <c r="AI29" s="74"/>
      <c r="AJ29" s="78">
        <f t="shared" si="15"/>
        <v>0</v>
      </c>
      <c r="AK29" s="79">
        <v>100.0</v>
      </c>
      <c r="AL29" s="80">
        <v>100.0</v>
      </c>
      <c r="AM29" s="79">
        <v>100.0</v>
      </c>
      <c r="AN29" s="79">
        <v>50.0</v>
      </c>
      <c r="AO29" s="79">
        <v>25.0</v>
      </c>
      <c r="AP29" s="79">
        <v>60.0</v>
      </c>
      <c r="AQ29" s="79">
        <v>40.0</v>
      </c>
      <c r="AR29" s="79">
        <v>100.0</v>
      </c>
      <c r="AS29" s="79">
        <v>100.0</v>
      </c>
      <c r="AT29" s="79">
        <v>100.0</v>
      </c>
      <c r="AU29" s="79"/>
      <c r="AV29" s="78">
        <f t="shared" si="16"/>
        <v>77.5</v>
      </c>
      <c r="AW29" s="79">
        <v>90.0</v>
      </c>
      <c r="AX29" s="79">
        <v>36.0</v>
      </c>
      <c r="AY29" s="79">
        <v>64.0</v>
      </c>
      <c r="AZ29" s="79">
        <v>0.0</v>
      </c>
      <c r="BA29" s="79">
        <v>71.0</v>
      </c>
      <c r="BB29" s="79">
        <v>100.0</v>
      </c>
      <c r="BC29" s="79">
        <v>72.0</v>
      </c>
      <c r="BD29" s="79">
        <v>0.0</v>
      </c>
      <c r="BE29" s="79">
        <v>74.0</v>
      </c>
      <c r="BF29" s="79">
        <v>91.0</v>
      </c>
      <c r="BG29" s="79"/>
      <c r="BH29" s="79"/>
      <c r="BI29" s="78">
        <f t="shared" si="17"/>
        <v>59.8</v>
      </c>
      <c r="BJ29" s="79">
        <v>100.0</v>
      </c>
      <c r="BK29" s="79">
        <v>100.0</v>
      </c>
      <c r="BL29" s="79">
        <v>65.0</v>
      </c>
      <c r="BM29" s="79">
        <v>60.0</v>
      </c>
      <c r="BN29" s="79">
        <v>100.0</v>
      </c>
      <c r="BO29" s="79">
        <v>100.0</v>
      </c>
      <c r="BP29" s="79">
        <v>5.0</v>
      </c>
      <c r="BQ29" s="79">
        <v>60.0</v>
      </c>
      <c r="BR29" s="79">
        <v>95.0</v>
      </c>
      <c r="BS29" s="79">
        <v>90.0</v>
      </c>
      <c r="BT29" s="78">
        <f t="shared" si="18"/>
        <v>77.5</v>
      </c>
      <c r="BU29" s="81">
        <v>0.0</v>
      </c>
      <c r="BV29" s="81">
        <v>100.0</v>
      </c>
      <c r="BW29" s="81">
        <v>100.0</v>
      </c>
      <c r="BX29" s="79">
        <v>34.0</v>
      </c>
      <c r="BY29" s="79">
        <v>100.0</v>
      </c>
      <c r="BZ29" s="79">
        <v>100.0</v>
      </c>
      <c r="CA29" s="79">
        <v>100.0</v>
      </c>
      <c r="CB29" s="79">
        <v>100.0</v>
      </c>
      <c r="CC29" s="79"/>
      <c r="CD29" s="78">
        <f t="shared" si="19"/>
        <v>79.25</v>
      </c>
    </row>
    <row r="30" ht="15.75" customHeight="1">
      <c r="A30" s="34" t="str">
        <f t="shared" si="2"/>
        <v>202056554-6</v>
      </c>
      <c r="B30" s="23">
        <f t="shared" si="3"/>
        <v>10</v>
      </c>
      <c r="C30" s="34"/>
      <c r="D30" s="98">
        <f t="shared" si="22"/>
        <v>26</v>
      </c>
      <c r="E30" s="72" t="s">
        <v>1465</v>
      </c>
      <c r="F30" s="72" t="s">
        <v>85</v>
      </c>
      <c r="G30" s="72" t="s">
        <v>1466</v>
      </c>
      <c r="H30" s="72" t="s">
        <v>108</v>
      </c>
      <c r="I30" s="72" t="s">
        <v>175</v>
      </c>
      <c r="J30" s="72" t="s">
        <v>1467</v>
      </c>
      <c r="K30" s="72" t="s">
        <v>1468</v>
      </c>
      <c r="L30" s="72" t="s">
        <v>65</v>
      </c>
      <c r="M30" s="72" t="s">
        <v>97</v>
      </c>
      <c r="N30" s="72" t="s">
        <v>1469</v>
      </c>
      <c r="O30" s="74">
        <f t="shared" si="4"/>
        <v>20</v>
      </c>
      <c r="P30" s="74">
        <f t="shared" si="5"/>
        <v>0</v>
      </c>
      <c r="Q30" s="74">
        <f t="shared" si="21"/>
        <v>10</v>
      </c>
      <c r="R30" s="74">
        <f t="shared" si="7"/>
        <v>43</v>
      </c>
      <c r="S30" s="74">
        <f t="shared" si="8"/>
        <v>0</v>
      </c>
      <c r="T30" s="74">
        <f t="shared" si="9"/>
        <v>16.5</v>
      </c>
      <c r="U30" s="74">
        <f t="shared" si="10"/>
        <v>0</v>
      </c>
      <c r="V30" s="75">
        <f t="shared" si="11"/>
        <v>0</v>
      </c>
      <c r="W30" s="76">
        <f t="shared" si="12"/>
        <v>10</v>
      </c>
      <c r="X30" s="74">
        <v>20.0</v>
      </c>
      <c r="Y30" s="77">
        <v>0.0</v>
      </c>
      <c r="Z30" s="77">
        <v>0.0</v>
      </c>
      <c r="AA30" s="77">
        <v>0.0</v>
      </c>
      <c r="AB30" s="78">
        <f t="shared" si="13"/>
        <v>20</v>
      </c>
      <c r="AC30" s="77" t="s">
        <v>68</v>
      </c>
      <c r="AD30" s="77" t="s">
        <v>68</v>
      </c>
      <c r="AE30" s="74" t="s">
        <v>68</v>
      </c>
      <c r="AF30" s="78">
        <f t="shared" si="14"/>
        <v>0</v>
      </c>
      <c r="AG30" s="77"/>
      <c r="AH30" s="77"/>
      <c r="AI30" s="74"/>
      <c r="AJ30" s="78">
        <f t="shared" si="15"/>
        <v>0</v>
      </c>
      <c r="AK30" s="79">
        <v>60.0</v>
      </c>
      <c r="AL30" s="80">
        <v>0.0</v>
      </c>
      <c r="AM30" s="79">
        <v>70.0</v>
      </c>
      <c r="AN30" s="79">
        <v>0.0</v>
      </c>
      <c r="AO30" s="79">
        <v>0.0</v>
      </c>
      <c r="AP30" s="79">
        <v>0.0</v>
      </c>
      <c r="AQ30" s="79">
        <v>100.0</v>
      </c>
      <c r="AR30" s="79">
        <v>100.0</v>
      </c>
      <c r="AS30" s="79">
        <v>100.0</v>
      </c>
      <c r="AT30" s="79">
        <v>0.0</v>
      </c>
      <c r="AU30" s="79"/>
      <c r="AV30" s="78">
        <f t="shared" si="16"/>
        <v>43</v>
      </c>
      <c r="AW30" s="79">
        <v>0.0</v>
      </c>
      <c r="AX30" s="79">
        <v>0.0</v>
      </c>
      <c r="AY30" s="79">
        <v>0.0</v>
      </c>
      <c r="AZ30" s="79">
        <v>0.0</v>
      </c>
      <c r="BA30" s="79">
        <v>0.0</v>
      </c>
      <c r="BB30" s="79">
        <v>0.0</v>
      </c>
      <c r="BC30" s="79" t="s">
        <v>939</v>
      </c>
      <c r="BD30" s="79">
        <v>0.0</v>
      </c>
      <c r="BE30" s="79">
        <v>0.0</v>
      </c>
      <c r="BF30" s="79">
        <v>0.0</v>
      </c>
      <c r="BG30" s="79"/>
      <c r="BH30" s="79"/>
      <c r="BI30" s="78">
        <f t="shared" si="17"/>
        <v>0</v>
      </c>
      <c r="BJ30" s="79">
        <v>0.0</v>
      </c>
      <c r="BK30" s="79">
        <v>0.0</v>
      </c>
      <c r="BL30" s="79">
        <v>0.0</v>
      </c>
      <c r="BM30" s="79">
        <v>0.0</v>
      </c>
      <c r="BN30" s="79">
        <v>65.0</v>
      </c>
      <c r="BO30" s="79">
        <v>0.0</v>
      </c>
      <c r="BP30" s="79">
        <v>0.0</v>
      </c>
      <c r="BQ30" s="79">
        <v>100.0</v>
      </c>
      <c r="BR30" s="79">
        <v>0.0</v>
      </c>
      <c r="BS30" s="79">
        <v>0.0</v>
      </c>
      <c r="BT30" s="78">
        <f t="shared" si="18"/>
        <v>16.5</v>
      </c>
      <c r="BU30" s="81">
        <v>0.0</v>
      </c>
      <c r="BV30" s="81">
        <v>0.0</v>
      </c>
      <c r="BW30" s="81">
        <v>0.0</v>
      </c>
      <c r="BX30" s="79">
        <v>0.0</v>
      </c>
      <c r="BY30" s="85">
        <v>0.0</v>
      </c>
      <c r="BZ30" s="79">
        <v>0.0</v>
      </c>
      <c r="CA30" s="79">
        <v>0.0</v>
      </c>
      <c r="CB30" s="79">
        <v>0.0</v>
      </c>
      <c r="CC30" s="79"/>
      <c r="CD30" s="78">
        <f t="shared" si="19"/>
        <v>0</v>
      </c>
    </row>
    <row r="31" ht="15.75" customHeight="1">
      <c r="A31" s="34" t="str">
        <f t="shared" si="2"/>
        <v>202056599-6</v>
      </c>
      <c r="B31" s="23">
        <f t="shared" si="3"/>
        <v>87</v>
      </c>
      <c r="C31" s="34"/>
      <c r="D31" s="98">
        <v>27.0</v>
      </c>
      <c r="E31" s="72" t="s">
        <v>1470</v>
      </c>
      <c r="F31" s="72" t="s">
        <v>85</v>
      </c>
      <c r="G31" s="72" t="s">
        <v>1471</v>
      </c>
      <c r="H31" s="72" t="s">
        <v>85</v>
      </c>
      <c r="I31" s="72" t="s">
        <v>1472</v>
      </c>
      <c r="J31" s="72" t="s">
        <v>1383</v>
      </c>
      <c r="K31" s="72" t="s">
        <v>1473</v>
      </c>
      <c r="L31" s="72" t="s">
        <v>65</v>
      </c>
      <c r="M31" s="72" t="s">
        <v>97</v>
      </c>
      <c r="N31" s="72" t="s">
        <v>1474</v>
      </c>
      <c r="O31" s="74">
        <f t="shared" si="4"/>
        <v>90</v>
      </c>
      <c r="P31" s="74">
        <f t="shared" si="5"/>
        <v>90</v>
      </c>
      <c r="Q31" s="74">
        <f t="shared" si="21"/>
        <v>90</v>
      </c>
      <c r="R31" s="74">
        <f t="shared" si="7"/>
        <v>71.7</v>
      </c>
      <c r="S31" s="74">
        <f t="shared" si="8"/>
        <v>100</v>
      </c>
      <c r="T31" s="74">
        <f t="shared" si="9"/>
        <v>87.5</v>
      </c>
      <c r="U31" s="74">
        <f t="shared" si="10"/>
        <v>100</v>
      </c>
      <c r="V31" s="75">
        <f t="shared" si="11"/>
        <v>0</v>
      </c>
      <c r="W31" s="76">
        <f t="shared" si="12"/>
        <v>87</v>
      </c>
      <c r="X31" s="74">
        <v>20.0</v>
      </c>
      <c r="Y31" s="77">
        <v>30.0</v>
      </c>
      <c r="Z31" s="77">
        <v>40.0</v>
      </c>
      <c r="AA31" s="77">
        <v>100.0</v>
      </c>
      <c r="AB31" s="78">
        <f t="shared" si="13"/>
        <v>90</v>
      </c>
      <c r="AC31" s="77">
        <v>30.0</v>
      </c>
      <c r="AD31" s="77">
        <v>60.0</v>
      </c>
      <c r="AE31" s="74">
        <v>100.0</v>
      </c>
      <c r="AF31" s="78">
        <f t="shared" si="14"/>
        <v>90</v>
      </c>
      <c r="AG31" s="77"/>
      <c r="AH31" s="77"/>
      <c r="AI31" s="74"/>
      <c r="AJ31" s="78">
        <f t="shared" si="15"/>
        <v>0</v>
      </c>
      <c r="AK31" s="79">
        <v>100.0</v>
      </c>
      <c r="AL31" s="80">
        <v>80.0</v>
      </c>
      <c r="AM31" s="79">
        <v>100.0</v>
      </c>
      <c r="AN31" s="79">
        <v>100.0</v>
      </c>
      <c r="AO31" s="79">
        <v>100.0</v>
      </c>
      <c r="AP31" s="79">
        <v>20.0</v>
      </c>
      <c r="AQ31" s="79">
        <v>60.0</v>
      </c>
      <c r="AR31" s="79">
        <v>17.0</v>
      </c>
      <c r="AS31" s="79">
        <v>40.0</v>
      </c>
      <c r="AT31" s="79">
        <v>100.0</v>
      </c>
      <c r="AU31" s="79"/>
      <c r="AV31" s="78">
        <f t="shared" si="16"/>
        <v>71.7</v>
      </c>
      <c r="AW31" s="79">
        <v>100.0</v>
      </c>
      <c r="AX31" s="79">
        <v>100.0</v>
      </c>
      <c r="AY31" s="79">
        <v>100.0</v>
      </c>
      <c r="AZ31" s="79">
        <v>100.0</v>
      </c>
      <c r="BA31" s="79">
        <v>100.0</v>
      </c>
      <c r="BB31" s="79">
        <v>100.0</v>
      </c>
      <c r="BC31" s="79">
        <v>100.0</v>
      </c>
      <c r="BD31" s="79">
        <v>100.0</v>
      </c>
      <c r="BE31" s="79">
        <v>100.0</v>
      </c>
      <c r="BF31" s="79">
        <v>100.0</v>
      </c>
      <c r="BG31" s="79"/>
      <c r="BH31" s="79"/>
      <c r="BI31" s="78">
        <f t="shared" si="17"/>
        <v>100</v>
      </c>
      <c r="BJ31" s="79">
        <v>60.0</v>
      </c>
      <c r="BK31" s="79">
        <v>100.0</v>
      </c>
      <c r="BL31" s="79">
        <v>90.0</v>
      </c>
      <c r="BM31" s="79">
        <v>100.0</v>
      </c>
      <c r="BN31" s="79">
        <v>95.0</v>
      </c>
      <c r="BO31" s="79">
        <v>100.0</v>
      </c>
      <c r="BP31" s="79">
        <v>75.0</v>
      </c>
      <c r="BQ31" s="79">
        <v>100.0</v>
      </c>
      <c r="BR31" s="79">
        <v>100.0</v>
      </c>
      <c r="BS31" s="79">
        <v>55.0</v>
      </c>
      <c r="BT31" s="78">
        <f t="shared" si="18"/>
        <v>87.5</v>
      </c>
      <c r="BU31" s="81">
        <v>100.0</v>
      </c>
      <c r="BV31" s="81">
        <v>100.0</v>
      </c>
      <c r="BW31" s="81">
        <v>100.0</v>
      </c>
      <c r="BX31" s="79">
        <v>100.0</v>
      </c>
      <c r="BY31" s="79">
        <v>100.0</v>
      </c>
      <c r="BZ31" s="79">
        <v>100.0</v>
      </c>
      <c r="CA31" s="79">
        <v>100.0</v>
      </c>
      <c r="CB31" s="79">
        <v>100.0</v>
      </c>
      <c r="CC31" s="79"/>
      <c r="CD31" s="78">
        <f t="shared" si="19"/>
        <v>100</v>
      </c>
    </row>
    <row r="32" ht="15.75" customHeight="1">
      <c r="A32" s="34" t="str">
        <f t="shared" si="2"/>
        <v>202056617-8</v>
      </c>
      <c r="B32" s="23">
        <f t="shared" si="3"/>
        <v>76</v>
      </c>
      <c r="C32" s="34"/>
      <c r="D32" s="98">
        <v>28.0</v>
      </c>
      <c r="E32" s="72" t="s">
        <v>1475</v>
      </c>
      <c r="F32" s="72" t="s">
        <v>108</v>
      </c>
      <c r="G32" s="72" t="s">
        <v>1476</v>
      </c>
      <c r="H32" s="72" t="s">
        <v>65</v>
      </c>
      <c r="I32" s="72" t="s">
        <v>1267</v>
      </c>
      <c r="J32" s="72" t="s">
        <v>1477</v>
      </c>
      <c r="K32" s="72" t="s">
        <v>1478</v>
      </c>
      <c r="L32" s="72" t="s">
        <v>65</v>
      </c>
      <c r="M32" s="72" t="s">
        <v>97</v>
      </c>
      <c r="N32" s="72" t="s">
        <v>1479</v>
      </c>
      <c r="O32" s="74">
        <f t="shared" si="4"/>
        <v>80</v>
      </c>
      <c r="P32" s="74">
        <f t="shared" si="5"/>
        <v>0</v>
      </c>
      <c r="Q32" s="74">
        <f>IFERROR(IF($V32&lt;&gt;0,ROUND((O32+P32+V32)/3,0),ROUND(($O32*0.5+$P32*0.5),0)),)</f>
        <v>57</v>
      </c>
      <c r="R32" s="74">
        <f t="shared" si="7"/>
        <v>100</v>
      </c>
      <c r="S32" s="74">
        <f t="shared" si="8"/>
        <v>99.1</v>
      </c>
      <c r="T32" s="74">
        <f t="shared" si="9"/>
        <v>87</v>
      </c>
      <c r="U32" s="74">
        <f t="shared" si="10"/>
        <v>100</v>
      </c>
      <c r="V32" s="75">
        <f t="shared" si="11"/>
        <v>90</v>
      </c>
      <c r="W32" s="76">
        <f t="shared" si="12"/>
        <v>76</v>
      </c>
      <c r="X32" s="74">
        <v>20.0</v>
      </c>
      <c r="Y32" s="77">
        <v>30.0</v>
      </c>
      <c r="Z32" s="77">
        <v>30.0</v>
      </c>
      <c r="AA32" s="77">
        <v>100.0</v>
      </c>
      <c r="AB32" s="78">
        <f t="shared" si="13"/>
        <v>80</v>
      </c>
      <c r="AC32" s="77">
        <v>0.0</v>
      </c>
      <c r="AD32" s="77">
        <v>0.0</v>
      </c>
      <c r="AE32" s="74">
        <v>0.0</v>
      </c>
      <c r="AF32" s="78">
        <f t="shared" si="14"/>
        <v>0</v>
      </c>
      <c r="AG32" s="77">
        <v>30.0</v>
      </c>
      <c r="AH32" s="77">
        <v>60.0</v>
      </c>
      <c r="AI32" s="74">
        <v>100.0</v>
      </c>
      <c r="AJ32" s="78">
        <f t="shared" si="15"/>
        <v>90</v>
      </c>
      <c r="AK32" s="79">
        <v>100.0</v>
      </c>
      <c r="AL32" s="80">
        <v>100.0</v>
      </c>
      <c r="AM32" s="79">
        <v>100.0</v>
      </c>
      <c r="AN32" s="79">
        <v>100.0</v>
      </c>
      <c r="AO32" s="79">
        <v>100.0</v>
      </c>
      <c r="AP32" s="79">
        <v>100.0</v>
      </c>
      <c r="AQ32" s="79">
        <v>100.0</v>
      </c>
      <c r="AR32" s="79">
        <v>100.0</v>
      </c>
      <c r="AS32" s="79">
        <v>100.0</v>
      </c>
      <c r="AT32" s="79">
        <v>100.0</v>
      </c>
      <c r="AU32" s="79"/>
      <c r="AV32" s="78">
        <f t="shared" si="16"/>
        <v>100</v>
      </c>
      <c r="AW32" s="79">
        <v>91.0</v>
      </c>
      <c r="AX32" s="79">
        <v>100.0</v>
      </c>
      <c r="AY32" s="79">
        <v>100.0</v>
      </c>
      <c r="AZ32" s="79">
        <v>100.0</v>
      </c>
      <c r="BA32" s="79">
        <v>100.0</v>
      </c>
      <c r="BB32" s="79">
        <v>100.0</v>
      </c>
      <c r="BC32" s="79">
        <v>100.0</v>
      </c>
      <c r="BD32" s="79">
        <v>100.0</v>
      </c>
      <c r="BE32" s="79">
        <v>100.0</v>
      </c>
      <c r="BF32" s="79">
        <v>100.0</v>
      </c>
      <c r="BG32" s="79"/>
      <c r="BH32" s="79"/>
      <c r="BI32" s="78">
        <f t="shared" si="17"/>
        <v>99.1</v>
      </c>
      <c r="BJ32" s="79">
        <v>100.0</v>
      </c>
      <c r="BK32" s="79">
        <v>90.0</v>
      </c>
      <c r="BL32" s="79">
        <v>95.0</v>
      </c>
      <c r="BM32" s="79">
        <v>80.0</v>
      </c>
      <c r="BN32" s="79">
        <v>95.0</v>
      </c>
      <c r="BO32" s="79">
        <v>45.0</v>
      </c>
      <c r="BP32" s="79">
        <v>65.0</v>
      </c>
      <c r="BQ32" s="79">
        <v>100.0</v>
      </c>
      <c r="BR32" s="79">
        <v>100.0</v>
      </c>
      <c r="BS32" s="79">
        <v>100.0</v>
      </c>
      <c r="BT32" s="78">
        <f t="shared" si="18"/>
        <v>87</v>
      </c>
      <c r="BU32" s="81">
        <v>100.0</v>
      </c>
      <c r="BV32" s="81">
        <v>100.0</v>
      </c>
      <c r="BW32" s="81">
        <v>100.0</v>
      </c>
      <c r="BX32" s="79">
        <v>100.0</v>
      </c>
      <c r="BY32" s="79">
        <v>100.0</v>
      </c>
      <c r="BZ32" s="79">
        <v>100.0</v>
      </c>
      <c r="CA32" s="79">
        <v>100.0</v>
      </c>
      <c r="CB32" s="79">
        <v>100.0</v>
      </c>
      <c r="CC32" s="79"/>
      <c r="CD32" s="78">
        <f t="shared" si="19"/>
        <v>100</v>
      </c>
    </row>
    <row r="33" ht="15.75" customHeight="1">
      <c r="A33" s="34" t="str">
        <f t="shared" si="2"/>
        <v>202073501-8</v>
      </c>
      <c r="B33" s="23">
        <f t="shared" si="3"/>
        <v>55</v>
      </c>
      <c r="C33" s="34"/>
      <c r="D33" s="98">
        <v>29.0</v>
      </c>
      <c r="E33" s="72" t="s">
        <v>1480</v>
      </c>
      <c r="F33" s="72" t="s">
        <v>108</v>
      </c>
      <c r="G33" s="72" t="s">
        <v>1481</v>
      </c>
      <c r="H33" s="72" t="s">
        <v>100</v>
      </c>
      <c r="I33" s="72" t="s">
        <v>229</v>
      </c>
      <c r="J33" s="72" t="s">
        <v>253</v>
      </c>
      <c r="K33" s="72" t="s">
        <v>1482</v>
      </c>
      <c r="L33" s="72" t="s">
        <v>65</v>
      </c>
      <c r="M33" s="72" t="s">
        <v>755</v>
      </c>
      <c r="N33" s="72" t="s">
        <v>1483</v>
      </c>
      <c r="O33" s="74">
        <f t="shared" si="4"/>
        <v>5</v>
      </c>
      <c r="P33" s="74">
        <f t="shared" si="5"/>
        <v>50</v>
      </c>
      <c r="Q33" s="74">
        <f>IFERROR(IF($V33&lt;&gt;0,ROUND((MAX(O33:P33)*0.5+$V33*0.5),0),ROUND(($O33*0.5+$P33*0.5),0)),)</f>
        <v>70</v>
      </c>
      <c r="R33" s="74">
        <f t="shared" si="7"/>
        <v>58.4</v>
      </c>
      <c r="S33" s="74">
        <f t="shared" si="8"/>
        <v>29.6</v>
      </c>
      <c r="T33" s="74">
        <f t="shared" si="9"/>
        <v>26</v>
      </c>
      <c r="U33" s="74">
        <f t="shared" si="10"/>
        <v>37.5</v>
      </c>
      <c r="V33" s="75">
        <f t="shared" si="11"/>
        <v>90</v>
      </c>
      <c r="W33" s="76">
        <f t="shared" si="12"/>
        <v>55</v>
      </c>
      <c r="X33" s="74">
        <v>5.0</v>
      </c>
      <c r="Y33" s="77">
        <v>0.0</v>
      </c>
      <c r="Z33" s="77">
        <v>0.0</v>
      </c>
      <c r="AA33" s="77">
        <v>0.0</v>
      </c>
      <c r="AB33" s="78">
        <f t="shared" si="13"/>
        <v>5</v>
      </c>
      <c r="AC33" s="77">
        <v>0.0</v>
      </c>
      <c r="AD33" s="77">
        <v>50.0</v>
      </c>
      <c r="AE33" s="74">
        <v>100.0</v>
      </c>
      <c r="AF33" s="78">
        <f t="shared" si="14"/>
        <v>50</v>
      </c>
      <c r="AG33" s="77">
        <v>20.0</v>
      </c>
      <c r="AH33" s="77">
        <v>70.0</v>
      </c>
      <c r="AI33" s="74">
        <v>100.0</v>
      </c>
      <c r="AJ33" s="78">
        <f t="shared" si="15"/>
        <v>90</v>
      </c>
      <c r="AK33" s="79">
        <v>50.0</v>
      </c>
      <c r="AL33" s="80">
        <v>100.0</v>
      </c>
      <c r="AM33" s="79">
        <v>90.0</v>
      </c>
      <c r="AN33" s="79">
        <v>100.0</v>
      </c>
      <c r="AO33" s="79">
        <v>50.0</v>
      </c>
      <c r="AP33" s="79">
        <v>40.0</v>
      </c>
      <c r="AQ33" s="79">
        <v>80.0</v>
      </c>
      <c r="AR33" s="79">
        <v>17.0</v>
      </c>
      <c r="AS33" s="79">
        <v>40.0</v>
      </c>
      <c r="AT33" s="79">
        <v>17.0</v>
      </c>
      <c r="AU33" s="79"/>
      <c r="AV33" s="78">
        <f t="shared" si="16"/>
        <v>58.4</v>
      </c>
      <c r="AW33" s="79">
        <v>0.0</v>
      </c>
      <c r="AX33" s="79">
        <v>48.0</v>
      </c>
      <c r="AY33" s="79">
        <v>91.0</v>
      </c>
      <c r="AZ33" s="79">
        <v>0.0</v>
      </c>
      <c r="BA33" s="79">
        <v>40.0</v>
      </c>
      <c r="BB33" s="79">
        <v>0.0</v>
      </c>
      <c r="BC33" s="79">
        <v>56.0</v>
      </c>
      <c r="BD33" s="79">
        <v>0.0</v>
      </c>
      <c r="BE33" s="79">
        <v>61.0</v>
      </c>
      <c r="BF33" s="79">
        <v>0.0</v>
      </c>
      <c r="BG33" s="79"/>
      <c r="BH33" s="79"/>
      <c r="BI33" s="78">
        <f t="shared" si="17"/>
        <v>29.6</v>
      </c>
      <c r="BJ33" s="79">
        <v>80.0</v>
      </c>
      <c r="BK33" s="79">
        <v>90.0</v>
      </c>
      <c r="BL33" s="79">
        <v>0.0</v>
      </c>
      <c r="BM33" s="79">
        <v>60.0</v>
      </c>
      <c r="BN33" s="79">
        <v>0.0</v>
      </c>
      <c r="BO33" s="79">
        <v>0.0</v>
      </c>
      <c r="BP33" s="79">
        <v>0.0</v>
      </c>
      <c r="BQ33" s="79">
        <v>0.0</v>
      </c>
      <c r="BR33" s="79">
        <v>30.0</v>
      </c>
      <c r="BS33" s="79">
        <v>0.0</v>
      </c>
      <c r="BT33" s="78">
        <f t="shared" si="18"/>
        <v>26</v>
      </c>
      <c r="BU33" s="81">
        <v>100.0</v>
      </c>
      <c r="BV33" s="81">
        <v>100.0</v>
      </c>
      <c r="BW33" s="81">
        <v>100.0</v>
      </c>
      <c r="BX33" s="79">
        <v>0.0</v>
      </c>
      <c r="BY33" s="79">
        <v>0.0</v>
      </c>
      <c r="BZ33" s="79">
        <v>0.0</v>
      </c>
      <c r="CA33" s="79">
        <v>0.0</v>
      </c>
      <c r="CB33" s="79">
        <v>0.0</v>
      </c>
      <c r="CC33" s="79"/>
      <c r="CD33" s="78">
        <f t="shared" si="19"/>
        <v>37.5</v>
      </c>
    </row>
    <row r="34" ht="15.75" customHeight="1">
      <c r="A34" s="34" t="str">
        <f t="shared" si="2"/>
        <v>201951526-8</v>
      </c>
      <c r="B34" s="23">
        <f t="shared" si="3"/>
        <v>57</v>
      </c>
      <c r="C34" s="34"/>
      <c r="D34" s="98">
        <v>30.0</v>
      </c>
      <c r="E34" s="72" t="s">
        <v>1484</v>
      </c>
      <c r="F34" s="72" t="s">
        <v>108</v>
      </c>
      <c r="G34" s="72" t="s">
        <v>1485</v>
      </c>
      <c r="H34" s="72" t="s">
        <v>100</v>
      </c>
      <c r="I34" s="72" t="s">
        <v>1486</v>
      </c>
      <c r="J34" s="72" t="s">
        <v>1487</v>
      </c>
      <c r="K34" s="72" t="s">
        <v>1488</v>
      </c>
      <c r="L34" s="72" t="s">
        <v>65</v>
      </c>
      <c r="M34" s="72" t="s">
        <v>323</v>
      </c>
      <c r="N34" s="72" t="s">
        <v>1489</v>
      </c>
      <c r="O34" s="74">
        <f t="shared" si="4"/>
        <v>95</v>
      </c>
      <c r="P34" s="74">
        <f t="shared" si="5"/>
        <v>0</v>
      </c>
      <c r="Q34" s="74">
        <f>IFERROR(IF($V34&lt;&gt;0,ROUND((O34+P34+V34)/3,0),ROUND(($O34*0.5+$P34*0.5),0)),)</f>
        <v>57</v>
      </c>
      <c r="R34" s="74">
        <f t="shared" si="7"/>
        <v>94</v>
      </c>
      <c r="S34" s="74">
        <f t="shared" si="8"/>
        <v>27.2</v>
      </c>
      <c r="T34" s="74">
        <f t="shared" si="9"/>
        <v>44</v>
      </c>
      <c r="U34" s="74">
        <f t="shared" si="10"/>
        <v>0</v>
      </c>
      <c r="V34" s="75">
        <f t="shared" si="11"/>
        <v>75</v>
      </c>
      <c r="W34" s="76">
        <f t="shared" si="12"/>
        <v>57</v>
      </c>
      <c r="X34" s="74">
        <v>20.0</v>
      </c>
      <c r="Y34" s="77">
        <v>30.0</v>
      </c>
      <c r="Z34" s="77">
        <v>45.0</v>
      </c>
      <c r="AA34" s="77">
        <v>100.0</v>
      </c>
      <c r="AB34" s="78">
        <f t="shared" si="13"/>
        <v>95</v>
      </c>
      <c r="AC34" s="77">
        <v>0.0</v>
      </c>
      <c r="AD34" s="77">
        <v>0.0</v>
      </c>
      <c r="AE34" s="74">
        <v>0.0</v>
      </c>
      <c r="AF34" s="78">
        <f t="shared" si="14"/>
        <v>0</v>
      </c>
      <c r="AG34" s="77">
        <v>25.0</v>
      </c>
      <c r="AH34" s="77">
        <v>50.0</v>
      </c>
      <c r="AI34" s="74">
        <v>100.0</v>
      </c>
      <c r="AJ34" s="78">
        <f t="shared" si="15"/>
        <v>75</v>
      </c>
      <c r="AK34" s="79">
        <v>100.0</v>
      </c>
      <c r="AL34" s="80">
        <v>100.0</v>
      </c>
      <c r="AM34" s="79">
        <v>100.0</v>
      </c>
      <c r="AN34" s="79">
        <v>100.0</v>
      </c>
      <c r="AO34" s="79">
        <v>100.0</v>
      </c>
      <c r="AP34" s="79">
        <v>60.0</v>
      </c>
      <c r="AQ34" s="79">
        <v>80.0</v>
      </c>
      <c r="AR34" s="79">
        <v>100.0</v>
      </c>
      <c r="AS34" s="79">
        <v>100.0</v>
      </c>
      <c r="AT34" s="79">
        <v>100.0</v>
      </c>
      <c r="AU34" s="79"/>
      <c r="AV34" s="78">
        <f t="shared" si="16"/>
        <v>94</v>
      </c>
      <c r="AW34" s="79">
        <v>0.0</v>
      </c>
      <c r="AX34" s="79">
        <v>100.0</v>
      </c>
      <c r="AY34" s="79">
        <v>0.0</v>
      </c>
      <c r="AZ34" s="79">
        <v>80.0</v>
      </c>
      <c r="BA34" s="79">
        <v>0.0</v>
      </c>
      <c r="BB34" s="79">
        <v>0.0</v>
      </c>
      <c r="BC34" s="79">
        <v>92.0</v>
      </c>
      <c r="BD34" s="79">
        <v>0.0</v>
      </c>
      <c r="BE34" s="79">
        <v>0.0</v>
      </c>
      <c r="BF34" s="79">
        <v>0.0</v>
      </c>
      <c r="BG34" s="79"/>
      <c r="BH34" s="79"/>
      <c r="BI34" s="78">
        <f t="shared" si="17"/>
        <v>27.2</v>
      </c>
      <c r="BJ34" s="79">
        <v>0.0</v>
      </c>
      <c r="BK34" s="79">
        <v>90.0</v>
      </c>
      <c r="BL34" s="79">
        <v>80.0</v>
      </c>
      <c r="BM34" s="79">
        <v>60.0</v>
      </c>
      <c r="BN34" s="79">
        <v>95.0</v>
      </c>
      <c r="BO34" s="79">
        <v>0.0</v>
      </c>
      <c r="BP34" s="79">
        <v>70.0</v>
      </c>
      <c r="BQ34" s="79">
        <v>0.0</v>
      </c>
      <c r="BR34" s="79">
        <v>0.0</v>
      </c>
      <c r="BS34" s="79">
        <v>45.0</v>
      </c>
      <c r="BT34" s="78">
        <f t="shared" si="18"/>
        <v>44</v>
      </c>
      <c r="BU34" s="81">
        <v>0.0</v>
      </c>
      <c r="BV34" s="81">
        <v>0.0</v>
      </c>
      <c r="BW34" s="81">
        <v>0.0</v>
      </c>
      <c r="BX34" s="79">
        <v>0.0</v>
      </c>
      <c r="BY34" s="79">
        <v>0.0</v>
      </c>
      <c r="BZ34" s="79">
        <v>0.0</v>
      </c>
      <c r="CA34" s="79">
        <v>0.0</v>
      </c>
      <c r="CB34" s="79">
        <v>0.0</v>
      </c>
      <c r="CC34" s="79"/>
      <c r="CD34" s="78">
        <f t="shared" si="19"/>
        <v>0</v>
      </c>
    </row>
    <row r="35" ht="15.75" customHeight="1">
      <c r="A35" s="34" t="str">
        <f t="shared" si="2"/>
        <v>202056555-4</v>
      </c>
      <c r="B35" s="23">
        <f t="shared" si="3"/>
        <v>82</v>
      </c>
      <c r="C35" s="34"/>
      <c r="D35" s="98">
        <v>31.0</v>
      </c>
      <c r="E35" s="72" t="s">
        <v>1490</v>
      </c>
      <c r="F35" s="72" t="s">
        <v>59</v>
      </c>
      <c r="G35" s="72" t="s">
        <v>1491</v>
      </c>
      <c r="H35" s="72" t="s">
        <v>79</v>
      </c>
      <c r="I35" s="72" t="s">
        <v>187</v>
      </c>
      <c r="J35" s="72" t="s">
        <v>1492</v>
      </c>
      <c r="K35" s="72" t="s">
        <v>563</v>
      </c>
      <c r="L35" s="72" t="s">
        <v>65</v>
      </c>
      <c r="M35" s="72" t="s">
        <v>97</v>
      </c>
      <c r="N35" s="72" t="s">
        <v>1493</v>
      </c>
      <c r="O35" s="74">
        <f t="shared" si="4"/>
        <v>80</v>
      </c>
      <c r="P35" s="74">
        <f t="shared" si="5"/>
        <v>70</v>
      </c>
      <c r="Q35" s="74">
        <f t="shared" ref="Q35:Q38" si="23">IFERROR(IF($V35&lt;&gt;0,ROUND((MAX(O35:P35)*0.5+$V35*0.5),0),ROUND(($O35*0.5+$P35*0.5),0)),)</f>
        <v>75</v>
      </c>
      <c r="R35" s="74">
        <f t="shared" si="7"/>
        <v>96.3</v>
      </c>
      <c r="S35" s="74">
        <f t="shared" si="8"/>
        <v>78.1</v>
      </c>
      <c r="T35" s="74">
        <f t="shared" si="9"/>
        <v>83.5</v>
      </c>
      <c r="U35" s="74">
        <f t="shared" si="10"/>
        <v>100</v>
      </c>
      <c r="V35" s="75">
        <f t="shared" si="11"/>
        <v>0</v>
      </c>
      <c r="W35" s="76">
        <f t="shared" si="12"/>
        <v>82</v>
      </c>
      <c r="X35" s="74">
        <v>20.0</v>
      </c>
      <c r="Y35" s="77">
        <v>20.0</v>
      </c>
      <c r="Z35" s="77">
        <v>40.0</v>
      </c>
      <c r="AA35" s="77">
        <v>100.0</v>
      </c>
      <c r="AB35" s="78">
        <f t="shared" si="13"/>
        <v>80</v>
      </c>
      <c r="AC35" s="77">
        <v>25.0</v>
      </c>
      <c r="AD35" s="77">
        <v>45.0</v>
      </c>
      <c r="AE35" s="74">
        <v>100.0</v>
      </c>
      <c r="AF35" s="78">
        <f t="shared" si="14"/>
        <v>70</v>
      </c>
      <c r="AG35" s="77"/>
      <c r="AH35" s="77"/>
      <c r="AI35" s="74"/>
      <c r="AJ35" s="78">
        <f t="shared" si="15"/>
        <v>0</v>
      </c>
      <c r="AK35" s="79">
        <v>100.0</v>
      </c>
      <c r="AL35" s="80">
        <v>100.0</v>
      </c>
      <c r="AM35" s="79">
        <v>100.0</v>
      </c>
      <c r="AN35" s="79">
        <v>100.0</v>
      </c>
      <c r="AO35" s="79">
        <v>100.0</v>
      </c>
      <c r="AP35" s="79">
        <v>100.0</v>
      </c>
      <c r="AQ35" s="79">
        <v>80.0</v>
      </c>
      <c r="AR35" s="79">
        <v>83.0</v>
      </c>
      <c r="AS35" s="79">
        <v>100.0</v>
      </c>
      <c r="AT35" s="79">
        <v>100.0</v>
      </c>
      <c r="AU35" s="79"/>
      <c r="AV35" s="78">
        <f t="shared" si="16"/>
        <v>96.3</v>
      </c>
      <c r="AW35" s="79">
        <v>81.0</v>
      </c>
      <c r="AX35" s="79">
        <v>100.0</v>
      </c>
      <c r="AY35" s="79">
        <v>100.0</v>
      </c>
      <c r="AZ35" s="79">
        <v>0.0</v>
      </c>
      <c r="BA35" s="79">
        <v>100.0</v>
      </c>
      <c r="BB35" s="79">
        <v>0.0</v>
      </c>
      <c r="BC35" s="79">
        <v>100.0</v>
      </c>
      <c r="BD35" s="79">
        <v>100.0</v>
      </c>
      <c r="BE35" s="79">
        <v>100.0</v>
      </c>
      <c r="BF35" s="79">
        <v>100.0</v>
      </c>
      <c r="BG35" s="79"/>
      <c r="BH35" s="79"/>
      <c r="BI35" s="78">
        <f t="shared" si="17"/>
        <v>78.1</v>
      </c>
      <c r="BJ35" s="79">
        <v>100.0</v>
      </c>
      <c r="BK35" s="79">
        <v>90.0</v>
      </c>
      <c r="BL35" s="79">
        <v>95.0</v>
      </c>
      <c r="BM35" s="79">
        <v>0.0</v>
      </c>
      <c r="BN35" s="79">
        <v>95.0</v>
      </c>
      <c r="BO35" s="79">
        <v>70.0</v>
      </c>
      <c r="BP35" s="79">
        <v>100.0</v>
      </c>
      <c r="BQ35" s="79">
        <v>95.0</v>
      </c>
      <c r="BR35" s="79">
        <v>100.0</v>
      </c>
      <c r="BS35" s="79">
        <v>90.0</v>
      </c>
      <c r="BT35" s="78">
        <f t="shared" si="18"/>
        <v>83.5</v>
      </c>
      <c r="BU35" s="81">
        <v>100.0</v>
      </c>
      <c r="BV35" s="81">
        <v>100.0</v>
      </c>
      <c r="BW35" s="81">
        <v>100.0</v>
      </c>
      <c r="BX35" s="79">
        <v>100.0</v>
      </c>
      <c r="BY35" s="79">
        <v>100.0</v>
      </c>
      <c r="BZ35" s="79">
        <v>100.0</v>
      </c>
      <c r="CA35" s="79">
        <v>100.0</v>
      </c>
      <c r="CB35" s="79">
        <v>100.0</v>
      </c>
      <c r="CC35" s="79"/>
      <c r="CD35" s="78">
        <f t="shared" si="19"/>
        <v>100</v>
      </c>
    </row>
    <row r="36" ht="15.75" customHeight="1">
      <c r="A36" s="34" t="str">
        <f t="shared" si="2"/>
        <v>202056532-5</v>
      </c>
      <c r="B36" s="23">
        <f t="shared" si="3"/>
        <v>45</v>
      </c>
      <c r="C36" s="34"/>
      <c r="D36" s="98">
        <v>32.0</v>
      </c>
      <c r="E36" s="72" t="s">
        <v>1494</v>
      </c>
      <c r="F36" s="72" t="s">
        <v>71</v>
      </c>
      <c r="G36" s="72" t="s">
        <v>1495</v>
      </c>
      <c r="H36" s="72" t="s">
        <v>155</v>
      </c>
      <c r="I36" s="72" t="s">
        <v>450</v>
      </c>
      <c r="J36" s="72" t="s">
        <v>187</v>
      </c>
      <c r="K36" s="72" t="s">
        <v>1496</v>
      </c>
      <c r="L36" s="72" t="s">
        <v>65</v>
      </c>
      <c r="M36" s="72" t="s">
        <v>97</v>
      </c>
      <c r="N36" s="72" t="s">
        <v>1497</v>
      </c>
      <c r="O36" s="74">
        <f t="shared" si="4"/>
        <v>90</v>
      </c>
      <c r="P36" s="74">
        <f t="shared" si="5"/>
        <v>0</v>
      </c>
      <c r="Q36" s="74">
        <f t="shared" si="23"/>
        <v>45</v>
      </c>
      <c r="R36" s="74">
        <f t="shared" si="7"/>
        <v>79.5</v>
      </c>
      <c r="S36" s="74">
        <f t="shared" si="8"/>
        <v>79.9</v>
      </c>
      <c r="T36" s="74">
        <f t="shared" si="9"/>
        <v>54</v>
      </c>
      <c r="U36" s="74">
        <f t="shared" si="10"/>
        <v>100</v>
      </c>
      <c r="V36" s="75">
        <f t="shared" si="11"/>
        <v>0</v>
      </c>
      <c r="W36" s="76">
        <f t="shared" si="12"/>
        <v>45</v>
      </c>
      <c r="X36" s="74">
        <v>20.0</v>
      </c>
      <c r="Y36" s="77">
        <v>30.0</v>
      </c>
      <c r="Z36" s="77">
        <v>40.0</v>
      </c>
      <c r="AA36" s="77">
        <v>100.0</v>
      </c>
      <c r="AB36" s="78">
        <f t="shared" si="13"/>
        <v>90</v>
      </c>
      <c r="AC36" s="77">
        <v>0.0</v>
      </c>
      <c r="AD36" s="77" t="s">
        <v>68</v>
      </c>
      <c r="AE36" s="74" t="s">
        <v>68</v>
      </c>
      <c r="AF36" s="78">
        <f t="shared" si="14"/>
        <v>0</v>
      </c>
      <c r="AG36" s="77"/>
      <c r="AH36" s="77"/>
      <c r="AI36" s="74"/>
      <c r="AJ36" s="78">
        <f t="shared" si="15"/>
        <v>0</v>
      </c>
      <c r="AK36" s="79">
        <v>100.0</v>
      </c>
      <c r="AL36" s="80">
        <v>100.0</v>
      </c>
      <c r="AM36" s="79">
        <v>100.0</v>
      </c>
      <c r="AN36" s="79">
        <v>75.0</v>
      </c>
      <c r="AO36" s="79">
        <v>100.0</v>
      </c>
      <c r="AP36" s="79">
        <v>60.0</v>
      </c>
      <c r="AQ36" s="79">
        <v>100.0</v>
      </c>
      <c r="AR36" s="79">
        <v>0.0</v>
      </c>
      <c r="AS36" s="79">
        <v>60.0</v>
      </c>
      <c r="AT36" s="79">
        <v>100.0</v>
      </c>
      <c r="AU36" s="79"/>
      <c r="AV36" s="78">
        <f t="shared" si="16"/>
        <v>79.5</v>
      </c>
      <c r="AW36" s="79">
        <v>100.0</v>
      </c>
      <c r="AX36" s="79">
        <v>100.0</v>
      </c>
      <c r="AY36" s="79">
        <v>100.0</v>
      </c>
      <c r="AZ36" s="79">
        <v>100.0</v>
      </c>
      <c r="BA36" s="79">
        <v>100.0</v>
      </c>
      <c r="BB36" s="79">
        <v>100.0</v>
      </c>
      <c r="BC36" s="79">
        <v>0.0</v>
      </c>
      <c r="BD36" s="79">
        <v>100.0</v>
      </c>
      <c r="BE36" s="79">
        <v>99.0</v>
      </c>
      <c r="BF36" s="79">
        <v>0.0</v>
      </c>
      <c r="BG36" s="79"/>
      <c r="BH36" s="79"/>
      <c r="BI36" s="78">
        <f t="shared" si="17"/>
        <v>79.9</v>
      </c>
      <c r="BJ36" s="79">
        <v>100.0</v>
      </c>
      <c r="BK36" s="79">
        <v>100.0</v>
      </c>
      <c r="BL36" s="79">
        <v>95.0</v>
      </c>
      <c r="BM36" s="79">
        <v>75.0</v>
      </c>
      <c r="BN36" s="79">
        <v>75.0</v>
      </c>
      <c r="BO36" s="79">
        <v>0.0</v>
      </c>
      <c r="BP36" s="79">
        <v>0.0</v>
      </c>
      <c r="BQ36" s="79">
        <v>95.0</v>
      </c>
      <c r="BR36" s="79">
        <v>0.0</v>
      </c>
      <c r="BS36" s="79">
        <v>0.0</v>
      </c>
      <c r="BT36" s="78">
        <f t="shared" si="18"/>
        <v>54</v>
      </c>
      <c r="BU36" s="81">
        <v>100.0</v>
      </c>
      <c r="BV36" s="81">
        <v>100.0</v>
      </c>
      <c r="BW36" s="81">
        <v>100.0</v>
      </c>
      <c r="BX36" s="79">
        <v>100.0</v>
      </c>
      <c r="BY36" s="79">
        <v>100.0</v>
      </c>
      <c r="BZ36" s="79">
        <v>100.0</v>
      </c>
      <c r="CA36" s="79">
        <v>100.0</v>
      </c>
      <c r="CB36" s="79">
        <v>100.0</v>
      </c>
      <c r="CC36" s="79"/>
      <c r="CD36" s="78">
        <f t="shared" si="19"/>
        <v>100</v>
      </c>
    </row>
    <row r="37" ht="15.75" customHeight="1">
      <c r="A37" s="34" t="str">
        <f t="shared" si="2"/>
        <v>202056527-9</v>
      </c>
      <c r="B37" s="23">
        <f t="shared" si="3"/>
        <v>77</v>
      </c>
      <c r="C37" s="34"/>
      <c r="D37" s="98">
        <v>33.0</v>
      </c>
      <c r="E37" s="72" t="s">
        <v>1498</v>
      </c>
      <c r="F37" s="72" t="s">
        <v>100</v>
      </c>
      <c r="G37" s="72" t="s">
        <v>1499</v>
      </c>
      <c r="H37" s="72" t="s">
        <v>108</v>
      </c>
      <c r="I37" s="72" t="s">
        <v>1406</v>
      </c>
      <c r="J37" s="72" t="s">
        <v>235</v>
      </c>
      <c r="K37" s="72" t="s">
        <v>1500</v>
      </c>
      <c r="L37" s="72" t="s">
        <v>65</v>
      </c>
      <c r="M37" s="72" t="s">
        <v>97</v>
      </c>
      <c r="N37" s="72" t="s">
        <v>1501</v>
      </c>
      <c r="O37" s="74">
        <f t="shared" si="4"/>
        <v>75</v>
      </c>
      <c r="P37" s="74">
        <f t="shared" si="5"/>
        <v>60</v>
      </c>
      <c r="Q37" s="74">
        <f t="shared" si="23"/>
        <v>68</v>
      </c>
      <c r="R37" s="74">
        <f t="shared" si="7"/>
        <v>82.5</v>
      </c>
      <c r="S37" s="74">
        <f t="shared" si="8"/>
        <v>79.7</v>
      </c>
      <c r="T37" s="74">
        <f t="shared" si="9"/>
        <v>91.4</v>
      </c>
      <c r="U37" s="74">
        <f t="shared" si="10"/>
        <v>87.5</v>
      </c>
      <c r="V37" s="75">
        <f t="shared" si="11"/>
        <v>0</v>
      </c>
      <c r="W37" s="76">
        <f t="shared" si="12"/>
        <v>77</v>
      </c>
      <c r="X37" s="74">
        <v>20.0</v>
      </c>
      <c r="Y37" s="77">
        <v>30.0</v>
      </c>
      <c r="Z37" s="77">
        <v>25.0</v>
      </c>
      <c r="AA37" s="77">
        <v>100.0</v>
      </c>
      <c r="AB37" s="78">
        <f t="shared" si="13"/>
        <v>75</v>
      </c>
      <c r="AC37" s="77">
        <v>20.0</v>
      </c>
      <c r="AD37" s="77">
        <v>40.0</v>
      </c>
      <c r="AE37" s="74">
        <v>100.0</v>
      </c>
      <c r="AF37" s="78">
        <f t="shared" si="14"/>
        <v>60</v>
      </c>
      <c r="AG37" s="77"/>
      <c r="AH37" s="77"/>
      <c r="AI37" s="74"/>
      <c r="AJ37" s="78">
        <f t="shared" si="15"/>
        <v>0</v>
      </c>
      <c r="AK37" s="79">
        <v>0.0</v>
      </c>
      <c r="AL37" s="80">
        <v>100.0</v>
      </c>
      <c r="AM37" s="79">
        <v>100.0</v>
      </c>
      <c r="AN37" s="79">
        <v>75.0</v>
      </c>
      <c r="AO37" s="79">
        <v>50.0</v>
      </c>
      <c r="AP37" s="79">
        <v>100.0</v>
      </c>
      <c r="AQ37" s="79">
        <v>100.0</v>
      </c>
      <c r="AR37" s="79">
        <v>100.0</v>
      </c>
      <c r="AS37" s="79">
        <v>100.0</v>
      </c>
      <c r="AT37" s="79">
        <v>100.0</v>
      </c>
      <c r="AU37" s="79"/>
      <c r="AV37" s="78">
        <f t="shared" si="16"/>
        <v>82.5</v>
      </c>
      <c r="AW37" s="79">
        <v>0.0</v>
      </c>
      <c r="AX37" s="79">
        <v>100.0</v>
      </c>
      <c r="AY37" s="79">
        <v>100.0</v>
      </c>
      <c r="AZ37" s="79">
        <v>100.0</v>
      </c>
      <c r="BA37" s="79">
        <v>100.0</v>
      </c>
      <c r="BB37" s="79">
        <v>100.0</v>
      </c>
      <c r="BC37" s="79">
        <v>100.0</v>
      </c>
      <c r="BD37" s="79">
        <v>0.0</v>
      </c>
      <c r="BE37" s="79">
        <v>100.0</v>
      </c>
      <c r="BF37" s="79">
        <v>97.0</v>
      </c>
      <c r="BG37" s="79"/>
      <c r="BH37" s="79"/>
      <c r="BI37" s="78">
        <f t="shared" si="17"/>
        <v>79.7</v>
      </c>
      <c r="BJ37" s="79">
        <v>89.0</v>
      </c>
      <c r="BK37" s="79">
        <v>100.0</v>
      </c>
      <c r="BL37" s="79">
        <v>90.0</v>
      </c>
      <c r="BM37" s="79">
        <v>90.0</v>
      </c>
      <c r="BN37" s="79">
        <v>100.0</v>
      </c>
      <c r="BO37" s="79">
        <v>90.0</v>
      </c>
      <c r="BP37" s="79">
        <v>100.0</v>
      </c>
      <c r="BQ37" s="79">
        <v>95.0</v>
      </c>
      <c r="BR37" s="79">
        <v>100.0</v>
      </c>
      <c r="BS37" s="79">
        <v>60.0</v>
      </c>
      <c r="BT37" s="78">
        <f t="shared" si="18"/>
        <v>91.4</v>
      </c>
      <c r="BU37" s="81">
        <v>0.0</v>
      </c>
      <c r="BV37" s="81">
        <v>100.0</v>
      </c>
      <c r="BW37" s="81">
        <v>100.0</v>
      </c>
      <c r="BX37" s="79">
        <v>100.0</v>
      </c>
      <c r="BY37" s="79">
        <v>100.0</v>
      </c>
      <c r="BZ37" s="79">
        <v>100.0</v>
      </c>
      <c r="CA37" s="79">
        <v>100.0</v>
      </c>
      <c r="CB37" s="79">
        <v>100.0</v>
      </c>
      <c r="CC37" s="79"/>
      <c r="CD37" s="78">
        <f t="shared" si="19"/>
        <v>87.5</v>
      </c>
    </row>
    <row r="38" ht="15.75" customHeight="1">
      <c r="A38" s="34" t="str">
        <f t="shared" si="2"/>
        <v>202056556-2</v>
      </c>
      <c r="B38" s="23">
        <f t="shared" si="3"/>
        <v>79</v>
      </c>
      <c r="C38" s="34"/>
      <c r="D38" s="98">
        <v>34.0</v>
      </c>
      <c r="E38" s="72" t="s">
        <v>1502</v>
      </c>
      <c r="F38" s="72" t="s">
        <v>61</v>
      </c>
      <c r="G38" s="72" t="s">
        <v>1503</v>
      </c>
      <c r="H38" s="72" t="s">
        <v>108</v>
      </c>
      <c r="I38" s="72" t="s">
        <v>1504</v>
      </c>
      <c r="J38" s="72" t="s">
        <v>1505</v>
      </c>
      <c r="K38" s="72" t="s">
        <v>1506</v>
      </c>
      <c r="L38" s="72" t="s">
        <v>65</v>
      </c>
      <c r="M38" s="72" t="s">
        <v>97</v>
      </c>
      <c r="N38" s="72" t="s">
        <v>1507</v>
      </c>
      <c r="O38" s="74">
        <f t="shared" si="4"/>
        <v>90</v>
      </c>
      <c r="P38" s="74">
        <f t="shared" si="5"/>
        <v>40</v>
      </c>
      <c r="Q38" s="74">
        <f t="shared" si="23"/>
        <v>65</v>
      </c>
      <c r="R38" s="74">
        <f t="shared" si="7"/>
        <v>83.3</v>
      </c>
      <c r="S38" s="74">
        <f t="shared" si="8"/>
        <v>99.6</v>
      </c>
      <c r="T38" s="74">
        <f t="shared" si="9"/>
        <v>99</v>
      </c>
      <c r="U38" s="74">
        <f t="shared" si="10"/>
        <v>100</v>
      </c>
      <c r="V38" s="75">
        <f t="shared" si="11"/>
        <v>0</v>
      </c>
      <c r="W38" s="76">
        <f t="shared" si="12"/>
        <v>79</v>
      </c>
      <c r="X38" s="74">
        <v>20.0</v>
      </c>
      <c r="Y38" s="77">
        <v>30.0</v>
      </c>
      <c r="Z38" s="77">
        <v>40.0</v>
      </c>
      <c r="AA38" s="77">
        <v>100.0</v>
      </c>
      <c r="AB38" s="78">
        <f t="shared" si="13"/>
        <v>90</v>
      </c>
      <c r="AC38" s="77">
        <v>15.0</v>
      </c>
      <c r="AD38" s="77">
        <v>25.0</v>
      </c>
      <c r="AE38" s="74">
        <v>100.0</v>
      </c>
      <c r="AF38" s="78">
        <f t="shared" si="14"/>
        <v>40</v>
      </c>
      <c r="AG38" s="77"/>
      <c r="AH38" s="77"/>
      <c r="AI38" s="74"/>
      <c r="AJ38" s="78">
        <f t="shared" si="15"/>
        <v>0</v>
      </c>
      <c r="AK38" s="79">
        <v>100.0</v>
      </c>
      <c r="AL38" s="80">
        <v>20.0</v>
      </c>
      <c r="AM38" s="79">
        <v>100.0</v>
      </c>
      <c r="AN38" s="79">
        <v>100.0</v>
      </c>
      <c r="AO38" s="79">
        <v>100.0</v>
      </c>
      <c r="AP38" s="79">
        <v>80.0</v>
      </c>
      <c r="AQ38" s="79">
        <v>100.0</v>
      </c>
      <c r="AR38" s="79">
        <v>33.0</v>
      </c>
      <c r="AS38" s="79">
        <v>100.0</v>
      </c>
      <c r="AT38" s="79">
        <v>100.0</v>
      </c>
      <c r="AU38" s="79"/>
      <c r="AV38" s="78">
        <f t="shared" si="16"/>
        <v>83.3</v>
      </c>
      <c r="AW38" s="79">
        <v>96.0</v>
      </c>
      <c r="AX38" s="79">
        <v>100.0</v>
      </c>
      <c r="AY38" s="79">
        <v>100.0</v>
      </c>
      <c r="AZ38" s="79">
        <v>100.0</v>
      </c>
      <c r="BA38" s="79">
        <v>100.0</v>
      </c>
      <c r="BB38" s="79">
        <v>100.0</v>
      </c>
      <c r="BC38" s="79">
        <v>100.0</v>
      </c>
      <c r="BD38" s="79">
        <v>100.0</v>
      </c>
      <c r="BE38" s="79">
        <v>100.0</v>
      </c>
      <c r="BF38" s="79">
        <v>100.0</v>
      </c>
      <c r="BG38" s="79"/>
      <c r="BH38" s="79"/>
      <c r="BI38" s="78">
        <f t="shared" si="17"/>
        <v>99.6</v>
      </c>
      <c r="BJ38" s="79">
        <v>100.0</v>
      </c>
      <c r="BK38" s="79">
        <v>100.0</v>
      </c>
      <c r="BL38" s="79">
        <v>100.0</v>
      </c>
      <c r="BM38" s="79">
        <v>100.0</v>
      </c>
      <c r="BN38" s="79">
        <v>100.0</v>
      </c>
      <c r="BO38" s="79">
        <v>100.0</v>
      </c>
      <c r="BP38" s="79">
        <v>100.0</v>
      </c>
      <c r="BQ38" s="79">
        <v>100.0</v>
      </c>
      <c r="BR38" s="79">
        <v>100.0</v>
      </c>
      <c r="BS38" s="79">
        <v>90.0</v>
      </c>
      <c r="BT38" s="78">
        <f t="shared" si="18"/>
        <v>99</v>
      </c>
      <c r="BU38" s="81">
        <v>100.0</v>
      </c>
      <c r="BV38" s="81">
        <v>100.0</v>
      </c>
      <c r="BW38" s="81">
        <v>100.0</v>
      </c>
      <c r="BX38" s="79">
        <v>100.0</v>
      </c>
      <c r="BY38" s="79">
        <v>100.0</v>
      </c>
      <c r="BZ38" s="79">
        <v>100.0</v>
      </c>
      <c r="CA38" s="79">
        <v>100.0</v>
      </c>
      <c r="CB38" s="79">
        <v>100.0</v>
      </c>
      <c r="CC38" s="79"/>
      <c r="CD38" s="78">
        <f t="shared" si="19"/>
        <v>100</v>
      </c>
    </row>
    <row r="39" ht="15.75" customHeight="1">
      <c r="A39" s="34" t="str">
        <f t="shared" si="2"/>
        <v>202056521-k</v>
      </c>
      <c r="B39" s="23">
        <f t="shared" si="3"/>
        <v>67</v>
      </c>
      <c r="C39" s="34"/>
      <c r="D39" s="98">
        <v>35.0</v>
      </c>
      <c r="E39" s="110" t="s">
        <v>1508</v>
      </c>
      <c r="F39" s="110" t="s">
        <v>77</v>
      </c>
      <c r="G39" s="110" t="s">
        <v>1509</v>
      </c>
      <c r="H39" s="110" t="s">
        <v>59</v>
      </c>
      <c r="I39" s="110" t="s">
        <v>1510</v>
      </c>
      <c r="J39" s="110" t="s">
        <v>138</v>
      </c>
      <c r="K39" s="110" t="s">
        <v>1511</v>
      </c>
      <c r="L39" s="110" t="s">
        <v>65</v>
      </c>
      <c r="M39" s="110" t="s">
        <v>97</v>
      </c>
      <c r="N39" s="110" t="s">
        <v>1512</v>
      </c>
      <c r="O39" s="74">
        <f t="shared" si="4"/>
        <v>95</v>
      </c>
      <c r="P39" s="74">
        <f t="shared" si="5"/>
        <v>0</v>
      </c>
      <c r="Q39" s="74">
        <f>IFERROR(IF($V39&lt;&gt;0,ROUND((O39+P39+V39)/3,0),ROUND(($O39*0.5+$P39*0.5),0)),)</f>
        <v>60</v>
      </c>
      <c r="R39" s="74">
        <f t="shared" si="7"/>
        <v>93.3</v>
      </c>
      <c r="S39" s="74">
        <f t="shared" si="8"/>
        <v>89.6</v>
      </c>
      <c r="T39" s="74">
        <f t="shared" si="9"/>
        <v>52</v>
      </c>
      <c r="U39" s="74">
        <f t="shared" si="10"/>
        <v>75</v>
      </c>
      <c r="V39" s="75">
        <f t="shared" si="11"/>
        <v>85</v>
      </c>
      <c r="W39" s="76">
        <f t="shared" si="12"/>
        <v>67</v>
      </c>
      <c r="X39" s="74">
        <v>20.0</v>
      </c>
      <c r="Y39" s="77">
        <v>30.0</v>
      </c>
      <c r="Z39" s="77">
        <v>45.0</v>
      </c>
      <c r="AA39" s="77">
        <v>100.0</v>
      </c>
      <c r="AB39" s="78">
        <f t="shared" si="13"/>
        <v>95</v>
      </c>
      <c r="AC39" s="77" t="s">
        <v>68</v>
      </c>
      <c r="AD39" s="77">
        <v>0.0</v>
      </c>
      <c r="AE39" s="74">
        <v>0.0</v>
      </c>
      <c r="AF39" s="78">
        <f t="shared" si="14"/>
        <v>0</v>
      </c>
      <c r="AG39" s="77">
        <v>30.0</v>
      </c>
      <c r="AH39" s="77">
        <v>55.0</v>
      </c>
      <c r="AI39" s="74">
        <v>100.0</v>
      </c>
      <c r="AJ39" s="78">
        <f t="shared" si="15"/>
        <v>85</v>
      </c>
      <c r="AK39" s="79">
        <v>83.0</v>
      </c>
      <c r="AL39" s="80">
        <v>100.0</v>
      </c>
      <c r="AM39" s="79">
        <v>100.0</v>
      </c>
      <c r="AN39" s="79">
        <v>100.0</v>
      </c>
      <c r="AO39" s="79">
        <v>50.0</v>
      </c>
      <c r="AP39" s="79">
        <v>100.0</v>
      </c>
      <c r="AQ39" s="79">
        <v>100.0</v>
      </c>
      <c r="AR39" s="79">
        <v>100.0</v>
      </c>
      <c r="AS39" s="79">
        <v>100.0</v>
      </c>
      <c r="AT39" s="79">
        <v>100.0</v>
      </c>
      <c r="AU39" s="79"/>
      <c r="AV39" s="78">
        <f t="shared" si="16"/>
        <v>93.3</v>
      </c>
      <c r="AW39" s="79">
        <v>100.0</v>
      </c>
      <c r="AX39" s="79">
        <v>100.0</v>
      </c>
      <c r="AY39" s="79">
        <v>100.0</v>
      </c>
      <c r="AZ39" s="79">
        <v>100.0</v>
      </c>
      <c r="BA39" s="79">
        <v>100.0</v>
      </c>
      <c r="BB39" s="79">
        <v>0.0</v>
      </c>
      <c r="BC39" s="79">
        <v>100.0</v>
      </c>
      <c r="BD39" s="79">
        <v>100.0</v>
      </c>
      <c r="BE39" s="79">
        <v>100.0</v>
      </c>
      <c r="BF39" s="79">
        <v>96.0</v>
      </c>
      <c r="BG39" s="79"/>
      <c r="BH39" s="79"/>
      <c r="BI39" s="78">
        <f t="shared" si="17"/>
        <v>89.6</v>
      </c>
      <c r="BJ39" s="79">
        <v>100.0</v>
      </c>
      <c r="BK39" s="79">
        <v>100.0</v>
      </c>
      <c r="BL39" s="79">
        <v>100.0</v>
      </c>
      <c r="BM39" s="79">
        <v>50.0</v>
      </c>
      <c r="BN39" s="79">
        <v>80.0</v>
      </c>
      <c r="BO39" s="79">
        <v>25.0</v>
      </c>
      <c r="BP39" s="79">
        <v>35.0</v>
      </c>
      <c r="BQ39" s="79">
        <v>30.0</v>
      </c>
      <c r="BR39" s="79">
        <v>0.0</v>
      </c>
      <c r="BS39" s="79">
        <v>0.0</v>
      </c>
      <c r="BT39" s="78">
        <f t="shared" si="18"/>
        <v>52</v>
      </c>
      <c r="BU39" s="81">
        <v>100.0</v>
      </c>
      <c r="BV39" s="81">
        <v>100.0</v>
      </c>
      <c r="BW39" s="81">
        <v>100.0</v>
      </c>
      <c r="BX39" s="79">
        <v>100.0</v>
      </c>
      <c r="BY39" s="79">
        <v>100.0</v>
      </c>
      <c r="BZ39" s="79">
        <v>0.0</v>
      </c>
      <c r="CA39" s="79">
        <v>100.0</v>
      </c>
      <c r="CB39" s="79">
        <v>0.0</v>
      </c>
      <c r="CC39" s="79"/>
      <c r="CD39" s="78">
        <f t="shared" si="19"/>
        <v>75</v>
      </c>
    </row>
    <row r="40" ht="15.75" customHeight="1">
      <c r="A40" s="34" t="str">
        <f t="shared" si="2"/>
        <v>-</v>
      </c>
      <c r="B40" s="23" t="str">
        <f t="shared" si="3"/>
        <v/>
      </c>
      <c r="C40" s="34"/>
      <c r="D40" s="97">
        <v>36.0</v>
      </c>
      <c r="E40" s="72"/>
      <c r="F40" s="72"/>
      <c r="G40" s="72"/>
      <c r="H40" s="72"/>
      <c r="I40" s="72"/>
      <c r="J40" s="72"/>
      <c r="K40" s="72"/>
      <c r="L40" s="98"/>
      <c r="M40" s="98"/>
      <c r="N40" s="98"/>
      <c r="O40" s="74"/>
      <c r="P40" s="74"/>
      <c r="Q40" s="74"/>
      <c r="R40" s="74"/>
      <c r="S40" s="74"/>
      <c r="T40" s="74"/>
      <c r="U40" s="74"/>
      <c r="V40" s="75"/>
      <c r="W40" s="107"/>
      <c r="X40" s="74"/>
      <c r="Y40" s="77"/>
      <c r="Z40" s="77"/>
      <c r="AA40" s="77"/>
      <c r="AB40" s="78"/>
      <c r="AC40" s="77"/>
      <c r="AD40" s="77"/>
      <c r="AE40" s="74"/>
      <c r="AF40" s="78"/>
      <c r="AG40" s="77"/>
      <c r="AH40" s="77"/>
      <c r="AI40" s="77"/>
      <c r="AJ40" s="78"/>
      <c r="AK40" s="79"/>
      <c r="AL40" s="80"/>
      <c r="AM40" s="79"/>
      <c r="AN40" s="79"/>
      <c r="AO40" s="79"/>
      <c r="AP40" s="79"/>
      <c r="AQ40" s="79"/>
      <c r="AR40" s="79"/>
      <c r="AS40" s="79"/>
      <c r="AT40" s="79"/>
      <c r="AU40" s="79"/>
      <c r="AV40" s="78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8"/>
      <c r="BJ40" s="79"/>
      <c r="BK40" s="79"/>
      <c r="BL40" s="79"/>
      <c r="BM40" s="79"/>
      <c r="BN40" s="79"/>
      <c r="BO40" s="79"/>
      <c r="BP40" s="79"/>
      <c r="BQ40" s="79"/>
      <c r="BR40" s="79"/>
      <c r="BS40" s="79"/>
      <c r="BT40" s="78"/>
      <c r="BU40" s="79"/>
      <c r="BV40" s="79"/>
      <c r="BW40" s="79"/>
      <c r="BX40" s="79"/>
      <c r="BY40" s="79"/>
      <c r="BZ40" s="79"/>
      <c r="CA40" s="79"/>
      <c r="CB40" s="79"/>
      <c r="CC40" s="79"/>
      <c r="CD40" s="78"/>
    </row>
    <row r="41" ht="15.75" customHeight="1">
      <c r="A41" s="34" t="str">
        <f t="shared" si="2"/>
        <v>-</v>
      </c>
      <c r="B41" s="23" t="str">
        <f t="shared" si="3"/>
        <v/>
      </c>
      <c r="C41" s="34"/>
      <c r="D41" s="97">
        <v>37.0</v>
      </c>
      <c r="E41" s="72"/>
      <c r="F41" s="72"/>
      <c r="G41" s="72"/>
      <c r="H41" s="72"/>
      <c r="I41" s="72"/>
      <c r="J41" s="72"/>
      <c r="K41" s="72"/>
      <c r="L41" s="98"/>
      <c r="M41" s="98"/>
      <c r="N41" s="98"/>
      <c r="O41" s="74"/>
      <c r="P41" s="74"/>
      <c r="Q41" s="74"/>
      <c r="R41" s="74"/>
      <c r="S41" s="74"/>
      <c r="T41" s="74"/>
      <c r="U41" s="74"/>
      <c r="V41" s="75"/>
      <c r="W41" s="107"/>
      <c r="X41" s="74"/>
      <c r="Y41" s="77"/>
      <c r="Z41" s="77"/>
      <c r="AA41" s="77"/>
      <c r="AB41" s="78"/>
      <c r="AC41" s="77"/>
      <c r="AD41" s="77"/>
      <c r="AE41" s="74"/>
      <c r="AF41" s="78"/>
      <c r="AG41" s="77"/>
      <c r="AH41" s="77"/>
      <c r="AI41" s="77"/>
      <c r="AJ41" s="78"/>
      <c r="AK41" s="79"/>
      <c r="AL41" s="80"/>
      <c r="AM41" s="79"/>
      <c r="AN41" s="79"/>
      <c r="AO41" s="79"/>
      <c r="AP41" s="79"/>
      <c r="AQ41" s="79"/>
      <c r="AR41" s="79"/>
      <c r="AS41" s="79"/>
      <c r="AT41" s="79"/>
      <c r="AU41" s="79"/>
      <c r="AV41" s="78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8"/>
      <c r="BJ41" s="79"/>
      <c r="BK41" s="79"/>
      <c r="BL41" s="79"/>
      <c r="BM41" s="79"/>
      <c r="BN41" s="79"/>
      <c r="BO41" s="79"/>
      <c r="BP41" s="79"/>
      <c r="BQ41" s="79"/>
      <c r="BR41" s="79"/>
      <c r="BS41" s="79"/>
      <c r="BT41" s="78"/>
      <c r="BU41" s="79"/>
      <c r="BV41" s="79"/>
      <c r="BW41" s="79"/>
      <c r="BX41" s="79"/>
      <c r="BY41" s="79"/>
      <c r="BZ41" s="79"/>
      <c r="CA41" s="79"/>
      <c r="CB41" s="79"/>
      <c r="CC41" s="79"/>
      <c r="CD41" s="78"/>
    </row>
    <row r="42" ht="15.75" customHeight="1">
      <c r="A42" s="34" t="str">
        <f t="shared" si="2"/>
        <v>-</v>
      </c>
      <c r="B42" s="23" t="str">
        <f t="shared" si="3"/>
        <v/>
      </c>
      <c r="C42" s="34"/>
      <c r="D42" s="97">
        <v>38.0</v>
      </c>
      <c r="E42" s="72"/>
      <c r="F42" s="72"/>
      <c r="G42" s="72"/>
      <c r="H42" s="72"/>
      <c r="I42" s="72"/>
      <c r="J42" s="72"/>
      <c r="K42" s="72"/>
      <c r="L42" s="98"/>
      <c r="M42" s="98"/>
      <c r="N42" s="98"/>
      <c r="O42" s="74"/>
      <c r="P42" s="74"/>
      <c r="Q42" s="74"/>
      <c r="R42" s="74"/>
      <c r="S42" s="74"/>
      <c r="T42" s="74"/>
      <c r="U42" s="74"/>
      <c r="V42" s="75"/>
      <c r="W42" s="107"/>
      <c r="X42" s="74"/>
      <c r="Y42" s="77"/>
      <c r="Z42" s="77"/>
      <c r="AA42" s="77"/>
      <c r="AB42" s="78"/>
      <c r="AC42" s="77"/>
      <c r="AD42" s="77"/>
      <c r="AE42" s="74"/>
      <c r="AF42" s="78"/>
      <c r="AG42" s="77"/>
      <c r="AH42" s="77"/>
      <c r="AI42" s="77"/>
      <c r="AJ42" s="78"/>
      <c r="AK42" s="79"/>
      <c r="AL42" s="80"/>
      <c r="AM42" s="79"/>
      <c r="AN42" s="79"/>
      <c r="AO42" s="79"/>
      <c r="AP42" s="79"/>
      <c r="AQ42" s="79"/>
      <c r="AR42" s="79"/>
      <c r="AS42" s="79"/>
      <c r="AT42" s="79"/>
      <c r="AU42" s="79"/>
      <c r="AV42" s="78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8"/>
      <c r="BJ42" s="79"/>
      <c r="BK42" s="79"/>
      <c r="BL42" s="79"/>
      <c r="BM42" s="79"/>
      <c r="BN42" s="79"/>
      <c r="BO42" s="79"/>
      <c r="BP42" s="79"/>
      <c r="BQ42" s="79"/>
      <c r="BR42" s="79"/>
      <c r="BS42" s="79"/>
      <c r="BT42" s="78"/>
      <c r="BU42" s="79"/>
      <c r="BV42" s="79"/>
      <c r="BW42" s="79"/>
      <c r="BX42" s="79"/>
      <c r="BY42" s="79"/>
      <c r="BZ42" s="79"/>
      <c r="CA42" s="79"/>
      <c r="CB42" s="79"/>
      <c r="CC42" s="79"/>
      <c r="CD42" s="78"/>
    </row>
    <row r="43" ht="15.75" customHeight="1">
      <c r="A43" s="34" t="str">
        <f t="shared" si="2"/>
        <v>-</v>
      </c>
      <c r="B43" s="23" t="str">
        <f t="shared" si="3"/>
        <v/>
      </c>
      <c r="C43" s="34"/>
      <c r="D43" s="97">
        <v>39.0</v>
      </c>
      <c r="E43" s="72"/>
      <c r="F43" s="72"/>
      <c r="G43" s="72"/>
      <c r="H43" s="72"/>
      <c r="I43" s="72"/>
      <c r="J43" s="72"/>
      <c r="K43" s="72"/>
      <c r="L43" s="98"/>
      <c r="M43" s="98"/>
      <c r="N43" s="98"/>
      <c r="O43" s="74"/>
      <c r="P43" s="74"/>
      <c r="Q43" s="74"/>
      <c r="R43" s="74"/>
      <c r="S43" s="74"/>
      <c r="T43" s="74"/>
      <c r="U43" s="74"/>
      <c r="V43" s="75"/>
      <c r="W43" s="107"/>
      <c r="X43" s="74"/>
      <c r="Y43" s="77"/>
      <c r="Z43" s="77"/>
      <c r="AA43" s="77"/>
      <c r="AB43" s="78"/>
      <c r="AC43" s="77"/>
      <c r="AD43" s="77"/>
      <c r="AE43" s="74"/>
      <c r="AF43" s="78"/>
      <c r="AG43" s="77"/>
      <c r="AH43" s="77"/>
      <c r="AI43" s="77"/>
      <c r="AJ43" s="78"/>
      <c r="AK43" s="79"/>
      <c r="AL43" s="80"/>
      <c r="AM43" s="79"/>
      <c r="AN43" s="79"/>
      <c r="AO43" s="79"/>
      <c r="AP43" s="79"/>
      <c r="AQ43" s="79"/>
      <c r="AR43" s="79"/>
      <c r="AS43" s="79"/>
      <c r="AT43" s="79"/>
      <c r="AU43" s="79"/>
      <c r="AV43" s="78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8"/>
      <c r="BJ43" s="79"/>
      <c r="BK43" s="79"/>
      <c r="BL43" s="79"/>
      <c r="BM43" s="79"/>
      <c r="BN43" s="79"/>
      <c r="BO43" s="79"/>
      <c r="BP43" s="79"/>
      <c r="BQ43" s="79"/>
      <c r="BR43" s="79"/>
      <c r="BS43" s="79"/>
      <c r="BT43" s="78"/>
      <c r="BU43" s="79"/>
      <c r="BV43" s="79"/>
      <c r="BW43" s="79"/>
      <c r="BX43" s="79"/>
      <c r="BY43" s="79"/>
      <c r="BZ43" s="79"/>
      <c r="CA43" s="79"/>
      <c r="CB43" s="79"/>
      <c r="CC43" s="79"/>
      <c r="CD43" s="78"/>
    </row>
    <row r="44" ht="15.75" customHeight="1">
      <c r="A44" s="34" t="str">
        <f t="shared" si="2"/>
        <v>-</v>
      </c>
      <c r="B44" s="23" t="str">
        <f t="shared" si="3"/>
        <v/>
      </c>
      <c r="C44" s="34"/>
      <c r="D44" s="97">
        <v>40.0</v>
      </c>
      <c r="E44" s="72"/>
      <c r="F44" s="72"/>
      <c r="G44" s="72"/>
      <c r="H44" s="72"/>
      <c r="I44" s="72"/>
      <c r="J44" s="72"/>
      <c r="K44" s="72"/>
      <c r="L44" s="98"/>
      <c r="M44" s="98"/>
      <c r="N44" s="98"/>
      <c r="O44" s="74"/>
      <c r="P44" s="74"/>
      <c r="Q44" s="74"/>
      <c r="R44" s="74"/>
      <c r="S44" s="74"/>
      <c r="T44" s="74"/>
      <c r="U44" s="74"/>
      <c r="V44" s="75"/>
      <c r="W44" s="107"/>
      <c r="X44" s="74"/>
      <c r="Y44" s="77"/>
      <c r="Z44" s="77"/>
      <c r="AA44" s="77"/>
      <c r="AB44" s="78"/>
      <c r="AC44" s="77"/>
      <c r="AD44" s="77"/>
      <c r="AE44" s="74"/>
      <c r="AF44" s="78"/>
      <c r="AG44" s="77"/>
      <c r="AH44" s="77"/>
      <c r="AI44" s="77"/>
      <c r="AJ44" s="78"/>
      <c r="AK44" s="79"/>
      <c r="AL44" s="80"/>
      <c r="AM44" s="79"/>
      <c r="AN44" s="79"/>
      <c r="AO44" s="79"/>
      <c r="AP44" s="79"/>
      <c r="AQ44" s="79"/>
      <c r="AR44" s="79"/>
      <c r="AS44" s="79"/>
      <c r="AT44" s="79"/>
      <c r="AU44" s="79"/>
      <c r="AV44" s="78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8"/>
      <c r="BJ44" s="79"/>
      <c r="BK44" s="79"/>
      <c r="BL44" s="79"/>
      <c r="BM44" s="79"/>
      <c r="BN44" s="79"/>
      <c r="BO44" s="79"/>
      <c r="BP44" s="79"/>
      <c r="BQ44" s="79"/>
      <c r="BR44" s="79"/>
      <c r="BS44" s="79"/>
      <c r="BT44" s="78"/>
      <c r="BU44" s="79"/>
      <c r="BV44" s="79"/>
      <c r="BW44" s="79"/>
      <c r="BX44" s="79"/>
      <c r="BY44" s="79"/>
      <c r="BZ44" s="79"/>
      <c r="CA44" s="79"/>
      <c r="CB44" s="79"/>
      <c r="CC44" s="79"/>
      <c r="CD44" s="78"/>
    </row>
    <row r="45" ht="15.75" customHeight="1">
      <c r="A45" s="34" t="str">
        <f t="shared" si="2"/>
        <v>-</v>
      </c>
      <c r="B45" s="23" t="str">
        <f t="shared" si="3"/>
        <v/>
      </c>
      <c r="C45" s="34"/>
      <c r="D45" s="97">
        <v>41.0</v>
      </c>
      <c r="E45" s="72"/>
      <c r="F45" s="72"/>
      <c r="G45" s="72"/>
      <c r="H45" s="72"/>
      <c r="I45" s="72"/>
      <c r="J45" s="72"/>
      <c r="K45" s="72"/>
      <c r="L45" s="98"/>
      <c r="M45" s="98"/>
      <c r="N45" s="98"/>
      <c r="O45" s="74"/>
      <c r="P45" s="74"/>
      <c r="Q45" s="74"/>
      <c r="R45" s="74"/>
      <c r="S45" s="74"/>
      <c r="T45" s="74"/>
      <c r="U45" s="74"/>
      <c r="V45" s="75"/>
      <c r="W45" s="107"/>
      <c r="X45" s="74"/>
      <c r="Y45" s="77"/>
      <c r="Z45" s="77"/>
      <c r="AA45" s="77"/>
      <c r="AB45" s="78"/>
      <c r="AC45" s="77"/>
      <c r="AD45" s="77"/>
      <c r="AE45" s="74"/>
      <c r="AF45" s="78"/>
      <c r="AG45" s="77"/>
      <c r="AH45" s="77"/>
      <c r="AI45" s="77"/>
      <c r="AJ45" s="78"/>
      <c r="AK45" s="79"/>
      <c r="AL45" s="80"/>
      <c r="AM45" s="79"/>
      <c r="AN45" s="79"/>
      <c r="AO45" s="79"/>
      <c r="AP45" s="79"/>
      <c r="AQ45" s="79"/>
      <c r="AR45" s="79"/>
      <c r="AS45" s="79"/>
      <c r="AT45" s="79"/>
      <c r="AU45" s="79"/>
      <c r="AV45" s="78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8"/>
      <c r="BJ45" s="79"/>
      <c r="BK45" s="79"/>
      <c r="BL45" s="79"/>
      <c r="BM45" s="79"/>
      <c r="BN45" s="79"/>
      <c r="BO45" s="79"/>
      <c r="BP45" s="79"/>
      <c r="BQ45" s="79"/>
      <c r="BR45" s="79"/>
      <c r="BS45" s="79"/>
      <c r="BT45" s="78"/>
      <c r="BU45" s="79"/>
      <c r="BV45" s="79"/>
      <c r="BW45" s="79"/>
      <c r="BX45" s="79"/>
      <c r="BY45" s="79"/>
      <c r="BZ45" s="79"/>
      <c r="CA45" s="79"/>
      <c r="CB45" s="79"/>
      <c r="CC45" s="79"/>
      <c r="CD45" s="78"/>
    </row>
    <row r="46" ht="15.75" customHeight="1">
      <c r="A46" s="34" t="str">
        <f t="shared" si="2"/>
        <v>-</v>
      </c>
      <c r="B46" s="23" t="str">
        <f t="shared" si="3"/>
        <v/>
      </c>
      <c r="C46" s="34"/>
      <c r="D46" s="97">
        <f t="shared" ref="D46:D47" si="24">D45+1</f>
        <v>42</v>
      </c>
      <c r="E46" s="72"/>
      <c r="F46" s="72"/>
      <c r="G46" s="72"/>
      <c r="H46" s="72"/>
      <c r="I46" s="72"/>
      <c r="J46" s="72"/>
      <c r="K46" s="72"/>
      <c r="L46" s="98"/>
      <c r="M46" s="98"/>
      <c r="N46" s="98"/>
      <c r="O46" s="74"/>
      <c r="P46" s="74"/>
      <c r="Q46" s="74"/>
      <c r="R46" s="74"/>
      <c r="S46" s="74"/>
      <c r="T46" s="74"/>
      <c r="U46" s="74"/>
      <c r="V46" s="75"/>
      <c r="W46" s="107"/>
      <c r="X46" s="74"/>
      <c r="Y46" s="77"/>
      <c r="Z46" s="77"/>
      <c r="AA46" s="77"/>
      <c r="AB46" s="78"/>
      <c r="AC46" s="77"/>
      <c r="AD46" s="77"/>
      <c r="AE46" s="74"/>
      <c r="AF46" s="78"/>
      <c r="AG46" s="77"/>
      <c r="AH46" s="77"/>
      <c r="AI46" s="77"/>
      <c r="AJ46" s="78"/>
      <c r="AK46" s="79"/>
      <c r="AL46" s="80"/>
      <c r="AM46" s="79"/>
      <c r="AN46" s="79"/>
      <c r="AO46" s="79"/>
      <c r="AP46" s="79"/>
      <c r="AQ46" s="79"/>
      <c r="AR46" s="79"/>
      <c r="AS46" s="79"/>
      <c r="AT46" s="79"/>
      <c r="AU46" s="79"/>
      <c r="AV46" s="78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8"/>
      <c r="BJ46" s="79"/>
      <c r="BK46" s="79"/>
      <c r="BL46" s="79"/>
      <c r="BM46" s="79"/>
      <c r="BN46" s="79"/>
      <c r="BO46" s="79"/>
      <c r="BP46" s="79"/>
      <c r="BQ46" s="79"/>
      <c r="BR46" s="79"/>
      <c r="BS46" s="79"/>
      <c r="BT46" s="78"/>
      <c r="BU46" s="79"/>
      <c r="BV46" s="79"/>
      <c r="BW46" s="79"/>
      <c r="BX46" s="79"/>
      <c r="BY46" s="79"/>
      <c r="BZ46" s="79"/>
      <c r="CA46" s="79"/>
      <c r="CB46" s="79"/>
      <c r="CC46" s="79"/>
      <c r="CD46" s="78"/>
    </row>
    <row r="47" ht="15.75" customHeight="1">
      <c r="A47" s="34" t="str">
        <f t="shared" si="2"/>
        <v>-</v>
      </c>
      <c r="B47" s="23" t="str">
        <f t="shared" si="3"/>
        <v/>
      </c>
      <c r="C47" s="34"/>
      <c r="D47" s="97">
        <f t="shared" si="24"/>
        <v>43</v>
      </c>
      <c r="E47" s="72"/>
      <c r="F47" s="72"/>
      <c r="G47" s="72"/>
      <c r="H47" s="72"/>
      <c r="I47" s="72"/>
      <c r="J47" s="72"/>
      <c r="K47" s="72"/>
      <c r="L47" s="98"/>
      <c r="M47" s="98"/>
      <c r="N47" s="98"/>
      <c r="O47" s="74"/>
      <c r="P47" s="74"/>
      <c r="Q47" s="74"/>
      <c r="R47" s="74"/>
      <c r="S47" s="74"/>
      <c r="T47" s="74"/>
      <c r="U47" s="74"/>
      <c r="V47" s="75"/>
      <c r="W47" s="107"/>
      <c r="X47" s="74"/>
      <c r="Y47" s="77"/>
      <c r="Z47" s="77"/>
      <c r="AA47" s="77"/>
      <c r="AB47" s="78"/>
      <c r="AC47" s="77"/>
      <c r="AD47" s="77"/>
      <c r="AE47" s="74"/>
      <c r="AF47" s="78"/>
      <c r="AG47" s="77"/>
      <c r="AH47" s="77"/>
      <c r="AI47" s="77"/>
      <c r="AJ47" s="78"/>
      <c r="AK47" s="79"/>
      <c r="AL47" s="80"/>
      <c r="AM47" s="79"/>
      <c r="AN47" s="79"/>
      <c r="AO47" s="79"/>
      <c r="AP47" s="79"/>
      <c r="AQ47" s="79"/>
      <c r="AR47" s="79"/>
      <c r="AS47" s="79"/>
      <c r="AT47" s="79"/>
      <c r="AU47" s="79"/>
      <c r="AV47" s="78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8"/>
      <c r="BJ47" s="79"/>
      <c r="BK47" s="79"/>
      <c r="BL47" s="79"/>
      <c r="BM47" s="79"/>
      <c r="BN47" s="79"/>
      <c r="BO47" s="79"/>
      <c r="BP47" s="79"/>
      <c r="BQ47" s="79"/>
      <c r="BR47" s="79"/>
      <c r="BS47" s="79"/>
      <c r="BT47" s="78"/>
      <c r="BU47" s="79"/>
      <c r="BV47" s="79"/>
      <c r="BW47" s="79"/>
      <c r="BX47" s="79"/>
      <c r="BY47" s="79"/>
      <c r="BZ47" s="79"/>
      <c r="CA47" s="79"/>
      <c r="CB47" s="79"/>
      <c r="CC47" s="79"/>
      <c r="CD47" s="78"/>
    </row>
    <row r="48" ht="15.75" customHeight="1">
      <c r="A48" s="34"/>
      <c r="B48" s="34"/>
      <c r="C48" s="34"/>
      <c r="D48" s="34"/>
      <c r="E48" s="18"/>
      <c r="F48" s="18"/>
      <c r="G48" s="18"/>
      <c r="H48" s="18"/>
      <c r="I48" s="18"/>
      <c r="J48" s="18"/>
      <c r="K48" s="2" t="s">
        <v>1</v>
      </c>
      <c r="L48" s="34"/>
      <c r="M48" s="34"/>
      <c r="N48" s="34"/>
      <c r="O48" s="99">
        <f t="shared" ref="O48:R48" si="25">IF(COUNT(O5:O47)&gt;0,ROUND(SUM(O5:O47)/COUNTIF(O5:O47,"&lt;&gt;"),0),0)</f>
        <v>72</v>
      </c>
      <c r="P48" s="99">
        <f t="shared" si="25"/>
        <v>44</v>
      </c>
      <c r="Q48" s="99">
        <f t="shared" si="25"/>
        <v>64</v>
      </c>
      <c r="R48" s="99">
        <f t="shared" si="25"/>
        <v>72</v>
      </c>
      <c r="S48" s="99"/>
      <c r="T48" s="99">
        <f>IF(COUNT(T5:T47)&gt;0,ROUND(SUM(T5:T47)/COUNTIF(T5:T47,"&lt;&gt;"),0),0)</f>
        <v>69</v>
      </c>
      <c r="U48" s="99"/>
      <c r="V48" s="99">
        <f t="shared" ref="V48:Z48" si="26">IF(COUNT(V5:V47)&gt;0,ROUND(SUM(V5:V47)/COUNTIF(V5:V47,"&lt;&gt;"),0),0)</f>
        <v>21</v>
      </c>
      <c r="W48" s="99">
        <f t="shared" si="26"/>
        <v>63</v>
      </c>
      <c r="X48" s="99">
        <f t="shared" si="26"/>
        <v>18</v>
      </c>
      <c r="Y48" s="99">
        <f t="shared" si="26"/>
        <v>23</v>
      </c>
      <c r="Z48" s="99">
        <f t="shared" si="26"/>
        <v>31</v>
      </c>
      <c r="AA48" s="99"/>
      <c r="AB48" s="99">
        <f t="shared" ref="AB48:AN48" si="27">IF(COUNT(AB5:AB47)&gt;0,ROUND(SUM(AB5:AB47)/COUNTIF(AB5:AB47,"&lt;&gt;"),0),0)</f>
        <v>72</v>
      </c>
      <c r="AC48" s="99">
        <f t="shared" si="27"/>
        <v>13</v>
      </c>
      <c r="AD48" s="99">
        <f t="shared" si="27"/>
        <v>31</v>
      </c>
      <c r="AE48" s="99">
        <f t="shared" si="27"/>
        <v>66</v>
      </c>
      <c r="AF48" s="99">
        <f t="shared" si="27"/>
        <v>44</v>
      </c>
      <c r="AG48" s="99">
        <f t="shared" si="27"/>
        <v>26</v>
      </c>
      <c r="AH48" s="99">
        <f t="shared" si="27"/>
        <v>56</v>
      </c>
      <c r="AI48" s="99">
        <f t="shared" si="27"/>
        <v>100</v>
      </c>
      <c r="AJ48" s="99">
        <f t="shared" si="27"/>
        <v>21</v>
      </c>
      <c r="AK48" s="99">
        <f t="shared" si="27"/>
        <v>77</v>
      </c>
      <c r="AL48" s="99">
        <f t="shared" si="27"/>
        <v>78</v>
      </c>
      <c r="AM48" s="99">
        <f t="shared" si="27"/>
        <v>87</v>
      </c>
      <c r="AN48" s="99">
        <f t="shared" si="27"/>
        <v>79</v>
      </c>
      <c r="AO48" s="99"/>
      <c r="AP48" s="99"/>
      <c r="AQ48" s="99"/>
      <c r="AR48" s="99"/>
      <c r="AS48" s="99"/>
      <c r="AT48" s="99"/>
      <c r="AU48" s="99"/>
      <c r="AV48" s="99">
        <f t="shared" ref="AV48:AX48" si="28">IF(COUNT(AV5:AV47)&gt;0,ROUND(SUM(AV5:AV47)/COUNTIF(AV5:AV47,"&lt;&gt;"),0),0)</f>
        <v>72</v>
      </c>
      <c r="AW48" s="99">
        <f t="shared" si="28"/>
        <v>64</v>
      </c>
      <c r="AX48" s="99">
        <f t="shared" si="28"/>
        <v>87</v>
      </c>
      <c r="AY48" s="99"/>
      <c r="AZ48" s="99"/>
      <c r="BA48" s="99"/>
      <c r="BB48" s="99"/>
      <c r="BC48" s="99">
        <f>IF(COUNT(BC5:BC47)&gt;0,ROUND(SUM(BC5:BC47)/COUNTIF(BC5:BC47,"&lt;&gt;"),0),0)</f>
        <v>77</v>
      </c>
      <c r="BD48" s="99"/>
      <c r="BE48" s="99"/>
      <c r="BF48" s="99">
        <f>IF(COUNT(BF5:BF47)&gt;0,ROUND(SUM(BF5:BF47)/COUNTIF(BF5:BF47,"&lt;&gt;"),0),0)</f>
        <v>61</v>
      </c>
      <c r="BG48" s="99"/>
      <c r="BH48" s="99"/>
      <c r="BI48" s="99">
        <f t="shared" ref="BI48:BK48" si="29">IF(COUNT(BI5:BI47)&gt;0,ROUND(SUM(BI5:BI47)/COUNTIF(BI5:BI47,"&lt;&gt;"),0),0)</f>
        <v>69</v>
      </c>
      <c r="BJ48" s="99">
        <f t="shared" si="29"/>
        <v>84</v>
      </c>
      <c r="BK48" s="99">
        <f t="shared" si="29"/>
        <v>94</v>
      </c>
      <c r="BL48" s="99"/>
      <c r="BM48" s="99"/>
      <c r="BN48" s="99"/>
      <c r="BO48" s="99"/>
      <c r="BP48" s="99">
        <f>IF(COUNT(BP5:BP47)&gt;0,ROUND(SUM(BP5:BP47)/COUNTIF(BP5:BP47,"&lt;&gt;"),0),0)</f>
        <v>65</v>
      </c>
      <c r="BQ48" s="99"/>
      <c r="BR48" s="99"/>
      <c r="BS48" s="99">
        <f t="shared" ref="BS48:BW48" si="30">IF(COUNT(BS5:BS47)&gt;0,ROUND(SUM(BS5:BS47)/COUNTIF(BS5:BS47,"&lt;&gt;"),0),0)</f>
        <v>34</v>
      </c>
      <c r="BT48" s="99">
        <f t="shared" si="30"/>
        <v>69</v>
      </c>
      <c r="BU48" s="99">
        <f t="shared" si="30"/>
        <v>69</v>
      </c>
      <c r="BV48" s="99">
        <f t="shared" si="30"/>
        <v>81</v>
      </c>
      <c r="BW48" s="99">
        <f t="shared" si="30"/>
        <v>74</v>
      </c>
      <c r="BX48" s="99"/>
      <c r="BY48" s="99"/>
      <c r="BZ48" s="99"/>
      <c r="CA48" s="99"/>
      <c r="CB48" s="99"/>
      <c r="CC48" s="99"/>
      <c r="CD48" s="99">
        <f>IF(COUNT(CD5:CD47)&gt;0,ROUND(SUM(CD5:CD47)/COUNTIF(CD5:CD47,"&lt;&gt;"),0),0)</f>
        <v>69</v>
      </c>
    </row>
    <row r="49" ht="15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2" t="s">
        <v>2</v>
      </c>
      <c r="L49" s="34"/>
      <c r="M49" s="34"/>
      <c r="N49" s="34"/>
      <c r="O49" s="99">
        <f t="shared" ref="O49:R49" si="31">MAX(O5:O47)</f>
        <v>100</v>
      </c>
      <c r="P49" s="99">
        <f t="shared" si="31"/>
        <v>100</v>
      </c>
      <c r="Q49" s="99">
        <f t="shared" si="31"/>
        <v>100</v>
      </c>
      <c r="R49" s="99">
        <f t="shared" si="31"/>
        <v>100</v>
      </c>
      <c r="S49" s="99"/>
      <c r="T49" s="99">
        <f>MAX(T5:T47)</f>
        <v>99</v>
      </c>
      <c r="U49" s="99"/>
      <c r="V49" s="99">
        <f t="shared" ref="V49:Z49" si="32">MAX(V5:V47)</f>
        <v>100</v>
      </c>
      <c r="W49" s="99">
        <f t="shared" si="32"/>
        <v>90</v>
      </c>
      <c r="X49" s="99">
        <f t="shared" si="32"/>
        <v>20</v>
      </c>
      <c r="Y49" s="99">
        <f t="shared" si="32"/>
        <v>30</v>
      </c>
      <c r="Z49" s="99">
        <f t="shared" si="32"/>
        <v>50</v>
      </c>
      <c r="AA49" s="99"/>
      <c r="AB49" s="99">
        <f t="shared" ref="AB49:AN49" si="33">MAX(AB5:AB47)</f>
        <v>100</v>
      </c>
      <c r="AC49" s="99">
        <f t="shared" si="33"/>
        <v>30</v>
      </c>
      <c r="AD49" s="99">
        <f t="shared" si="33"/>
        <v>70</v>
      </c>
      <c r="AE49" s="99">
        <f t="shared" si="33"/>
        <v>100</v>
      </c>
      <c r="AF49" s="99">
        <f t="shared" si="33"/>
        <v>100</v>
      </c>
      <c r="AG49" s="99">
        <f t="shared" si="33"/>
        <v>30</v>
      </c>
      <c r="AH49" s="99">
        <f t="shared" si="33"/>
        <v>70</v>
      </c>
      <c r="AI49" s="99">
        <f t="shared" si="33"/>
        <v>100</v>
      </c>
      <c r="AJ49" s="99">
        <f t="shared" si="33"/>
        <v>100</v>
      </c>
      <c r="AK49" s="99">
        <f t="shared" si="33"/>
        <v>100</v>
      </c>
      <c r="AL49" s="99">
        <f t="shared" si="33"/>
        <v>100</v>
      </c>
      <c r="AM49" s="99">
        <f t="shared" si="33"/>
        <v>100</v>
      </c>
      <c r="AN49" s="99">
        <f t="shared" si="33"/>
        <v>100</v>
      </c>
      <c r="AO49" s="99"/>
      <c r="AP49" s="99"/>
      <c r="AQ49" s="99"/>
      <c r="AR49" s="99"/>
      <c r="AS49" s="99"/>
      <c r="AT49" s="99"/>
      <c r="AU49" s="99"/>
      <c r="AV49" s="99">
        <f t="shared" ref="AV49:AX49" si="34">MAX(AV5:AV47)</f>
        <v>100</v>
      </c>
      <c r="AW49" s="99">
        <f t="shared" si="34"/>
        <v>100</v>
      </c>
      <c r="AX49" s="99">
        <f t="shared" si="34"/>
        <v>100</v>
      </c>
      <c r="AY49" s="99"/>
      <c r="AZ49" s="99"/>
      <c r="BA49" s="99"/>
      <c r="BB49" s="99"/>
      <c r="BC49" s="99">
        <f>MAX(BC5:BC47)</f>
        <v>100</v>
      </c>
      <c r="BD49" s="99"/>
      <c r="BE49" s="99"/>
      <c r="BF49" s="99">
        <f>MAX(BF5:BF47)</f>
        <v>100</v>
      </c>
      <c r="BG49" s="99"/>
      <c r="BH49" s="99"/>
      <c r="BI49" s="101">
        <f t="shared" ref="BI49:BK49" si="35">MAX(BI5:BI47)</f>
        <v>100</v>
      </c>
      <c r="BJ49" s="99">
        <f t="shared" si="35"/>
        <v>100</v>
      </c>
      <c r="BK49" s="99">
        <f t="shared" si="35"/>
        <v>100</v>
      </c>
      <c r="BL49" s="99"/>
      <c r="BM49" s="99"/>
      <c r="BN49" s="99"/>
      <c r="BO49" s="99"/>
      <c r="BP49" s="99">
        <f>MAX(BP5:BP47)</f>
        <v>100</v>
      </c>
      <c r="BQ49" s="99"/>
      <c r="BR49" s="99"/>
      <c r="BS49" s="99">
        <f t="shared" ref="BS49:BW49" si="36">MAX(BS5:BS47)</f>
        <v>100</v>
      </c>
      <c r="BT49" s="101">
        <f t="shared" si="36"/>
        <v>99</v>
      </c>
      <c r="BU49" s="99">
        <f t="shared" si="36"/>
        <v>100</v>
      </c>
      <c r="BV49" s="99">
        <f t="shared" si="36"/>
        <v>100</v>
      </c>
      <c r="BW49" s="99">
        <f t="shared" si="36"/>
        <v>100</v>
      </c>
      <c r="BX49" s="99"/>
      <c r="BY49" s="99"/>
      <c r="BZ49" s="99"/>
      <c r="CA49" s="99"/>
      <c r="CB49" s="99"/>
      <c r="CC49" s="99"/>
      <c r="CD49" s="101">
        <f>MAX(CD5:CD47)</f>
        <v>100</v>
      </c>
    </row>
    <row r="50" ht="15.75" customHeight="1">
      <c r="A50" s="34"/>
      <c r="B50" s="34"/>
      <c r="C50" s="34"/>
      <c r="D50" s="34">
        <v>1.0</v>
      </c>
      <c r="E50" s="34"/>
      <c r="F50" s="34"/>
      <c r="G50" s="34"/>
      <c r="H50" s="34"/>
      <c r="I50" s="34"/>
      <c r="J50" s="34"/>
      <c r="K50" s="2" t="s">
        <v>3</v>
      </c>
      <c r="L50" s="34"/>
      <c r="M50" s="34"/>
      <c r="N50" s="34"/>
      <c r="O50" s="99">
        <f t="shared" ref="O50:R50" si="37">MIN(O5:O47)</f>
        <v>0</v>
      </c>
      <c r="P50" s="99">
        <f t="shared" si="37"/>
        <v>0</v>
      </c>
      <c r="Q50" s="99">
        <f t="shared" si="37"/>
        <v>0</v>
      </c>
      <c r="R50" s="99">
        <f t="shared" si="37"/>
        <v>10</v>
      </c>
      <c r="S50" s="99"/>
      <c r="T50" s="99">
        <f>MIN(T5:T47)</f>
        <v>16.5</v>
      </c>
      <c r="U50" s="99"/>
      <c r="V50" s="99">
        <f t="shared" ref="V50:Z50" si="38">MIN(V5:V47)</f>
        <v>0</v>
      </c>
      <c r="W50" s="99">
        <f t="shared" si="38"/>
        <v>0</v>
      </c>
      <c r="X50" s="99">
        <f t="shared" si="38"/>
        <v>0</v>
      </c>
      <c r="Y50" s="99">
        <f t="shared" si="38"/>
        <v>0</v>
      </c>
      <c r="Z50" s="99">
        <f t="shared" si="38"/>
        <v>0</v>
      </c>
      <c r="AA50" s="99"/>
      <c r="AB50" s="99">
        <f t="shared" ref="AB50:AN50" si="39">MIN(AB5:AB47)</f>
        <v>0</v>
      </c>
      <c r="AC50" s="99">
        <f t="shared" si="39"/>
        <v>0</v>
      </c>
      <c r="AD50" s="99">
        <f t="shared" si="39"/>
        <v>0</v>
      </c>
      <c r="AE50" s="99">
        <f t="shared" si="39"/>
        <v>0</v>
      </c>
      <c r="AF50" s="99">
        <f t="shared" si="39"/>
        <v>0</v>
      </c>
      <c r="AG50" s="99">
        <f t="shared" si="39"/>
        <v>10</v>
      </c>
      <c r="AH50" s="99">
        <f t="shared" si="39"/>
        <v>30</v>
      </c>
      <c r="AI50" s="99">
        <f t="shared" si="39"/>
        <v>100</v>
      </c>
      <c r="AJ50" s="99">
        <f t="shared" si="39"/>
        <v>0</v>
      </c>
      <c r="AK50" s="99">
        <f t="shared" si="39"/>
        <v>0</v>
      </c>
      <c r="AL50" s="99">
        <f t="shared" si="39"/>
        <v>0</v>
      </c>
      <c r="AM50" s="99">
        <f t="shared" si="39"/>
        <v>0</v>
      </c>
      <c r="AN50" s="99">
        <f t="shared" si="39"/>
        <v>0</v>
      </c>
      <c r="AO50" s="99"/>
      <c r="AP50" s="99"/>
      <c r="AQ50" s="99"/>
      <c r="AR50" s="99"/>
      <c r="AS50" s="99"/>
      <c r="AT50" s="99"/>
      <c r="AU50" s="99"/>
      <c r="AV50" s="99">
        <f t="shared" ref="AV50:AX50" si="40">MIN(AV5:AV47)</f>
        <v>10</v>
      </c>
      <c r="AW50" s="99">
        <f t="shared" si="40"/>
        <v>0</v>
      </c>
      <c r="AX50" s="99">
        <f t="shared" si="40"/>
        <v>0</v>
      </c>
      <c r="AY50" s="99"/>
      <c r="AZ50" s="99"/>
      <c r="BA50" s="99"/>
      <c r="BB50" s="99"/>
      <c r="BC50" s="99">
        <f>MIN(BC5:BC47)</f>
        <v>0</v>
      </c>
      <c r="BD50" s="99"/>
      <c r="BE50" s="99"/>
      <c r="BF50" s="99">
        <f>MIN(BF5:BF47)</f>
        <v>0</v>
      </c>
      <c r="BG50" s="99"/>
      <c r="BH50" s="99"/>
      <c r="BI50" s="101">
        <f t="shared" ref="BI50:BK50" si="41">MIN(BI5:BI47)</f>
        <v>0</v>
      </c>
      <c r="BJ50" s="99">
        <f t="shared" si="41"/>
        <v>0</v>
      </c>
      <c r="BK50" s="99">
        <f t="shared" si="41"/>
        <v>0</v>
      </c>
      <c r="BL50" s="99"/>
      <c r="BM50" s="99"/>
      <c r="BN50" s="99"/>
      <c r="BO50" s="99"/>
      <c r="BP50" s="99">
        <f>MIN(BP5:BP47)</f>
        <v>0</v>
      </c>
      <c r="BQ50" s="99"/>
      <c r="BR50" s="99"/>
      <c r="BS50" s="99">
        <f t="shared" ref="BS50:BW50" si="42">MIN(BS5:BS47)</f>
        <v>0</v>
      </c>
      <c r="BT50" s="101">
        <f t="shared" si="42"/>
        <v>16.5</v>
      </c>
      <c r="BU50" s="99">
        <f t="shared" si="42"/>
        <v>0</v>
      </c>
      <c r="BV50" s="99">
        <f t="shared" si="42"/>
        <v>0</v>
      </c>
      <c r="BW50" s="99">
        <f t="shared" si="42"/>
        <v>0</v>
      </c>
      <c r="BX50" s="99"/>
      <c r="BY50" s="99"/>
      <c r="BZ50" s="99"/>
      <c r="CA50" s="99"/>
      <c r="CB50" s="99"/>
      <c r="CC50" s="99"/>
      <c r="CD50" s="101">
        <f>MIN(CD5:CD47)</f>
        <v>0</v>
      </c>
    </row>
    <row r="51" ht="15.75" customHeight="1">
      <c r="A51" s="34"/>
      <c r="B51" s="34"/>
      <c r="C51" s="34"/>
      <c r="D51" s="34">
        <v>0.7</v>
      </c>
      <c r="E51" s="34"/>
      <c r="F51" s="34"/>
      <c r="G51" s="34"/>
      <c r="H51" s="34"/>
      <c r="I51" s="34"/>
      <c r="J51" s="34"/>
      <c r="K51" s="2" t="s">
        <v>4</v>
      </c>
      <c r="L51" s="34"/>
      <c r="M51" s="34"/>
      <c r="N51" s="34"/>
      <c r="O51" s="102">
        <f t="shared" ref="O51:R51" si="43">COUNTIF(O5:O47,"&gt;=55")</f>
        <v>27</v>
      </c>
      <c r="P51" s="102">
        <f t="shared" si="43"/>
        <v>15</v>
      </c>
      <c r="Q51" s="102">
        <f t="shared" si="43"/>
        <v>28</v>
      </c>
      <c r="R51" s="102">
        <f t="shared" si="43"/>
        <v>27</v>
      </c>
      <c r="S51" s="102"/>
      <c r="T51" s="102">
        <f>COUNTIF(T5:T47,"&gt;=55")</f>
        <v>26</v>
      </c>
      <c r="U51" s="102"/>
      <c r="V51" s="102">
        <f t="shared" ref="V51:Z51" si="44">COUNTIF(V5:V47,"&gt;=55")</f>
        <v>8</v>
      </c>
      <c r="W51" s="102">
        <f t="shared" si="44"/>
        <v>28</v>
      </c>
      <c r="X51" s="102">
        <f t="shared" si="44"/>
        <v>0</v>
      </c>
      <c r="Y51" s="102">
        <f t="shared" si="44"/>
        <v>0</v>
      </c>
      <c r="Z51" s="102">
        <f t="shared" si="44"/>
        <v>0</v>
      </c>
      <c r="AA51" s="102"/>
      <c r="AB51" s="102">
        <f t="shared" ref="AB51:AN51" si="45">COUNTIF(AB5:AB47,"&gt;=55")</f>
        <v>27</v>
      </c>
      <c r="AC51" s="102">
        <f t="shared" si="45"/>
        <v>0</v>
      </c>
      <c r="AD51" s="102">
        <f t="shared" si="45"/>
        <v>7</v>
      </c>
      <c r="AE51" s="102">
        <f t="shared" si="45"/>
        <v>23</v>
      </c>
      <c r="AF51" s="102">
        <f t="shared" si="45"/>
        <v>15</v>
      </c>
      <c r="AG51" s="102">
        <f t="shared" si="45"/>
        <v>0</v>
      </c>
      <c r="AH51" s="102">
        <f t="shared" si="45"/>
        <v>6</v>
      </c>
      <c r="AI51" s="102">
        <f t="shared" si="45"/>
        <v>9</v>
      </c>
      <c r="AJ51" s="102">
        <f t="shared" si="45"/>
        <v>8</v>
      </c>
      <c r="AK51" s="102">
        <f t="shared" si="45"/>
        <v>26</v>
      </c>
      <c r="AL51" s="102">
        <f t="shared" si="45"/>
        <v>27</v>
      </c>
      <c r="AM51" s="102">
        <f t="shared" si="45"/>
        <v>31</v>
      </c>
      <c r="AN51" s="102">
        <f t="shared" si="45"/>
        <v>28</v>
      </c>
      <c r="AO51" s="102"/>
      <c r="AP51" s="102"/>
      <c r="AQ51" s="102"/>
      <c r="AR51" s="102"/>
      <c r="AS51" s="102"/>
      <c r="AT51" s="102"/>
      <c r="AU51" s="102"/>
      <c r="AV51" s="99">
        <f t="shared" ref="AV51:AX51" si="46">COUNTIF(AV5:AV47,"&gt;=55")</f>
        <v>27</v>
      </c>
      <c r="AW51" s="102">
        <f t="shared" si="46"/>
        <v>24</v>
      </c>
      <c r="AX51" s="102">
        <f t="shared" si="46"/>
        <v>30</v>
      </c>
      <c r="AY51" s="102"/>
      <c r="AZ51" s="102"/>
      <c r="BA51" s="102"/>
      <c r="BB51" s="102"/>
      <c r="BC51" s="102">
        <f>COUNTIF(BC5:BC47,"&gt;=55")</f>
        <v>29</v>
      </c>
      <c r="BD51" s="102"/>
      <c r="BE51" s="102"/>
      <c r="BF51" s="102">
        <f>COUNTIF(BF5:BF47,"&gt;=55")</f>
        <v>22</v>
      </c>
      <c r="BG51" s="102"/>
      <c r="BH51" s="102"/>
      <c r="BI51" s="101">
        <f t="shared" ref="BI51:BK51" si="47">COUNTIF(BI5:BI47,"&gt;=55")</f>
        <v>26</v>
      </c>
      <c r="BJ51" s="102">
        <f t="shared" si="47"/>
        <v>31</v>
      </c>
      <c r="BK51" s="102">
        <f t="shared" si="47"/>
        <v>34</v>
      </c>
      <c r="BL51" s="102"/>
      <c r="BM51" s="102"/>
      <c r="BN51" s="102"/>
      <c r="BO51" s="102"/>
      <c r="BP51" s="102">
        <f>COUNTIF(BP5:BP47,"&gt;=55")</f>
        <v>25</v>
      </c>
      <c r="BQ51" s="102"/>
      <c r="BR51" s="102"/>
      <c r="BS51" s="102">
        <f t="shared" ref="BS51:BW51" si="48">COUNTIF(BS5:BS47,"&gt;=55")</f>
        <v>13</v>
      </c>
      <c r="BT51" s="101">
        <f t="shared" si="48"/>
        <v>26</v>
      </c>
      <c r="BU51" s="102">
        <f t="shared" si="48"/>
        <v>25</v>
      </c>
      <c r="BV51" s="102">
        <f t="shared" si="48"/>
        <v>29</v>
      </c>
      <c r="BW51" s="102">
        <f t="shared" si="48"/>
        <v>26</v>
      </c>
      <c r="BX51" s="102"/>
      <c r="BY51" s="102"/>
      <c r="BZ51" s="102"/>
      <c r="CA51" s="102"/>
      <c r="CB51" s="102"/>
      <c r="CC51" s="102"/>
      <c r="CD51" s="101">
        <f>COUNTIF(CD5:CD47,"&gt;=55")</f>
        <v>26</v>
      </c>
    </row>
    <row r="52" ht="15.75" customHeight="1">
      <c r="A52" s="34"/>
      <c r="B52" s="34"/>
      <c r="C52" s="34"/>
      <c r="D52" s="34">
        <v>0.3</v>
      </c>
      <c r="E52" s="34"/>
      <c r="F52" s="34"/>
      <c r="G52" s="34"/>
      <c r="H52" s="34"/>
      <c r="I52" s="34"/>
      <c r="J52" s="34"/>
      <c r="K52" s="2" t="s">
        <v>5</v>
      </c>
      <c r="L52" s="34"/>
      <c r="M52" s="34"/>
      <c r="N52" s="34"/>
      <c r="O52" s="102">
        <f t="shared" ref="O52:R52" si="49">+$K$53-O51</f>
        <v>8</v>
      </c>
      <c r="P52" s="102">
        <f t="shared" si="49"/>
        <v>20</v>
      </c>
      <c r="Q52" s="102">
        <f t="shared" si="49"/>
        <v>7</v>
      </c>
      <c r="R52" s="102">
        <f t="shared" si="49"/>
        <v>8</v>
      </c>
      <c r="S52" s="102"/>
      <c r="T52" s="102">
        <f>+$K$53-T51</f>
        <v>9</v>
      </c>
      <c r="U52" s="102"/>
      <c r="V52" s="102">
        <f t="shared" ref="V52:Z52" si="50">+$K$53-V51</f>
        <v>27</v>
      </c>
      <c r="W52" s="102">
        <f t="shared" si="50"/>
        <v>7</v>
      </c>
      <c r="X52" s="102">
        <f t="shared" si="50"/>
        <v>35</v>
      </c>
      <c r="Y52" s="102">
        <f t="shared" si="50"/>
        <v>35</v>
      </c>
      <c r="Z52" s="102">
        <f t="shared" si="50"/>
        <v>35</v>
      </c>
      <c r="AA52" s="102"/>
      <c r="AB52" s="102">
        <f t="shared" ref="AB52:AN52" si="51">+$K$53-AB51</f>
        <v>8</v>
      </c>
      <c r="AC52" s="102">
        <f t="shared" si="51"/>
        <v>35</v>
      </c>
      <c r="AD52" s="102">
        <f t="shared" si="51"/>
        <v>28</v>
      </c>
      <c r="AE52" s="102">
        <f t="shared" si="51"/>
        <v>12</v>
      </c>
      <c r="AF52" s="102">
        <f t="shared" si="51"/>
        <v>20</v>
      </c>
      <c r="AG52" s="102">
        <f t="shared" si="51"/>
        <v>35</v>
      </c>
      <c r="AH52" s="102">
        <f t="shared" si="51"/>
        <v>29</v>
      </c>
      <c r="AI52" s="102">
        <f t="shared" si="51"/>
        <v>26</v>
      </c>
      <c r="AJ52" s="102">
        <f t="shared" si="51"/>
        <v>27</v>
      </c>
      <c r="AK52" s="102">
        <f t="shared" si="51"/>
        <v>9</v>
      </c>
      <c r="AL52" s="102">
        <f t="shared" si="51"/>
        <v>8</v>
      </c>
      <c r="AM52" s="102">
        <f t="shared" si="51"/>
        <v>4</v>
      </c>
      <c r="AN52" s="102">
        <f t="shared" si="51"/>
        <v>7</v>
      </c>
      <c r="AO52" s="102"/>
      <c r="AP52" s="102"/>
      <c r="AQ52" s="102"/>
      <c r="AR52" s="102"/>
      <c r="AS52" s="102"/>
      <c r="AT52" s="102"/>
      <c r="AU52" s="102"/>
      <c r="AV52" s="99">
        <f t="shared" ref="AV52:AX52" si="52">+$K$53-AV51</f>
        <v>8</v>
      </c>
      <c r="AW52" s="102">
        <f t="shared" si="52"/>
        <v>11</v>
      </c>
      <c r="AX52" s="102">
        <f t="shared" si="52"/>
        <v>5</v>
      </c>
      <c r="AY52" s="102"/>
      <c r="AZ52" s="102"/>
      <c r="BA52" s="102"/>
      <c r="BB52" s="102"/>
      <c r="BC52" s="102">
        <f>+$K$53-BC51</f>
        <v>6</v>
      </c>
      <c r="BD52" s="102"/>
      <c r="BE52" s="102"/>
      <c r="BF52" s="102">
        <f>+$K$53-BF51</f>
        <v>13</v>
      </c>
      <c r="BG52" s="102"/>
      <c r="BH52" s="102"/>
      <c r="BI52" s="101">
        <f t="shared" ref="BI52:BK52" si="53">+$K$53-BI51</f>
        <v>9</v>
      </c>
      <c r="BJ52" s="102">
        <f t="shared" si="53"/>
        <v>4</v>
      </c>
      <c r="BK52" s="102">
        <f t="shared" si="53"/>
        <v>1</v>
      </c>
      <c r="BL52" s="102"/>
      <c r="BM52" s="102"/>
      <c r="BN52" s="102"/>
      <c r="BO52" s="102"/>
      <c r="BP52" s="102">
        <f>+$K$53-BP51</f>
        <v>10</v>
      </c>
      <c r="BQ52" s="102"/>
      <c r="BR52" s="102"/>
      <c r="BS52" s="102">
        <f t="shared" ref="BS52:BW52" si="54">+$K$53-BS51</f>
        <v>22</v>
      </c>
      <c r="BT52" s="101">
        <f t="shared" si="54"/>
        <v>9</v>
      </c>
      <c r="BU52" s="102">
        <f t="shared" si="54"/>
        <v>10</v>
      </c>
      <c r="BV52" s="102">
        <f t="shared" si="54"/>
        <v>6</v>
      </c>
      <c r="BW52" s="102">
        <f t="shared" si="54"/>
        <v>9</v>
      </c>
      <c r="BX52" s="102"/>
      <c r="BY52" s="102"/>
      <c r="BZ52" s="102"/>
      <c r="CA52" s="102"/>
      <c r="CB52" s="102"/>
      <c r="CC52" s="102"/>
      <c r="CD52" s="101">
        <f>+$K$53-CD51</f>
        <v>9</v>
      </c>
    </row>
    <row r="53" ht="15.75" customHeight="1">
      <c r="D53" s="34">
        <v>0.0</v>
      </c>
      <c r="J53" s="34" t="s">
        <v>6</v>
      </c>
      <c r="K53" s="34">
        <f>COUNTA(K5:K47)</f>
        <v>35</v>
      </c>
      <c r="AA53" s="18"/>
    </row>
    <row r="54" ht="15.75" customHeight="1">
      <c r="AA54" s="18"/>
    </row>
    <row r="55" ht="15.75" customHeight="1">
      <c r="AA55" s="18"/>
    </row>
    <row r="56" ht="15.75" customHeight="1">
      <c r="AA56" s="18"/>
    </row>
    <row r="57" ht="15.75" customHeight="1">
      <c r="AA57" s="18"/>
    </row>
    <row r="58" ht="15.75" customHeight="1">
      <c r="AA58" s="18"/>
    </row>
    <row r="59" ht="15.75" customHeight="1">
      <c r="AA59" s="18"/>
    </row>
    <row r="60" ht="15.75" customHeight="1">
      <c r="AA60" s="18"/>
    </row>
    <row r="61" ht="15.75" customHeight="1">
      <c r="AA61" s="18"/>
    </row>
    <row r="62" ht="15.75" customHeight="1">
      <c r="AA62" s="18"/>
    </row>
    <row r="63" ht="15.75" customHeight="1">
      <c r="AA63" s="18"/>
    </row>
    <row r="64" ht="15.75" customHeight="1">
      <c r="AA64" s="18"/>
    </row>
    <row r="65" ht="15.75" customHeight="1">
      <c r="AA65" s="18"/>
    </row>
    <row r="66" ht="15.75" customHeight="1">
      <c r="AA66" s="18"/>
    </row>
    <row r="67" ht="15.75" customHeight="1">
      <c r="AA67" s="18"/>
    </row>
    <row r="68" ht="15.75" customHeight="1">
      <c r="AA68" s="18"/>
    </row>
    <row r="69" ht="15.75" customHeight="1">
      <c r="AA69" s="18"/>
    </row>
    <row r="70" ht="15.75" customHeight="1">
      <c r="AA70" s="18"/>
    </row>
    <row r="71" ht="15.75" customHeight="1">
      <c r="AA71" s="18"/>
    </row>
    <row r="72" ht="15.75" customHeight="1">
      <c r="AA72" s="18"/>
    </row>
    <row r="73" ht="15.75" customHeight="1">
      <c r="AA73" s="18"/>
    </row>
    <row r="74" ht="15.75" customHeight="1">
      <c r="AA74" s="18"/>
    </row>
    <row r="75" ht="15.75" customHeight="1">
      <c r="AA75" s="18"/>
    </row>
    <row r="76" ht="15.75" customHeight="1">
      <c r="AA76" s="18"/>
    </row>
    <row r="77" ht="15.75" customHeight="1">
      <c r="AA77" s="18"/>
    </row>
    <row r="78" ht="15.75" customHeight="1">
      <c r="AA78" s="18"/>
    </row>
    <row r="79" ht="15.75" customHeight="1">
      <c r="AA79" s="18"/>
    </row>
    <row r="80" ht="15.75" customHeight="1">
      <c r="AA80" s="18"/>
    </row>
    <row r="81" ht="15.75" customHeight="1">
      <c r="AA81" s="18"/>
    </row>
    <row r="82" ht="15.75" customHeight="1">
      <c r="AA82" s="18"/>
    </row>
    <row r="83" ht="15.75" customHeight="1">
      <c r="AA83" s="18"/>
    </row>
    <row r="84" ht="15.75" customHeight="1">
      <c r="AA84" s="18"/>
    </row>
    <row r="85" ht="15.75" customHeight="1">
      <c r="AA85" s="18"/>
    </row>
    <row r="86" ht="15.75" customHeight="1">
      <c r="AA86" s="18"/>
    </row>
    <row r="87" ht="15.75" customHeight="1">
      <c r="AA87" s="18"/>
    </row>
    <row r="88" ht="15.75" customHeight="1">
      <c r="AA88" s="18"/>
    </row>
    <row r="89" ht="15.75" customHeight="1">
      <c r="AA89" s="18"/>
    </row>
    <row r="90" ht="15.75" customHeight="1">
      <c r="AA90" s="18"/>
    </row>
    <row r="91" ht="15.75" customHeight="1">
      <c r="AA91" s="18"/>
    </row>
    <row r="92" ht="15.75" customHeight="1">
      <c r="AA92" s="18"/>
    </row>
    <row r="93" ht="15.75" customHeight="1">
      <c r="AA93" s="18"/>
    </row>
    <row r="94" ht="15.75" customHeight="1">
      <c r="AA94" s="18"/>
    </row>
    <row r="95" ht="15.75" customHeight="1">
      <c r="AA95" s="18"/>
    </row>
    <row r="96" ht="15.75" customHeight="1">
      <c r="AA96" s="18"/>
    </row>
    <row r="97" ht="15.75" customHeight="1">
      <c r="AA97" s="18"/>
    </row>
    <row r="98" ht="15.75" customHeight="1">
      <c r="AA98" s="18"/>
    </row>
    <row r="99" ht="15.75" customHeight="1">
      <c r="AA99" s="18"/>
    </row>
    <row r="100" ht="15.75" customHeight="1">
      <c r="AA100" s="18"/>
    </row>
    <row r="101" ht="15.75" customHeight="1">
      <c r="AA101" s="18"/>
    </row>
    <row r="102" ht="15.75" customHeight="1">
      <c r="AA102" s="18"/>
    </row>
    <row r="103" ht="15.75" customHeight="1">
      <c r="AA103" s="18"/>
    </row>
    <row r="104" ht="15.75" customHeight="1">
      <c r="AA104" s="18"/>
    </row>
    <row r="105" ht="15.75" customHeight="1">
      <c r="AA105" s="18"/>
    </row>
    <row r="106" ht="15.75" customHeight="1">
      <c r="AA106" s="18"/>
    </row>
    <row r="107" ht="15.75" customHeight="1">
      <c r="AA107" s="18"/>
    </row>
    <row r="108" ht="15.75" customHeight="1">
      <c r="AA108" s="18"/>
    </row>
    <row r="109" ht="15.75" customHeight="1">
      <c r="AA109" s="18"/>
    </row>
    <row r="110" ht="15.75" customHeight="1">
      <c r="AA110" s="18"/>
    </row>
    <row r="111" ht="15.75" customHeight="1">
      <c r="AA111" s="18"/>
    </row>
    <row r="112" ht="15.75" customHeight="1">
      <c r="AA112" s="18"/>
    </row>
    <row r="113" ht="15.75" customHeight="1">
      <c r="AA113" s="18"/>
    </row>
    <row r="114" ht="15.75" customHeight="1">
      <c r="AA114" s="18"/>
    </row>
    <row r="115" ht="15.75" customHeight="1">
      <c r="AA115" s="18"/>
    </row>
    <row r="116" ht="15.75" customHeight="1">
      <c r="AA116" s="18"/>
    </row>
    <row r="117" ht="15.75" customHeight="1">
      <c r="AA117" s="18"/>
    </row>
    <row r="118" ht="15.75" customHeight="1">
      <c r="AA118" s="18"/>
    </row>
    <row r="119" ht="15.75" customHeight="1">
      <c r="AA119" s="18"/>
    </row>
    <row r="120" ht="15.75" customHeight="1">
      <c r="AA120" s="18"/>
    </row>
    <row r="121" ht="15.75" customHeight="1">
      <c r="AA121" s="18"/>
    </row>
    <row r="122" ht="15.75" customHeight="1">
      <c r="AA122" s="18"/>
    </row>
    <row r="123" ht="15.75" customHeight="1">
      <c r="AA123" s="18"/>
    </row>
    <row r="124" ht="15.75" customHeight="1">
      <c r="AA124" s="18"/>
    </row>
    <row r="125" ht="15.75" customHeight="1">
      <c r="AA125" s="18"/>
    </row>
    <row r="126" ht="15.75" customHeight="1">
      <c r="AA126" s="18"/>
    </row>
    <row r="127" ht="15.75" customHeight="1">
      <c r="AA127" s="18"/>
    </row>
    <row r="128" ht="15.75" customHeight="1">
      <c r="AA128" s="18"/>
    </row>
    <row r="129" ht="15.75" customHeight="1">
      <c r="AA129" s="18"/>
    </row>
    <row r="130" ht="15.75" customHeight="1">
      <c r="AA130" s="18"/>
    </row>
    <row r="131" ht="15.75" customHeight="1">
      <c r="AA131" s="18"/>
    </row>
    <row r="132" ht="15.75" customHeight="1">
      <c r="AA132" s="18"/>
    </row>
    <row r="133" ht="15.75" customHeight="1">
      <c r="AA133" s="18"/>
    </row>
    <row r="134" ht="15.75" customHeight="1">
      <c r="AA134" s="18"/>
    </row>
    <row r="135" ht="15.75" customHeight="1">
      <c r="AA135" s="18"/>
    </row>
    <row r="136" ht="15.75" customHeight="1">
      <c r="AA136" s="18"/>
    </row>
    <row r="137" ht="15.75" customHeight="1">
      <c r="AA137" s="18"/>
    </row>
    <row r="138" ht="15.75" customHeight="1">
      <c r="AA138" s="18"/>
    </row>
    <row r="139" ht="15.75" customHeight="1">
      <c r="AA139" s="18"/>
    </row>
    <row r="140" ht="15.75" customHeight="1">
      <c r="AA140" s="18"/>
    </row>
    <row r="141" ht="15.75" customHeight="1">
      <c r="AA141" s="18"/>
    </row>
    <row r="142" ht="15.75" customHeight="1">
      <c r="AA142" s="18"/>
    </row>
    <row r="143" ht="15.75" customHeight="1">
      <c r="AA143" s="18"/>
    </row>
    <row r="144" ht="15.75" customHeight="1">
      <c r="AA144" s="18"/>
    </row>
    <row r="145" ht="15.75" customHeight="1">
      <c r="AA145" s="18"/>
    </row>
    <row r="146" ht="15.75" customHeight="1">
      <c r="AA146" s="18"/>
    </row>
    <row r="147" ht="15.75" customHeight="1">
      <c r="AA147" s="18"/>
    </row>
    <row r="148" ht="15.75" customHeight="1">
      <c r="AA148" s="18"/>
    </row>
    <row r="149" ht="15.75" customHeight="1">
      <c r="AA149" s="18"/>
    </row>
    <row r="150" ht="15.75" customHeight="1">
      <c r="AA150" s="18"/>
    </row>
    <row r="151" ht="15.75" customHeight="1">
      <c r="AA151" s="18"/>
    </row>
    <row r="152" ht="15.75" customHeight="1">
      <c r="AA152" s="18"/>
    </row>
    <row r="153" ht="15.75" customHeight="1">
      <c r="AA153" s="18"/>
    </row>
    <row r="154" ht="15.75" customHeight="1">
      <c r="AA154" s="18"/>
    </row>
    <row r="155" ht="15.75" customHeight="1">
      <c r="AA155" s="18"/>
    </row>
    <row r="156" ht="15.75" customHeight="1">
      <c r="AA156" s="18"/>
    </row>
    <row r="157" ht="15.75" customHeight="1">
      <c r="AA157" s="18"/>
    </row>
    <row r="158" ht="15.75" customHeight="1">
      <c r="AA158" s="18"/>
    </row>
    <row r="159" ht="15.75" customHeight="1">
      <c r="AA159" s="18"/>
    </row>
    <row r="160" ht="15.75" customHeight="1">
      <c r="AA160" s="18"/>
    </row>
    <row r="161" ht="15.75" customHeight="1">
      <c r="AA161" s="18"/>
    </row>
    <row r="162" ht="15.75" customHeight="1">
      <c r="AA162" s="18"/>
    </row>
    <row r="163" ht="15.75" customHeight="1">
      <c r="AA163" s="18"/>
    </row>
    <row r="164" ht="15.75" customHeight="1">
      <c r="AA164" s="18"/>
    </row>
    <row r="165" ht="15.75" customHeight="1">
      <c r="AA165" s="18"/>
    </row>
    <row r="166" ht="15.75" customHeight="1">
      <c r="AA166" s="18"/>
    </row>
    <row r="167" ht="15.75" customHeight="1">
      <c r="AA167" s="18"/>
    </row>
    <row r="168" ht="15.75" customHeight="1">
      <c r="AA168" s="18"/>
    </row>
    <row r="169" ht="15.75" customHeight="1">
      <c r="AA169" s="18"/>
    </row>
    <row r="170" ht="15.75" customHeight="1">
      <c r="AA170" s="18"/>
    </row>
    <row r="171" ht="15.75" customHeight="1">
      <c r="AA171" s="18"/>
    </row>
    <row r="172" ht="15.75" customHeight="1">
      <c r="AA172" s="18"/>
    </row>
    <row r="173" ht="15.75" customHeight="1">
      <c r="AA173" s="18"/>
    </row>
    <row r="174" ht="15.75" customHeight="1">
      <c r="AA174" s="18"/>
    </row>
    <row r="175" ht="15.75" customHeight="1">
      <c r="AA175" s="18"/>
    </row>
    <row r="176" ht="15.75" customHeight="1">
      <c r="AA176" s="18"/>
    </row>
    <row r="177" ht="15.75" customHeight="1">
      <c r="AA177" s="18"/>
    </row>
    <row r="178" ht="15.75" customHeight="1">
      <c r="AA178" s="18"/>
    </row>
    <row r="179" ht="15.75" customHeight="1">
      <c r="AA179" s="18"/>
    </row>
    <row r="180" ht="15.75" customHeight="1">
      <c r="AA180" s="18"/>
    </row>
    <row r="181" ht="15.75" customHeight="1">
      <c r="AA181" s="18"/>
    </row>
    <row r="182" ht="15.75" customHeight="1">
      <c r="AA182" s="18"/>
    </row>
    <row r="183" ht="15.75" customHeight="1">
      <c r="AA183" s="18"/>
    </row>
    <row r="184" ht="15.75" customHeight="1">
      <c r="AA184" s="18"/>
    </row>
    <row r="185" ht="15.75" customHeight="1">
      <c r="AA185" s="18"/>
    </row>
    <row r="186" ht="15.75" customHeight="1">
      <c r="AA186" s="18"/>
    </row>
    <row r="187" ht="15.75" customHeight="1">
      <c r="AA187" s="18"/>
    </row>
    <row r="188" ht="15.75" customHeight="1">
      <c r="AA188" s="18"/>
    </row>
    <row r="189" ht="15.75" customHeight="1">
      <c r="AA189" s="18"/>
    </row>
    <row r="190" ht="15.75" customHeight="1">
      <c r="AA190" s="18"/>
    </row>
    <row r="191" ht="15.75" customHeight="1">
      <c r="AA191" s="18"/>
    </row>
    <row r="192" ht="15.75" customHeight="1">
      <c r="AA192" s="18"/>
    </row>
    <row r="193" ht="15.75" customHeight="1">
      <c r="AA193" s="18"/>
    </row>
    <row r="194" ht="15.75" customHeight="1">
      <c r="AA194" s="18"/>
    </row>
    <row r="195" ht="15.75" customHeight="1">
      <c r="AA195" s="18"/>
    </row>
    <row r="196" ht="15.75" customHeight="1">
      <c r="AA196" s="18"/>
    </row>
    <row r="197" ht="15.75" customHeight="1">
      <c r="AA197" s="18"/>
    </row>
    <row r="198" ht="15.75" customHeight="1">
      <c r="AA198" s="18"/>
    </row>
    <row r="199" ht="15.75" customHeight="1">
      <c r="AA199" s="18"/>
    </row>
    <row r="200" ht="15.75" customHeight="1">
      <c r="AA200" s="18"/>
    </row>
    <row r="201" ht="15.75" customHeight="1">
      <c r="AA201" s="18"/>
    </row>
    <row r="202" ht="15.75" customHeight="1">
      <c r="AA202" s="18"/>
    </row>
    <row r="203" ht="15.75" customHeight="1">
      <c r="AA203" s="18"/>
    </row>
    <row r="204" ht="15.75" customHeight="1">
      <c r="AA204" s="18"/>
    </row>
    <row r="205" ht="15.75" customHeight="1">
      <c r="AA205" s="18"/>
    </row>
    <row r="206" ht="15.75" customHeight="1">
      <c r="AA206" s="18"/>
    </row>
    <row r="207" ht="15.75" customHeight="1">
      <c r="AA207" s="18"/>
    </row>
    <row r="208" ht="15.75" customHeight="1">
      <c r="AA208" s="18"/>
    </row>
    <row r="209" ht="15.75" customHeight="1">
      <c r="AA209" s="18"/>
    </row>
    <row r="210" ht="15.75" customHeight="1">
      <c r="AA210" s="18"/>
    </row>
    <row r="211" ht="15.75" customHeight="1">
      <c r="AA211" s="18"/>
    </row>
    <row r="212" ht="15.75" customHeight="1">
      <c r="AA212" s="18"/>
    </row>
    <row r="213" ht="15.75" customHeight="1">
      <c r="AA213" s="18"/>
    </row>
    <row r="214" ht="15.75" customHeight="1">
      <c r="AA214" s="18"/>
    </row>
    <row r="215" ht="15.75" customHeight="1">
      <c r="AA215" s="18"/>
    </row>
    <row r="216" ht="15.75" customHeight="1">
      <c r="AA216" s="18"/>
    </row>
    <row r="217" ht="15.75" customHeight="1">
      <c r="AA217" s="18"/>
    </row>
    <row r="218" ht="15.75" customHeight="1">
      <c r="AA218" s="18"/>
    </row>
    <row r="219" ht="15.75" customHeight="1">
      <c r="AA219" s="18"/>
    </row>
    <row r="220" ht="15.75" customHeight="1">
      <c r="AA220" s="18"/>
    </row>
    <row r="221" ht="15.75" customHeight="1">
      <c r="AA221" s="18"/>
    </row>
    <row r="222" ht="15.75" customHeight="1">
      <c r="AA222" s="18"/>
    </row>
    <row r="223" ht="15.75" customHeight="1">
      <c r="AA223" s="18"/>
    </row>
    <row r="224" ht="15.75" customHeight="1">
      <c r="AA224" s="18"/>
    </row>
    <row r="225" ht="15.75" customHeight="1">
      <c r="AA225" s="18"/>
    </row>
    <row r="226" ht="15.75" customHeight="1">
      <c r="AA226" s="18"/>
    </row>
    <row r="227" ht="15.75" customHeight="1">
      <c r="AA227" s="18"/>
    </row>
    <row r="228" ht="15.75" customHeight="1">
      <c r="AA228" s="18"/>
    </row>
    <row r="229" ht="15.75" customHeight="1">
      <c r="AA229" s="18"/>
    </row>
    <row r="230" ht="15.75" customHeight="1">
      <c r="AA230" s="18"/>
    </row>
    <row r="231" ht="15.75" customHeight="1">
      <c r="AA231" s="18"/>
    </row>
    <row r="232" ht="15.75" customHeight="1">
      <c r="AA232" s="18"/>
    </row>
    <row r="233" ht="15.75" customHeight="1">
      <c r="AA233" s="18"/>
    </row>
    <row r="234" ht="15.75" customHeight="1">
      <c r="AA234" s="18"/>
    </row>
    <row r="235" ht="15.75" customHeight="1">
      <c r="AA235" s="18"/>
    </row>
    <row r="236" ht="15.75" customHeight="1">
      <c r="AA236" s="18"/>
    </row>
    <row r="237" ht="15.75" customHeight="1">
      <c r="AA237" s="18"/>
    </row>
    <row r="238" ht="15.75" customHeight="1">
      <c r="AA238" s="18"/>
    </row>
    <row r="239" ht="15.75" customHeight="1">
      <c r="AA239" s="18"/>
    </row>
    <row r="240" ht="15.75" customHeight="1">
      <c r="AA240" s="18"/>
    </row>
    <row r="241" ht="15.75" customHeight="1">
      <c r="AA241" s="18"/>
    </row>
    <row r="242" ht="15.75" customHeight="1">
      <c r="AA242" s="18"/>
    </row>
    <row r="243" ht="15.75" customHeight="1">
      <c r="AA243" s="18"/>
    </row>
    <row r="244" ht="15.75" customHeight="1">
      <c r="AA244" s="18"/>
    </row>
    <row r="245" ht="15.75" customHeight="1">
      <c r="AA245" s="18"/>
    </row>
    <row r="246" ht="15.75" customHeight="1">
      <c r="AA246" s="18"/>
    </row>
    <row r="247" ht="15.75" customHeight="1">
      <c r="AA247" s="18"/>
    </row>
    <row r="248" ht="15.75" customHeight="1">
      <c r="AA248" s="18"/>
    </row>
    <row r="249" ht="15.75" customHeight="1">
      <c r="AA249" s="18"/>
    </row>
    <row r="250" ht="15.75" customHeight="1">
      <c r="AA250" s="18"/>
    </row>
    <row r="251" ht="15.75" customHeight="1">
      <c r="AA251" s="18"/>
    </row>
    <row r="252" ht="15.75" customHeight="1">
      <c r="AA252" s="18"/>
    </row>
    <row r="253" ht="15.75" customHeight="1">
      <c r="AA253" s="18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X1:AB1"/>
    <mergeCell ref="AC1:AF1"/>
    <mergeCell ref="AG1:AJ1"/>
    <mergeCell ref="AK1:AV1"/>
    <mergeCell ref="AW1:BI1"/>
    <mergeCell ref="BJ1:BT1"/>
    <mergeCell ref="BU1:CD1"/>
    <mergeCell ref="O2:W2"/>
  </mergeCells>
  <conditionalFormatting sqref="AV5:BH40 BT5:CD44 O40:AU40 BI40:BS40 BI52 BT52:CD52">
    <cfRule type="cellIs" dxfId="1" priority="1" operator="lessThan">
      <formula>54.5</formula>
    </cfRule>
  </conditionalFormatting>
  <conditionalFormatting sqref="AJ5:BH47 BJ5:BS47 BU5:CC47 AB40:AB47 AF40:AF47 BI40:BI47">
    <cfRule type="containsText" dxfId="2" priority="2" operator="containsText" text="A">
      <formula>NOT(ISERROR(SEARCH(("A"),(AJ5))))</formula>
    </cfRule>
  </conditionalFormatting>
  <conditionalFormatting sqref="BI41:BI44">
    <cfRule type="cellIs" dxfId="1" priority="3" operator="lessThan">
      <formula>54.5</formula>
    </cfRule>
  </conditionalFormatting>
  <conditionalFormatting sqref="BI42">
    <cfRule type="cellIs" dxfId="1" priority="4" operator="lessThan">
      <formula>54.5</formula>
    </cfRule>
  </conditionalFormatting>
  <conditionalFormatting sqref="BI43">
    <cfRule type="cellIs" dxfId="1" priority="5" operator="lessThan">
      <formula>54.5</formula>
    </cfRule>
  </conditionalFormatting>
  <conditionalFormatting sqref="BI44">
    <cfRule type="cellIs" dxfId="1" priority="6" operator="lessThan">
      <formula>54.5</formula>
    </cfRule>
  </conditionalFormatting>
  <conditionalFormatting sqref="O5:V39 AB5:AB39 AJ5:AJ39">
    <cfRule type="cellIs" dxfId="1" priority="7" operator="lessThan">
      <formula>54.5</formula>
    </cfRule>
  </conditionalFormatting>
  <conditionalFormatting sqref="AB5:AB39">
    <cfRule type="containsText" dxfId="2" priority="8" operator="containsText" text="A">
      <formula>NOT(ISERROR(SEARCH(("A"),(AB5))))</formula>
    </cfRule>
  </conditionalFormatting>
  <conditionalFormatting sqref="BI5:BI39">
    <cfRule type="cellIs" dxfId="1" priority="9" operator="lessThan">
      <formula>54.5</formula>
    </cfRule>
  </conditionalFormatting>
  <conditionalFormatting sqref="BI5:BI39">
    <cfRule type="containsText" dxfId="2" priority="10" operator="containsText" text="A">
      <formula>NOT(ISERROR(SEARCH(("A"),(BI5))))</formula>
    </cfRule>
  </conditionalFormatting>
  <conditionalFormatting sqref="AF5:AF39 AJ5:AJ39">
    <cfRule type="cellIs" dxfId="1" priority="11" operator="lessThan">
      <formula>54.5</formula>
    </cfRule>
  </conditionalFormatting>
  <conditionalFormatting sqref="AF5:AF39 AJ5:AJ39">
    <cfRule type="containsText" dxfId="2" priority="12" operator="containsText" text="A">
      <formula>NOT(ISERROR(SEARCH(("A"),(AF5))))</formula>
    </cfRule>
  </conditionalFormatting>
  <printOptions/>
  <pageMargins bottom="0.75" footer="0.0" header="0.0" left="0.7" right="0.7" top="0.75"/>
  <pageSetup orientation="landscape"/>
  <drawing r:id="rId1"/>
</worksheet>
</file>