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 Sync\Documents\UMass\Herring\Chapters\Culverts\Data\"/>
    </mc:Choice>
  </mc:AlternateContent>
  <xr:revisionPtr revIDLastSave="0" documentId="13_ncr:1_{FDF3ABCD-700A-4C45-9B3F-2E8A338A6FC4}" xr6:coauthVersionLast="45" xr6:coauthVersionMax="45" xr10:uidLastSave="{00000000-0000-0000-0000-000000000000}"/>
  <bookViews>
    <workbookView minimized="1" xWindow="768" yWindow="768" windowWidth="17280" windowHeight="8964" xr2:uid="{00000000-000D-0000-FFFF-FFFF00000000}"/>
  </bookViews>
  <sheets>
    <sheet name="2016Measurements" sheetId="3" r:id="rId1"/>
    <sheet name="2014Measure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6" i="3" l="1"/>
  <c r="E85" i="3"/>
  <c r="E88" i="3" l="1"/>
  <c r="E87" i="3"/>
  <c r="E79" i="3" l="1"/>
  <c r="E76" i="3" l="1"/>
  <c r="E77" i="3" s="1"/>
  <c r="E75" i="3"/>
  <c r="E56" i="3"/>
  <c r="E43" i="3"/>
  <c r="E24" i="3"/>
  <c r="E17" i="3"/>
  <c r="E9" i="3" l="1"/>
  <c r="C39" i="2"/>
  <c r="B43" i="2" s="1"/>
  <c r="C43" i="2" s="1"/>
  <c r="C32" i="2"/>
  <c r="C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Derrick</author>
  </authors>
  <commentList>
    <comment ref="E2" authorId="0" shapeId="0" xr:uid="{BEB08E2D-2625-45AB-A880-7D62611956F1}">
      <text>
        <r>
          <rPr>
            <b/>
            <sz val="9"/>
            <color indexed="81"/>
            <rFont val="Tahoma"/>
            <family val="2"/>
          </rPr>
          <t>Derrick:</t>
        </r>
        <r>
          <rPr>
            <sz val="9"/>
            <color indexed="81"/>
            <rFont val="Tahoma"/>
            <family val="2"/>
          </rPr>
          <t xml:space="preserve">
Using Google Earth Prop on 2015 Aug 6. Imagery from 2015 May 23.</t>
        </r>
      </text>
    </comment>
  </commentList>
</comments>
</file>

<file path=xl/sharedStrings.xml><?xml version="1.0" encoding="utf-8"?>
<sst xmlns="http://schemas.openxmlformats.org/spreadsheetml/2006/main" count="494" uniqueCount="116">
  <si>
    <t>Description</t>
  </si>
  <si>
    <t>Distance(km)</t>
  </si>
  <si>
    <t>TGUp face to HT downstream Antenna</t>
  </si>
  <si>
    <t>HTUp to BBIDown</t>
  </si>
  <si>
    <t>Confidence</t>
  </si>
  <si>
    <t>Very high. Clear river followed precisely. End point maybe minor off because zoomed out a bit</t>
  </si>
  <si>
    <t>Extremely high.</t>
  </si>
  <si>
    <t>Very high. Very straight stretch of river. Approaching Rte6 tree cover decreased confidence for last ~150 meters</t>
  </si>
  <si>
    <t>BBIUp to R6 Down</t>
  </si>
  <si>
    <t>RgUp to VCS</t>
  </si>
  <si>
    <t>Extremely high for first 2/3 of the run. Also high confidence over last ~150-200m, but very low confidence between</t>
  </si>
  <si>
    <t>VCS to OKH Culv Down</t>
  </si>
  <si>
    <t>OKHCulvUp to HPO Foot bridge</t>
  </si>
  <si>
    <t>Moderately high. Short distance. Tough to see but walked this area many times.</t>
  </si>
  <si>
    <t>Low. Extremely difficult to see path of river. May be completely wrong path (distance probably similar though)</t>
  </si>
  <si>
    <t>Site to Site Measurements (using Google Earth)</t>
  </si>
  <si>
    <t>Antenna to Antenna Measurements done by hand in 2014</t>
  </si>
  <si>
    <t>Site</t>
  </si>
  <si>
    <t>Side</t>
  </si>
  <si>
    <t>Distance to culvert</t>
  </si>
  <si>
    <t>BBI</t>
  </si>
  <si>
    <t>Upstm</t>
  </si>
  <si>
    <t>30'</t>
  </si>
  <si>
    <t>Downstm</t>
  </si>
  <si>
    <t>25'</t>
  </si>
  <si>
    <t>OKH</t>
  </si>
  <si>
    <t>32.6'</t>
  </si>
  <si>
    <t>20.00'</t>
  </si>
  <si>
    <t>SH</t>
  </si>
  <si>
    <t>24.6'</t>
  </si>
  <si>
    <t>24.8'</t>
  </si>
  <si>
    <t>HT</t>
  </si>
  <si>
    <t>Rte 6</t>
  </si>
  <si>
    <t>21.86m</t>
  </si>
  <si>
    <t>15.94m</t>
  </si>
  <si>
    <t>19.93m</t>
  </si>
  <si>
    <t>16.67m</t>
  </si>
  <si>
    <t>Measured with Google Earth*extremely high confidence</t>
  </si>
  <si>
    <t>Measured with Google Earth*moderate confidence</t>
  </si>
  <si>
    <t>Measured with Google Earth*high confidence</t>
  </si>
  <si>
    <t>Between site distances for speed analysis</t>
  </si>
  <si>
    <t>TGUp-HTDown</t>
  </si>
  <si>
    <t>Run</t>
  </si>
  <si>
    <t>HTUp-BBIDown</t>
  </si>
  <si>
    <t>BBIUp-R6Down</t>
  </si>
  <si>
    <t>R6Up-VCS</t>
  </si>
  <si>
    <t>R6Up-OKHDown</t>
  </si>
  <si>
    <t>OKHUp-HPO</t>
  </si>
  <si>
    <t>6.096m</t>
  </si>
  <si>
    <t>Through site distances for speed analysis</t>
  </si>
  <si>
    <t>HTDown-HTUp</t>
  </si>
  <si>
    <t>BBIDown-BBIUp</t>
  </si>
  <si>
    <t>R6Down-R6Up</t>
  </si>
  <si>
    <t>OKHDown-OKHUp</t>
  </si>
  <si>
    <t>*known distance to foot bridge, but estimated distance from foot bridge to A1 using 2014 measurement</t>
  </si>
  <si>
    <t>Google Earth</t>
  </si>
  <si>
    <t>Measured antenna to culvert in feet in 2014, Google Earth for Culvert length</t>
  </si>
  <si>
    <t>SHDown-SHUP</t>
  </si>
  <si>
    <t>7.49808m</t>
  </si>
  <si>
    <t>7.55904m</t>
  </si>
  <si>
    <t>Antenna to Antenna Measurements done by hand in 2016</t>
  </si>
  <si>
    <t>Distance_m</t>
  </si>
  <si>
    <t>R6</t>
  </si>
  <si>
    <t>A4</t>
  </si>
  <si>
    <t>Type1</t>
  </si>
  <si>
    <t>Type2</t>
  </si>
  <si>
    <t>Stream</t>
  </si>
  <si>
    <t>Width</t>
  </si>
  <si>
    <t>Location</t>
  </si>
  <si>
    <t>A3-A4</t>
  </si>
  <si>
    <t>BetweenAntenna</t>
  </si>
  <si>
    <t>A3</t>
  </si>
  <si>
    <t>Culvert</t>
  </si>
  <si>
    <t>A2-A3</t>
  </si>
  <si>
    <t>NonCulvert</t>
  </si>
  <si>
    <t>CulvertLength</t>
  </si>
  <si>
    <t>A1-A2</t>
  </si>
  <si>
    <t>Depth</t>
  </si>
  <si>
    <t>A1</t>
  </si>
  <si>
    <t>Date</t>
  </si>
  <si>
    <t>GH</t>
  </si>
  <si>
    <t>Higgins-A1</t>
  </si>
  <si>
    <t>Notes</t>
  </si>
  <si>
    <t>Bank width = 4.38</t>
  </si>
  <si>
    <t>A2</t>
  </si>
  <si>
    <t>A2-Gull</t>
  </si>
  <si>
    <t>Bank width = 7.1</t>
  </si>
  <si>
    <t>BP</t>
  </si>
  <si>
    <t>HPO</t>
  </si>
  <si>
    <t>A1-A4</t>
  </si>
  <si>
    <t>ThroughCulvert</t>
  </si>
  <si>
    <t>From Google Earth</t>
  </si>
  <si>
    <t>A1-A3</t>
  </si>
  <si>
    <t>From Google Earth-rough estimate</t>
  </si>
  <si>
    <t>TG-HT</t>
  </si>
  <si>
    <t>HT-BBI</t>
  </si>
  <si>
    <t>BBI-R6</t>
  </si>
  <si>
    <t>R6-VCS</t>
  </si>
  <si>
    <t>R6-OKH</t>
  </si>
  <si>
    <t>OKH-HPO</t>
  </si>
  <si>
    <t>BetweenSites</t>
  </si>
  <si>
    <t>R6-BP</t>
  </si>
  <si>
    <t>BP-VCS</t>
  </si>
  <si>
    <t>VCS-OKH</t>
  </si>
  <si>
    <t>BP-OKH</t>
  </si>
  <si>
    <t>M-TG</t>
  </si>
  <si>
    <t>Mouth of river to TG</t>
  </si>
  <si>
    <t>Hptrans</t>
  </si>
  <si>
    <t>HerringPond</t>
  </si>
  <si>
    <t>Transect</t>
  </si>
  <si>
    <t>From HPO site to SH culvert in straight line</t>
  </si>
  <si>
    <t>SiteToRiverMouth</t>
  </si>
  <si>
    <t>From NPS EIS</t>
  </si>
  <si>
    <t>Elevation</t>
  </si>
  <si>
    <t>AboveSeaLevel</t>
  </si>
  <si>
    <t>USGS https://viewer.nationalmap.gov/advanced-viewer/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</si>
</sst>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5"/>
  <sheetViews>
    <sheetView tabSelected="1" workbookViewId="0">
      <pane ySplit="1" topLeftCell="A69" activePane="bottomLeft" state="frozen"/>
      <selection pane="bottomLeft" activeCell="E87" sqref="E87"/>
    </sheetView>
  </sheetViews>
  <sheetFormatPr defaultRowHeight="14.4" x14ac:dyDescent="0.3"/>
  <cols>
    <col min="6" max="6" width="10.33203125" bestFit="1" customWidth="1"/>
  </cols>
  <sheetData>
    <row r="1" spans="1:7" x14ac:dyDescent="0.3">
      <c r="A1" t="s">
        <v>17</v>
      </c>
      <c r="B1" t="s">
        <v>68</v>
      </c>
      <c r="C1" t="s">
        <v>64</v>
      </c>
      <c r="D1" t="s">
        <v>65</v>
      </c>
      <c r="E1" t="s">
        <v>61</v>
      </c>
      <c r="F1" t="s">
        <v>79</v>
      </c>
      <c r="G1" t="s">
        <v>82</v>
      </c>
    </row>
    <row r="2" spans="1:7" x14ac:dyDescent="0.3">
      <c r="A2" t="s">
        <v>62</v>
      </c>
      <c r="B2" t="s">
        <v>63</v>
      </c>
      <c r="C2" t="s">
        <v>66</v>
      </c>
      <c r="D2" t="s">
        <v>67</v>
      </c>
      <c r="E2">
        <v>5.65</v>
      </c>
      <c r="F2" s="2">
        <v>42535</v>
      </c>
      <c r="G2" s="3" t="s">
        <v>60</v>
      </c>
    </row>
    <row r="3" spans="1:7" x14ac:dyDescent="0.3">
      <c r="A3" t="s">
        <v>62</v>
      </c>
      <c r="B3" t="s">
        <v>63</v>
      </c>
      <c r="C3" t="s">
        <v>66</v>
      </c>
      <c r="D3" t="s">
        <v>77</v>
      </c>
      <c r="E3">
        <v>0.57999999999999996</v>
      </c>
      <c r="F3" s="2">
        <v>42535</v>
      </c>
    </row>
    <row r="4" spans="1:7" x14ac:dyDescent="0.3">
      <c r="A4" t="s">
        <v>62</v>
      </c>
      <c r="B4" t="s">
        <v>69</v>
      </c>
      <c r="C4" t="s">
        <v>70</v>
      </c>
      <c r="D4" t="s">
        <v>74</v>
      </c>
      <c r="E4">
        <v>17.100000000000001</v>
      </c>
      <c r="F4" s="2">
        <v>42535</v>
      </c>
    </row>
    <row r="5" spans="1:7" x14ac:dyDescent="0.3">
      <c r="A5" t="s">
        <v>62</v>
      </c>
      <c r="B5" t="s">
        <v>73</v>
      </c>
      <c r="C5" t="s">
        <v>72</v>
      </c>
      <c r="D5" t="s">
        <v>67</v>
      </c>
      <c r="E5">
        <v>2.14</v>
      </c>
      <c r="F5" s="2">
        <v>42535</v>
      </c>
    </row>
    <row r="6" spans="1:7" x14ac:dyDescent="0.3">
      <c r="A6" t="s">
        <v>62</v>
      </c>
      <c r="B6" t="s">
        <v>73</v>
      </c>
      <c r="C6" t="s">
        <v>72</v>
      </c>
      <c r="D6" t="s">
        <v>75</v>
      </c>
      <c r="E6">
        <v>27.05</v>
      </c>
      <c r="F6" s="2">
        <v>42535</v>
      </c>
    </row>
    <row r="7" spans="1:7" x14ac:dyDescent="0.3">
      <c r="A7" t="s">
        <v>62</v>
      </c>
      <c r="B7" t="s">
        <v>76</v>
      </c>
      <c r="C7" t="s">
        <v>70</v>
      </c>
      <c r="D7" t="s">
        <v>74</v>
      </c>
      <c r="E7">
        <v>17</v>
      </c>
      <c r="F7" s="2">
        <v>42535</v>
      </c>
    </row>
    <row r="8" spans="1:7" x14ac:dyDescent="0.3">
      <c r="A8" t="s">
        <v>62</v>
      </c>
      <c r="B8" t="s">
        <v>78</v>
      </c>
      <c r="C8" t="s">
        <v>66</v>
      </c>
      <c r="D8" t="s">
        <v>67</v>
      </c>
      <c r="E8">
        <v>3.6</v>
      </c>
      <c r="F8" s="2">
        <v>42535</v>
      </c>
    </row>
    <row r="9" spans="1:7" x14ac:dyDescent="0.3">
      <c r="A9" t="s">
        <v>62</v>
      </c>
      <c r="B9" t="s">
        <v>89</v>
      </c>
      <c r="C9" t="s">
        <v>70</v>
      </c>
      <c r="D9" t="s">
        <v>90</v>
      </c>
      <c r="E9">
        <f>E7+E6+E4</f>
        <v>61.15</v>
      </c>
      <c r="F9" s="2">
        <v>42535</v>
      </c>
    </row>
    <row r="10" spans="1:7" x14ac:dyDescent="0.3">
      <c r="A10" t="s">
        <v>20</v>
      </c>
      <c r="B10" t="s">
        <v>73</v>
      </c>
      <c r="C10" t="s">
        <v>72</v>
      </c>
      <c r="D10" t="s">
        <v>75</v>
      </c>
      <c r="E10">
        <v>12.66</v>
      </c>
      <c r="F10" s="2">
        <v>42536</v>
      </c>
    </row>
    <row r="11" spans="1:7" x14ac:dyDescent="0.3">
      <c r="A11" t="s">
        <v>20</v>
      </c>
      <c r="B11" t="s">
        <v>73</v>
      </c>
      <c r="C11" t="s">
        <v>72</v>
      </c>
      <c r="D11" t="s">
        <v>67</v>
      </c>
      <c r="E11">
        <v>1.5</v>
      </c>
      <c r="F11" s="2">
        <v>42536</v>
      </c>
    </row>
    <row r="12" spans="1:7" x14ac:dyDescent="0.3">
      <c r="A12" t="s">
        <v>20</v>
      </c>
      <c r="B12" t="s">
        <v>71</v>
      </c>
      <c r="C12" t="s">
        <v>66</v>
      </c>
      <c r="D12" t="s">
        <v>77</v>
      </c>
      <c r="E12">
        <v>0.94</v>
      </c>
      <c r="F12" s="2">
        <v>42536</v>
      </c>
    </row>
    <row r="13" spans="1:7" x14ac:dyDescent="0.3">
      <c r="A13" t="s">
        <v>20</v>
      </c>
      <c r="B13" t="s">
        <v>69</v>
      </c>
      <c r="C13" t="s">
        <v>70</v>
      </c>
      <c r="D13" t="s">
        <v>74</v>
      </c>
      <c r="E13">
        <v>8.59</v>
      </c>
      <c r="F13" s="2">
        <v>42536</v>
      </c>
    </row>
    <row r="14" spans="1:7" x14ac:dyDescent="0.3">
      <c r="A14" t="s">
        <v>20</v>
      </c>
      <c r="B14" t="s">
        <v>63</v>
      </c>
      <c r="C14" t="s">
        <v>66</v>
      </c>
      <c r="D14" t="s">
        <v>67</v>
      </c>
      <c r="E14">
        <v>5.9</v>
      </c>
      <c r="F14" s="2">
        <v>42536</v>
      </c>
    </row>
    <row r="15" spans="1:7" x14ac:dyDescent="0.3">
      <c r="A15" t="s">
        <v>20</v>
      </c>
      <c r="B15" t="s">
        <v>78</v>
      </c>
      <c r="C15" t="s">
        <v>66</v>
      </c>
      <c r="D15" t="s">
        <v>67</v>
      </c>
      <c r="E15">
        <v>5.73</v>
      </c>
      <c r="F15" s="2">
        <v>42536</v>
      </c>
    </row>
    <row r="16" spans="1:7" x14ac:dyDescent="0.3">
      <c r="A16" t="s">
        <v>20</v>
      </c>
      <c r="B16" t="s">
        <v>76</v>
      </c>
      <c r="C16" t="s">
        <v>70</v>
      </c>
      <c r="D16" t="s">
        <v>74</v>
      </c>
      <c r="E16">
        <v>6.5</v>
      </c>
      <c r="F16" s="2">
        <v>42536</v>
      </c>
    </row>
    <row r="17" spans="1:7" x14ac:dyDescent="0.3">
      <c r="A17" t="s">
        <v>20</v>
      </c>
      <c r="B17" t="s">
        <v>89</v>
      </c>
      <c r="C17" t="s">
        <v>70</v>
      </c>
      <c r="D17" t="s">
        <v>90</v>
      </c>
      <c r="E17">
        <f>E16+E13+E10</f>
        <v>27.75</v>
      </c>
      <c r="F17" s="2">
        <v>42536</v>
      </c>
    </row>
    <row r="18" spans="1:7" x14ac:dyDescent="0.3">
      <c r="A18" t="s">
        <v>31</v>
      </c>
      <c r="B18" t="s">
        <v>73</v>
      </c>
      <c r="C18" t="s">
        <v>72</v>
      </c>
      <c r="D18" t="s">
        <v>75</v>
      </c>
      <c r="E18">
        <v>9</v>
      </c>
      <c r="F18" s="2">
        <v>42536</v>
      </c>
    </row>
    <row r="19" spans="1:7" x14ac:dyDescent="0.3">
      <c r="A19" t="s">
        <v>31</v>
      </c>
      <c r="B19" t="s">
        <v>84</v>
      </c>
      <c r="C19" t="s">
        <v>72</v>
      </c>
      <c r="D19" t="s">
        <v>67</v>
      </c>
      <c r="E19">
        <v>1.524</v>
      </c>
      <c r="G19" t="s">
        <v>112</v>
      </c>
    </row>
    <row r="20" spans="1:7" x14ac:dyDescent="0.3">
      <c r="A20" t="s">
        <v>31</v>
      </c>
      <c r="B20" t="s">
        <v>63</v>
      </c>
      <c r="C20" t="s">
        <v>66</v>
      </c>
      <c r="D20" t="s">
        <v>67</v>
      </c>
      <c r="E20">
        <v>7.9</v>
      </c>
      <c r="F20" s="2">
        <v>42536</v>
      </c>
    </row>
    <row r="21" spans="1:7" x14ac:dyDescent="0.3">
      <c r="A21" t="s">
        <v>31</v>
      </c>
      <c r="B21" t="s">
        <v>71</v>
      </c>
      <c r="C21" t="s">
        <v>66</v>
      </c>
      <c r="D21" t="s">
        <v>77</v>
      </c>
      <c r="E21">
        <v>1.83</v>
      </c>
      <c r="F21" s="2">
        <v>42536.489583333336</v>
      </c>
    </row>
    <row r="22" spans="1:7" x14ac:dyDescent="0.3">
      <c r="A22" t="s">
        <v>31</v>
      </c>
      <c r="B22" t="s">
        <v>76</v>
      </c>
      <c r="C22" t="s">
        <v>70</v>
      </c>
      <c r="D22" t="s">
        <v>74</v>
      </c>
      <c r="E22">
        <v>21.86</v>
      </c>
      <c r="G22" t="s">
        <v>91</v>
      </c>
    </row>
    <row r="23" spans="1:7" x14ac:dyDescent="0.3">
      <c r="A23" t="s">
        <v>31</v>
      </c>
      <c r="B23" t="s">
        <v>69</v>
      </c>
      <c r="C23" t="s">
        <v>70</v>
      </c>
      <c r="D23" t="s">
        <v>74</v>
      </c>
      <c r="E23">
        <v>15.94</v>
      </c>
      <c r="G23" t="s">
        <v>91</v>
      </c>
    </row>
    <row r="24" spans="1:7" x14ac:dyDescent="0.3">
      <c r="A24" t="s">
        <v>31</v>
      </c>
      <c r="B24" t="s">
        <v>89</v>
      </c>
      <c r="C24" t="s">
        <v>70</v>
      </c>
      <c r="D24" t="s">
        <v>90</v>
      </c>
      <c r="E24">
        <f>E23+E22+E18</f>
        <v>46.8</v>
      </c>
    </row>
    <row r="25" spans="1:7" x14ac:dyDescent="0.3">
      <c r="A25" t="s">
        <v>80</v>
      </c>
      <c r="B25" t="s">
        <v>81</v>
      </c>
      <c r="C25" t="s">
        <v>70</v>
      </c>
      <c r="D25" t="s">
        <v>74</v>
      </c>
      <c r="E25">
        <v>5.76</v>
      </c>
      <c r="F25" s="2">
        <v>42534</v>
      </c>
    </row>
    <row r="26" spans="1:7" x14ac:dyDescent="0.3">
      <c r="A26" t="s">
        <v>80</v>
      </c>
      <c r="B26" t="s">
        <v>78</v>
      </c>
      <c r="C26" t="s">
        <v>66</v>
      </c>
      <c r="D26" t="s">
        <v>67</v>
      </c>
      <c r="E26">
        <v>2.2599999999999998</v>
      </c>
      <c r="F26" s="2">
        <v>42534</v>
      </c>
      <c r="G26" t="s">
        <v>83</v>
      </c>
    </row>
    <row r="27" spans="1:7" x14ac:dyDescent="0.3">
      <c r="A27" t="s">
        <v>80</v>
      </c>
      <c r="B27" t="s">
        <v>84</v>
      </c>
      <c r="C27" t="s">
        <v>66</v>
      </c>
      <c r="D27" t="s">
        <v>67</v>
      </c>
      <c r="E27">
        <v>7.1</v>
      </c>
      <c r="F27" s="2">
        <v>42534</v>
      </c>
      <c r="G27" t="s">
        <v>86</v>
      </c>
    </row>
    <row r="28" spans="1:7" x14ac:dyDescent="0.3">
      <c r="A28" t="s">
        <v>80</v>
      </c>
      <c r="B28" t="s">
        <v>85</v>
      </c>
      <c r="C28" t="s">
        <v>70</v>
      </c>
      <c r="D28" t="s">
        <v>74</v>
      </c>
      <c r="E28">
        <v>8.08</v>
      </c>
      <c r="F28" s="2">
        <v>42534</v>
      </c>
    </row>
    <row r="29" spans="1:7" x14ac:dyDescent="0.3">
      <c r="A29" t="s">
        <v>80</v>
      </c>
      <c r="B29" t="s">
        <v>76</v>
      </c>
      <c r="C29" t="s">
        <v>70</v>
      </c>
      <c r="D29" t="s">
        <v>74</v>
      </c>
      <c r="E29">
        <v>15.45</v>
      </c>
      <c r="F29" s="2">
        <v>42534</v>
      </c>
    </row>
    <row r="30" spans="1:7" x14ac:dyDescent="0.3">
      <c r="A30" t="s">
        <v>80</v>
      </c>
      <c r="B30" t="s">
        <v>84</v>
      </c>
      <c r="C30" t="s">
        <v>66</v>
      </c>
      <c r="D30" t="s">
        <v>77</v>
      </c>
      <c r="E30">
        <v>0.11</v>
      </c>
      <c r="F30" s="2">
        <v>42534</v>
      </c>
    </row>
    <row r="31" spans="1:7" x14ac:dyDescent="0.3">
      <c r="A31" t="s">
        <v>80</v>
      </c>
      <c r="B31" t="s">
        <v>78</v>
      </c>
      <c r="C31" t="s">
        <v>66</v>
      </c>
      <c r="D31" t="s">
        <v>77</v>
      </c>
      <c r="E31">
        <v>0.05</v>
      </c>
      <c r="F31" s="2">
        <v>42534</v>
      </c>
    </row>
    <row r="32" spans="1:7" x14ac:dyDescent="0.3">
      <c r="A32" t="s">
        <v>25</v>
      </c>
      <c r="B32" t="s">
        <v>71</v>
      </c>
      <c r="C32" t="s">
        <v>66</v>
      </c>
      <c r="D32" t="s">
        <v>67</v>
      </c>
      <c r="E32">
        <v>1.5</v>
      </c>
      <c r="F32" s="2">
        <v>42535</v>
      </c>
    </row>
    <row r="33" spans="1:6" x14ac:dyDescent="0.3">
      <c r="A33" t="s">
        <v>25</v>
      </c>
      <c r="B33" t="s">
        <v>73</v>
      </c>
      <c r="C33" t="s">
        <v>72</v>
      </c>
      <c r="D33" t="s">
        <v>67</v>
      </c>
      <c r="E33">
        <v>0.8</v>
      </c>
      <c r="F33" s="2">
        <v>42535</v>
      </c>
    </row>
    <row r="34" spans="1:6" x14ac:dyDescent="0.3">
      <c r="A34" t="s">
        <v>25</v>
      </c>
      <c r="B34" t="s">
        <v>71</v>
      </c>
      <c r="C34" t="s">
        <v>66</v>
      </c>
      <c r="D34" t="s">
        <v>77</v>
      </c>
      <c r="E34">
        <v>0.24</v>
      </c>
      <c r="F34" s="2">
        <v>42535</v>
      </c>
    </row>
    <row r="35" spans="1:6" x14ac:dyDescent="0.3">
      <c r="A35" t="s">
        <v>25</v>
      </c>
      <c r="B35" t="s">
        <v>69</v>
      </c>
      <c r="C35" t="s">
        <v>70</v>
      </c>
      <c r="D35" t="s">
        <v>74</v>
      </c>
      <c r="E35">
        <v>7.4</v>
      </c>
      <c r="F35" s="2">
        <v>42535</v>
      </c>
    </row>
    <row r="36" spans="1:6" x14ac:dyDescent="0.3">
      <c r="A36" t="s">
        <v>25</v>
      </c>
      <c r="B36" t="s">
        <v>63</v>
      </c>
      <c r="C36" t="s">
        <v>66</v>
      </c>
      <c r="D36" t="s">
        <v>77</v>
      </c>
      <c r="E36">
        <v>0.2</v>
      </c>
      <c r="F36" s="2">
        <v>42535</v>
      </c>
    </row>
    <row r="37" spans="1:6" x14ac:dyDescent="0.3">
      <c r="A37" t="s">
        <v>25</v>
      </c>
      <c r="B37" t="s">
        <v>63</v>
      </c>
      <c r="C37" t="s">
        <v>66</v>
      </c>
      <c r="D37" t="s">
        <v>67</v>
      </c>
      <c r="E37">
        <v>1.2</v>
      </c>
      <c r="F37" s="2">
        <v>42535</v>
      </c>
    </row>
    <row r="38" spans="1:6" x14ac:dyDescent="0.3">
      <c r="A38" t="s">
        <v>25</v>
      </c>
      <c r="B38" t="s">
        <v>84</v>
      </c>
      <c r="C38" t="s">
        <v>66</v>
      </c>
      <c r="D38" t="s">
        <v>77</v>
      </c>
      <c r="E38">
        <v>0.15</v>
      </c>
      <c r="F38" s="2">
        <v>42535</v>
      </c>
    </row>
    <row r="39" spans="1:6" x14ac:dyDescent="0.3">
      <c r="A39" t="s">
        <v>25</v>
      </c>
      <c r="B39" t="s">
        <v>76</v>
      </c>
      <c r="C39" t="s">
        <v>70</v>
      </c>
      <c r="D39" t="s">
        <v>74</v>
      </c>
      <c r="E39">
        <v>5.94</v>
      </c>
      <c r="F39" s="2">
        <v>42535</v>
      </c>
    </row>
    <row r="40" spans="1:6" x14ac:dyDescent="0.3">
      <c r="A40" t="s">
        <v>25</v>
      </c>
      <c r="B40" t="s">
        <v>78</v>
      </c>
      <c r="C40" t="s">
        <v>66</v>
      </c>
      <c r="D40" t="s">
        <v>67</v>
      </c>
      <c r="E40">
        <v>1.79</v>
      </c>
      <c r="F40" s="2">
        <v>42535</v>
      </c>
    </row>
    <row r="41" spans="1:6" x14ac:dyDescent="0.3">
      <c r="A41" t="s">
        <v>25</v>
      </c>
      <c r="B41" t="s">
        <v>78</v>
      </c>
      <c r="C41" t="s">
        <v>66</v>
      </c>
      <c r="D41" t="s">
        <v>77</v>
      </c>
      <c r="E41">
        <v>0.27</v>
      </c>
      <c r="F41" s="2">
        <v>42535</v>
      </c>
    </row>
    <row r="42" spans="1:6" x14ac:dyDescent="0.3">
      <c r="A42" t="s">
        <v>25</v>
      </c>
      <c r="B42" t="s">
        <v>73</v>
      </c>
      <c r="C42" t="s">
        <v>72</v>
      </c>
      <c r="D42" t="s">
        <v>75</v>
      </c>
      <c r="E42">
        <v>5.08</v>
      </c>
      <c r="F42" s="2">
        <v>42535</v>
      </c>
    </row>
    <row r="43" spans="1:6" x14ac:dyDescent="0.3">
      <c r="A43" t="s">
        <v>25</v>
      </c>
      <c r="B43" t="s">
        <v>89</v>
      </c>
      <c r="C43" t="s">
        <v>70</v>
      </c>
      <c r="D43" t="s">
        <v>90</v>
      </c>
      <c r="E43">
        <f>E42+E39+E35</f>
        <v>18.420000000000002</v>
      </c>
      <c r="F43" s="2">
        <v>42535</v>
      </c>
    </row>
    <row r="44" spans="1:6" x14ac:dyDescent="0.3">
      <c r="A44" t="s">
        <v>28</v>
      </c>
      <c r="B44" t="s">
        <v>69</v>
      </c>
      <c r="C44" t="s">
        <v>70</v>
      </c>
      <c r="D44" t="s">
        <v>74</v>
      </c>
      <c r="E44">
        <v>7.3</v>
      </c>
      <c r="F44" s="2">
        <v>42535</v>
      </c>
    </row>
    <row r="45" spans="1:6" x14ac:dyDescent="0.3">
      <c r="A45" t="s">
        <v>28</v>
      </c>
      <c r="B45" t="s">
        <v>63</v>
      </c>
      <c r="C45" t="s">
        <v>66</v>
      </c>
      <c r="D45" t="s">
        <v>67</v>
      </c>
      <c r="E45">
        <v>2.09</v>
      </c>
      <c r="F45" s="2">
        <v>42535</v>
      </c>
    </row>
    <row r="46" spans="1:6" x14ac:dyDescent="0.3">
      <c r="A46" t="s">
        <v>28</v>
      </c>
      <c r="B46" t="s">
        <v>71</v>
      </c>
      <c r="C46" t="s">
        <v>66</v>
      </c>
      <c r="D46" t="s">
        <v>67</v>
      </c>
      <c r="E46">
        <v>2.86</v>
      </c>
      <c r="F46" s="2">
        <v>42535</v>
      </c>
    </row>
    <row r="47" spans="1:6" x14ac:dyDescent="0.3">
      <c r="A47" t="s">
        <v>28</v>
      </c>
      <c r="B47" t="s">
        <v>71</v>
      </c>
      <c r="C47" t="s">
        <v>66</v>
      </c>
      <c r="D47" t="s">
        <v>77</v>
      </c>
      <c r="E47">
        <v>0.28999999999999998</v>
      </c>
      <c r="F47" s="2">
        <v>42535</v>
      </c>
    </row>
    <row r="48" spans="1:6" x14ac:dyDescent="0.3">
      <c r="A48" t="s">
        <v>28</v>
      </c>
      <c r="B48" t="s">
        <v>63</v>
      </c>
      <c r="C48" t="s">
        <v>66</v>
      </c>
      <c r="D48" t="s">
        <v>77</v>
      </c>
      <c r="E48">
        <v>0.14899999999999999</v>
      </c>
      <c r="F48" s="2">
        <v>42535</v>
      </c>
    </row>
    <row r="49" spans="1:7" x14ac:dyDescent="0.3">
      <c r="A49" t="s">
        <v>28</v>
      </c>
      <c r="B49" t="s">
        <v>76</v>
      </c>
      <c r="C49" t="s">
        <v>70</v>
      </c>
      <c r="D49" t="s">
        <v>74</v>
      </c>
      <c r="E49">
        <v>7.63</v>
      </c>
      <c r="F49" s="2">
        <v>42535</v>
      </c>
    </row>
    <row r="50" spans="1:7" x14ac:dyDescent="0.3">
      <c r="A50" t="s">
        <v>28</v>
      </c>
      <c r="B50" t="s">
        <v>84</v>
      </c>
      <c r="C50" t="s">
        <v>66</v>
      </c>
      <c r="D50" t="s">
        <v>67</v>
      </c>
      <c r="E50">
        <v>1.77</v>
      </c>
      <c r="F50" s="2">
        <v>42535</v>
      </c>
    </row>
    <row r="51" spans="1:7" x14ac:dyDescent="0.3">
      <c r="A51" t="s">
        <v>28</v>
      </c>
      <c r="B51" t="s">
        <v>84</v>
      </c>
      <c r="C51" t="s">
        <v>72</v>
      </c>
      <c r="D51" t="s">
        <v>67</v>
      </c>
      <c r="E51">
        <v>0.76</v>
      </c>
      <c r="F51" s="2">
        <v>42535</v>
      </c>
    </row>
    <row r="52" spans="1:7" x14ac:dyDescent="0.3">
      <c r="A52" t="s">
        <v>28</v>
      </c>
      <c r="B52" t="s">
        <v>84</v>
      </c>
      <c r="C52" t="s">
        <v>66</v>
      </c>
      <c r="D52" t="s">
        <v>77</v>
      </c>
      <c r="E52">
        <v>0.21</v>
      </c>
      <c r="F52" s="2">
        <v>42535</v>
      </c>
    </row>
    <row r="53" spans="1:7" x14ac:dyDescent="0.3">
      <c r="A53" t="s">
        <v>28</v>
      </c>
      <c r="B53" t="s">
        <v>78</v>
      </c>
      <c r="C53" t="s">
        <v>66</v>
      </c>
      <c r="D53" t="s">
        <v>67</v>
      </c>
      <c r="E53">
        <v>1.73</v>
      </c>
      <c r="F53" s="2">
        <v>42535</v>
      </c>
    </row>
    <row r="54" spans="1:7" x14ac:dyDescent="0.3">
      <c r="A54" t="s">
        <v>28</v>
      </c>
      <c r="B54" t="s">
        <v>78</v>
      </c>
      <c r="C54" t="s">
        <v>66</v>
      </c>
      <c r="D54" t="s">
        <v>77</v>
      </c>
      <c r="E54">
        <v>0.11</v>
      </c>
      <c r="F54" s="2">
        <v>42535</v>
      </c>
    </row>
    <row r="55" spans="1:7" x14ac:dyDescent="0.3">
      <c r="A55" t="s">
        <v>28</v>
      </c>
      <c r="B55" t="s">
        <v>73</v>
      </c>
      <c r="C55" t="s">
        <v>72</v>
      </c>
      <c r="D55" t="s">
        <v>75</v>
      </c>
      <c r="E55">
        <v>4.32</v>
      </c>
      <c r="F55" s="2">
        <v>42535</v>
      </c>
    </row>
    <row r="56" spans="1:7" x14ac:dyDescent="0.3">
      <c r="A56" t="s">
        <v>28</v>
      </c>
      <c r="B56" t="s">
        <v>89</v>
      </c>
      <c r="C56" t="s">
        <v>70</v>
      </c>
      <c r="D56" t="s">
        <v>90</v>
      </c>
      <c r="E56">
        <f>E55+E49+E44</f>
        <v>19.25</v>
      </c>
      <c r="F56" s="2">
        <v>42535</v>
      </c>
    </row>
    <row r="57" spans="1:7" x14ac:dyDescent="0.3">
      <c r="A57" t="s">
        <v>87</v>
      </c>
      <c r="B57" t="s">
        <v>84</v>
      </c>
      <c r="C57" t="s">
        <v>66</v>
      </c>
      <c r="D57" t="s">
        <v>67</v>
      </c>
      <c r="E57">
        <v>1.35</v>
      </c>
      <c r="F57" s="2">
        <v>42535</v>
      </c>
    </row>
    <row r="58" spans="1:7" x14ac:dyDescent="0.3">
      <c r="A58" t="s">
        <v>87</v>
      </c>
      <c r="B58" t="s">
        <v>84</v>
      </c>
      <c r="C58" t="s">
        <v>66</v>
      </c>
      <c r="D58" t="s">
        <v>77</v>
      </c>
      <c r="E58">
        <v>0.27</v>
      </c>
      <c r="F58" s="2">
        <v>42535</v>
      </c>
    </row>
    <row r="59" spans="1:7" x14ac:dyDescent="0.3">
      <c r="A59" t="s">
        <v>87</v>
      </c>
      <c r="B59" t="s">
        <v>73</v>
      </c>
      <c r="C59" t="s">
        <v>70</v>
      </c>
      <c r="D59" t="s">
        <v>74</v>
      </c>
      <c r="E59">
        <v>10.88</v>
      </c>
      <c r="F59" s="2">
        <v>42535</v>
      </c>
    </row>
    <row r="60" spans="1:7" x14ac:dyDescent="0.3">
      <c r="A60" t="s">
        <v>87</v>
      </c>
      <c r="B60" t="s">
        <v>71</v>
      </c>
      <c r="C60" t="s">
        <v>66</v>
      </c>
      <c r="D60" t="s">
        <v>67</v>
      </c>
      <c r="E60">
        <v>3.12</v>
      </c>
      <c r="F60" s="2">
        <v>42535</v>
      </c>
    </row>
    <row r="61" spans="1:7" x14ac:dyDescent="0.3">
      <c r="A61" t="s">
        <v>87</v>
      </c>
      <c r="B61" t="s">
        <v>71</v>
      </c>
      <c r="C61" t="s">
        <v>66</v>
      </c>
      <c r="D61" t="s">
        <v>77</v>
      </c>
      <c r="E61">
        <v>0.26</v>
      </c>
      <c r="F61" s="2">
        <v>42535</v>
      </c>
    </row>
    <row r="62" spans="1:7" x14ac:dyDescent="0.3">
      <c r="A62" t="s">
        <v>87</v>
      </c>
      <c r="B62" t="s">
        <v>78</v>
      </c>
      <c r="C62" t="s">
        <v>66</v>
      </c>
      <c r="D62" t="s">
        <v>67</v>
      </c>
      <c r="E62">
        <v>3.12</v>
      </c>
      <c r="F62" s="2">
        <v>42535</v>
      </c>
    </row>
    <row r="63" spans="1:7" x14ac:dyDescent="0.3">
      <c r="A63" t="s">
        <v>87</v>
      </c>
      <c r="B63" t="s">
        <v>78</v>
      </c>
      <c r="C63" t="s">
        <v>66</v>
      </c>
      <c r="D63" t="s">
        <v>77</v>
      </c>
      <c r="E63">
        <v>0.27</v>
      </c>
      <c r="F63" s="2">
        <v>42535</v>
      </c>
    </row>
    <row r="64" spans="1:7" x14ac:dyDescent="0.3">
      <c r="A64" t="s">
        <v>87</v>
      </c>
      <c r="B64" t="s">
        <v>76</v>
      </c>
      <c r="C64" t="s">
        <v>70</v>
      </c>
      <c r="D64" t="s">
        <v>74</v>
      </c>
      <c r="E64">
        <v>25</v>
      </c>
      <c r="G64" t="s">
        <v>93</v>
      </c>
    </row>
    <row r="65" spans="1:7" x14ac:dyDescent="0.3">
      <c r="A65" t="s">
        <v>87</v>
      </c>
      <c r="B65" t="s">
        <v>92</v>
      </c>
      <c r="C65" t="s">
        <v>70</v>
      </c>
      <c r="D65" t="s">
        <v>74</v>
      </c>
      <c r="E65">
        <v>30.3</v>
      </c>
      <c r="G65" t="s">
        <v>91</v>
      </c>
    </row>
    <row r="66" spans="1:7" x14ac:dyDescent="0.3">
      <c r="A66" t="s">
        <v>88</v>
      </c>
      <c r="B66" t="s">
        <v>78</v>
      </c>
      <c r="C66" t="s">
        <v>66</v>
      </c>
      <c r="D66" t="s">
        <v>77</v>
      </c>
      <c r="E66">
        <v>0.12</v>
      </c>
      <c r="F66" s="2">
        <v>42535</v>
      </c>
    </row>
    <row r="67" spans="1:7" x14ac:dyDescent="0.3">
      <c r="A67" t="s">
        <v>88</v>
      </c>
      <c r="B67" t="s">
        <v>84</v>
      </c>
      <c r="C67" t="s">
        <v>66</v>
      </c>
      <c r="D67" t="s">
        <v>77</v>
      </c>
      <c r="E67">
        <v>0.18</v>
      </c>
      <c r="F67" s="2">
        <v>42535</v>
      </c>
    </row>
    <row r="68" spans="1:7" x14ac:dyDescent="0.3">
      <c r="A68" t="s">
        <v>88</v>
      </c>
      <c r="B68" t="s">
        <v>84</v>
      </c>
      <c r="C68" t="s">
        <v>66</v>
      </c>
      <c r="D68" t="s">
        <v>67</v>
      </c>
      <c r="E68">
        <v>2.63</v>
      </c>
      <c r="F68" s="2">
        <v>42535</v>
      </c>
    </row>
    <row r="69" spans="1:7" x14ac:dyDescent="0.3">
      <c r="A69" t="s">
        <v>88</v>
      </c>
      <c r="B69" t="s">
        <v>76</v>
      </c>
      <c r="C69" t="s">
        <v>70</v>
      </c>
      <c r="D69" t="s">
        <v>74</v>
      </c>
      <c r="E69">
        <v>7.75</v>
      </c>
      <c r="F69" s="2">
        <v>42535</v>
      </c>
    </row>
    <row r="70" spans="1:7" x14ac:dyDescent="0.3">
      <c r="A70" t="s">
        <v>88</v>
      </c>
      <c r="B70" t="s">
        <v>84</v>
      </c>
      <c r="C70" t="s">
        <v>66</v>
      </c>
      <c r="D70" t="s">
        <v>67</v>
      </c>
      <c r="E70">
        <v>2.27</v>
      </c>
      <c r="F70" s="2">
        <v>42535</v>
      </c>
    </row>
    <row r="71" spans="1:7" x14ac:dyDescent="0.3">
      <c r="A71" t="s">
        <v>105</v>
      </c>
      <c r="B71" t="s">
        <v>100</v>
      </c>
      <c r="C71" t="s">
        <v>100</v>
      </c>
      <c r="D71" t="s">
        <v>100</v>
      </c>
      <c r="E71">
        <v>1550</v>
      </c>
      <c r="G71" t="s">
        <v>106</v>
      </c>
    </row>
    <row r="72" spans="1:7" x14ac:dyDescent="0.3">
      <c r="A72" t="s">
        <v>94</v>
      </c>
      <c r="B72" t="s">
        <v>100</v>
      </c>
      <c r="C72" t="s">
        <v>100</v>
      </c>
      <c r="D72" t="s">
        <v>100</v>
      </c>
      <c r="E72">
        <v>2135</v>
      </c>
      <c r="G72" t="s">
        <v>91</v>
      </c>
    </row>
    <row r="73" spans="1:7" x14ac:dyDescent="0.3">
      <c r="A73" t="s">
        <v>95</v>
      </c>
      <c r="B73" t="s">
        <v>100</v>
      </c>
      <c r="C73" t="s">
        <v>100</v>
      </c>
      <c r="D73" t="s">
        <v>100</v>
      </c>
      <c r="E73">
        <v>1525</v>
      </c>
      <c r="G73" t="s">
        <v>91</v>
      </c>
    </row>
    <row r="74" spans="1:7" x14ac:dyDescent="0.3">
      <c r="A74" t="s">
        <v>96</v>
      </c>
      <c r="B74" t="s">
        <v>100</v>
      </c>
      <c r="C74" t="s">
        <v>100</v>
      </c>
      <c r="D74" t="s">
        <v>100</v>
      </c>
      <c r="E74">
        <v>2484</v>
      </c>
      <c r="G74" t="s">
        <v>91</v>
      </c>
    </row>
    <row r="75" spans="1:7" x14ac:dyDescent="0.3">
      <c r="A75" t="s">
        <v>101</v>
      </c>
      <c r="B75" t="s">
        <v>100</v>
      </c>
      <c r="C75" t="s">
        <v>100</v>
      </c>
      <c r="D75" t="s">
        <v>100</v>
      </c>
      <c r="E75">
        <f>616-51.7</f>
        <v>564.29999999999995</v>
      </c>
      <c r="G75" t="s">
        <v>91</v>
      </c>
    </row>
    <row r="76" spans="1:7" x14ac:dyDescent="0.3">
      <c r="A76" t="s">
        <v>102</v>
      </c>
      <c r="B76" t="s">
        <v>100</v>
      </c>
      <c r="C76" t="s">
        <v>100</v>
      </c>
      <c r="D76" t="s">
        <v>100</v>
      </c>
      <c r="E76">
        <f>953-564.3</f>
        <v>388.70000000000005</v>
      </c>
      <c r="G76" t="s">
        <v>91</v>
      </c>
    </row>
    <row r="77" spans="1:7" x14ac:dyDescent="0.3">
      <c r="A77" t="s">
        <v>104</v>
      </c>
      <c r="B77" t="s">
        <v>100</v>
      </c>
      <c r="C77" t="s">
        <v>100</v>
      </c>
      <c r="D77" t="s">
        <v>100</v>
      </c>
      <c r="E77">
        <f>E76+E80</f>
        <v>437.6</v>
      </c>
      <c r="G77" t="s">
        <v>91</v>
      </c>
    </row>
    <row r="78" spans="1:7" x14ac:dyDescent="0.3">
      <c r="A78" t="s">
        <v>97</v>
      </c>
      <c r="B78" t="s">
        <v>100</v>
      </c>
      <c r="C78" t="s">
        <v>100</v>
      </c>
      <c r="D78" t="s">
        <v>100</v>
      </c>
      <c r="E78">
        <v>952</v>
      </c>
      <c r="G78" t="s">
        <v>91</v>
      </c>
    </row>
    <row r="79" spans="1:7" x14ac:dyDescent="0.3">
      <c r="A79" t="s">
        <v>98</v>
      </c>
      <c r="B79" t="s">
        <v>100</v>
      </c>
      <c r="C79" t="s">
        <v>100</v>
      </c>
      <c r="D79" t="s">
        <v>100</v>
      </c>
      <c r="E79">
        <f>E78+E80</f>
        <v>1000.9</v>
      </c>
      <c r="G79" t="s">
        <v>91</v>
      </c>
    </row>
    <row r="80" spans="1:7" x14ac:dyDescent="0.3">
      <c r="A80" t="s">
        <v>103</v>
      </c>
      <c r="B80" t="s">
        <v>100</v>
      </c>
      <c r="C80" t="s">
        <v>100</v>
      </c>
      <c r="D80" t="s">
        <v>100</v>
      </c>
      <c r="E80">
        <v>48.9</v>
      </c>
      <c r="G80" t="s">
        <v>91</v>
      </c>
    </row>
    <row r="81" spans="1:7" x14ac:dyDescent="0.3">
      <c r="A81" t="s">
        <v>99</v>
      </c>
      <c r="B81" t="s">
        <v>100</v>
      </c>
      <c r="C81" t="s">
        <v>100</v>
      </c>
      <c r="D81" t="s">
        <v>100</v>
      </c>
      <c r="E81">
        <v>450.06936000000002</v>
      </c>
      <c r="G81" t="s">
        <v>91</v>
      </c>
    </row>
    <row r="82" spans="1:7" x14ac:dyDescent="0.3">
      <c r="A82" t="s">
        <v>31</v>
      </c>
      <c r="B82" t="s">
        <v>111</v>
      </c>
      <c r="C82" t="s">
        <v>111</v>
      </c>
      <c r="D82" t="s">
        <v>111</v>
      </c>
      <c r="E82">
        <v>3685</v>
      </c>
      <c r="G82" t="s">
        <v>91</v>
      </c>
    </row>
    <row r="83" spans="1:7" x14ac:dyDescent="0.3">
      <c r="A83" t="s">
        <v>20</v>
      </c>
      <c r="B83" t="s">
        <v>111</v>
      </c>
      <c r="C83" t="s">
        <v>111</v>
      </c>
      <c r="D83" t="s">
        <v>111</v>
      </c>
      <c r="E83">
        <v>5259.23</v>
      </c>
      <c r="G83" t="s">
        <v>91</v>
      </c>
    </row>
    <row r="84" spans="1:7" x14ac:dyDescent="0.3">
      <c r="A84" t="s">
        <v>62</v>
      </c>
      <c r="B84" t="s">
        <v>111</v>
      </c>
      <c r="C84" t="s">
        <v>111</v>
      </c>
      <c r="D84" t="s">
        <v>111</v>
      </c>
      <c r="E84">
        <v>7770.98</v>
      </c>
      <c r="G84" t="s">
        <v>91</v>
      </c>
    </row>
    <row r="85" spans="1:7" x14ac:dyDescent="0.3">
      <c r="A85" t="s">
        <v>87</v>
      </c>
      <c r="B85" t="s">
        <v>111</v>
      </c>
      <c r="C85" t="s">
        <v>111</v>
      </c>
      <c r="D85" t="s">
        <v>111</v>
      </c>
      <c r="E85">
        <f>E84+E75</f>
        <v>8335.2799999999988</v>
      </c>
    </row>
    <row r="86" spans="1:7" x14ac:dyDescent="0.3">
      <c r="A86" t="s">
        <v>25</v>
      </c>
      <c r="B86" t="s">
        <v>111</v>
      </c>
      <c r="C86" t="s">
        <v>111</v>
      </c>
      <c r="D86" t="s">
        <v>111</v>
      </c>
      <c r="E86">
        <f>E84+E79+E9</f>
        <v>8833.0299999999988</v>
      </c>
      <c r="G86" t="s">
        <v>91</v>
      </c>
    </row>
    <row r="87" spans="1:7" x14ac:dyDescent="0.3">
      <c r="A87" t="s">
        <v>88</v>
      </c>
      <c r="B87" t="s">
        <v>111</v>
      </c>
      <c r="C87" t="s">
        <v>111</v>
      </c>
      <c r="D87" t="s">
        <v>111</v>
      </c>
      <c r="E87">
        <f>E86+E81+E43</f>
        <v>9301.5193599999984</v>
      </c>
      <c r="G87" t="s">
        <v>91</v>
      </c>
    </row>
    <row r="88" spans="1:7" x14ac:dyDescent="0.3">
      <c r="A88" t="s">
        <v>28</v>
      </c>
      <c r="B88" t="s">
        <v>111</v>
      </c>
      <c r="C88" t="s">
        <v>111</v>
      </c>
      <c r="D88" t="s">
        <v>111</v>
      </c>
      <c r="E88">
        <f>E86+E43+E81+E89</f>
        <v>9771.5193599999984</v>
      </c>
      <c r="G88" t="s">
        <v>91</v>
      </c>
    </row>
    <row r="89" spans="1:7" x14ac:dyDescent="0.3">
      <c r="A89" t="s">
        <v>107</v>
      </c>
      <c r="B89" t="s">
        <v>108</v>
      </c>
      <c r="C89" t="s">
        <v>109</v>
      </c>
      <c r="D89" t="s">
        <v>109</v>
      </c>
      <c r="E89">
        <v>470</v>
      </c>
      <c r="G89" t="s">
        <v>110</v>
      </c>
    </row>
    <row r="90" spans="1:7" x14ac:dyDescent="0.3">
      <c r="A90" t="s">
        <v>94</v>
      </c>
      <c r="C90" t="s">
        <v>113</v>
      </c>
      <c r="D90" t="s">
        <v>114</v>
      </c>
      <c r="E90">
        <v>0</v>
      </c>
      <c r="G90" t="s">
        <v>115</v>
      </c>
    </row>
    <row r="91" spans="1:7" x14ac:dyDescent="0.3">
      <c r="A91" t="s">
        <v>31</v>
      </c>
      <c r="B91" t="s">
        <v>84</v>
      </c>
      <c r="C91" t="s">
        <v>113</v>
      </c>
      <c r="D91" t="s">
        <v>114</v>
      </c>
      <c r="E91">
        <v>0.11</v>
      </c>
      <c r="G91" t="s">
        <v>115</v>
      </c>
    </row>
    <row r="92" spans="1:7" x14ac:dyDescent="0.3">
      <c r="A92" t="s">
        <v>20</v>
      </c>
      <c r="B92" t="s">
        <v>84</v>
      </c>
      <c r="C92" t="s">
        <v>113</v>
      </c>
      <c r="D92" t="s">
        <v>114</v>
      </c>
      <c r="E92">
        <v>0.5</v>
      </c>
      <c r="G92" t="s">
        <v>115</v>
      </c>
    </row>
    <row r="93" spans="1:7" x14ac:dyDescent="0.3">
      <c r="A93" t="s">
        <v>62</v>
      </c>
      <c r="B93" t="s">
        <v>84</v>
      </c>
      <c r="C93" t="s">
        <v>113</v>
      </c>
      <c r="D93" t="s">
        <v>114</v>
      </c>
      <c r="E93">
        <v>0.7</v>
      </c>
      <c r="G93" t="s">
        <v>115</v>
      </c>
    </row>
    <row r="94" spans="1:7" x14ac:dyDescent="0.3">
      <c r="A94" t="s">
        <v>25</v>
      </c>
      <c r="B94" t="s">
        <v>84</v>
      </c>
      <c r="C94" t="s">
        <v>113</v>
      </c>
      <c r="D94" t="s">
        <v>114</v>
      </c>
      <c r="E94">
        <v>2.5</v>
      </c>
      <c r="G94" t="s">
        <v>115</v>
      </c>
    </row>
    <row r="95" spans="1:7" x14ac:dyDescent="0.3">
      <c r="A95" t="s">
        <v>28</v>
      </c>
      <c r="B95" t="s">
        <v>84</v>
      </c>
      <c r="C95" t="s">
        <v>113</v>
      </c>
      <c r="D95" t="s">
        <v>114</v>
      </c>
      <c r="E95">
        <v>2</v>
      </c>
      <c r="G95" t="s">
        <v>115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opLeftCell="A18" workbookViewId="0">
      <selection activeCell="A26" sqref="A26:C32"/>
    </sheetView>
  </sheetViews>
  <sheetFormatPr defaultRowHeight="14.4" x14ac:dyDescent="0.3"/>
  <cols>
    <col min="3" max="3" width="11.33203125" customWidth="1"/>
    <col min="5" max="5" width="12.5546875" customWidth="1"/>
    <col min="16" max="16" width="10.33203125" bestFit="1" customWidth="1"/>
  </cols>
  <sheetData>
    <row r="1" spans="1:6" x14ac:dyDescent="0.3">
      <c r="A1" s="1" t="s">
        <v>15</v>
      </c>
    </row>
    <row r="2" spans="1:6" x14ac:dyDescent="0.3">
      <c r="A2" t="s">
        <v>0</v>
      </c>
      <c r="E2" t="s">
        <v>1</v>
      </c>
      <c r="F2" t="s">
        <v>4</v>
      </c>
    </row>
    <row r="3" spans="1:6" x14ac:dyDescent="0.3">
      <c r="A3" t="s">
        <v>2</v>
      </c>
      <c r="E3">
        <v>2.1349999999999998</v>
      </c>
      <c r="F3" t="s">
        <v>5</v>
      </c>
    </row>
    <row r="4" spans="1:6" x14ac:dyDescent="0.3">
      <c r="A4" t="s">
        <v>3</v>
      </c>
      <c r="E4">
        <v>1.5249999999999999</v>
      </c>
      <c r="F4" t="s">
        <v>6</v>
      </c>
    </row>
    <row r="5" spans="1:6" x14ac:dyDescent="0.3">
      <c r="A5" t="s">
        <v>8</v>
      </c>
      <c r="E5">
        <v>2.484</v>
      </c>
      <c r="F5" t="s">
        <v>7</v>
      </c>
    </row>
    <row r="6" spans="1:6" x14ac:dyDescent="0.3">
      <c r="A6" t="s">
        <v>9</v>
      </c>
      <c r="E6">
        <v>0.95199999999999996</v>
      </c>
      <c r="F6" t="s">
        <v>10</v>
      </c>
    </row>
    <row r="7" spans="1:6" x14ac:dyDescent="0.3">
      <c r="A7" t="s">
        <v>11</v>
      </c>
      <c r="E7">
        <v>4.8899999999999999E-2</v>
      </c>
      <c r="F7" t="s">
        <v>13</v>
      </c>
    </row>
    <row r="8" spans="1:6" x14ac:dyDescent="0.3">
      <c r="A8" t="s">
        <v>12</v>
      </c>
      <c r="E8">
        <v>0.45900000000000002</v>
      </c>
      <c r="F8" t="s">
        <v>14</v>
      </c>
    </row>
    <row r="10" spans="1:6" x14ac:dyDescent="0.3">
      <c r="A10" s="1" t="s">
        <v>16</v>
      </c>
    </row>
    <row r="11" spans="1:6" x14ac:dyDescent="0.3">
      <c r="A11" t="s">
        <v>17</v>
      </c>
      <c r="B11" t="s">
        <v>18</v>
      </c>
      <c r="C11" t="s">
        <v>19</v>
      </c>
    </row>
    <row r="12" spans="1:6" x14ac:dyDescent="0.3">
      <c r="A12" t="s">
        <v>20</v>
      </c>
      <c r="B12" t="s">
        <v>21</v>
      </c>
      <c r="C12" t="s">
        <v>22</v>
      </c>
    </row>
    <row r="13" spans="1:6" x14ac:dyDescent="0.3">
      <c r="B13" t="s">
        <v>23</v>
      </c>
      <c r="C13" t="s">
        <v>24</v>
      </c>
    </row>
    <row r="14" spans="1:6" x14ac:dyDescent="0.3">
      <c r="A14" t="s">
        <v>25</v>
      </c>
      <c r="B14" t="s">
        <v>21</v>
      </c>
      <c r="C14" t="s">
        <v>26</v>
      </c>
    </row>
    <row r="15" spans="1:6" x14ac:dyDescent="0.3">
      <c r="B15" t="s">
        <v>23</v>
      </c>
      <c r="C15" t="s">
        <v>27</v>
      </c>
      <c r="D15" t="s">
        <v>48</v>
      </c>
    </row>
    <row r="16" spans="1:6" x14ac:dyDescent="0.3">
      <c r="A16" t="s">
        <v>28</v>
      </c>
      <c r="B16" t="s">
        <v>21</v>
      </c>
      <c r="C16" t="s">
        <v>29</v>
      </c>
    </row>
    <row r="17" spans="1:4" x14ac:dyDescent="0.3">
      <c r="B17" t="s">
        <v>23</v>
      </c>
      <c r="C17" t="s">
        <v>30</v>
      </c>
    </row>
    <row r="18" spans="1:4" x14ac:dyDescent="0.3">
      <c r="A18" t="s">
        <v>31</v>
      </c>
      <c r="B18" t="s">
        <v>21</v>
      </c>
      <c r="C18" t="s">
        <v>34</v>
      </c>
      <c r="D18" t="s">
        <v>37</v>
      </c>
    </row>
    <row r="19" spans="1:4" x14ac:dyDescent="0.3">
      <c r="B19" t="s">
        <v>23</v>
      </c>
      <c r="C19" t="s">
        <v>33</v>
      </c>
      <c r="D19" t="s">
        <v>37</v>
      </c>
    </row>
    <row r="20" spans="1:4" x14ac:dyDescent="0.3">
      <c r="A20" t="s">
        <v>32</v>
      </c>
      <c r="B20" t="s">
        <v>21</v>
      </c>
      <c r="C20" t="s">
        <v>36</v>
      </c>
      <c r="D20" t="s">
        <v>38</v>
      </c>
    </row>
    <row r="21" spans="1:4" x14ac:dyDescent="0.3">
      <c r="B21" t="s">
        <v>23</v>
      </c>
      <c r="C21" t="s">
        <v>35</v>
      </c>
      <c r="D21" t="s">
        <v>39</v>
      </c>
    </row>
    <row r="22" spans="1:4" x14ac:dyDescent="0.3">
      <c r="A22" t="s">
        <v>28</v>
      </c>
      <c r="B22" t="s">
        <v>21</v>
      </c>
      <c r="C22" t="s">
        <v>29</v>
      </c>
      <c r="D22" t="s">
        <v>58</v>
      </c>
    </row>
    <row r="23" spans="1:4" x14ac:dyDescent="0.3">
      <c r="B23" t="s">
        <v>23</v>
      </c>
      <c r="C23" t="s">
        <v>30</v>
      </c>
      <c r="D23" t="s">
        <v>59</v>
      </c>
    </row>
    <row r="25" spans="1:4" x14ac:dyDescent="0.3">
      <c r="A25" s="1" t="s">
        <v>40</v>
      </c>
    </row>
    <row r="26" spans="1:4" x14ac:dyDescent="0.3">
      <c r="A26" t="s">
        <v>42</v>
      </c>
      <c r="C26" t="s">
        <v>1</v>
      </c>
    </row>
    <row r="27" spans="1:4" x14ac:dyDescent="0.3">
      <c r="A27" t="s">
        <v>41</v>
      </c>
      <c r="C27">
        <v>2.1349999999999998</v>
      </c>
    </row>
    <row r="28" spans="1:4" x14ac:dyDescent="0.3">
      <c r="A28" t="s">
        <v>43</v>
      </c>
      <c r="C28">
        <v>1.5249999999999999</v>
      </c>
    </row>
    <row r="29" spans="1:4" x14ac:dyDescent="0.3">
      <c r="A29" t="s">
        <v>44</v>
      </c>
      <c r="C29">
        <v>2.484</v>
      </c>
    </row>
    <row r="30" spans="1:4" x14ac:dyDescent="0.3">
      <c r="A30" t="s">
        <v>45</v>
      </c>
      <c r="C30">
        <v>0.95199999999999996</v>
      </c>
    </row>
    <row r="31" spans="1:4" x14ac:dyDescent="0.3">
      <c r="A31" t="s">
        <v>46</v>
      </c>
      <c r="C31">
        <f>C30+E7-0.006096</f>
        <v>0.99480399999999991</v>
      </c>
    </row>
    <row r="32" spans="1:4" x14ac:dyDescent="0.3">
      <c r="A32" t="s">
        <v>47</v>
      </c>
      <c r="C32">
        <f>0.459-0.00893064</f>
        <v>0.45006936000000003</v>
      </c>
      <c r="D32" t="s">
        <v>54</v>
      </c>
    </row>
    <row r="34" spans="1:4" x14ac:dyDescent="0.3">
      <c r="A34" s="1" t="s">
        <v>49</v>
      </c>
    </row>
    <row r="35" spans="1:4" x14ac:dyDescent="0.3">
      <c r="A35" t="s">
        <v>42</v>
      </c>
      <c r="C35" t="s">
        <v>1</v>
      </c>
      <c r="D35" t="s">
        <v>0</v>
      </c>
    </row>
    <row r="36" spans="1:4" x14ac:dyDescent="0.3">
      <c r="A36" t="s">
        <v>50</v>
      </c>
      <c r="C36">
        <v>4.7800000000000002E-2</v>
      </c>
      <c r="D36" t="s">
        <v>55</v>
      </c>
    </row>
    <row r="37" spans="1:4" x14ac:dyDescent="0.3">
      <c r="A37" t="s">
        <v>51</v>
      </c>
      <c r="C37">
        <v>3.2399999999999998E-2</v>
      </c>
      <c r="D37" t="s">
        <v>55</v>
      </c>
    </row>
    <row r="38" spans="1:4" x14ac:dyDescent="0.3">
      <c r="A38" t="s">
        <v>52</v>
      </c>
      <c r="C38">
        <v>6.2399999999999997E-2</v>
      </c>
      <c r="D38" t="s">
        <v>55</v>
      </c>
    </row>
    <row r="39" spans="1:4" x14ac:dyDescent="0.3">
      <c r="A39" t="s">
        <v>53</v>
      </c>
      <c r="C39">
        <f>(16.03248+5.78)/1000</f>
        <v>2.1812480000000002E-2</v>
      </c>
      <c r="D39" t="s">
        <v>56</v>
      </c>
    </row>
    <row r="40" spans="1:4" x14ac:dyDescent="0.3">
      <c r="A40" t="s">
        <v>57</v>
      </c>
    </row>
    <row r="43" spans="1:4" x14ac:dyDescent="0.3">
      <c r="B43">
        <f>(C39*1000)-6.096-9.93648</f>
        <v>5.7800000000000011</v>
      </c>
      <c r="C43">
        <f>7.49808+7.55904+B43</f>
        <v>20.837120000000002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2016Measurements</vt:lpstr>
      <vt:lpstr>2014Measurements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</dc:creator>
  <cp:lastModifiedBy>Derrick Alcott</cp:lastModifiedBy>
  <dcterms:created xsi:type="dcterms:W3CDTF">2015-08-06T14:12:37Z</dcterms:created>
  <dcterms:modified xsi:type="dcterms:W3CDTF">2020-07-09T18:56:20Z</dcterms:modified>
</cp:coreProperties>
</file>