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309"/>
  <workbookPr filterPrivacy="1"/>
  <mc:AlternateContent xmlns:mc="http://schemas.openxmlformats.org/markup-compatibility/2006">
    <mc:Choice Requires="x15">
      <x15ac:absPath xmlns:x15ac="http://schemas.microsoft.com/office/spreadsheetml/2010/11/ac" url="/Users/ewan/projects/ah_data/litter_traps/"/>
    </mc:Choice>
  </mc:AlternateContent>
  <bookViews>
    <workbookView xWindow="6400" yWindow="460" windowWidth="16000" windowHeight="10600"/>
  </bookViews>
  <sheets>
    <sheet name="Sheet1" sheetId="1" r:id="rId1"/>
    <sheet name="Sheet4" sheetId="4" r:id="rId2"/>
    <sheet name="Sheet2" sheetId="2" r:id="rId3"/>
    <sheet name="Sheet3" sheetId="3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1" l="1"/>
  <c r="A26" i="1"/>
  <c r="A27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H26" i="1"/>
  <c r="I22" i="1"/>
  <c r="G22" i="1"/>
  <c r="E22" i="1"/>
  <c r="C22" i="1"/>
  <c r="X15" i="1"/>
  <c r="S15" i="1"/>
  <c r="L15" i="1"/>
  <c r="G15" i="1"/>
  <c r="E15" i="1"/>
  <c r="C15" i="1"/>
  <c r="X13" i="1"/>
  <c r="Y13" i="1"/>
  <c r="Z13" i="1"/>
  <c r="AA13" i="1"/>
  <c r="K24" i="1"/>
  <c r="S13" i="1"/>
  <c r="T13" i="1"/>
  <c r="U13" i="1"/>
  <c r="V13" i="1"/>
  <c r="W13" i="1"/>
  <c r="L13" i="1"/>
  <c r="M13" i="1"/>
  <c r="N13" i="1"/>
  <c r="O13" i="1"/>
  <c r="P13" i="1"/>
  <c r="Q13" i="1"/>
  <c r="R13" i="1"/>
  <c r="G13" i="1"/>
  <c r="H13" i="1"/>
  <c r="I13" i="1"/>
  <c r="J13" i="1"/>
  <c r="K13" i="1"/>
  <c r="E13" i="1"/>
  <c r="F13" i="1"/>
  <c r="C13" i="1"/>
  <c r="D13" i="1"/>
</calcChain>
</file>

<file path=xl/sharedStrings.xml><?xml version="1.0" encoding="utf-8"?>
<sst xmlns="http://schemas.openxmlformats.org/spreadsheetml/2006/main" count="64" uniqueCount="29">
  <si>
    <t>Oak</t>
  </si>
  <si>
    <t xml:space="preserve">Oak </t>
  </si>
  <si>
    <t>Hazel</t>
  </si>
  <si>
    <t>Start date</t>
  </si>
  <si>
    <t>End date</t>
  </si>
  <si>
    <t>Ash</t>
  </si>
  <si>
    <t>Pine</t>
  </si>
  <si>
    <t>Hawthorn</t>
  </si>
  <si>
    <t>Willow</t>
  </si>
  <si>
    <t>Beech</t>
  </si>
  <si>
    <t>Blackthorn</t>
  </si>
  <si>
    <t>Ivy</t>
  </si>
  <si>
    <t>Scans</t>
  </si>
  <si>
    <t>Around litter trap 1</t>
  </si>
  <si>
    <t>Around trap 7 and 5/10</t>
  </si>
  <si>
    <t>weight (g)</t>
  </si>
  <si>
    <t>area (cm^2)</t>
  </si>
  <si>
    <t>Total</t>
  </si>
  <si>
    <t>LAI</t>
  </si>
  <si>
    <t>Total LAI</t>
  </si>
  <si>
    <t>Litter bag 7 (g), Point 325</t>
  </si>
  <si>
    <t>Litter bag 5/10 (g),  Point 010</t>
  </si>
  <si>
    <t>Litter bag 3 (g), Point 373</t>
  </si>
  <si>
    <t>Litter bag 2 (g), Point 144</t>
  </si>
  <si>
    <t>Area of litter trap (m2)</t>
  </si>
  <si>
    <t>Leaf mass area (g/m2)</t>
  </si>
  <si>
    <t>Leaf mass area calibration (g/m2)</t>
  </si>
  <si>
    <t>Litter bag 4 (g), Point 281</t>
  </si>
  <si>
    <t>Litter bag 1 (g), Point 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</si>
</sst>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/>
    <xf numFmtId="14" fontId="0" fillId="0" borderId="0" xfId="0" applyNumberFormat="1" applyAlignment="1"/>
    <xf numFmtId="0" fontId="0" fillId="0" borderId="0" xfId="0" applyFill="1" applyAlignment="1"/>
    <xf numFmtId="0" fontId="0" fillId="2" borderId="0" xfId="0" applyFill="1" applyAlignment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tabSelected="1" zoomScaleNormal="70" zoomScalePageLayoutView="70" workbookViewId="0">
      <selection activeCell="D34" sqref="D34"/>
    </sheetView>
  </sheetViews>
  <sheetFormatPr baseColWidth="10" defaultColWidth="8.83203125" defaultRowHeight="15" x14ac:dyDescent="0.2"/>
  <cols>
    <col min="1" max="1" width="12" customWidth="1"/>
    <col min="2" max="2" width="19" customWidth="1"/>
    <col min="3" max="3" width="13.6640625" bestFit="1" customWidth="1"/>
    <col min="4" max="4" width="13.6640625" customWidth="1"/>
    <col min="5" max="5" width="13.6640625" bestFit="1" customWidth="1"/>
    <col min="6" max="6" width="13.6640625" customWidth="1"/>
    <col min="7" max="7" width="13.1640625" customWidth="1"/>
    <col min="8" max="8" width="14.83203125" customWidth="1"/>
    <col min="9" max="9" width="15.5" customWidth="1"/>
    <col min="10" max="10" width="17.33203125" customWidth="1"/>
    <col min="16" max="17" width="10.33203125" customWidth="1"/>
  </cols>
  <sheetData>
    <row r="1" spans="1:27" x14ac:dyDescent="0.2">
      <c r="A1" t="s">
        <v>3</v>
      </c>
      <c r="B1" t="s">
        <v>4</v>
      </c>
      <c r="C1" s="10" t="s">
        <v>28</v>
      </c>
      <c r="D1" s="10"/>
      <c r="E1" s="9" t="s">
        <v>23</v>
      </c>
      <c r="F1" s="9"/>
      <c r="G1" s="8" t="s">
        <v>22</v>
      </c>
      <c r="H1" s="8"/>
      <c r="I1" s="8"/>
      <c r="J1" s="8"/>
      <c r="K1" s="8"/>
      <c r="L1" s="10" t="s">
        <v>27</v>
      </c>
      <c r="M1" s="10"/>
      <c r="N1" s="10"/>
      <c r="O1" s="10"/>
      <c r="P1" s="10"/>
      <c r="Q1" s="10"/>
      <c r="R1" s="10"/>
      <c r="S1" s="9" t="s">
        <v>21</v>
      </c>
      <c r="T1" s="9"/>
      <c r="U1" s="9"/>
      <c r="V1" s="9"/>
      <c r="W1" s="9"/>
      <c r="X1" s="8" t="s">
        <v>20</v>
      </c>
      <c r="Y1" s="8"/>
      <c r="Z1" s="8"/>
      <c r="AA1" s="8"/>
    </row>
    <row r="2" spans="1:27" x14ac:dyDescent="0.2">
      <c r="C2" t="s">
        <v>0</v>
      </c>
      <c r="D2" t="s">
        <v>2</v>
      </c>
      <c r="E2" t="s">
        <v>0</v>
      </c>
      <c r="F2" t="s">
        <v>2</v>
      </c>
      <c r="G2" t="s">
        <v>1</v>
      </c>
      <c r="H2" t="s">
        <v>2</v>
      </c>
      <c r="I2" t="s">
        <v>9</v>
      </c>
      <c r="J2" t="s">
        <v>5</v>
      </c>
      <c r="K2" t="s">
        <v>8</v>
      </c>
      <c r="L2" t="s">
        <v>0</v>
      </c>
      <c r="M2" t="s">
        <v>2</v>
      </c>
      <c r="N2" t="s">
        <v>5</v>
      </c>
      <c r="O2" t="s">
        <v>7</v>
      </c>
      <c r="P2" t="s">
        <v>10</v>
      </c>
      <c r="Q2" t="s">
        <v>11</v>
      </c>
      <c r="R2" t="s">
        <v>8</v>
      </c>
      <c r="S2" t="s">
        <v>0</v>
      </c>
      <c r="T2" t="s">
        <v>2</v>
      </c>
      <c r="U2" t="s">
        <v>7</v>
      </c>
      <c r="V2" t="s">
        <v>5</v>
      </c>
      <c r="W2" t="s">
        <v>6</v>
      </c>
      <c r="X2" t="s">
        <v>0</v>
      </c>
      <c r="Y2" t="s">
        <v>2</v>
      </c>
      <c r="Z2" t="s">
        <v>8</v>
      </c>
      <c r="AA2" t="s">
        <v>9</v>
      </c>
    </row>
    <row r="3" spans="1:27" x14ac:dyDescent="0.2">
      <c r="A3" s="1">
        <v>42233</v>
      </c>
      <c r="B3" s="1">
        <v>42255</v>
      </c>
      <c r="C3">
        <v>1.74</v>
      </c>
      <c r="D3">
        <v>0</v>
      </c>
      <c r="E3">
        <v>1.1000000000000001</v>
      </c>
      <c r="F3">
        <v>0</v>
      </c>
      <c r="G3">
        <v>0.72</v>
      </c>
      <c r="H3">
        <v>0.73</v>
      </c>
      <c r="I3">
        <v>0</v>
      </c>
      <c r="J3">
        <v>0</v>
      </c>
      <c r="K3">
        <v>0.03</v>
      </c>
      <c r="L3">
        <v>0.54</v>
      </c>
      <c r="M3">
        <v>0.7</v>
      </c>
      <c r="N3">
        <v>0.54</v>
      </c>
      <c r="O3">
        <v>0</v>
      </c>
      <c r="P3">
        <v>0</v>
      </c>
      <c r="Q3">
        <v>0</v>
      </c>
      <c r="R3">
        <v>0</v>
      </c>
      <c r="S3">
        <v>1.05</v>
      </c>
      <c r="T3">
        <v>0.2</v>
      </c>
      <c r="U3">
        <v>0</v>
      </c>
      <c r="V3">
        <v>0</v>
      </c>
      <c r="W3">
        <v>0</v>
      </c>
      <c r="X3">
        <v>2.08</v>
      </c>
      <c r="Y3">
        <v>0</v>
      </c>
      <c r="Z3">
        <v>0.1</v>
      </c>
      <c r="AA3">
        <v>0</v>
      </c>
    </row>
    <row r="4" spans="1:27" x14ac:dyDescent="0.2">
      <c r="A4" s="1">
        <v>42255</v>
      </c>
      <c r="B4" s="1">
        <v>42275</v>
      </c>
      <c r="C4">
        <v>1.6</v>
      </c>
      <c r="D4">
        <v>0</v>
      </c>
      <c r="E4">
        <v>1.57</v>
      </c>
      <c r="F4">
        <v>0</v>
      </c>
      <c r="G4">
        <v>1.1100000000000001</v>
      </c>
      <c r="H4">
        <v>1.18</v>
      </c>
      <c r="I4">
        <v>0</v>
      </c>
      <c r="J4">
        <v>0</v>
      </c>
      <c r="K4">
        <v>0</v>
      </c>
      <c r="L4">
        <v>0.69</v>
      </c>
      <c r="M4">
        <v>0.61</v>
      </c>
      <c r="N4">
        <v>0.35</v>
      </c>
      <c r="O4">
        <v>0</v>
      </c>
      <c r="P4">
        <v>0</v>
      </c>
      <c r="Q4">
        <v>0</v>
      </c>
      <c r="R4">
        <v>0.28999999999999998</v>
      </c>
      <c r="S4">
        <v>1.97</v>
      </c>
      <c r="T4">
        <v>0.18</v>
      </c>
      <c r="U4">
        <v>0</v>
      </c>
      <c r="V4">
        <v>0</v>
      </c>
      <c r="W4">
        <v>0.5</v>
      </c>
      <c r="X4">
        <v>0.89</v>
      </c>
      <c r="Y4">
        <v>0</v>
      </c>
      <c r="Z4">
        <v>0</v>
      </c>
      <c r="AA4">
        <v>0</v>
      </c>
    </row>
    <row r="5" spans="1:27" x14ac:dyDescent="0.2">
      <c r="A5" s="1">
        <v>42275</v>
      </c>
      <c r="B5" s="1">
        <v>42292</v>
      </c>
      <c r="C5">
        <v>5.25</v>
      </c>
      <c r="D5">
        <v>0</v>
      </c>
      <c r="E5">
        <v>5.12</v>
      </c>
      <c r="F5">
        <v>0</v>
      </c>
      <c r="G5">
        <v>4.84</v>
      </c>
      <c r="H5">
        <v>2.93</v>
      </c>
      <c r="I5">
        <v>0.44</v>
      </c>
      <c r="J5">
        <v>0</v>
      </c>
      <c r="K5">
        <v>0.44</v>
      </c>
      <c r="L5">
        <v>1.77</v>
      </c>
      <c r="M5">
        <v>3.2</v>
      </c>
      <c r="N5">
        <v>5.36</v>
      </c>
      <c r="O5">
        <v>0.27</v>
      </c>
      <c r="P5">
        <v>0</v>
      </c>
      <c r="Q5">
        <v>0</v>
      </c>
      <c r="R5">
        <v>0.26</v>
      </c>
      <c r="S5">
        <v>6.14</v>
      </c>
      <c r="T5">
        <v>0.73</v>
      </c>
      <c r="U5">
        <v>0</v>
      </c>
      <c r="V5">
        <v>0</v>
      </c>
      <c r="W5">
        <v>0.26</v>
      </c>
      <c r="X5">
        <v>4.55</v>
      </c>
      <c r="Y5">
        <v>0.3</v>
      </c>
      <c r="Z5">
        <v>0</v>
      </c>
      <c r="AA5">
        <v>0</v>
      </c>
    </row>
    <row r="6" spans="1:27" x14ac:dyDescent="0.2">
      <c r="A6" s="1">
        <v>42292</v>
      </c>
      <c r="B6" s="1">
        <v>42306</v>
      </c>
      <c r="C6">
        <v>11.73</v>
      </c>
      <c r="D6">
        <v>0</v>
      </c>
      <c r="E6">
        <v>12.47</v>
      </c>
      <c r="F6">
        <v>0</v>
      </c>
      <c r="G6">
        <v>12.14</v>
      </c>
      <c r="H6">
        <v>2.44</v>
      </c>
      <c r="I6">
        <v>0.4</v>
      </c>
      <c r="J6">
        <v>1.02</v>
      </c>
      <c r="K6">
        <v>0.4</v>
      </c>
      <c r="L6">
        <v>8.35</v>
      </c>
      <c r="M6">
        <v>11.34</v>
      </c>
      <c r="N6">
        <v>4.7300000000000004</v>
      </c>
      <c r="O6">
        <v>2.23</v>
      </c>
      <c r="P6">
        <v>0</v>
      </c>
      <c r="Q6">
        <v>0</v>
      </c>
      <c r="R6">
        <v>0</v>
      </c>
      <c r="S6">
        <v>10.67</v>
      </c>
      <c r="T6">
        <v>1.84</v>
      </c>
      <c r="U6">
        <v>0</v>
      </c>
      <c r="V6">
        <v>0</v>
      </c>
      <c r="W6">
        <v>2.08</v>
      </c>
      <c r="X6">
        <v>12.03</v>
      </c>
      <c r="Y6">
        <v>0</v>
      </c>
      <c r="Z6">
        <v>0</v>
      </c>
      <c r="AA6">
        <v>0</v>
      </c>
    </row>
    <row r="7" spans="1:27" x14ac:dyDescent="0.2">
      <c r="A7" s="1">
        <v>42306</v>
      </c>
      <c r="B7" s="1">
        <v>42313</v>
      </c>
      <c r="C7">
        <v>12.8</v>
      </c>
      <c r="D7">
        <v>0</v>
      </c>
      <c r="E7">
        <v>21.47</v>
      </c>
      <c r="F7">
        <v>0</v>
      </c>
      <c r="G7">
        <v>17.86</v>
      </c>
      <c r="H7">
        <v>2.56</v>
      </c>
      <c r="I7">
        <v>1.62</v>
      </c>
      <c r="J7">
        <v>0</v>
      </c>
      <c r="K7">
        <v>0.88</v>
      </c>
      <c r="L7">
        <v>13.53</v>
      </c>
      <c r="M7">
        <v>9.67</v>
      </c>
      <c r="N7">
        <v>0.42</v>
      </c>
      <c r="O7">
        <v>0.34</v>
      </c>
      <c r="P7">
        <v>0.41</v>
      </c>
      <c r="Q7">
        <v>0</v>
      </c>
      <c r="R7">
        <v>0</v>
      </c>
      <c r="S7">
        <v>10.27</v>
      </c>
      <c r="T7">
        <v>0.76</v>
      </c>
      <c r="U7">
        <v>0</v>
      </c>
      <c r="V7">
        <v>0</v>
      </c>
      <c r="W7">
        <v>1.17</v>
      </c>
      <c r="X7">
        <v>14.91</v>
      </c>
      <c r="Y7">
        <v>0</v>
      </c>
      <c r="Z7">
        <v>0</v>
      </c>
      <c r="AA7">
        <v>0</v>
      </c>
    </row>
    <row r="8" spans="1:27" x14ac:dyDescent="0.2">
      <c r="A8" s="1">
        <v>42313</v>
      </c>
      <c r="B8" s="1">
        <v>42317</v>
      </c>
      <c r="C8">
        <v>15.64</v>
      </c>
      <c r="D8">
        <v>0</v>
      </c>
      <c r="E8">
        <v>20.63</v>
      </c>
      <c r="F8">
        <v>0.53</v>
      </c>
      <c r="G8">
        <v>22.16</v>
      </c>
      <c r="H8">
        <v>2</v>
      </c>
      <c r="I8">
        <v>2.14</v>
      </c>
      <c r="J8">
        <v>0</v>
      </c>
      <c r="K8">
        <v>0.23</v>
      </c>
      <c r="L8">
        <v>18.34</v>
      </c>
      <c r="M8">
        <v>3.53</v>
      </c>
      <c r="N8">
        <v>0.57999999999999996</v>
      </c>
      <c r="O8">
        <v>0.32</v>
      </c>
      <c r="P8">
        <v>0.13</v>
      </c>
      <c r="Q8">
        <v>0.17</v>
      </c>
      <c r="R8">
        <v>0</v>
      </c>
      <c r="S8">
        <v>9.89</v>
      </c>
      <c r="T8">
        <v>1.31</v>
      </c>
      <c r="U8">
        <v>0</v>
      </c>
      <c r="V8">
        <v>0</v>
      </c>
      <c r="W8">
        <v>4.8600000000000003</v>
      </c>
      <c r="X8">
        <v>22.35</v>
      </c>
      <c r="Y8">
        <v>0</v>
      </c>
      <c r="Z8">
        <v>0</v>
      </c>
      <c r="AA8">
        <v>0.74</v>
      </c>
    </row>
    <row r="9" spans="1:27" x14ac:dyDescent="0.2">
      <c r="A9" s="1">
        <v>42317</v>
      </c>
      <c r="B9" s="1">
        <v>42324</v>
      </c>
      <c r="C9">
        <v>15.9</v>
      </c>
      <c r="D9">
        <v>0</v>
      </c>
      <c r="E9">
        <v>19.27</v>
      </c>
      <c r="F9">
        <v>0.23</v>
      </c>
      <c r="G9">
        <v>17.829999999999998</v>
      </c>
      <c r="H9">
        <v>1.58</v>
      </c>
      <c r="I9">
        <v>7.0000000000000007E-2</v>
      </c>
      <c r="J9">
        <v>0</v>
      </c>
      <c r="K9">
        <v>0.11</v>
      </c>
      <c r="L9">
        <v>16.3</v>
      </c>
      <c r="M9">
        <v>1.22</v>
      </c>
      <c r="N9">
        <v>0.08</v>
      </c>
      <c r="O9">
        <v>0.09</v>
      </c>
      <c r="P9">
        <v>0.01</v>
      </c>
      <c r="Q9">
        <v>0</v>
      </c>
      <c r="R9">
        <v>0</v>
      </c>
      <c r="S9">
        <v>12.46</v>
      </c>
      <c r="T9">
        <v>1.2</v>
      </c>
      <c r="U9">
        <v>0.05</v>
      </c>
      <c r="V9">
        <v>0.03</v>
      </c>
      <c r="W9">
        <v>0.47</v>
      </c>
      <c r="X9">
        <v>17.93</v>
      </c>
      <c r="Y9">
        <v>0.25</v>
      </c>
      <c r="Z9">
        <v>0</v>
      </c>
      <c r="AA9">
        <v>0.1</v>
      </c>
    </row>
    <row r="10" spans="1:27" x14ac:dyDescent="0.2">
      <c r="A10" s="1">
        <v>42324</v>
      </c>
      <c r="B10" s="1">
        <v>42331</v>
      </c>
      <c r="C10">
        <v>11.23</v>
      </c>
      <c r="D10">
        <v>0.31</v>
      </c>
      <c r="E10">
        <v>13.42</v>
      </c>
      <c r="F10">
        <v>0</v>
      </c>
      <c r="G10">
        <v>9.0299999999999994</v>
      </c>
      <c r="H10">
        <v>0.56999999999999995</v>
      </c>
      <c r="I10">
        <v>0.06</v>
      </c>
      <c r="J10">
        <v>0</v>
      </c>
      <c r="K10">
        <v>0.67</v>
      </c>
      <c r="L10">
        <v>5.93</v>
      </c>
      <c r="M10">
        <v>0.73</v>
      </c>
      <c r="N10">
        <v>0</v>
      </c>
      <c r="O10">
        <v>7.0000000000000007E-2</v>
      </c>
      <c r="P10">
        <v>0</v>
      </c>
      <c r="Q10">
        <v>0.17</v>
      </c>
      <c r="R10">
        <v>0.09</v>
      </c>
      <c r="S10">
        <v>15.99</v>
      </c>
      <c r="T10">
        <v>1.27</v>
      </c>
      <c r="U10">
        <v>0</v>
      </c>
      <c r="V10">
        <v>0</v>
      </c>
      <c r="W10">
        <v>0.3</v>
      </c>
      <c r="X10">
        <v>10.38</v>
      </c>
      <c r="Y10">
        <v>0</v>
      </c>
      <c r="Z10">
        <v>0.22</v>
      </c>
      <c r="AA10">
        <v>0.09</v>
      </c>
    </row>
    <row r="11" spans="1:27" x14ac:dyDescent="0.2">
      <c r="A11" s="1">
        <v>42331</v>
      </c>
      <c r="B11" s="1">
        <v>42338</v>
      </c>
      <c r="C11">
        <v>5.35</v>
      </c>
      <c r="D11">
        <v>0</v>
      </c>
      <c r="E11">
        <v>6.27</v>
      </c>
      <c r="F11">
        <v>0</v>
      </c>
      <c r="G11">
        <v>3.45</v>
      </c>
      <c r="H11">
        <v>0.14000000000000001</v>
      </c>
      <c r="I11">
        <v>0</v>
      </c>
      <c r="J11">
        <v>0</v>
      </c>
      <c r="K11">
        <v>0.41</v>
      </c>
      <c r="L11">
        <v>4.41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4.25</v>
      </c>
      <c r="T11">
        <v>0.5</v>
      </c>
      <c r="U11">
        <v>0</v>
      </c>
      <c r="V11">
        <v>0</v>
      </c>
      <c r="W11">
        <v>0</v>
      </c>
      <c r="X11">
        <v>2.91</v>
      </c>
      <c r="Y11">
        <v>0</v>
      </c>
      <c r="Z11">
        <v>0</v>
      </c>
      <c r="AA11">
        <v>0</v>
      </c>
    </row>
    <row r="12" spans="1:27" x14ac:dyDescent="0.2">
      <c r="A12" s="1">
        <v>42338</v>
      </c>
      <c r="B12" s="1">
        <v>42346</v>
      </c>
      <c r="C12">
        <v>9.0500000000000007</v>
      </c>
      <c r="D12">
        <v>0</v>
      </c>
      <c r="E12">
        <v>11.29</v>
      </c>
      <c r="F12">
        <v>0</v>
      </c>
      <c r="G12">
        <v>11.31</v>
      </c>
      <c r="H12">
        <v>0.28999999999999998</v>
      </c>
      <c r="I12">
        <v>0</v>
      </c>
      <c r="J12">
        <v>0</v>
      </c>
      <c r="K12">
        <v>0</v>
      </c>
      <c r="L12">
        <v>11.53</v>
      </c>
      <c r="M12">
        <v>0.45</v>
      </c>
      <c r="N12">
        <v>0</v>
      </c>
      <c r="O12">
        <v>0.04</v>
      </c>
      <c r="P12">
        <v>0</v>
      </c>
      <c r="Q12">
        <v>0</v>
      </c>
      <c r="R12">
        <v>0</v>
      </c>
      <c r="S12">
        <v>11.06</v>
      </c>
      <c r="T12">
        <v>0</v>
      </c>
      <c r="U12">
        <v>0</v>
      </c>
      <c r="V12">
        <v>0</v>
      </c>
      <c r="W12">
        <v>0</v>
      </c>
      <c r="X12">
        <v>13.13</v>
      </c>
      <c r="Y12">
        <v>0</v>
      </c>
      <c r="Z12">
        <v>0</v>
      </c>
      <c r="AA12">
        <v>0</v>
      </c>
    </row>
    <row r="13" spans="1:27" x14ac:dyDescent="0.2">
      <c r="B13" t="s">
        <v>17</v>
      </c>
      <c r="C13">
        <f t="shared" ref="C13:AA13" si="0">SUM(C3:C12)</f>
        <v>90.29</v>
      </c>
      <c r="D13">
        <f t="shared" si="0"/>
        <v>0.31</v>
      </c>
      <c r="E13">
        <f t="shared" si="0"/>
        <v>112.60999999999999</v>
      </c>
      <c r="F13">
        <f t="shared" si="0"/>
        <v>0.76</v>
      </c>
      <c r="G13">
        <f t="shared" si="0"/>
        <v>100.45</v>
      </c>
      <c r="H13">
        <f t="shared" si="0"/>
        <v>14.42</v>
      </c>
      <c r="I13">
        <f t="shared" si="0"/>
        <v>4.7299999999999995</v>
      </c>
      <c r="J13">
        <f t="shared" si="0"/>
        <v>1.02</v>
      </c>
      <c r="K13">
        <f t="shared" si="0"/>
        <v>3.17</v>
      </c>
      <c r="L13">
        <f t="shared" si="0"/>
        <v>81.389999999999986</v>
      </c>
      <c r="M13">
        <f t="shared" si="0"/>
        <v>31.45</v>
      </c>
      <c r="N13">
        <f t="shared" si="0"/>
        <v>12.06</v>
      </c>
      <c r="O13">
        <f t="shared" si="0"/>
        <v>3.3599999999999994</v>
      </c>
      <c r="P13">
        <f t="shared" si="0"/>
        <v>0.55000000000000004</v>
      </c>
      <c r="Q13">
        <f t="shared" si="0"/>
        <v>0.34</v>
      </c>
      <c r="R13">
        <f t="shared" si="0"/>
        <v>0.64</v>
      </c>
      <c r="S13">
        <f t="shared" si="0"/>
        <v>83.75</v>
      </c>
      <c r="T13">
        <f t="shared" si="0"/>
        <v>7.99</v>
      </c>
      <c r="U13">
        <f t="shared" si="0"/>
        <v>0.05</v>
      </c>
      <c r="V13">
        <f t="shared" si="0"/>
        <v>0.03</v>
      </c>
      <c r="W13">
        <f t="shared" si="0"/>
        <v>9.6400000000000023</v>
      </c>
      <c r="X13">
        <f t="shared" si="0"/>
        <v>101.15999999999998</v>
      </c>
      <c r="Y13">
        <f t="shared" si="0"/>
        <v>0.55000000000000004</v>
      </c>
      <c r="Z13">
        <f t="shared" si="0"/>
        <v>0.32</v>
      </c>
      <c r="AA13">
        <f t="shared" si="0"/>
        <v>0.92999999999999994</v>
      </c>
    </row>
    <row r="14" spans="1:27" x14ac:dyDescent="0.2">
      <c r="B14" t="s">
        <v>18</v>
      </c>
      <c r="C14">
        <f>C13/(A26*K24)</f>
        <v>4.3176188225365042</v>
      </c>
      <c r="D14">
        <f>D13/(B26*K24)</f>
        <v>2.9827921030121069E-2</v>
      </c>
      <c r="E14">
        <f>E13/(A26*K24)</f>
        <v>5.3849491151382844</v>
      </c>
      <c r="F14">
        <f>F13/B26/K24</f>
        <v>7.3126516073845196E-2</v>
      </c>
      <c r="G14">
        <f>G13/A26/K24</f>
        <v>4.8034645112835515</v>
      </c>
      <c r="H14">
        <f>H13/B26/K24</f>
        <v>1.3874794234011156</v>
      </c>
      <c r="I14">
        <f>I13/C26/K24</f>
        <v>0.25780871544862244</v>
      </c>
      <c r="J14">
        <f>J13/D26/K24</f>
        <v>4.9626313518631969E-2</v>
      </c>
      <c r="K14">
        <f>K13/E26/K24</f>
        <v>0.19178991410734675</v>
      </c>
      <c r="L14">
        <f>L13/A26/K24</f>
        <v>3.892025650307299</v>
      </c>
      <c r="M14">
        <f>M13/B26/K24</f>
        <v>3.0260906980558313</v>
      </c>
      <c r="N14">
        <f>N13/D26/K24</f>
        <v>0.58675817748500159</v>
      </c>
      <c r="O14">
        <f>O13/F26/K24</f>
        <v>0.17969185878518457</v>
      </c>
      <c r="P14">
        <f>P13/F26/K24</f>
        <v>2.941384593209867E-2</v>
      </c>
      <c r="Q14">
        <f>Q13/G26/K24</f>
        <v>2.1525587250308571E-2</v>
      </c>
      <c r="R14">
        <f>R13/E26/K24</f>
        <v>3.8720992122618911E-2</v>
      </c>
      <c r="S14">
        <f>S13/A26/K24</f>
        <v>4.0048795701343698</v>
      </c>
      <c r="T14">
        <f>T13/B26/K24</f>
        <v>0.76879060977634639</v>
      </c>
      <c r="U14">
        <f>U13/F26/K24</f>
        <v>2.6739859938271515E-3</v>
      </c>
      <c r="V14">
        <f>V13/D26/K24</f>
        <v>1.4595974564303518E-3</v>
      </c>
      <c r="W14">
        <f>W13/H26/K24</f>
        <v>0.12724308458221206</v>
      </c>
      <c r="X14">
        <f>X13/A26/K24</f>
        <v>4.8374163261467791</v>
      </c>
      <c r="Y14">
        <f>Y13/B26/K24</f>
        <v>5.2920505053440613E-2</v>
      </c>
      <c r="Z14">
        <f>Z13/E26/K24</f>
        <v>1.9360496061309455E-2</v>
      </c>
      <c r="AA14">
        <f>AA13/C26/K24</f>
        <v>5.0689662868333804E-2</v>
      </c>
    </row>
    <row r="15" spans="1:27" x14ac:dyDescent="0.2">
      <c r="B15" t="s">
        <v>19</v>
      </c>
      <c r="C15">
        <f>SUM(C14:D14)</f>
        <v>4.3474467435666249</v>
      </c>
      <c r="E15">
        <f>SUM(E14:F14)</f>
        <v>5.4580756312121297</v>
      </c>
      <c r="G15">
        <f>SUM(G14:K14)</f>
        <v>6.6901688777592696</v>
      </c>
      <c r="L15">
        <f>SUM(L14:R14)</f>
        <v>7.7742268099383418</v>
      </c>
      <c r="S15">
        <f>SUM(S14:W14)</f>
        <v>4.9050468479431863</v>
      </c>
      <c r="X15">
        <f>SUM(X14:AA14)</f>
        <v>4.9603869901298623</v>
      </c>
    </row>
    <row r="16" spans="1:27" x14ac:dyDescent="0.2">
      <c r="A16" s="6" t="s">
        <v>12</v>
      </c>
      <c r="B16" s="6"/>
      <c r="C16" s="6"/>
      <c r="D16" s="6"/>
      <c r="E16" s="6"/>
      <c r="F16" s="6"/>
      <c r="G16" s="6"/>
      <c r="H16" s="6"/>
      <c r="I16" s="6"/>
      <c r="J16" s="6"/>
    </row>
    <row r="17" spans="1:11" x14ac:dyDescent="0.2">
      <c r="A17" s="1" t="s">
        <v>3</v>
      </c>
      <c r="B17" s="1" t="s">
        <v>4</v>
      </c>
      <c r="C17" s="7" t="s">
        <v>13</v>
      </c>
      <c r="D17" s="7"/>
      <c r="E17" s="7"/>
      <c r="F17" s="7"/>
      <c r="G17" s="7" t="s">
        <v>14</v>
      </c>
      <c r="H17" s="7"/>
      <c r="I17" s="7"/>
      <c r="J17" s="7"/>
    </row>
    <row r="18" spans="1:11" x14ac:dyDescent="0.2">
      <c r="A18" s="1"/>
      <c r="B18" s="1"/>
      <c r="C18" t="s">
        <v>0</v>
      </c>
      <c r="E18" t="s">
        <v>2</v>
      </c>
      <c r="G18" t="s">
        <v>0</v>
      </c>
      <c r="I18" t="s">
        <v>2</v>
      </c>
    </row>
    <row r="19" spans="1:11" x14ac:dyDescent="0.2">
      <c r="A19" s="1"/>
      <c r="B19" s="1"/>
      <c r="C19" t="s">
        <v>15</v>
      </c>
      <c r="D19" t="s">
        <v>16</v>
      </c>
      <c r="E19" t="s">
        <v>15</v>
      </c>
      <c r="F19" t="s">
        <v>16</v>
      </c>
      <c r="G19" t="s">
        <v>15</v>
      </c>
      <c r="H19" t="s">
        <v>16</v>
      </c>
      <c r="I19" t="s">
        <v>15</v>
      </c>
      <c r="J19" t="s">
        <v>16</v>
      </c>
    </row>
    <row r="20" spans="1:11" x14ac:dyDescent="0.2">
      <c r="A20" s="1">
        <v>42331</v>
      </c>
      <c r="B20" s="1">
        <v>42338</v>
      </c>
      <c r="C20">
        <v>13.27</v>
      </c>
      <c r="D20">
        <v>2256.38</v>
      </c>
      <c r="E20">
        <v>6.21</v>
      </c>
      <c r="F20">
        <v>2308.77</v>
      </c>
    </row>
    <row r="21" spans="1:11" x14ac:dyDescent="0.2">
      <c r="A21" s="1">
        <v>42338</v>
      </c>
      <c r="B21" s="3">
        <v>42346</v>
      </c>
      <c r="C21" s="2"/>
      <c r="D21" s="2"/>
      <c r="E21" s="2"/>
      <c r="F21" s="2"/>
      <c r="G21" s="2">
        <v>12.26</v>
      </c>
      <c r="H21" s="2">
        <v>2050.52</v>
      </c>
      <c r="I21" s="2">
        <v>5.35</v>
      </c>
      <c r="J21" s="2">
        <v>2039.81</v>
      </c>
    </row>
    <row r="22" spans="1:11" x14ac:dyDescent="0.2">
      <c r="B22" s="2" t="s">
        <v>25</v>
      </c>
      <c r="C22" s="2">
        <f>$C$20/($D$20*0.0001)</f>
        <v>58.811015874985586</v>
      </c>
      <c r="D22" s="2"/>
      <c r="E22" s="2">
        <f>E20/(F20*0.0001)</f>
        <v>26.897438896035553</v>
      </c>
      <c r="G22">
        <f>G21/(H21*0.0001)</f>
        <v>59.78971187796266</v>
      </c>
      <c r="I22">
        <f>I21/(J21*0.0001)</f>
        <v>26.227932993759222</v>
      </c>
    </row>
    <row r="23" spans="1:11" x14ac:dyDescent="0.2">
      <c r="B23" s="2"/>
      <c r="C23" s="2"/>
      <c r="D23" s="2"/>
      <c r="E23" s="2"/>
    </row>
    <row r="24" spans="1:11" x14ac:dyDescent="0.2">
      <c r="A24" s="6" t="s">
        <v>26</v>
      </c>
      <c r="B24" s="6"/>
      <c r="C24" s="6"/>
      <c r="D24" s="6"/>
      <c r="E24" s="6"/>
      <c r="F24" s="6"/>
      <c r="G24" s="6"/>
      <c r="H24" s="6"/>
      <c r="I24" s="4"/>
      <c r="J24" s="5" t="s">
        <v>24</v>
      </c>
      <c r="K24">
        <f>3318.31*0.0001</f>
        <v>0.33183099999999999</v>
      </c>
    </row>
    <row r="25" spans="1:11" x14ac:dyDescent="0.2">
      <c r="A25" t="s">
        <v>0</v>
      </c>
      <c r="B25" s="2" t="s">
        <v>2</v>
      </c>
      <c r="C25" s="2" t="s">
        <v>9</v>
      </c>
      <c r="D25" s="2" t="s">
        <v>5</v>
      </c>
      <c r="E25" s="2" t="s">
        <v>8</v>
      </c>
      <c r="F25" s="2" t="s">
        <v>7</v>
      </c>
      <c r="G25" s="2" t="s">
        <v>11</v>
      </c>
      <c r="H25" s="2" t="s">
        <v>6</v>
      </c>
    </row>
    <row r="26" spans="1:11" x14ac:dyDescent="0.2">
      <c r="A26">
        <f>63.02</f>
        <v>63.02</v>
      </c>
      <c r="B26" s="2">
        <v>31.32</v>
      </c>
      <c r="C26" s="2">
        <v>55.29</v>
      </c>
      <c r="D26" s="2">
        <v>61.94</v>
      </c>
      <c r="E26" s="2">
        <v>49.81</v>
      </c>
      <c r="F26" s="2">
        <v>56.35</v>
      </c>
      <c r="G26">
        <v>47.6</v>
      </c>
      <c r="H26">
        <f>1/(43.8*0.0001)</f>
        <v>228.31050228310502</v>
      </c>
    </row>
    <row r="27" spans="1:11" x14ac:dyDescent="0.2">
      <c r="A27">
        <f>AVERAGE(C22,G22,55.8)</f>
        <v>58.133575917649409</v>
      </c>
      <c r="B27" s="2">
        <f>AVERAGE(E22,I22, 26.1)</f>
        <v>26.408457296598261</v>
      </c>
      <c r="C27" s="2"/>
      <c r="D27" s="2">
        <v>41.86</v>
      </c>
      <c r="E27" s="2"/>
    </row>
    <row r="28" spans="1:11" x14ac:dyDescent="0.2">
      <c r="B28" s="2">
        <v>31.32</v>
      </c>
      <c r="C28" s="2"/>
      <c r="D28" s="2">
        <v>61.94</v>
      </c>
      <c r="E28" s="2"/>
    </row>
    <row r="29" spans="1:11" x14ac:dyDescent="0.2">
      <c r="B29" s="2"/>
      <c r="C29" s="2"/>
      <c r="D29" s="2"/>
      <c r="E29" s="2"/>
    </row>
  </sheetData>
  <mergeCells count="10">
    <mergeCell ref="A24:H24"/>
    <mergeCell ref="C17:F17"/>
    <mergeCell ref="G17:J17"/>
    <mergeCell ref="A16:J16"/>
    <mergeCell ref="X1:AA1"/>
    <mergeCell ref="E1:F1"/>
    <mergeCell ref="C1:D1"/>
    <mergeCell ref="G1:K1"/>
    <mergeCell ref="S1:W1"/>
    <mergeCell ref="L1:R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2016-09-22T08:45:36Z</dcterms:modified>
</cp:coreProperties>
</file>