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56" i="1"/>
  <c r="G55"/>
  <c r="G62"/>
  <c r="G61"/>
  <c r="G60"/>
  <c r="G59"/>
  <c r="G54"/>
  <c r="G51"/>
  <c r="G50"/>
  <c r="L25"/>
  <c r="L24"/>
  <c r="L23"/>
  <c r="L13"/>
  <c r="I17"/>
  <c r="J17" s="1"/>
  <c r="I15"/>
  <c r="J15" s="1"/>
  <c r="E17"/>
  <c r="F17" s="1"/>
  <c r="E15"/>
  <c r="F15" s="1"/>
  <c r="J5"/>
  <c r="J4"/>
  <c r="J3"/>
  <c r="J13"/>
  <c r="I13"/>
  <c r="F13"/>
  <c r="E13"/>
  <c r="F10"/>
  <c r="F9"/>
  <c r="F8"/>
  <c r="E10"/>
  <c r="E9"/>
  <c r="E8"/>
  <c r="D10"/>
  <c r="D9"/>
  <c r="D8"/>
  <c r="F4"/>
  <c r="F5"/>
  <c r="F3"/>
  <c r="J9" l="1"/>
  <c r="N9" s="1"/>
  <c r="H8"/>
  <c r="L8" s="1"/>
  <c r="J10"/>
  <c r="N10" s="1"/>
  <c r="I9"/>
  <c r="M9" s="1"/>
  <c r="H9"/>
  <c r="L9" s="1"/>
  <c r="I10"/>
  <c r="M10" s="1"/>
  <c r="J8"/>
  <c r="N8" s="1"/>
  <c r="H10"/>
  <c r="L10" s="1"/>
  <c r="I8"/>
  <c r="M8" s="1"/>
</calcChain>
</file>

<file path=xl/sharedStrings.xml><?xml version="1.0" encoding="utf-8"?>
<sst xmlns="http://schemas.openxmlformats.org/spreadsheetml/2006/main" count="56" uniqueCount="29">
  <si>
    <t>alfa</t>
  </si>
  <si>
    <t>beta</t>
  </si>
  <si>
    <t>gamma</t>
  </si>
  <si>
    <t>deg</t>
  </si>
  <si>
    <t>rad</t>
  </si>
  <si>
    <t>macierz</t>
  </si>
  <si>
    <t>beta 1</t>
  </si>
  <si>
    <t>beta 2</t>
  </si>
  <si>
    <t>gamma1</t>
  </si>
  <si>
    <t>gamma2</t>
  </si>
  <si>
    <t>alfa1</t>
  </si>
  <si>
    <t>alfa2</t>
  </si>
  <si>
    <t>sprawdzenie</t>
  </si>
  <si>
    <t>warunek na zakres</t>
  </si>
  <si>
    <t>Punkt na płaszczyznie</t>
  </si>
  <si>
    <t>x</t>
  </si>
  <si>
    <t>y</t>
  </si>
  <si>
    <t>z</t>
  </si>
  <si>
    <t>Normalna płaszczyzny</t>
  </si>
  <si>
    <t>Akon'''</t>
  </si>
  <si>
    <t>SAkon'''</t>
  </si>
  <si>
    <t>Punkt do rzutowania</t>
  </si>
  <si>
    <t>Bort'''</t>
  </si>
  <si>
    <t>Kierunek rzutowania</t>
  </si>
  <si>
    <t>D</t>
  </si>
  <si>
    <t>t</t>
  </si>
  <si>
    <t>Wynik</t>
  </si>
  <si>
    <t>Brzu'''</t>
  </si>
  <si>
    <t>Wynik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</si>
</sst>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133350</xdr:colOff>
      <xdr:row>58</xdr:row>
      <xdr:rowOff>57150</xdr:rowOff>
    </xdr:from>
    <xdr:to>
      <xdr:col>10</xdr:col>
      <xdr:colOff>304800</xdr:colOff>
      <xdr:row>61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8175" y="11106150"/>
          <a:ext cx="2000250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N62"/>
  <sheetViews>
    <sheetView tabSelected="1" topLeftCell="A22" workbookViewId="0">
      <selection activeCell="I57" sqref="I57"/>
    </sheetView>
  </sheetViews>
  <sheetFormatPr defaultRowHeight="15"/>
  <cols>
    <col min="4" max="4" width="9.85546875" bestFit="1" customWidth="1"/>
  </cols>
  <sheetData>
    <row r="2" spans="4:14">
      <c r="E2" t="s">
        <v>3</v>
      </c>
      <c r="F2" t="s">
        <v>4</v>
      </c>
      <c r="I2" t="s">
        <v>3</v>
      </c>
      <c r="J2" t="s">
        <v>4</v>
      </c>
    </row>
    <row r="3" spans="4:14">
      <c r="D3" t="s">
        <v>0</v>
      </c>
      <c r="E3">
        <v>3</v>
      </c>
      <c r="F3">
        <f>RADIANS(E3)</f>
        <v>5.235987755982989E-2</v>
      </c>
      <c r="H3" t="s">
        <v>0</v>
      </c>
      <c r="I3">
        <v>-177</v>
      </c>
      <c r="J3">
        <f>RADIANS(I3)</f>
        <v>-3.0892327760299634</v>
      </c>
    </row>
    <row r="4" spans="4:14">
      <c r="D4" t="s">
        <v>1</v>
      </c>
      <c r="E4">
        <v>-5</v>
      </c>
      <c r="F4">
        <f t="shared" ref="F4:F5" si="0">RADIANS(E4)</f>
        <v>-8.7266462599716474E-2</v>
      </c>
      <c r="H4" t="s">
        <v>1</v>
      </c>
      <c r="I4">
        <v>-175</v>
      </c>
      <c r="J4">
        <f t="shared" ref="J4:J5" si="1">RADIANS(I4)</f>
        <v>-3.0543261909900767</v>
      </c>
    </row>
    <row r="5" spans="4:14">
      <c r="D5" t="s">
        <v>2</v>
      </c>
      <c r="E5">
        <v>10</v>
      </c>
      <c r="F5">
        <f t="shared" si="0"/>
        <v>0.17453292519943295</v>
      </c>
      <c r="H5" t="s">
        <v>2</v>
      </c>
      <c r="I5">
        <v>-170</v>
      </c>
      <c r="J5">
        <f t="shared" si="1"/>
        <v>-2.9670597283903604</v>
      </c>
    </row>
    <row r="7" spans="4:14">
      <c r="D7" t="s">
        <v>5</v>
      </c>
      <c r="H7" t="s">
        <v>5</v>
      </c>
      <c r="L7" t="s">
        <v>12</v>
      </c>
    </row>
    <row r="8" spans="4:14">
      <c r="D8">
        <f>COS(F3)*COS(F4)</f>
        <v>0.99482944788033301</v>
      </c>
      <c r="E8">
        <f>-COS(F3)*SIN(F4)*COS(F5)+SIN(F3)*SIN(F5)</f>
        <v>9.4802065310578471E-2</v>
      </c>
      <c r="F8">
        <f>COS(F3)*SIN(F4)*SIN(F5)+SIN(F3)*COS(F5)</f>
        <v>3.6427160786432052E-2</v>
      </c>
      <c r="H8">
        <f>COS(J3)*COS(J4)</f>
        <v>0.99482944788033301</v>
      </c>
      <c r="I8">
        <f>-COS(J3)*SIN(J4)*COS(J5)+SIN(J3)*SIN(J5)</f>
        <v>9.4802065310578498E-2</v>
      </c>
      <c r="J8">
        <f>COS(J3)*SIN(J4)*SIN(J5)+SIN(J3)*COS(J5)</f>
        <v>3.6427160786432024E-2</v>
      </c>
      <c r="L8">
        <f>D8-H8</f>
        <v>0</v>
      </c>
      <c r="M8">
        <f t="shared" ref="M8:N8" si="2">E8-I8</f>
        <v>0</v>
      </c>
      <c r="N8">
        <f t="shared" si="2"/>
        <v>0</v>
      </c>
    </row>
    <row r="9" spans="4:14">
      <c r="D9">
        <f>SIN(F4)</f>
        <v>-8.7155742747658166E-2</v>
      </c>
      <c r="E9">
        <f>COS(F4)*COS(F5)</f>
        <v>0.98106026219040687</v>
      </c>
      <c r="F9">
        <f>-COS(F4)*SIN(F5)</f>
        <v>-0.17298739392508944</v>
      </c>
      <c r="H9">
        <f>SIN(J4)</f>
        <v>-8.7155742747658194E-2</v>
      </c>
      <c r="I9">
        <f>COS(J4)*COS(J5)</f>
        <v>0.98106026219040687</v>
      </c>
      <c r="J9">
        <f>-COS(J4)*SIN(J5)</f>
        <v>-0.17298739392508941</v>
      </c>
      <c r="L9">
        <f t="shared" ref="L9:L10" si="3">D9-H9</f>
        <v>0</v>
      </c>
      <c r="M9">
        <f t="shared" ref="M9:M10" si="4">E9-I9</f>
        <v>0</v>
      </c>
      <c r="N9">
        <f t="shared" ref="N9:N10" si="5">F9-J9</f>
        <v>0</v>
      </c>
    </row>
    <row r="10" spans="4:14">
      <c r="D10">
        <f>-SIN(F3)*COS(F4)</f>
        <v>-5.2136802128782238E-2</v>
      </c>
      <c r="E10">
        <f>SIN(F3)*SIN(F4)*COS(F5)+COS(F3)*SIN(F5)</f>
        <v>0.16891811733422454</v>
      </c>
      <c r="F10">
        <f>-SIN(F3)*SIN(F4)*SIN(F5)+COS(F3)*COS(F5)</f>
        <v>0.98425018338837256</v>
      </c>
      <c r="H10">
        <f>-SIN(J3)*COS(J4)</f>
        <v>-5.213680212878221E-2</v>
      </c>
      <c r="I10">
        <f>SIN(J3)*SIN(J4)*COS(J5)+COS(J3)*SIN(J5)</f>
        <v>0.16891811733422449</v>
      </c>
      <c r="J10">
        <f>-SIN(J3)*SIN(J4)*SIN(J5)+COS(J3)*COS(J5)</f>
        <v>0.98425018338837256</v>
      </c>
      <c r="L10">
        <f t="shared" si="3"/>
        <v>0</v>
      </c>
      <c r="M10">
        <f t="shared" si="4"/>
        <v>0</v>
      </c>
      <c r="N10">
        <f t="shared" si="5"/>
        <v>0</v>
      </c>
    </row>
    <row r="12" spans="4:14">
      <c r="E12" t="s">
        <v>4</v>
      </c>
      <c r="F12" t="s">
        <v>3</v>
      </c>
      <c r="I12" t="s">
        <v>4</v>
      </c>
      <c r="J12" t="s">
        <v>3</v>
      </c>
      <c r="L12" t="s">
        <v>13</v>
      </c>
    </row>
    <row r="13" spans="4:14">
      <c r="D13" t="s">
        <v>6</v>
      </c>
      <c r="E13">
        <f>ASIN(D9)</f>
        <v>-8.726646259971646E-2</v>
      </c>
      <c r="F13">
        <f>DEGREES(E13)</f>
        <v>-4.9999999999999991</v>
      </c>
      <c r="H13" t="s">
        <v>7</v>
      </c>
      <c r="I13">
        <f>PI()-E13</f>
        <v>3.2288591161895095</v>
      </c>
      <c r="J13">
        <f>DEGREES(I13)</f>
        <v>185</v>
      </c>
      <c r="L13">
        <f>IF(J13&gt;180, -(180-J13+180), J13)</f>
        <v>-175</v>
      </c>
    </row>
    <row r="15" spans="4:14">
      <c r="D15" t="s">
        <v>8</v>
      </c>
      <c r="E15">
        <f>ATAN2(E9/COS(E13),-F9/COS(E13))</f>
        <v>0.17453292519943295</v>
      </c>
      <c r="F15">
        <f t="shared" ref="F15:F17" si="6">DEGREES(E15)</f>
        <v>10</v>
      </c>
      <c r="H15" t="s">
        <v>9</v>
      </c>
      <c r="I15">
        <f>ATAN2(E9/COS(I13),-F9/COS(I13))</f>
        <v>-2.9670597283903604</v>
      </c>
      <c r="J15">
        <f t="shared" ref="J15:J17" si="7">DEGREES(I15)</f>
        <v>-170</v>
      </c>
    </row>
    <row r="17" spans="4:12">
      <c r="D17" t="s">
        <v>10</v>
      </c>
      <c r="E17">
        <f>ATAN2(D8/COS(E13),-D10/COS(E13))</f>
        <v>5.235987755982989E-2</v>
      </c>
      <c r="F17">
        <f t="shared" si="6"/>
        <v>3.0000000000000004</v>
      </c>
      <c r="H17" t="s">
        <v>11</v>
      </c>
      <c r="I17">
        <f>ATAN2(D8/COS(I13),-D10/COS(I13))</f>
        <v>-3.0892327760299634</v>
      </c>
      <c r="J17">
        <f t="shared" si="7"/>
        <v>-177</v>
      </c>
    </row>
    <row r="23" spans="4:12">
      <c r="K23">
        <v>185</v>
      </c>
      <c r="L23">
        <f>SIN(RADIANS(K23))</f>
        <v>-8.7155742747657944E-2</v>
      </c>
    </row>
    <row r="24" spans="4:12">
      <c r="K24">
        <v>-175</v>
      </c>
      <c r="L24">
        <f>SIN(RADIANS(K24))</f>
        <v>-8.7155742747658194E-2</v>
      </c>
    </row>
    <row r="25" spans="4:12">
      <c r="K25">
        <v>-5</v>
      </c>
      <c r="L25">
        <f>SIN(RADIANS(K25))</f>
        <v>-8.7155742747658166E-2</v>
      </c>
    </row>
    <row r="30" spans="4:12">
      <c r="F30" t="s">
        <v>14</v>
      </c>
      <c r="I30" t="s">
        <v>19</v>
      </c>
    </row>
    <row r="31" spans="4:12">
      <c r="F31" t="s">
        <v>15</v>
      </c>
      <c r="G31">
        <v>142.459</v>
      </c>
    </row>
    <row r="32" spans="4:12">
      <c r="F32" t="s">
        <v>16</v>
      </c>
      <c r="G32">
        <v>-38.796999999999997</v>
      </c>
    </row>
    <row r="33" spans="6:9">
      <c r="F33" t="s">
        <v>17</v>
      </c>
      <c r="G33">
        <v>-26.463999999999999</v>
      </c>
    </row>
    <row r="35" spans="6:9">
      <c r="F35" t="s">
        <v>18</v>
      </c>
      <c r="I35" t="s">
        <v>20</v>
      </c>
    </row>
    <row r="36" spans="6:9">
      <c r="F36" t="s">
        <v>15</v>
      </c>
      <c r="G36">
        <v>142.459</v>
      </c>
    </row>
    <row r="37" spans="6:9">
      <c r="F37" t="s">
        <v>16</v>
      </c>
      <c r="G37">
        <v>-38.796999999999997</v>
      </c>
    </row>
    <row r="38" spans="6:9">
      <c r="F38" t="s">
        <v>17</v>
      </c>
      <c r="G38">
        <v>-26.463999999999999</v>
      </c>
    </row>
    <row r="40" spans="6:9">
      <c r="F40" t="s">
        <v>21</v>
      </c>
      <c r="I40" t="s">
        <v>22</v>
      </c>
    </row>
    <row r="41" spans="6:9">
      <c r="F41" t="s">
        <v>15</v>
      </c>
      <c r="G41">
        <v>107.83499999999999</v>
      </c>
    </row>
    <row r="42" spans="6:9">
      <c r="F42" t="s">
        <v>16</v>
      </c>
      <c r="G42">
        <v>-36.954999999999998</v>
      </c>
    </row>
    <row r="43" spans="6:9">
      <c r="F43" t="s">
        <v>17</v>
      </c>
      <c r="G43">
        <v>-223.44</v>
      </c>
    </row>
    <row r="45" spans="6:9">
      <c r="F45" t="s">
        <v>23</v>
      </c>
      <c r="I45" t="s">
        <v>20</v>
      </c>
    </row>
    <row r="46" spans="6:9">
      <c r="F46" t="s">
        <v>15</v>
      </c>
      <c r="G46">
        <v>142.459</v>
      </c>
    </row>
    <row r="47" spans="6:9">
      <c r="F47" t="s">
        <v>16</v>
      </c>
      <c r="G47">
        <v>-38.796999999999997</v>
      </c>
    </row>
    <row r="48" spans="6:9">
      <c r="F48" t="s">
        <v>17</v>
      </c>
      <c r="G48">
        <v>-26.463999999999999</v>
      </c>
    </row>
    <row r="50" spans="6:9">
      <c r="F50" t="s">
        <v>24</v>
      </c>
      <c r="G50">
        <f>-(G36*G31+G37*G32+G38*G33)</f>
        <v>-22500.117185999999</v>
      </c>
    </row>
    <row r="51" spans="6:9">
      <c r="F51" t="s">
        <v>25</v>
      </c>
      <c r="G51">
        <f>-((G36*G41+G37*G42+G38*G43+G50)/(G36*G46+G37*G47+G38*G48))</f>
        <v>-9.2803238433762959E-3</v>
      </c>
    </row>
    <row r="53" spans="6:9">
      <c r="F53" t="s">
        <v>26</v>
      </c>
      <c r="I53" t="s">
        <v>27</v>
      </c>
    </row>
    <row r="54" spans="6:9">
      <c r="F54" t="s">
        <v>15</v>
      </c>
      <c r="G54">
        <f>G41+G46*G51</f>
        <v>106.51293434559645</v>
      </c>
    </row>
    <row r="55" spans="6:9">
      <c r="F55" t="s">
        <v>16</v>
      </c>
      <c r="G55">
        <f>G42+G47*G51</f>
        <v>-36.59495127584853</v>
      </c>
    </row>
    <row r="56" spans="6:9">
      <c r="F56" t="s">
        <v>17</v>
      </c>
      <c r="G56">
        <f>G43+G48*G51</f>
        <v>-223.19440550980889</v>
      </c>
    </row>
    <row r="58" spans="6:9">
      <c r="F58" t="s">
        <v>28</v>
      </c>
    </row>
    <row r="59" spans="6:9">
      <c r="F59" t="s">
        <v>25</v>
      </c>
      <c r="G59">
        <f>-(G36*G41+G37*G42+G38*G43-(G36*G31+G37*G32+G38*G33))/(G46*G36+G47*G37+G48*G38)</f>
        <v>-9.2803238433762959E-3</v>
      </c>
    </row>
    <row r="60" spans="6:9">
      <c r="F60" t="s">
        <v>15</v>
      </c>
      <c r="G60">
        <f>G41+G59*G46</f>
        <v>106.51293434559645</v>
      </c>
    </row>
    <row r="61" spans="6:9">
      <c r="F61" t="s">
        <v>16</v>
      </c>
      <c r="G61">
        <f>G42+G59*G47</f>
        <v>-36.59495127584853</v>
      </c>
    </row>
    <row r="62" spans="6:9">
      <c r="F62" t="s">
        <v>17</v>
      </c>
      <c r="G62">
        <f>G43+G59*G48</f>
        <v>-223.19440550980889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2020-10-25T18:27:14Z</dcterms:modified>
</cp:coreProperties>
</file>