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28" yWindow="552" windowWidth="18876" windowHeight="8676" activeTab="4"/>
  </bookViews>
  <sheets>
    <sheet name="master" sheetId="1" r:id="rId1"/>
    <sheet name="user" sheetId="3" r:id="rId2"/>
    <sheet name="user-system" sheetId="2" r:id="rId3"/>
    <sheet name="user-ldap" sheetId="7" r:id="rId4"/>
    <sheet name="user_profile" sheetId="4" r:id="rId5"/>
    <sheet name="user_status" sheetId="5" r:id="rId6"/>
    <sheet name="README" sheetId="8" r:id="rId7"/>
  </sheets>
  <definedNames>
    <definedName name="_xlnm.Print_Area" localSheetId="1">user!$B$1:$I$25</definedName>
  </definedNames>
  <calcPr calcId="145621" iterateDelta="1E-4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D2" i="7"/>
  <c r="D3" i="7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4" i="7"/>
  <c r="A3" i="7"/>
  <c r="B3" i="7"/>
  <c r="C3" i="7"/>
  <c r="E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E2" i="7"/>
  <c r="C2" i="7"/>
  <c r="B2" i="7"/>
  <c r="A2" i="7"/>
  <c r="F3" i="3"/>
  <c r="G3" i="3"/>
  <c r="I3" i="3"/>
  <c r="F4" i="3"/>
  <c r="G4" i="3"/>
  <c r="I4" i="3"/>
  <c r="F5" i="3"/>
  <c r="G5" i="3"/>
  <c r="I5" i="3"/>
  <c r="F6" i="3"/>
  <c r="G6" i="3"/>
  <c r="I6" i="3"/>
  <c r="F7" i="3"/>
  <c r="G7" i="3"/>
  <c r="I7" i="3"/>
  <c r="F8" i="3"/>
  <c r="G8" i="3"/>
  <c r="I8" i="3"/>
  <c r="F9" i="3"/>
  <c r="G9" i="3"/>
  <c r="I9" i="3"/>
  <c r="F10" i="3"/>
  <c r="G10" i="3"/>
  <c r="I10" i="3"/>
  <c r="F11" i="3"/>
  <c r="G11" i="3"/>
  <c r="I11" i="3"/>
  <c r="F12" i="3"/>
  <c r="G12" i="3"/>
  <c r="I12" i="3"/>
  <c r="F13" i="3"/>
  <c r="G13" i="3"/>
  <c r="I13" i="3"/>
  <c r="F14" i="3"/>
  <c r="G14" i="3"/>
  <c r="I14" i="3"/>
  <c r="F15" i="3"/>
  <c r="G15" i="3"/>
  <c r="I15" i="3"/>
  <c r="F16" i="3"/>
  <c r="G16" i="3"/>
  <c r="I16" i="3"/>
  <c r="F17" i="3"/>
  <c r="G17" i="3"/>
  <c r="I17" i="3"/>
  <c r="F18" i="3"/>
  <c r="G18" i="3"/>
  <c r="I18" i="3"/>
  <c r="F19" i="3"/>
  <c r="G19" i="3"/>
  <c r="I19" i="3"/>
  <c r="F20" i="3"/>
  <c r="G20" i="3"/>
  <c r="I20" i="3"/>
  <c r="F21" i="3"/>
  <c r="G21" i="3"/>
  <c r="I21" i="3"/>
  <c r="F22" i="3"/>
  <c r="G22" i="3"/>
  <c r="I22" i="3"/>
  <c r="F23" i="3"/>
  <c r="G23" i="3"/>
  <c r="I23" i="3"/>
  <c r="F24" i="3"/>
  <c r="G24" i="3"/>
  <c r="I24" i="3"/>
  <c r="F25" i="3"/>
  <c r="G25" i="3"/>
  <c r="I25" i="3"/>
  <c r="I2" i="3"/>
  <c r="G2" i="3"/>
  <c r="F2" i="3"/>
  <c r="E2" i="3"/>
  <c r="D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O17" i="1"/>
  <c r="O18" i="1"/>
  <c r="E12" i="7" s="1"/>
  <c r="O19" i="1"/>
  <c r="O20" i="1"/>
  <c r="E14" i="7" s="1"/>
  <c r="O21" i="1"/>
  <c r="O22" i="1"/>
  <c r="E16" i="7" s="1"/>
  <c r="O23" i="1"/>
  <c r="O24" i="1"/>
  <c r="E18" i="7" s="1"/>
  <c r="O25" i="1"/>
  <c r="O26" i="1"/>
  <c r="E20" i="7" s="1"/>
  <c r="O27" i="1"/>
  <c r="O28" i="1"/>
  <c r="E22" i="7" s="1"/>
  <c r="O29" i="1"/>
  <c r="O30" i="1"/>
  <c r="E24" i="7" s="1"/>
  <c r="O31" i="1"/>
  <c r="O10" i="1"/>
  <c r="E4" i="7" s="1"/>
  <c r="O11" i="1"/>
  <c r="O12" i="1"/>
  <c r="E6" i="7" s="1"/>
  <c r="O13" i="1"/>
  <c r="O14" i="1"/>
  <c r="E8" i="7" s="1"/>
  <c r="O15" i="1"/>
  <c r="O16" i="1"/>
  <c r="E10" i="7" s="1"/>
  <c r="K9" i="1"/>
  <c r="J3" i="3" s="1"/>
  <c r="K10" i="1"/>
  <c r="J4" i="3" s="1"/>
  <c r="K11" i="1"/>
  <c r="J5" i="3" s="1"/>
  <c r="K12" i="1"/>
  <c r="J6" i="3" s="1"/>
  <c r="K13" i="1"/>
  <c r="J7" i="3" s="1"/>
  <c r="K14" i="1"/>
  <c r="J8" i="3" s="1"/>
  <c r="K15" i="1"/>
  <c r="J9" i="3" s="1"/>
  <c r="K16" i="1"/>
  <c r="J10" i="3" s="1"/>
  <c r="K17" i="1"/>
  <c r="J11" i="3" s="1"/>
  <c r="K18" i="1"/>
  <c r="J12" i="3" s="1"/>
  <c r="K19" i="1"/>
  <c r="J13" i="3" s="1"/>
  <c r="K20" i="1"/>
  <c r="J14" i="3" s="1"/>
  <c r="K21" i="1"/>
  <c r="J15" i="3" s="1"/>
  <c r="K22" i="1"/>
  <c r="J16" i="3" s="1"/>
  <c r="K23" i="1"/>
  <c r="J17" i="3" s="1"/>
  <c r="K24" i="1"/>
  <c r="J18" i="3" s="1"/>
  <c r="K25" i="1"/>
  <c r="J19" i="3" s="1"/>
  <c r="K26" i="1"/>
  <c r="J20" i="3" s="1"/>
  <c r="K27" i="1"/>
  <c r="J21" i="3" s="1"/>
  <c r="K28" i="1"/>
  <c r="J22" i="3" s="1"/>
  <c r="K29" i="1"/>
  <c r="J23" i="3" s="1"/>
  <c r="K30" i="1"/>
  <c r="J24" i="3" s="1"/>
  <c r="K31" i="1"/>
  <c r="J25" i="3" s="1"/>
  <c r="K8" i="1"/>
  <c r="J2" i="3" s="1"/>
  <c r="D25" i="3" l="1"/>
  <c r="D21" i="3"/>
  <c r="D17" i="3"/>
  <c r="D13" i="3"/>
  <c r="D9" i="3"/>
  <c r="D5" i="3"/>
  <c r="E25" i="7"/>
  <c r="E21" i="7"/>
  <c r="E17" i="7"/>
  <c r="E13" i="7"/>
  <c r="E9" i="7"/>
  <c r="E5" i="7"/>
  <c r="D24" i="3"/>
  <c r="D20" i="3"/>
  <c r="D16" i="3"/>
  <c r="D12" i="3"/>
  <c r="D8" i="3"/>
  <c r="D4" i="3"/>
  <c r="D23" i="3"/>
  <c r="D19" i="3"/>
  <c r="D15" i="3"/>
  <c r="D11" i="3"/>
  <c r="D7" i="3"/>
  <c r="E23" i="7"/>
  <c r="E19" i="7"/>
  <c r="E15" i="7"/>
  <c r="E11" i="7"/>
  <c r="E7" i="7"/>
  <c r="D22" i="3"/>
  <c r="D18" i="3"/>
  <c r="D14" i="3"/>
  <c r="D10" i="3"/>
  <c r="D6" i="3"/>
</calcChain>
</file>

<file path=xl/comments1.xml><?xml version="1.0" encoding="utf-8"?>
<comments xmlns="http://schemas.openxmlformats.org/spreadsheetml/2006/main">
  <authors>
    <author>Author</author>
  </authors>
  <commentList>
    <comment ref="O9" authorId="0">
      <text>
        <r>
          <rPr>
            <sz val="9"/>
            <color indexed="81"/>
            <rFont val="Tahoma"/>
            <family val="2"/>
          </rPr>
          <t>Maestro will not allow duplicate email addresses when creating/updating users via web UI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sz val="9"/>
            <color indexed="81"/>
            <rFont val="Tahoma"/>
            <family val="2"/>
          </rPr>
          <t>No manager</t>
        </r>
      </text>
    </comment>
    <comment ref="F3" authorId="0">
      <text>
        <r>
          <rPr>
            <sz val="9"/>
            <color indexed="81"/>
            <rFont val="Tahoma"/>
            <family val="2"/>
          </rPr>
          <t>No manager</t>
        </r>
      </text>
    </comment>
    <comment ref="F5" authorId="0">
      <text>
        <r>
          <rPr>
            <sz val="9"/>
            <color indexed="81"/>
            <rFont val="Tahoma"/>
            <family val="2"/>
          </rPr>
          <t>No manager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2" authorId="0">
      <text>
        <r>
          <rPr>
            <sz val="9"/>
            <color indexed="81"/>
            <rFont val="Tahoma"/>
            <family val="2"/>
          </rPr>
          <t>This column is referenced in the user profile lookup on the master worksheet</t>
        </r>
      </text>
    </comment>
  </commentList>
</comments>
</file>

<file path=xl/sharedStrings.xml><?xml version="1.0" encoding="utf-8"?>
<sst xmlns="http://schemas.openxmlformats.org/spreadsheetml/2006/main" count="907" uniqueCount="322">
  <si>
    <t>Reference Parameters</t>
  </si>
  <si>
    <t>email host</t>
  </si>
  <si>
    <t>swiftconstructioncompany.net</t>
  </si>
  <si>
    <t>ID</t>
  </si>
  <si>
    <t>Status ID</t>
  </si>
  <si>
    <t>PERSONAL</t>
  </si>
  <si>
    <t>AUTHENTICATION</t>
  </si>
  <si>
    <t>EMPLOYER</t>
  </si>
  <si>
    <t>RESIDENCE</t>
  </si>
  <si>
    <t>First Name</t>
  </si>
  <si>
    <t>Last Name</t>
  </si>
  <si>
    <t>Date of Birth</t>
  </si>
  <si>
    <t>Username</t>
  </si>
  <si>
    <t>Password</t>
  </si>
  <si>
    <t>Password Hash</t>
  </si>
  <si>
    <t>Profile ID</t>
  </si>
  <si>
    <t>ProfileName</t>
  </si>
  <si>
    <t>Company</t>
  </si>
  <si>
    <t>Title</t>
  </si>
  <si>
    <t>Email</t>
  </si>
  <si>
    <t>Function Level</t>
  </si>
  <si>
    <t>Department</t>
  </si>
  <si>
    <t>Role</t>
  </si>
  <si>
    <t>Supervisor</t>
  </si>
  <si>
    <t>Work Address1</t>
  </si>
  <si>
    <t>Work City</t>
  </si>
  <si>
    <t>Work State</t>
  </si>
  <si>
    <t>Work PostalCode</t>
  </si>
  <si>
    <t>Work Country</t>
  </si>
  <si>
    <t>Work Phone</t>
  </si>
  <si>
    <t>Work Fax</t>
  </si>
  <si>
    <t>Home Address1</t>
  </si>
  <si>
    <t>Home City</t>
  </si>
  <si>
    <t>Home State</t>
  </si>
  <si>
    <t>Home PostalCode</t>
  </si>
  <si>
    <t>Home Country</t>
  </si>
  <si>
    <t>Admin</t>
  </si>
  <si>
    <t>User</t>
  </si>
  <si>
    <t>admin</t>
  </si>
  <si>
    <t>Demo</t>
  </si>
  <si>
    <t>DU</t>
  </si>
  <si>
    <t>demo</t>
  </si>
  <si>
    <t>Barcoe</t>
  </si>
  <si>
    <t>Jenks</t>
  </si>
  <si>
    <t>BJ</t>
  </si>
  <si>
    <t>bjenks</t>
  </si>
  <si>
    <t>appleton</t>
  </si>
  <si>
    <t>{SSHA}cAvUmw90CDKPDmPlym92Ym/GGDEdgvWU</t>
  </si>
  <si>
    <t>Eng</t>
  </si>
  <si>
    <t>Swift Construction Company</t>
  </si>
  <si>
    <t>Electronics Engineer</t>
  </si>
  <si>
    <t>Professional Technical 08</t>
  </si>
  <si>
    <t>Engineering</t>
  </si>
  <si>
    <t>Specifies electronics parts and BOMs, and suppliers</t>
  </si>
  <si>
    <t>Tom Swift</t>
  </si>
  <si>
    <t>1 Swift Way</t>
  </si>
  <si>
    <t>Shopton</t>
  </si>
  <si>
    <t>NY</t>
  </si>
  <si>
    <t>USA</t>
  </si>
  <si>
    <t>1-315-123-4567</t>
  </si>
  <si>
    <t>1-315-123-4568</t>
  </si>
  <si>
    <t>#1 - 2 Swift Way</t>
  </si>
  <si>
    <t>Barton</t>
  </si>
  <si>
    <t>Swift</t>
  </si>
  <si>
    <t>BS</t>
  </si>
  <si>
    <t>bswift</t>
  </si>
  <si>
    <t>View</t>
  </si>
  <si>
    <t>President</t>
  </si>
  <si>
    <t>Management 13</t>
  </si>
  <si>
    <t>Management</t>
  </si>
  <si>
    <t>Manager</t>
  </si>
  <si>
    <t>#2 - 2 Swift Way</t>
  </si>
  <si>
    <t>Bub</t>
  </si>
  <si>
    <t>Armstrong</t>
  </si>
  <si>
    <t>BA</t>
  </si>
  <si>
    <t>barmstrong</t>
  </si>
  <si>
    <t>Mechanical Engineer</t>
  </si>
  <si>
    <t>Professional Technical 09</t>
  </si>
  <si>
    <t>Specifies mechanical parts and BOMs, and suppliers</t>
  </si>
  <si>
    <t>#3 - 2 Swift Way</t>
  </si>
  <si>
    <t>Frank</t>
  </si>
  <si>
    <t>Mason</t>
  </si>
  <si>
    <t>FM</t>
  </si>
  <si>
    <t>fmason</t>
  </si>
  <si>
    <t>Engineering Project Coordinator</t>
  </si>
  <si>
    <t>Specifies misc parts and BOMs, and suppliers (e.g., mktg, manuals, etc.)</t>
  </si>
  <si>
    <t>#4 - 2 Swift Way</t>
  </si>
  <si>
    <t>Garret</t>
  </si>
  <si>
    <t>Jackson</t>
  </si>
  <si>
    <t>GJ</t>
  </si>
  <si>
    <t>gjackson</t>
  </si>
  <si>
    <t>MfgBuild</t>
  </si>
  <si>
    <t>Production Planner</t>
  </si>
  <si>
    <t>Management 06</t>
  </si>
  <si>
    <t>Manufacturing</t>
  </si>
  <si>
    <t>Plans and manages builds, issues material, sets overkit and minimum stocking level quantities</t>
  </si>
  <si>
    <t>Miguel DeLazes</t>
  </si>
  <si>
    <t>#5 - 2 Swift Way</t>
  </si>
  <si>
    <t>Hank</t>
  </si>
  <si>
    <t>Baldwin</t>
  </si>
  <si>
    <t>HB</t>
  </si>
  <si>
    <t>hbaldwin</t>
  </si>
  <si>
    <t>Lead Hand</t>
  </si>
  <si>
    <t>Production 05</t>
  </si>
  <si>
    <t>Assembles product</t>
  </si>
  <si>
    <t>#6 - 2 Swift Way</t>
  </si>
  <si>
    <t>Helen</t>
  </si>
  <si>
    <t>Randall</t>
  </si>
  <si>
    <t>HR</t>
  </si>
  <si>
    <t>hrandall</t>
  </si>
  <si>
    <t>Finance</t>
  </si>
  <si>
    <t>AP Clerk</t>
  </si>
  <si>
    <t>Clerical 02</t>
  </si>
  <si>
    <t>Maintains appropriate financial data for PO's (date closed) and Vendors (account info)</t>
  </si>
  <si>
    <t>Ned Newton</t>
  </si>
  <si>
    <t>#7 - 2 Swift Way</t>
  </si>
  <si>
    <t>Jacab</t>
  </si>
  <si>
    <t>Wood</t>
  </si>
  <si>
    <t>JW</t>
  </si>
  <si>
    <t>jwood</t>
  </si>
  <si>
    <t>Sales</t>
  </si>
  <si>
    <t>Sales Agent</t>
  </si>
  <si>
    <t>Sales &amp; Marketing 07</t>
  </si>
  <si>
    <t>Sales &amp; Marketing</t>
  </si>
  <si>
    <t>Creates and maintains appropriate customer data (contact, addresses, etc.), creates and maintains appropriate job data (created data, promised date, shipped date, customer order, etc.).</t>
  </si>
  <si>
    <t>James Period</t>
  </si>
  <si>
    <t>#8 - 2 Swift Way</t>
  </si>
  <si>
    <t>James</t>
  </si>
  <si>
    <t>Period</t>
  </si>
  <si>
    <t>JP</t>
  </si>
  <si>
    <t>jperiod</t>
  </si>
  <si>
    <t>Director, Sales &amp; Marketing</t>
  </si>
  <si>
    <t>Management 10</t>
  </si>
  <si>
    <t>Barton Swift</t>
  </si>
  <si>
    <t>#9 - 2 Swift Way</t>
  </si>
  <si>
    <t>Jennie</t>
  </si>
  <si>
    <t>Haddon</t>
  </si>
  <si>
    <t>JH</t>
  </si>
  <si>
    <t>jhaddon</t>
  </si>
  <si>
    <t>PurchRcv</t>
  </si>
  <si>
    <t>Buyer</t>
  </si>
  <si>
    <t>Clerical 03</t>
  </si>
  <si>
    <t>Issues PO's and manages delivery of goods.</t>
  </si>
  <si>
    <t>#10 - 2 Swift Way</t>
  </si>
  <si>
    <t>Morse</t>
  </si>
  <si>
    <t>JM</t>
  </si>
  <si>
    <t>jmorse</t>
  </si>
  <si>
    <t>AR Clerk</t>
  </si>
  <si>
    <t>Clerical 04</t>
  </si>
  <si>
    <t>Maintains appropriate financial data for Customers (account info) and Jobs  (invoiced date, completed date)</t>
  </si>
  <si>
    <t>#11 - 2 Swift Way</t>
  </si>
  <si>
    <t>John</t>
  </si>
  <si>
    <t>Sharp</t>
  </si>
  <si>
    <t>JS</t>
  </si>
  <si>
    <t>jsharp</t>
  </si>
  <si>
    <t>Director, Prod Mgmt</t>
  </si>
  <si>
    <t>Product Management</t>
  </si>
  <si>
    <t>#12 - 2 Swift Way</t>
  </si>
  <si>
    <t>Martha</t>
  </si>
  <si>
    <t>Baggert</t>
  </si>
  <si>
    <t>MB</t>
  </si>
  <si>
    <t>mbaggert</t>
  </si>
  <si>
    <t>Director, Human Resources</t>
  </si>
  <si>
    <t>Human Resources</t>
  </si>
  <si>
    <t>#13 - 2 Swift Way</t>
  </si>
  <si>
    <t>Mary</t>
  </si>
  <si>
    <t>Nestor</t>
  </si>
  <si>
    <t>MN</t>
  </si>
  <si>
    <t>mnestor</t>
  </si>
  <si>
    <t>Director, MIS-IT</t>
  </si>
  <si>
    <t>MIS/IT</t>
  </si>
  <si>
    <t>#14 - 2 Swift Way</t>
  </si>
  <si>
    <t>Minnie</t>
  </si>
  <si>
    <t>Blair</t>
  </si>
  <si>
    <t>mblair</t>
  </si>
  <si>
    <t>Software Engineer</t>
  </si>
  <si>
    <t>Specifies software as supporting document to electronics hardware assembly. Submits software files to the document repository.</t>
  </si>
  <si>
    <t>#15 - 2 Swift Way</t>
  </si>
  <si>
    <t>Miquel</t>
  </si>
  <si>
    <t>DeLazes</t>
  </si>
  <si>
    <t>MD</t>
  </si>
  <si>
    <t>mdelazes</t>
  </si>
  <si>
    <t>RelCtrl</t>
  </si>
  <si>
    <t>Director, Manufacturing</t>
  </si>
  <si>
    <t>Management 09</t>
  </si>
  <si>
    <t>Changes part Status to Released when part is deemed “released”. Upon a change request, archives current revision BOM and changes Status to Unreleased with new rev level. Otherwise has only grpView permissions</t>
  </si>
  <si>
    <t>#16 - 2 Swift Way</t>
  </si>
  <si>
    <t>Ned</t>
  </si>
  <si>
    <t>Newton</t>
  </si>
  <si>
    <t>NN</t>
  </si>
  <si>
    <t>nnewton</t>
  </si>
  <si>
    <t>Chief Financial Officer</t>
  </si>
  <si>
    <t>Management 11</t>
  </si>
  <si>
    <t>#17 - 2 Swift Way</t>
  </si>
  <si>
    <t>Rad</t>
  </si>
  <si>
    <t>Sampson</t>
  </si>
  <si>
    <t>RS</t>
  </si>
  <si>
    <t>rsampson</t>
  </si>
  <si>
    <t>Director, Quality</t>
  </si>
  <si>
    <t>Quality</t>
  </si>
  <si>
    <t>#18 - 2 Swift Way</t>
  </si>
  <si>
    <t>Sarah</t>
  </si>
  <si>
    <t>Malloy</t>
  </si>
  <si>
    <t>SM</t>
  </si>
  <si>
    <t>smalloy</t>
  </si>
  <si>
    <t>Receiver</t>
  </si>
  <si>
    <t>Production 02</t>
  </si>
  <si>
    <t>Receives goods into stock and assigns stock location.</t>
  </si>
  <si>
    <t>#19 - 2 Swift Way</t>
  </si>
  <si>
    <t>Tom</t>
  </si>
  <si>
    <t>TS</t>
  </si>
  <si>
    <t>tswift</t>
  </si>
  <si>
    <t>Director, Engineering</t>
  </si>
  <si>
    <t>Management 12</t>
  </si>
  <si>
    <t>#20 - 2 Swift Way</t>
  </si>
  <si>
    <t>Wakefield</t>
  </si>
  <si>
    <t>Damon</t>
  </si>
  <si>
    <t>WD</t>
  </si>
  <si>
    <t>wdamon</t>
  </si>
  <si>
    <t>Technical Writer</t>
  </si>
  <si>
    <t>Technical 07</t>
  </si>
  <si>
    <t>Provides documents to Eng Prj Coordinator, who updates parts &amp; BOMs. Submits documents to the document repository.</t>
  </si>
  <si>
    <t>John Sharp</t>
  </si>
  <si>
    <t>#21 - 2 Swift Way</t>
  </si>
  <si>
    <t>William</t>
  </si>
  <si>
    <t>Crawford</t>
  </si>
  <si>
    <t>WC</t>
  </si>
  <si>
    <t>wcrawford</t>
  </si>
  <si>
    <t>Director, Legal</t>
  </si>
  <si>
    <t>Legal</t>
  </si>
  <si>
    <t>#22 - 2 Swift Way</t>
  </si>
  <si>
    <t>uid</t>
  </si>
  <si>
    <t>gid</t>
  </si>
  <si>
    <t>class</t>
  </si>
  <si>
    <t>change</t>
  </si>
  <si>
    <t>expire</t>
  </si>
  <si>
    <t>gecos</t>
  </si>
  <si>
    <t>home_dir</t>
  </si>
  <si>
    <t>shell</t>
  </si>
  <si>
    <t>user file record</t>
  </si>
  <si>
    <t>tcsh</t>
  </si>
  <si>
    <t>id</t>
  </si>
  <si>
    <t>username</t>
  </si>
  <si>
    <t>password</t>
  </si>
  <si>
    <t>email</t>
  </si>
  <si>
    <t>nick</t>
  </si>
  <si>
    <t>lname</t>
  </si>
  <si>
    <t>fname</t>
  </si>
  <si>
    <t>initial</t>
  </si>
  <si>
    <t>status_id</t>
  </si>
  <si>
    <t>profile_id</t>
  </si>
  <si>
    <t>Name</t>
  </si>
  <si>
    <t>Description</t>
  </si>
  <si>
    <t>ECO Admin and Item Status</t>
  </si>
  <si>
    <t>Create PN</t>
  </si>
  <si>
    <t>Item Specs, Parts Lists, Made From, Files</t>
  </si>
  <si>
    <t>Item User 6-10</t>
  </si>
  <si>
    <t>Overkit Entries</t>
  </si>
  <si>
    <t>Units of Measure</t>
  </si>
  <si>
    <t>Print</t>
  </si>
  <si>
    <t>Report Design</t>
  </si>
  <si>
    <t>Import</t>
  </si>
  <si>
    <t>Export</t>
  </si>
  <si>
    <t>X</t>
  </si>
  <si>
    <t>Specifies parts (and BOMs, including overkit qty if known at
design), including sources and source costs, issuing RFQs for
costs, and importing part, BOM and sources data.</t>
  </si>
  <si>
    <t>Maintains appropriate financial data for PO's (date closed),
Vendors (account info), Customers (account info), and Jobs
(invoiced date, completed date)</t>
  </si>
  <si>
    <t>Manages builds (control is via stock qty control), issues material,
sets over-kitting and minimum stocking quantities.</t>
  </si>
  <si>
    <t>Issuing RFQs, entering part costs, assembly costing, issuing
POs, receiving goods into stock, assigning stock locations.</t>
  </si>
  <si>
    <t>Changes part Status to Released when part is released. Upon a change request, archives current revision
BOM and changes Status to Unreleased with new rev level.</t>
  </si>
  <si>
    <t>Creates and maintains appropriate customer data (contact,
addresses, etc.), creates and maintains appropriate job data
(created data, promised date, shipped date, customer order,
Etc.).</t>
  </si>
  <si>
    <t>Read access to all data, including exporting and creating reports.</t>
  </si>
  <si>
    <t>Inactive</t>
  </si>
  <si>
    <t>Active</t>
  </si>
  <si>
    <t>cn</t>
  </si>
  <si>
    <t>givenName</t>
  </si>
  <si>
    <t>sn</t>
  </si>
  <si>
    <t>title</t>
  </si>
  <si>
    <t>mail</t>
  </si>
  <si>
    <t>manager</t>
  </si>
  <si>
    <t>objectClass</t>
  </si>
  <si>
    <t>userPassword</t>
  </si>
  <si>
    <t>top</t>
  </si>
  <si>
    <t>Extend rows as necessary to include all rows in master</t>
  </si>
  <si>
    <t>Data related to a specific component only is included in the relevant component's worksheet</t>
  </si>
  <si>
    <t>{SSHA}4LvzDBzD1Uocms2XXi3dLleR54prH+/X</t>
  </si>
  <si>
    <t>{SSHA}fPnzUPmJ8ju5UMwDrUz2tucxwIPttltZ</t>
  </si>
  <si>
    <t>master</t>
  </si>
  <si>
    <t>Edit “master” worksheet as needed (“master” data is relevant to all components)</t>
  </si>
  <si>
    <t>Nickname</t>
  </si>
  <si>
    <t>Initial</t>
  </si>
  <si>
    <t>Person not active.</t>
  </si>
  <si>
    <t>Person is active.</t>
  </si>
  <si>
    <t>user-system</t>
  </si>
  <si>
    <t>user-ldap</t>
  </si>
  <si>
    <t>inetOrgUser</t>
  </si>
  <si>
    <t>Maestro Administrator</t>
  </si>
  <si>
    <t>admin@swiftconstructioncompany.net</t>
  </si>
  <si>
    <t>Maestro Demonstrator</t>
  </si>
  <si>
    <t>AU</t>
  </si>
  <si>
    <t>Copy column "username" to scc/bin/setup_rmuser.txt  (to not include column title)</t>
  </si>
  <si>
    <t>Copy column "user file record" to scc/bin/setup_adduser.txt (do not include column title)</t>
  </si>
  <si>
    <t>Obtain password hash for any new users using slappasswd ("slappasswd -s password")</t>
  </si>
  <si>
    <t>user</t>
  </si>
  <si>
    <t>Export in CSV format to user-ldap.csv</t>
  </si>
  <si>
    <t>Export in CSV format to user.csv (note passwords are in plain text, use appropriate security measures)</t>
  </si>
  <si>
    <t>Costs +  Update Costs when making Purch Lists</t>
  </si>
  <si>
    <t>Sources: Vendors, Mfrs, Mfr P/Ns, Linecard</t>
  </si>
  <si>
    <t>Customers/Jobs (View)</t>
  </si>
  <si>
    <t>Customsers (Edit)</t>
  </si>
  <si>
    <t>Jobs</t>
  </si>
  <si>
    <t>Purchase Orders</t>
  </si>
  <si>
    <t>Requests for Quotation</t>
  </si>
  <si>
    <t>Minimum Stock Entries</t>
  </si>
  <si>
    <t>Stock Quantities</t>
  </si>
  <si>
    <t>Permission Groups, Group Members, ECO Departments, Users/Passwords</t>
  </si>
  <si>
    <t>Projects</t>
  </si>
  <si>
    <t>Parts (Parts&amp;Vendors)</t>
  </si>
  <si>
    <t>Project Owner</t>
  </si>
  <si>
    <t>Project Member</t>
  </si>
  <si>
    <t>Project Reader</t>
  </si>
  <si>
    <t>Create/Read/Update/Delete (all data)</t>
  </si>
  <si>
    <t>Create/Read/Update/NO-DELETE (all 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</si>
</sst>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[$$-1009]#,##0.00;[Red]&quot;-&quot;[$$-1009]#,##0.00"/>
    <numFmt numFmtId="166" formatCode="[$$-1009]#,##0.00;&quot;-&quot;[$$-1009]#,##0.00"/>
  </numFmts>
  <fonts count="13" x14ac:knownFonts="1">
    <font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i/>
      <sz val="16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  <font>
      <b/>
      <i/>
      <u/>
      <sz val="11"/>
      <color rgb="FF333333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000000"/>
      <name val="Courier New"/>
      <family val="3"/>
    </font>
    <font>
      <sz val="10"/>
      <color rgb="FF333333"/>
      <name val="Courier New"/>
      <family val="3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2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" fillId="0" borderId="0"/>
    <xf numFmtId="165" fontId="6" fillId="0" borderId="0"/>
    <xf numFmtId="166" fontId="7" fillId="0" borderId="0"/>
  </cellStyleXfs>
  <cellXfs count="61">
    <xf numFmtId="0" fontId="0" fillId="0" borderId="0" xfId="0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0" xfId="1" applyFont="1"/>
    <xf numFmtId="0" fontId="8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8" fillId="0" borderId="4" xfId="1" applyFont="1" applyBorder="1"/>
    <xf numFmtId="0" fontId="8" fillId="0" borderId="0" xfId="1" applyFont="1" applyBorder="1"/>
    <xf numFmtId="0" fontId="8" fillId="0" borderId="5" xfId="1" applyFont="1" applyBorder="1"/>
    <xf numFmtId="0" fontId="8" fillId="0" borderId="6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 applyAlignment="1">
      <alignment horizontal="center"/>
    </xf>
    <xf numFmtId="0" fontId="8" fillId="0" borderId="10" xfId="1" applyFont="1" applyBorder="1"/>
    <xf numFmtId="0" fontId="8" fillId="0" borderId="10" xfId="1" applyFont="1" applyBorder="1" applyAlignment="1">
      <alignment horizontal="center"/>
    </xf>
    <xf numFmtId="0" fontId="8" fillId="0" borderId="11" xfId="1" applyFont="1" applyBorder="1"/>
    <xf numFmtId="0" fontId="8" fillId="0" borderId="12" xfId="1" applyFont="1" applyBorder="1"/>
    <xf numFmtId="0" fontId="4" fillId="0" borderId="7" xfId="0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7" xfId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 applyAlignment="1">
      <alignment wrapText="1"/>
    </xf>
    <xf numFmtId="0" fontId="9" fillId="0" borderId="0" xfId="0" applyFont="1"/>
    <xf numFmtId="0" fontId="8" fillId="0" borderId="1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Border="1"/>
    <xf numFmtId="0" fontId="10" fillId="0" borderId="0" xfId="0" applyFont="1" applyBorder="1" applyAlignment="1">
      <alignment horizontal="left" vertical="center" wrapText="1"/>
    </xf>
    <xf numFmtId="164" fontId="8" fillId="0" borderId="5" xfId="1" applyNumberFormat="1" applyFont="1" applyBorder="1" applyAlignment="1">
      <alignment horizontal="center"/>
    </xf>
    <xf numFmtId="0" fontId="11" fillId="0" borderId="0" xfId="0" quotePrefix="1" applyFont="1"/>
    <xf numFmtId="0" fontId="4" fillId="0" borderId="2" xfId="0" applyFont="1" applyBorder="1" applyAlignment="1">
      <alignment horizontal="center" textRotation="90" wrapText="1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 applyAlignment="1">
      <alignment horizontal="center" textRotation="90" wrapText="1"/>
    </xf>
    <xf numFmtId="0" fontId="4" fillId="0" borderId="19" xfId="0" applyFont="1" applyBorder="1" applyAlignment="1">
      <alignment horizontal="center" textRotation="90" wrapText="1"/>
    </xf>
    <xf numFmtId="0" fontId="4" fillId="0" borderId="2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4" fillId="0" borderId="23" xfId="0" applyFont="1" applyBorder="1"/>
    <xf numFmtId="0" fontId="4" fillId="0" borderId="23" xfId="0" applyFont="1" applyBorder="1" applyAlignment="1">
      <alignment wrapText="1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 textRotation="90" wrapText="1"/>
    </xf>
  </cellXfs>
  <cellStyles count="12">
    <cellStyle name="Excel Built-in Normal" xfId="1"/>
    <cellStyle name="Heading" xfId="2"/>
    <cellStyle name="Heading1" xfId="3"/>
    <cellStyle name="Normal" xfId="0" builtinId="0" customBuiltin="1"/>
    <cellStyle name="Normal 2" xfId="4"/>
    <cellStyle name="Normal 3" xfId="5"/>
    <cellStyle name="Normal 4" xfId="6"/>
    <cellStyle name="Normal 5" xfId="7"/>
    <cellStyle name="Normal 6" xfId="8"/>
    <cellStyle name="Result" xfId="9"/>
    <cellStyle name="Result2" xfId="10"/>
    <cellStyle name="TableStyleLight1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44"/>
  <sheetViews>
    <sheetView workbookViewId="0"/>
  </sheetViews>
  <sheetFormatPr defaultRowHeight="13.8" x14ac:dyDescent="0.25"/>
  <cols>
    <col min="1" max="1" width="8.19921875" style="4" customWidth="1"/>
    <col min="2" max="2" width="9.69921875" style="4" customWidth="1"/>
    <col min="3" max="3" width="12.19921875" style="4" customWidth="1"/>
    <col min="4" max="5" width="8.5" style="4" customWidth="1"/>
    <col min="6" max="6" width="8" style="5" customWidth="1"/>
    <col min="7" max="7" width="14.3984375" style="4" customWidth="1"/>
    <col min="8" max="8" width="7.8984375" style="4" customWidth="1"/>
    <col min="9" max="10" width="11" style="4" customWidth="1"/>
    <col min="11" max="11" width="10" style="5" customWidth="1"/>
    <col min="12" max="12" width="20.09765625" style="4" customWidth="1"/>
    <col min="13" max="13" width="22.59765625" style="4" customWidth="1"/>
    <col min="14" max="14" width="24.69921875" style="4" bestFit="1" customWidth="1"/>
    <col min="15" max="15" width="32.69921875" style="4" bestFit="1" customWidth="1"/>
    <col min="16" max="16" width="19.8984375" style="4" bestFit="1" customWidth="1"/>
    <col min="17" max="17" width="16.5" style="4" bestFit="1" customWidth="1"/>
    <col min="18" max="18" width="28.69921875" style="4" customWidth="1"/>
    <col min="19" max="19" width="12.5" style="4" bestFit="1" customWidth="1"/>
    <col min="20" max="20" width="12.19921875" style="4" bestFit="1" customWidth="1"/>
    <col min="21" max="21" width="8.69921875" style="4" customWidth="1"/>
    <col min="22" max="22" width="9.09765625" style="5" bestFit="1" customWidth="1"/>
    <col min="23" max="23" width="13.69921875" style="5" bestFit="1" customWidth="1"/>
    <col min="24" max="24" width="11.19921875" style="5" bestFit="1" customWidth="1"/>
    <col min="25" max="26" width="12.59765625" style="4" bestFit="1" customWidth="1"/>
    <col min="27" max="27" width="12.8984375" style="4" customWidth="1"/>
    <col min="28" max="28" width="9.19921875" style="4" customWidth="1"/>
    <col min="29" max="29" width="9.19921875" style="5" bestFit="1" customWidth="1"/>
    <col min="30" max="30" width="14" style="5" bestFit="1" customWidth="1"/>
    <col min="31" max="31" width="11.3984375" style="5" bestFit="1" customWidth="1"/>
  </cols>
  <sheetData>
    <row r="1" spans="1:31" x14ac:dyDescent="0.25">
      <c r="A1" s="1" t="s">
        <v>0</v>
      </c>
      <c r="B1" s="2"/>
      <c r="C1" s="3"/>
      <c r="K1" s="6"/>
      <c r="L1" s="7"/>
    </row>
    <row r="2" spans="1:31" x14ac:dyDescent="0.25">
      <c r="A2" s="8" t="s">
        <v>1</v>
      </c>
      <c r="B2" s="9" t="s">
        <v>2</v>
      </c>
      <c r="C2" s="10"/>
      <c r="K2" s="6"/>
      <c r="L2" s="7"/>
    </row>
    <row r="3" spans="1:31" x14ac:dyDescent="0.25">
      <c r="A3" s="8"/>
      <c r="B3" s="9"/>
      <c r="C3" s="10"/>
      <c r="K3" s="6"/>
      <c r="L3" s="7"/>
    </row>
    <row r="4" spans="1:31" x14ac:dyDescent="0.25">
      <c r="A4" s="11"/>
      <c r="B4" s="12"/>
      <c r="C4" s="13"/>
      <c r="K4" s="6"/>
      <c r="L4" s="7"/>
    </row>
    <row r="6" spans="1:31" x14ac:dyDescent="0.25">
      <c r="A6" s="14" t="s">
        <v>3</v>
      </c>
      <c r="B6" s="14" t="s">
        <v>4</v>
      </c>
      <c r="C6" s="15" t="s">
        <v>5</v>
      </c>
      <c r="D6" s="15"/>
      <c r="E6" s="15"/>
      <c r="F6" s="16"/>
      <c r="G6" s="15"/>
      <c r="H6" s="17" t="s">
        <v>6</v>
      </c>
      <c r="I6" s="15"/>
      <c r="J6" s="15"/>
      <c r="K6" s="16"/>
      <c r="L6" s="18"/>
      <c r="M6" s="17" t="s">
        <v>7</v>
      </c>
      <c r="N6" s="15"/>
      <c r="O6" s="15"/>
      <c r="P6" s="15"/>
      <c r="Q6" s="15"/>
      <c r="R6" s="15"/>
      <c r="S6" s="15"/>
      <c r="T6" s="15"/>
      <c r="U6" s="15"/>
      <c r="V6" s="16"/>
      <c r="W6" s="16"/>
      <c r="X6" s="16"/>
      <c r="Y6" s="15"/>
      <c r="Z6" s="18"/>
      <c r="AA6" s="17" t="s">
        <v>8</v>
      </c>
      <c r="AB6" s="15"/>
      <c r="AC6" s="16"/>
      <c r="AD6" s="16"/>
      <c r="AE6" s="31"/>
    </row>
    <row r="7" spans="1:31" x14ac:dyDescent="0.25">
      <c r="A7" s="19"/>
      <c r="B7" s="20"/>
      <c r="C7" s="12" t="s">
        <v>9</v>
      </c>
      <c r="D7" s="12" t="s">
        <v>10</v>
      </c>
      <c r="E7" s="21" t="s">
        <v>289</v>
      </c>
      <c r="F7" s="21" t="s">
        <v>288</v>
      </c>
      <c r="G7" s="21" t="s">
        <v>11</v>
      </c>
      <c r="H7" s="11" t="s">
        <v>12</v>
      </c>
      <c r="I7" s="12" t="s">
        <v>13</v>
      </c>
      <c r="J7" s="12" t="s">
        <v>14</v>
      </c>
      <c r="K7" s="21" t="s">
        <v>15</v>
      </c>
      <c r="L7" s="13" t="s">
        <v>16</v>
      </c>
      <c r="M7" s="11" t="s">
        <v>17</v>
      </c>
      <c r="N7" s="12" t="s">
        <v>18</v>
      </c>
      <c r="O7" s="12" t="s">
        <v>19</v>
      </c>
      <c r="P7" s="12" t="s">
        <v>20</v>
      </c>
      <c r="Q7" s="12" t="s">
        <v>21</v>
      </c>
      <c r="R7" s="12" t="s">
        <v>22</v>
      </c>
      <c r="S7" s="12" t="s">
        <v>23</v>
      </c>
      <c r="T7" s="12" t="s">
        <v>24</v>
      </c>
      <c r="U7" s="12" t="s">
        <v>25</v>
      </c>
      <c r="V7" s="21" t="s">
        <v>26</v>
      </c>
      <c r="W7" s="21" t="s">
        <v>27</v>
      </c>
      <c r="X7" s="21" t="s">
        <v>28</v>
      </c>
      <c r="Y7" s="12" t="s">
        <v>29</v>
      </c>
      <c r="Z7" s="13" t="s">
        <v>30</v>
      </c>
      <c r="AA7" s="11" t="s">
        <v>31</v>
      </c>
      <c r="AB7" s="12" t="s">
        <v>32</v>
      </c>
      <c r="AC7" s="21" t="s">
        <v>33</v>
      </c>
      <c r="AD7" s="21" t="s">
        <v>34</v>
      </c>
      <c r="AE7" s="32" t="s">
        <v>35</v>
      </c>
    </row>
    <row r="8" spans="1:31" x14ac:dyDescent="0.25">
      <c r="A8" s="22">
        <v>1</v>
      </c>
      <c r="B8" s="14">
        <v>2</v>
      </c>
      <c r="C8" s="17" t="s">
        <v>36</v>
      </c>
      <c r="D8" s="15" t="s">
        <v>37</v>
      </c>
      <c r="E8" s="16"/>
      <c r="F8" s="16" t="s">
        <v>298</v>
      </c>
      <c r="G8" s="16"/>
      <c r="H8" s="17" t="s">
        <v>38</v>
      </c>
      <c r="I8" s="15" t="s">
        <v>38</v>
      </c>
      <c r="J8" s="15"/>
      <c r="K8" s="16">
        <f>VLOOKUP(L8,user_profile!$B$3:$D$11,3,)</f>
        <v>1</v>
      </c>
      <c r="L8" s="18" t="s">
        <v>36</v>
      </c>
      <c r="M8" s="8" t="s">
        <v>49</v>
      </c>
      <c r="N8" s="15" t="s">
        <v>295</v>
      </c>
      <c r="O8" s="7" t="s">
        <v>296</v>
      </c>
      <c r="P8" s="15"/>
      <c r="Q8" s="15"/>
      <c r="R8" s="15"/>
      <c r="S8" s="15"/>
      <c r="T8" s="15"/>
      <c r="U8" s="15"/>
      <c r="V8" s="16"/>
      <c r="W8" s="16"/>
      <c r="X8" s="16"/>
      <c r="Y8" s="15"/>
      <c r="Z8" s="18"/>
      <c r="AA8" s="17"/>
      <c r="AB8" s="15"/>
      <c r="AC8" s="16"/>
      <c r="AD8" s="16"/>
      <c r="AE8" s="31"/>
    </row>
    <row r="9" spans="1:31" x14ac:dyDescent="0.25">
      <c r="A9" s="23">
        <v>2</v>
      </c>
      <c r="B9" s="24">
        <v>2</v>
      </c>
      <c r="C9" s="8" t="s">
        <v>39</v>
      </c>
      <c r="D9" s="9" t="s">
        <v>37</v>
      </c>
      <c r="E9" s="25"/>
      <c r="F9" s="25" t="s">
        <v>40</v>
      </c>
      <c r="G9" s="25"/>
      <c r="H9" s="8" t="s">
        <v>41</v>
      </c>
      <c r="I9" s="9" t="s">
        <v>41</v>
      </c>
      <c r="J9" s="9"/>
      <c r="K9" s="25">
        <f>VLOOKUP(L9,user_profile!$B$3:$D$11,3,)</f>
        <v>2</v>
      </c>
      <c r="L9" s="10" t="s">
        <v>39</v>
      </c>
      <c r="M9" s="8" t="s">
        <v>49</v>
      </c>
      <c r="N9" s="9" t="s">
        <v>297</v>
      </c>
      <c r="O9" s="4" t="s">
        <v>296</v>
      </c>
      <c r="P9" s="9"/>
      <c r="Q9" s="9"/>
      <c r="R9" s="9"/>
      <c r="S9" s="9"/>
      <c r="T9" s="9"/>
      <c r="U9" s="9"/>
      <c r="V9" s="25"/>
      <c r="W9" s="25"/>
      <c r="X9" s="25"/>
      <c r="Y9" s="9"/>
      <c r="Z9" s="10"/>
      <c r="AA9" s="8"/>
      <c r="AB9" s="9"/>
      <c r="AC9" s="25"/>
      <c r="AD9" s="25"/>
      <c r="AE9" s="33"/>
    </row>
    <row r="10" spans="1:31" x14ac:dyDescent="0.25">
      <c r="A10" s="24">
        <v>3</v>
      </c>
      <c r="B10" s="24">
        <v>2</v>
      </c>
      <c r="C10" s="8" t="s">
        <v>42</v>
      </c>
      <c r="D10" s="4" t="s">
        <v>43</v>
      </c>
      <c r="E10" s="5"/>
      <c r="F10" s="5" t="s">
        <v>44</v>
      </c>
      <c r="G10" s="38">
        <v>21551</v>
      </c>
      <c r="H10" s="8" t="s">
        <v>45</v>
      </c>
      <c r="I10" s="4" t="s">
        <v>46</v>
      </c>
      <c r="J10" s="7" t="s">
        <v>47</v>
      </c>
      <c r="K10" s="25">
        <f>VLOOKUP(L10,user_profile!$B$3:$D$11,3,)</f>
        <v>3</v>
      </c>
      <c r="L10" s="10" t="s">
        <v>48</v>
      </c>
      <c r="M10" s="8" t="s">
        <v>49</v>
      </c>
      <c r="N10" s="4" t="s">
        <v>50</v>
      </c>
      <c r="O10" s="4" t="str">
        <f t="shared" ref="O10:O31" si="0">CONCATENATE(H10,"@",$B$2)</f>
        <v>bjenks@swiftconstructioncompany.net</v>
      </c>
      <c r="P10" s="4" t="s">
        <v>51</v>
      </c>
      <c r="Q10" s="4" t="s">
        <v>52</v>
      </c>
      <c r="R10" s="4" t="s">
        <v>53</v>
      </c>
      <c r="S10" s="4" t="s">
        <v>54</v>
      </c>
      <c r="T10" s="4" t="s">
        <v>55</v>
      </c>
      <c r="U10" s="4" t="s">
        <v>56</v>
      </c>
      <c r="V10" s="5" t="s">
        <v>57</v>
      </c>
      <c r="W10" s="5">
        <v>13054</v>
      </c>
      <c r="X10" s="5" t="s">
        <v>58</v>
      </c>
      <c r="Y10" s="4" t="s">
        <v>59</v>
      </c>
      <c r="Z10" s="10" t="s">
        <v>60</v>
      </c>
      <c r="AA10" s="8" t="s">
        <v>61</v>
      </c>
      <c r="AB10" s="4" t="s">
        <v>56</v>
      </c>
      <c r="AC10" s="5" t="s">
        <v>57</v>
      </c>
      <c r="AD10" s="5">
        <v>13054</v>
      </c>
      <c r="AE10" s="33" t="s">
        <v>58</v>
      </c>
    </row>
    <row r="11" spans="1:31" x14ac:dyDescent="0.25">
      <c r="A11" s="23">
        <v>4</v>
      </c>
      <c r="B11" s="24">
        <v>2</v>
      </c>
      <c r="C11" s="8" t="s">
        <v>62</v>
      </c>
      <c r="D11" s="4" t="s">
        <v>63</v>
      </c>
      <c r="E11" s="5"/>
      <c r="F11" s="5" t="s">
        <v>64</v>
      </c>
      <c r="G11" s="38">
        <v>14277</v>
      </c>
      <c r="H11" s="8" t="s">
        <v>65</v>
      </c>
      <c r="I11" s="4" t="s">
        <v>46</v>
      </c>
      <c r="J11" s="7" t="s">
        <v>47</v>
      </c>
      <c r="K11" s="25">
        <f>VLOOKUP(L11,user_profile!$B$3:$D$11,3,)</f>
        <v>9</v>
      </c>
      <c r="L11" s="10" t="s">
        <v>66</v>
      </c>
      <c r="M11" s="8" t="s">
        <v>49</v>
      </c>
      <c r="N11" s="4" t="s">
        <v>67</v>
      </c>
      <c r="O11" s="4" t="str">
        <f t="shared" si="0"/>
        <v>bswift@swiftconstructioncompany.net</v>
      </c>
      <c r="P11" s="4" t="s">
        <v>68</v>
      </c>
      <c r="Q11" s="4" t="s">
        <v>69</v>
      </c>
      <c r="R11" s="4" t="s">
        <v>70</v>
      </c>
      <c r="T11" s="4" t="s">
        <v>55</v>
      </c>
      <c r="U11" s="4" t="s">
        <v>56</v>
      </c>
      <c r="V11" s="5" t="s">
        <v>57</v>
      </c>
      <c r="W11" s="5">
        <v>13054</v>
      </c>
      <c r="X11" s="5" t="s">
        <v>58</v>
      </c>
      <c r="Y11" s="4" t="s">
        <v>59</v>
      </c>
      <c r="Z11" s="10" t="s">
        <v>60</v>
      </c>
      <c r="AA11" s="8" t="s">
        <v>71</v>
      </c>
      <c r="AB11" s="4" t="s">
        <v>56</v>
      </c>
      <c r="AC11" s="5" t="s">
        <v>57</v>
      </c>
      <c r="AD11" s="5">
        <v>13054</v>
      </c>
      <c r="AE11" s="33" t="s">
        <v>58</v>
      </c>
    </row>
    <row r="12" spans="1:31" x14ac:dyDescent="0.25">
      <c r="A12" s="23">
        <v>5</v>
      </c>
      <c r="B12" s="24">
        <v>2</v>
      </c>
      <c r="C12" s="8" t="s">
        <v>72</v>
      </c>
      <c r="D12" s="4" t="s">
        <v>73</v>
      </c>
      <c r="E12" s="5"/>
      <c r="F12" s="5" t="s">
        <v>74</v>
      </c>
      <c r="G12" s="38">
        <v>21610</v>
      </c>
      <c r="H12" s="8" t="s">
        <v>75</v>
      </c>
      <c r="I12" s="4" t="s">
        <v>46</v>
      </c>
      <c r="J12" s="7" t="s">
        <v>47</v>
      </c>
      <c r="K12" s="25">
        <f>VLOOKUP(L12,user_profile!$B$3:$D$11,3,)</f>
        <v>3</v>
      </c>
      <c r="L12" s="10" t="s">
        <v>48</v>
      </c>
      <c r="M12" s="8" t="s">
        <v>49</v>
      </c>
      <c r="N12" s="4" t="s">
        <v>76</v>
      </c>
      <c r="O12" s="4" t="str">
        <f t="shared" si="0"/>
        <v>barmstrong@swiftconstructioncompany.net</v>
      </c>
      <c r="P12" s="4" t="s">
        <v>77</v>
      </c>
      <c r="Q12" s="4" t="s">
        <v>52</v>
      </c>
      <c r="R12" s="4" t="s">
        <v>78</v>
      </c>
      <c r="S12" s="4" t="s">
        <v>54</v>
      </c>
      <c r="T12" s="4" t="s">
        <v>55</v>
      </c>
      <c r="U12" s="4" t="s">
        <v>56</v>
      </c>
      <c r="V12" s="5" t="s">
        <v>57</v>
      </c>
      <c r="W12" s="5">
        <v>13054</v>
      </c>
      <c r="X12" s="5" t="s">
        <v>58</v>
      </c>
      <c r="Y12" s="4" t="s">
        <v>59</v>
      </c>
      <c r="Z12" s="10" t="s">
        <v>60</v>
      </c>
      <c r="AA12" s="8" t="s">
        <v>79</v>
      </c>
      <c r="AB12" s="4" t="s">
        <v>56</v>
      </c>
      <c r="AC12" s="5" t="s">
        <v>57</v>
      </c>
      <c r="AD12" s="5">
        <v>13054</v>
      </c>
      <c r="AE12" s="33" t="s">
        <v>58</v>
      </c>
    </row>
    <row r="13" spans="1:31" x14ac:dyDescent="0.25">
      <c r="A13" s="24">
        <v>6</v>
      </c>
      <c r="B13" s="24">
        <v>2</v>
      </c>
      <c r="C13" s="8" t="s">
        <v>80</v>
      </c>
      <c r="D13" s="4" t="s">
        <v>81</v>
      </c>
      <c r="E13" s="5"/>
      <c r="F13" s="5" t="s">
        <v>82</v>
      </c>
      <c r="G13" s="38">
        <v>21641</v>
      </c>
      <c r="H13" s="8" t="s">
        <v>83</v>
      </c>
      <c r="I13" s="4" t="s">
        <v>46</v>
      </c>
      <c r="J13" s="7" t="s">
        <v>47</v>
      </c>
      <c r="K13" s="25">
        <f>VLOOKUP(L13,user_profile!$B$3:$D$11,3,)</f>
        <v>3</v>
      </c>
      <c r="L13" s="10" t="s">
        <v>48</v>
      </c>
      <c r="M13" s="8" t="s">
        <v>49</v>
      </c>
      <c r="N13" s="4" t="s">
        <v>84</v>
      </c>
      <c r="O13" s="4" t="str">
        <f t="shared" si="0"/>
        <v>fmason@swiftconstructioncompany.net</v>
      </c>
      <c r="P13" s="4" t="s">
        <v>77</v>
      </c>
      <c r="Q13" s="4" t="s">
        <v>52</v>
      </c>
      <c r="R13" s="4" t="s">
        <v>85</v>
      </c>
      <c r="S13" s="4" t="s">
        <v>54</v>
      </c>
      <c r="T13" s="4" t="s">
        <v>55</v>
      </c>
      <c r="U13" s="4" t="s">
        <v>56</v>
      </c>
      <c r="V13" s="5" t="s">
        <v>57</v>
      </c>
      <c r="W13" s="5">
        <v>13054</v>
      </c>
      <c r="X13" s="5" t="s">
        <v>58</v>
      </c>
      <c r="Y13" s="4" t="s">
        <v>59</v>
      </c>
      <c r="Z13" s="10" t="s">
        <v>60</v>
      </c>
      <c r="AA13" s="8" t="s">
        <v>86</v>
      </c>
      <c r="AB13" s="4" t="s">
        <v>56</v>
      </c>
      <c r="AC13" s="5" t="s">
        <v>57</v>
      </c>
      <c r="AD13" s="5">
        <v>13054</v>
      </c>
      <c r="AE13" s="33" t="s">
        <v>58</v>
      </c>
    </row>
    <row r="14" spans="1:31" x14ac:dyDescent="0.25">
      <c r="A14" s="23">
        <v>7</v>
      </c>
      <c r="B14" s="24">
        <v>2</v>
      </c>
      <c r="C14" s="8" t="s">
        <v>87</v>
      </c>
      <c r="D14" s="4" t="s">
        <v>88</v>
      </c>
      <c r="E14" s="5"/>
      <c r="F14" s="5" t="s">
        <v>89</v>
      </c>
      <c r="G14" s="38">
        <v>21671</v>
      </c>
      <c r="H14" s="8" t="s">
        <v>90</v>
      </c>
      <c r="I14" s="4" t="s">
        <v>46</v>
      </c>
      <c r="J14" s="7" t="s">
        <v>47</v>
      </c>
      <c r="K14" s="25">
        <f>VLOOKUP(L14,user_profile!$B$3:$D$11,3,)</f>
        <v>5</v>
      </c>
      <c r="L14" s="10" t="s">
        <v>91</v>
      </c>
      <c r="M14" s="8" t="s">
        <v>49</v>
      </c>
      <c r="N14" s="4" t="s">
        <v>92</v>
      </c>
      <c r="O14" s="4" t="str">
        <f t="shared" si="0"/>
        <v>gjackson@swiftconstructioncompany.net</v>
      </c>
      <c r="P14" s="4" t="s">
        <v>93</v>
      </c>
      <c r="Q14" s="4" t="s">
        <v>94</v>
      </c>
      <c r="R14" s="4" t="s">
        <v>95</v>
      </c>
      <c r="S14" s="4" t="s">
        <v>96</v>
      </c>
      <c r="T14" s="4" t="s">
        <v>55</v>
      </c>
      <c r="U14" s="4" t="s">
        <v>56</v>
      </c>
      <c r="V14" s="5" t="s">
        <v>57</v>
      </c>
      <c r="W14" s="5">
        <v>13054</v>
      </c>
      <c r="X14" s="5" t="s">
        <v>58</v>
      </c>
      <c r="Y14" s="4" t="s">
        <v>59</v>
      </c>
      <c r="Z14" s="10" t="s">
        <v>60</v>
      </c>
      <c r="AA14" s="8" t="s">
        <v>97</v>
      </c>
      <c r="AB14" s="4" t="s">
        <v>56</v>
      </c>
      <c r="AC14" s="5" t="s">
        <v>57</v>
      </c>
      <c r="AD14" s="5">
        <v>13054</v>
      </c>
      <c r="AE14" s="33" t="s">
        <v>58</v>
      </c>
    </row>
    <row r="15" spans="1:31" x14ac:dyDescent="0.25">
      <c r="A15" s="23">
        <v>8</v>
      </c>
      <c r="B15" s="24">
        <v>2</v>
      </c>
      <c r="C15" s="8" t="s">
        <v>98</v>
      </c>
      <c r="D15" s="4" t="s">
        <v>99</v>
      </c>
      <c r="E15" s="5"/>
      <c r="F15" s="5" t="s">
        <v>100</v>
      </c>
      <c r="G15" s="38">
        <v>21702</v>
      </c>
      <c r="H15" s="8" t="s">
        <v>101</v>
      </c>
      <c r="I15" s="4" t="s">
        <v>46</v>
      </c>
      <c r="J15" s="7" t="s">
        <v>47</v>
      </c>
      <c r="K15" s="25">
        <f>VLOOKUP(L15,user_profile!$B$3:$D$11,3,)</f>
        <v>9</v>
      </c>
      <c r="L15" s="10" t="s">
        <v>66</v>
      </c>
      <c r="M15" s="8" t="s">
        <v>49</v>
      </c>
      <c r="N15" s="4" t="s">
        <v>102</v>
      </c>
      <c r="O15" s="4" t="str">
        <f t="shared" si="0"/>
        <v>hbaldwin@swiftconstructioncompany.net</v>
      </c>
      <c r="P15" s="4" t="s">
        <v>103</v>
      </c>
      <c r="Q15" s="4" t="s">
        <v>94</v>
      </c>
      <c r="R15" s="4" t="s">
        <v>104</v>
      </c>
      <c r="S15" s="4" t="s">
        <v>96</v>
      </c>
      <c r="T15" s="4" t="s">
        <v>55</v>
      </c>
      <c r="U15" s="4" t="s">
        <v>56</v>
      </c>
      <c r="V15" s="5" t="s">
        <v>57</v>
      </c>
      <c r="W15" s="5">
        <v>13054</v>
      </c>
      <c r="X15" s="5" t="s">
        <v>58</v>
      </c>
      <c r="Y15" s="4" t="s">
        <v>59</v>
      </c>
      <c r="Z15" s="10" t="s">
        <v>60</v>
      </c>
      <c r="AA15" s="8" t="s">
        <v>105</v>
      </c>
      <c r="AB15" s="4" t="s">
        <v>56</v>
      </c>
      <c r="AC15" s="5" t="s">
        <v>57</v>
      </c>
      <c r="AD15" s="5">
        <v>13054</v>
      </c>
      <c r="AE15" s="33" t="s">
        <v>58</v>
      </c>
    </row>
    <row r="16" spans="1:31" x14ac:dyDescent="0.25">
      <c r="A16" s="24">
        <v>9</v>
      </c>
      <c r="B16" s="24">
        <v>2</v>
      </c>
      <c r="C16" s="8" t="s">
        <v>106</v>
      </c>
      <c r="D16" s="4" t="s">
        <v>107</v>
      </c>
      <c r="E16" s="5"/>
      <c r="F16" s="5" t="s">
        <v>108</v>
      </c>
      <c r="G16" s="38">
        <v>21732</v>
      </c>
      <c r="H16" s="8" t="s">
        <v>109</v>
      </c>
      <c r="I16" s="4" t="s">
        <v>46</v>
      </c>
      <c r="J16" s="7" t="s">
        <v>47</v>
      </c>
      <c r="K16" s="25">
        <f>VLOOKUP(L16,user_profile!$B$3:$D$11,3,)</f>
        <v>4</v>
      </c>
      <c r="L16" s="10" t="s">
        <v>110</v>
      </c>
      <c r="M16" s="8" t="s">
        <v>49</v>
      </c>
      <c r="N16" s="4" t="s">
        <v>111</v>
      </c>
      <c r="O16" s="4" t="str">
        <f>CONCATENATE(H16,"@",$B$2)</f>
        <v>hrandall@swiftconstructioncompany.net</v>
      </c>
      <c r="P16" s="4" t="s">
        <v>112</v>
      </c>
      <c r="Q16" s="4" t="s">
        <v>110</v>
      </c>
      <c r="R16" s="4" t="s">
        <v>113</v>
      </c>
      <c r="S16" s="4" t="s">
        <v>114</v>
      </c>
      <c r="T16" s="4" t="s">
        <v>55</v>
      </c>
      <c r="U16" s="4" t="s">
        <v>56</v>
      </c>
      <c r="V16" s="5" t="s">
        <v>57</v>
      </c>
      <c r="W16" s="5">
        <v>13054</v>
      </c>
      <c r="X16" s="5" t="s">
        <v>58</v>
      </c>
      <c r="Y16" s="4" t="s">
        <v>59</v>
      </c>
      <c r="Z16" s="10" t="s">
        <v>60</v>
      </c>
      <c r="AA16" s="8" t="s">
        <v>115</v>
      </c>
      <c r="AB16" s="4" t="s">
        <v>56</v>
      </c>
      <c r="AC16" s="5" t="s">
        <v>57</v>
      </c>
      <c r="AD16" s="5">
        <v>13054</v>
      </c>
      <c r="AE16" s="33" t="s">
        <v>58</v>
      </c>
    </row>
    <row r="17" spans="1:31" x14ac:dyDescent="0.25">
      <c r="A17" s="23">
        <v>10</v>
      </c>
      <c r="B17" s="24">
        <v>2</v>
      </c>
      <c r="C17" s="8" t="s">
        <v>116</v>
      </c>
      <c r="D17" s="4" t="s">
        <v>117</v>
      </c>
      <c r="E17" s="5"/>
      <c r="F17" s="5" t="s">
        <v>118</v>
      </c>
      <c r="G17" s="38">
        <v>21763</v>
      </c>
      <c r="H17" s="8" t="s">
        <v>119</v>
      </c>
      <c r="I17" s="4" t="s">
        <v>46</v>
      </c>
      <c r="J17" s="7" t="s">
        <v>47</v>
      </c>
      <c r="K17" s="25">
        <f>VLOOKUP(L17,user_profile!$B$3:$D$11,3,)</f>
        <v>8</v>
      </c>
      <c r="L17" s="10" t="s">
        <v>120</v>
      </c>
      <c r="M17" s="8" t="s">
        <v>49</v>
      </c>
      <c r="N17" s="4" t="s">
        <v>121</v>
      </c>
      <c r="O17" s="4" t="str">
        <f t="shared" si="0"/>
        <v>jwood@swiftconstructioncompany.net</v>
      </c>
      <c r="P17" s="4" t="s">
        <v>122</v>
      </c>
      <c r="Q17" s="4" t="s">
        <v>123</v>
      </c>
      <c r="R17" s="4" t="s">
        <v>124</v>
      </c>
      <c r="S17" s="4" t="s">
        <v>125</v>
      </c>
      <c r="T17" s="4" t="s">
        <v>55</v>
      </c>
      <c r="U17" s="4" t="s">
        <v>56</v>
      </c>
      <c r="V17" s="5" t="s">
        <v>57</v>
      </c>
      <c r="W17" s="5">
        <v>13054</v>
      </c>
      <c r="X17" s="5" t="s">
        <v>58</v>
      </c>
      <c r="Y17" s="4" t="s">
        <v>59</v>
      </c>
      <c r="Z17" s="10" t="s">
        <v>60</v>
      </c>
      <c r="AA17" s="8" t="s">
        <v>126</v>
      </c>
      <c r="AB17" s="4" t="s">
        <v>56</v>
      </c>
      <c r="AC17" s="5" t="s">
        <v>57</v>
      </c>
      <c r="AD17" s="5">
        <v>13054</v>
      </c>
      <c r="AE17" s="33" t="s">
        <v>58</v>
      </c>
    </row>
    <row r="18" spans="1:31" x14ac:dyDescent="0.25">
      <c r="A18" s="23">
        <v>11</v>
      </c>
      <c r="B18" s="24">
        <v>2</v>
      </c>
      <c r="C18" s="8" t="s">
        <v>127</v>
      </c>
      <c r="D18" s="4" t="s">
        <v>128</v>
      </c>
      <c r="E18" s="5"/>
      <c r="F18" s="5" t="s">
        <v>129</v>
      </c>
      <c r="G18" s="38">
        <v>21794</v>
      </c>
      <c r="H18" s="8" t="s">
        <v>130</v>
      </c>
      <c r="I18" s="4" t="s">
        <v>46</v>
      </c>
      <c r="J18" s="7" t="s">
        <v>47</v>
      </c>
      <c r="K18" s="25">
        <f>VLOOKUP(L18,user_profile!$B$3:$D$11,3,)</f>
        <v>9</v>
      </c>
      <c r="L18" s="10" t="s">
        <v>66</v>
      </c>
      <c r="M18" s="8" t="s">
        <v>49</v>
      </c>
      <c r="N18" s="4" t="s">
        <v>131</v>
      </c>
      <c r="O18" s="4" t="str">
        <f t="shared" si="0"/>
        <v>jperiod@swiftconstructioncompany.net</v>
      </c>
      <c r="P18" s="4" t="s">
        <v>132</v>
      </c>
      <c r="Q18" s="4" t="s">
        <v>123</v>
      </c>
      <c r="R18" s="4" t="s">
        <v>70</v>
      </c>
      <c r="S18" s="4" t="s">
        <v>133</v>
      </c>
      <c r="T18" s="4" t="s">
        <v>55</v>
      </c>
      <c r="U18" s="4" t="s">
        <v>56</v>
      </c>
      <c r="V18" s="5" t="s">
        <v>57</v>
      </c>
      <c r="W18" s="5">
        <v>13054</v>
      </c>
      <c r="X18" s="5" t="s">
        <v>58</v>
      </c>
      <c r="Y18" s="4" t="s">
        <v>59</v>
      </c>
      <c r="Z18" s="10" t="s">
        <v>60</v>
      </c>
      <c r="AA18" s="8" t="s">
        <v>134</v>
      </c>
      <c r="AB18" s="4" t="s">
        <v>56</v>
      </c>
      <c r="AC18" s="5" t="s">
        <v>57</v>
      </c>
      <c r="AD18" s="5">
        <v>13054</v>
      </c>
      <c r="AE18" s="33" t="s">
        <v>58</v>
      </c>
    </row>
    <row r="19" spans="1:31" x14ac:dyDescent="0.25">
      <c r="A19" s="24">
        <v>12</v>
      </c>
      <c r="B19" s="24">
        <v>2</v>
      </c>
      <c r="C19" s="8" t="s">
        <v>135</v>
      </c>
      <c r="D19" s="4" t="s">
        <v>136</v>
      </c>
      <c r="E19" s="5"/>
      <c r="F19" s="5" t="s">
        <v>137</v>
      </c>
      <c r="G19" s="38">
        <v>21824</v>
      </c>
      <c r="H19" s="8" t="s">
        <v>138</v>
      </c>
      <c r="I19" s="4" t="s">
        <v>46</v>
      </c>
      <c r="J19" s="7" t="s">
        <v>47</v>
      </c>
      <c r="K19" s="25">
        <f>VLOOKUP(L19,user_profile!$B$3:$D$11,3,)</f>
        <v>6</v>
      </c>
      <c r="L19" s="10" t="s">
        <v>139</v>
      </c>
      <c r="M19" s="8" t="s">
        <v>49</v>
      </c>
      <c r="N19" s="4" t="s">
        <v>140</v>
      </c>
      <c r="O19" s="4" t="str">
        <f t="shared" si="0"/>
        <v>jhaddon@swiftconstructioncompany.net</v>
      </c>
      <c r="P19" s="4" t="s">
        <v>141</v>
      </c>
      <c r="Q19" s="4" t="s">
        <v>94</v>
      </c>
      <c r="R19" s="4" t="s">
        <v>142</v>
      </c>
      <c r="S19" s="4" t="s">
        <v>96</v>
      </c>
      <c r="T19" s="4" t="s">
        <v>55</v>
      </c>
      <c r="U19" s="4" t="s">
        <v>56</v>
      </c>
      <c r="V19" s="5" t="s">
        <v>57</v>
      </c>
      <c r="W19" s="5">
        <v>13054</v>
      </c>
      <c r="X19" s="5" t="s">
        <v>58</v>
      </c>
      <c r="Y19" s="4" t="s">
        <v>59</v>
      </c>
      <c r="Z19" s="10" t="s">
        <v>60</v>
      </c>
      <c r="AA19" s="8" t="s">
        <v>143</v>
      </c>
      <c r="AB19" s="4" t="s">
        <v>56</v>
      </c>
      <c r="AC19" s="5" t="s">
        <v>57</v>
      </c>
      <c r="AD19" s="5">
        <v>13054</v>
      </c>
      <c r="AE19" s="33" t="s">
        <v>58</v>
      </c>
    </row>
    <row r="20" spans="1:31" x14ac:dyDescent="0.25">
      <c r="A20" s="23">
        <v>13</v>
      </c>
      <c r="B20" s="24">
        <v>2</v>
      </c>
      <c r="C20" s="8" t="s">
        <v>135</v>
      </c>
      <c r="D20" s="4" t="s">
        <v>144</v>
      </c>
      <c r="E20" s="5"/>
      <c r="F20" s="5" t="s">
        <v>145</v>
      </c>
      <c r="G20" s="38">
        <v>21855</v>
      </c>
      <c r="H20" s="8" t="s">
        <v>146</v>
      </c>
      <c r="I20" s="4" t="s">
        <v>46</v>
      </c>
      <c r="J20" s="7" t="s">
        <v>47</v>
      </c>
      <c r="K20" s="25">
        <f>VLOOKUP(L20,user_profile!$B$3:$D$11,3,)</f>
        <v>4</v>
      </c>
      <c r="L20" s="10" t="s">
        <v>110</v>
      </c>
      <c r="M20" s="8" t="s">
        <v>49</v>
      </c>
      <c r="N20" s="4" t="s">
        <v>147</v>
      </c>
      <c r="O20" s="4" t="str">
        <f t="shared" si="0"/>
        <v>jmorse@swiftconstructioncompany.net</v>
      </c>
      <c r="P20" s="4" t="s">
        <v>148</v>
      </c>
      <c r="Q20" s="4" t="s">
        <v>110</v>
      </c>
      <c r="R20" s="4" t="s">
        <v>149</v>
      </c>
      <c r="S20" s="4" t="s">
        <v>114</v>
      </c>
      <c r="T20" s="4" t="s">
        <v>55</v>
      </c>
      <c r="U20" s="4" t="s">
        <v>56</v>
      </c>
      <c r="V20" s="5" t="s">
        <v>57</v>
      </c>
      <c r="W20" s="5">
        <v>13054</v>
      </c>
      <c r="X20" s="5" t="s">
        <v>58</v>
      </c>
      <c r="Y20" s="4" t="s">
        <v>59</v>
      </c>
      <c r="Z20" s="10" t="s">
        <v>60</v>
      </c>
      <c r="AA20" s="8" t="s">
        <v>150</v>
      </c>
      <c r="AB20" s="4" t="s">
        <v>56</v>
      </c>
      <c r="AC20" s="5" t="s">
        <v>57</v>
      </c>
      <c r="AD20" s="5">
        <v>13054</v>
      </c>
      <c r="AE20" s="33" t="s">
        <v>58</v>
      </c>
    </row>
    <row r="21" spans="1:31" x14ac:dyDescent="0.25">
      <c r="A21" s="23">
        <v>14</v>
      </c>
      <c r="B21" s="24">
        <v>2</v>
      </c>
      <c r="C21" s="8" t="s">
        <v>151</v>
      </c>
      <c r="D21" s="4" t="s">
        <v>152</v>
      </c>
      <c r="E21" s="5"/>
      <c r="F21" s="5" t="s">
        <v>153</v>
      </c>
      <c r="G21" s="38">
        <v>21885</v>
      </c>
      <c r="H21" s="8" t="s">
        <v>154</v>
      </c>
      <c r="I21" s="4" t="s">
        <v>46</v>
      </c>
      <c r="J21" s="7" t="s">
        <v>47</v>
      </c>
      <c r="K21" s="25">
        <f>VLOOKUP(L21,user_profile!$B$3:$D$11,3,)</f>
        <v>9</v>
      </c>
      <c r="L21" s="10" t="s">
        <v>66</v>
      </c>
      <c r="M21" s="8" t="s">
        <v>49</v>
      </c>
      <c r="N21" s="4" t="s">
        <v>155</v>
      </c>
      <c r="O21" s="4" t="str">
        <f t="shared" si="0"/>
        <v>jsharp@swiftconstructioncompany.net</v>
      </c>
      <c r="P21" s="4" t="s">
        <v>132</v>
      </c>
      <c r="Q21" s="4" t="s">
        <v>156</v>
      </c>
      <c r="R21" s="4" t="s">
        <v>70</v>
      </c>
      <c r="S21" s="4" t="s">
        <v>133</v>
      </c>
      <c r="T21" s="4" t="s">
        <v>55</v>
      </c>
      <c r="U21" s="4" t="s">
        <v>56</v>
      </c>
      <c r="V21" s="5" t="s">
        <v>57</v>
      </c>
      <c r="W21" s="5">
        <v>13054</v>
      </c>
      <c r="X21" s="5" t="s">
        <v>58</v>
      </c>
      <c r="Y21" s="4" t="s">
        <v>59</v>
      </c>
      <c r="Z21" s="10" t="s">
        <v>60</v>
      </c>
      <c r="AA21" s="8" t="s">
        <v>157</v>
      </c>
      <c r="AB21" s="4" t="s">
        <v>56</v>
      </c>
      <c r="AC21" s="5" t="s">
        <v>57</v>
      </c>
      <c r="AD21" s="5">
        <v>13054</v>
      </c>
      <c r="AE21" s="33" t="s">
        <v>58</v>
      </c>
    </row>
    <row r="22" spans="1:31" x14ac:dyDescent="0.25">
      <c r="A22" s="24">
        <v>15</v>
      </c>
      <c r="B22" s="24">
        <v>2</v>
      </c>
      <c r="C22" s="8" t="s">
        <v>158</v>
      </c>
      <c r="D22" s="4" t="s">
        <v>159</v>
      </c>
      <c r="E22" s="5"/>
      <c r="F22" s="5" t="s">
        <v>160</v>
      </c>
      <c r="G22" s="38">
        <v>12785</v>
      </c>
      <c r="H22" s="8" t="s">
        <v>161</v>
      </c>
      <c r="I22" s="4" t="s">
        <v>46</v>
      </c>
      <c r="J22" s="7" t="s">
        <v>47</v>
      </c>
      <c r="K22" s="25">
        <f>VLOOKUP(L22,user_profile!$B$3:$D$11,3,)</f>
        <v>9</v>
      </c>
      <c r="L22" s="10" t="s">
        <v>66</v>
      </c>
      <c r="M22" s="8" t="s">
        <v>49</v>
      </c>
      <c r="N22" s="4" t="s">
        <v>162</v>
      </c>
      <c r="O22" s="4" t="str">
        <f t="shared" si="0"/>
        <v>mbaggert@swiftconstructioncompany.net</v>
      </c>
      <c r="P22" s="4" t="s">
        <v>132</v>
      </c>
      <c r="Q22" s="4" t="s">
        <v>163</v>
      </c>
      <c r="R22" s="4" t="s">
        <v>70</v>
      </c>
      <c r="S22" s="4" t="s">
        <v>133</v>
      </c>
      <c r="T22" s="4" t="s">
        <v>55</v>
      </c>
      <c r="U22" s="4" t="s">
        <v>56</v>
      </c>
      <c r="V22" s="5" t="s">
        <v>57</v>
      </c>
      <c r="W22" s="5">
        <v>13054</v>
      </c>
      <c r="X22" s="5" t="s">
        <v>58</v>
      </c>
      <c r="Y22" s="4" t="s">
        <v>59</v>
      </c>
      <c r="Z22" s="10" t="s">
        <v>60</v>
      </c>
      <c r="AA22" s="8" t="s">
        <v>164</v>
      </c>
      <c r="AB22" s="4" t="s">
        <v>56</v>
      </c>
      <c r="AC22" s="5" t="s">
        <v>57</v>
      </c>
      <c r="AD22" s="5">
        <v>13054</v>
      </c>
      <c r="AE22" s="33" t="s">
        <v>58</v>
      </c>
    </row>
    <row r="23" spans="1:31" x14ac:dyDescent="0.25">
      <c r="A23" s="23">
        <v>16</v>
      </c>
      <c r="B23" s="24">
        <v>2</v>
      </c>
      <c r="C23" s="8" t="s">
        <v>165</v>
      </c>
      <c r="D23" s="4" t="s">
        <v>166</v>
      </c>
      <c r="E23" s="5"/>
      <c r="F23" s="5" t="s">
        <v>167</v>
      </c>
      <c r="G23" s="38">
        <v>23815</v>
      </c>
      <c r="H23" s="8" t="s">
        <v>168</v>
      </c>
      <c r="I23" s="4" t="s">
        <v>46</v>
      </c>
      <c r="J23" s="7" t="s">
        <v>47</v>
      </c>
      <c r="K23" s="25">
        <f>VLOOKUP(L23,user_profile!$B$3:$D$11,3,)</f>
        <v>1</v>
      </c>
      <c r="L23" s="10" t="s">
        <v>36</v>
      </c>
      <c r="M23" s="8" t="s">
        <v>49</v>
      </c>
      <c r="N23" s="4" t="s">
        <v>169</v>
      </c>
      <c r="O23" s="4" t="str">
        <f t="shared" si="0"/>
        <v>mnestor@swiftconstructioncompany.net</v>
      </c>
      <c r="P23" s="4" t="s">
        <v>132</v>
      </c>
      <c r="Q23" s="4" t="s">
        <v>170</v>
      </c>
      <c r="R23" s="4" t="s">
        <v>70</v>
      </c>
      <c r="S23" s="4" t="s">
        <v>133</v>
      </c>
      <c r="T23" s="4" t="s">
        <v>55</v>
      </c>
      <c r="U23" s="4" t="s">
        <v>56</v>
      </c>
      <c r="V23" s="5" t="s">
        <v>57</v>
      </c>
      <c r="W23" s="5">
        <v>13054</v>
      </c>
      <c r="X23" s="5" t="s">
        <v>58</v>
      </c>
      <c r="Y23" s="4" t="s">
        <v>59</v>
      </c>
      <c r="Z23" s="10" t="s">
        <v>60</v>
      </c>
      <c r="AA23" s="8" t="s">
        <v>171</v>
      </c>
      <c r="AB23" s="4" t="s">
        <v>56</v>
      </c>
      <c r="AC23" s="5" t="s">
        <v>57</v>
      </c>
      <c r="AD23" s="5">
        <v>13054</v>
      </c>
      <c r="AE23" s="33" t="s">
        <v>58</v>
      </c>
    </row>
    <row r="24" spans="1:31" x14ac:dyDescent="0.25">
      <c r="A24" s="23">
        <v>17</v>
      </c>
      <c r="B24" s="24">
        <v>2</v>
      </c>
      <c r="C24" s="8" t="s">
        <v>172</v>
      </c>
      <c r="D24" s="4" t="s">
        <v>173</v>
      </c>
      <c r="E24" s="5"/>
      <c r="F24" s="5" t="s">
        <v>160</v>
      </c>
      <c r="G24" s="38">
        <v>21976</v>
      </c>
      <c r="H24" s="8" t="s">
        <v>174</v>
      </c>
      <c r="I24" s="4" t="s">
        <v>46</v>
      </c>
      <c r="J24" s="7" t="s">
        <v>47</v>
      </c>
      <c r="K24" s="25">
        <f>VLOOKUP(L24,user_profile!$B$3:$D$11,3,)</f>
        <v>3</v>
      </c>
      <c r="L24" s="10" t="s">
        <v>48</v>
      </c>
      <c r="M24" s="8" t="s">
        <v>49</v>
      </c>
      <c r="N24" s="4" t="s">
        <v>175</v>
      </c>
      <c r="O24" s="4" t="str">
        <f t="shared" si="0"/>
        <v>mblair@swiftconstructioncompany.net</v>
      </c>
      <c r="P24" s="4" t="s">
        <v>77</v>
      </c>
      <c r="Q24" s="4" t="s">
        <v>52</v>
      </c>
      <c r="R24" s="4" t="s">
        <v>176</v>
      </c>
      <c r="S24" s="4" t="s">
        <v>54</v>
      </c>
      <c r="T24" s="4" t="s">
        <v>55</v>
      </c>
      <c r="U24" s="4" t="s">
        <v>56</v>
      </c>
      <c r="V24" s="5" t="s">
        <v>57</v>
      </c>
      <c r="W24" s="5">
        <v>13054</v>
      </c>
      <c r="X24" s="5" t="s">
        <v>58</v>
      </c>
      <c r="Y24" s="4" t="s">
        <v>59</v>
      </c>
      <c r="Z24" s="10" t="s">
        <v>60</v>
      </c>
      <c r="AA24" s="8" t="s">
        <v>177</v>
      </c>
      <c r="AB24" s="4" t="s">
        <v>56</v>
      </c>
      <c r="AC24" s="5" t="s">
        <v>57</v>
      </c>
      <c r="AD24" s="5">
        <v>13054</v>
      </c>
      <c r="AE24" s="33" t="s">
        <v>58</v>
      </c>
    </row>
    <row r="25" spans="1:31" x14ac:dyDescent="0.25">
      <c r="A25" s="24">
        <v>18</v>
      </c>
      <c r="B25" s="24">
        <v>2</v>
      </c>
      <c r="C25" s="8" t="s">
        <v>178</v>
      </c>
      <c r="D25" s="4" t="s">
        <v>179</v>
      </c>
      <c r="E25" s="5"/>
      <c r="F25" s="5" t="s">
        <v>180</v>
      </c>
      <c r="G25" s="38">
        <v>22007</v>
      </c>
      <c r="H25" s="8" t="s">
        <v>181</v>
      </c>
      <c r="I25" s="4" t="s">
        <v>46</v>
      </c>
      <c r="J25" s="7" t="s">
        <v>47</v>
      </c>
      <c r="K25" s="25">
        <f>VLOOKUP(L25,user_profile!$B$3:$D$11,3,)</f>
        <v>7</v>
      </c>
      <c r="L25" s="10" t="s">
        <v>182</v>
      </c>
      <c r="M25" s="8" t="s">
        <v>49</v>
      </c>
      <c r="N25" s="4" t="s">
        <v>183</v>
      </c>
      <c r="O25" s="4" t="str">
        <f t="shared" si="0"/>
        <v>mdelazes@swiftconstructioncompany.net</v>
      </c>
      <c r="P25" s="4" t="s">
        <v>184</v>
      </c>
      <c r="Q25" s="4" t="s">
        <v>94</v>
      </c>
      <c r="R25" s="4" t="s">
        <v>185</v>
      </c>
      <c r="S25" s="4" t="s">
        <v>133</v>
      </c>
      <c r="T25" s="4" t="s">
        <v>55</v>
      </c>
      <c r="U25" s="4" t="s">
        <v>56</v>
      </c>
      <c r="V25" s="5" t="s">
        <v>57</v>
      </c>
      <c r="W25" s="5">
        <v>13054</v>
      </c>
      <c r="X25" s="5" t="s">
        <v>58</v>
      </c>
      <c r="Y25" s="4" t="s">
        <v>59</v>
      </c>
      <c r="Z25" s="10" t="s">
        <v>60</v>
      </c>
      <c r="AA25" s="8" t="s">
        <v>186</v>
      </c>
      <c r="AB25" s="4" t="s">
        <v>56</v>
      </c>
      <c r="AC25" s="5" t="s">
        <v>57</v>
      </c>
      <c r="AD25" s="5">
        <v>13054</v>
      </c>
      <c r="AE25" s="33" t="s">
        <v>58</v>
      </c>
    </row>
    <row r="26" spans="1:31" x14ac:dyDescent="0.25">
      <c r="A26" s="23">
        <v>19</v>
      </c>
      <c r="B26" s="24">
        <v>2</v>
      </c>
      <c r="C26" s="8" t="s">
        <v>187</v>
      </c>
      <c r="D26" s="4" t="s">
        <v>188</v>
      </c>
      <c r="E26" s="5"/>
      <c r="F26" s="5" t="s">
        <v>189</v>
      </c>
      <c r="G26" s="38">
        <v>22037</v>
      </c>
      <c r="H26" s="8" t="s">
        <v>190</v>
      </c>
      <c r="I26" s="4" t="s">
        <v>46</v>
      </c>
      <c r="J26" s="7" t="s">
        <v>47</v>
      </c>
      <c r="K26" s="25">
        <f>VLOOKUP(L26,user_profile!$B$3:$D$11,3,)</f>
        <v>9</v>
      </c>
      <c r="L26" s="10" t="s">
        <v>66</v>
      </c>
      <c r="M26" s="8" t="s">
        <v>49</v>
      </c>
      <c r="N26" s="4" t="s">
        <v>191</v>
      </c>
      <c r="O26" s="4" t="str">
        <f t="shared" si="0"/>
        <v>nnewton@swiftconstructioncompany.net</v>
      </c>
      <c r="P26" s="4" t="s">
        <v>192</v>
      </c>
      <c r="Q26" s="4" t="s">
        <v>110</v>
      </c>
      <c r="R26" s="4" t="s">
        <v>70</v>
      </c>
      <c r="S26" s="4" t="s">
        <v>133</v>
      </c>
      <c r="T26" s="4" t="s">
        <v>55</v>
      </c>
      <c r="U26" s="4" t="s">
        <v>56</v>
      </c>
      <c r="V26" s="5" t="s">
        <v>57</v>
      </c>
      <c r="W26" s="5">
        <v>13054</v>
      </c>
      <c r="X26" s="5" t="s">
        <v>58</v>
      </c>
      <c r="Y26" s="4" t="s">
        <v>59</v>
      </c>
      <c r="Z26" s="10" t="s">
        <v>60</v>
      </c>
      <c r="AA26" s="8" t="s">
        <v>193</v>
      </c>
      <c r="AB26" s="4" t="s">
        <v>56</v>
      </c>
      <c r="AC26" s="5" t="s">
        <v>57</v>
      </c>
      <c r="AD26" s="5">
        <v>13054</v>
      </c>
      <c r="AE26" s="33" t="s">
        <v>58</v>
      </c>
    </row>
    <row r="27" spans="1:31" x14ac:dyDescent="0.25">
      <c r="A27" s="23">
        <v>20</v>
      </c>
      <c r="B27" s="24">
        <v>2</v>
      </c>
      <c r="C27" s="8" t="s">
        <v>194</v>
      </c>
      <c r="D27" s="4" t="s">
        <v>195</v>
      </c>
      <c r="E27" s="5"/>
      <c r="F27" s="5" t="s">
        <v>196</v>
      </c>
      <c r="G27" s="38">
        <v>13667</v>
      </c>
      <c r="H27" s="8" t="s">
        <v>197</v>
      </c>
      <c r="I27" s="4" t="s">
        <v>46</v>
      </c>
      <c r="J27" s="7" t="s">
        <v>47</v>
      </c>
      <c r="K27" s="25">
        <f>VLOOKUP(L27,user_profile!$B$3:$D$11,3,)</f>
        <v>9</v>
      </c>
      <c r="L27" s="10" t="s">
        <v>66</v>
      </c>
      <c r="M27" s="8" t="s">
        <v>49</v>
      </c>
      <c r="N27" s="4" t="s">
        <v>198</v>
      </c>
      <c r="O27" s="4" t="str">
        <f t="shared" si="0"/>
        <v>rsampson@swiftconstructioncompany.net</v>
      </c>
      <c r="P27" s="4" t="s">
        <v>132</v>
      </c>
      <c r="Q27" s="4" t="s">
        <v>199</v>
      </c>
      <c r="R27" s="4" t="s">
        <v>70</v>
      </c>
      <c r="S27" s="4" t="s">
        <v>133</v>
      </c>
      <c r="T27" s="4" t="s">
        <v>55</v>
      </c>
      <c r="U27" s="4" t="s">
        <v>56</v>
      </c>
      <c r="V27" s="5" t="s">
        <v>57</v>
      </c>
      <c r="W27" s="5">
        <v>13054</v>
      </c>
      <c r="X27" s="5" t="s">
        <v>58</v>
      </c>
      <c r="Y27" s="4" t="s">
        <v>59</v>
      </c>
      <c r="Z27" s="10" t="s">
        <v>60</v>
      </c>
      <c r="AA27" s="8" t="s">
        <v>200</v>
      </c>
      <c r="AB27" s="4" t="s">
        <v>56</v>
      </c>
      <c r="AC27" s="5" t="s">
        <v>57</v>
      </c>
      <c r="AD27" s="5">
        <v>13054</v>
      </c>
      <c r="AE27" s="33" t="s">
        <v>58</v>
      </c>
    </row>
    <row r="28" spans="1:31" x14ac:dyDescent="0.25">
      <c r="A28" s="24">
        <v>21</v>
      </c>
      <c r="B28" s="24">
        <v>2</v>
      </c>
      <c r="C28" s="8" t="s">
        <v>201</v>
      </c>
      <c r="D28" s="4" t="s">
        <v>202</v>
      </c>
      <c r="E28" s="5"/>
      <c r="F28" s="5" t="s">
        <v>203</v>
      </c>
      <c r="G28" s="38">
        <v>22098</v>
      </c>
      <c r="H28" s="8" t="s">
        <v>204</v>
      </c>
      <c r="I28" s="4" t="s">
        <v>46</v>
      </c>
      <c r="J28" s="7" t="s">
        <v>47</v>
      </c>
      <c r="K28" s="25">
        <f>VLOOKUP(L28,user_profile!$B$3:$D$11,3,)</f>
        <v>6</v>
      </c>
      <c r="L28" s="10" t="s">
        <v>139</v>
      </c>
      <c r="M28" s="8" t="s">
        <v>49</v>
      </c>
      <c r="N28" s="4" t="s">
        <v>205</v>
      </c>
      <c r="O28" s="4" t="str">
        <f t="shared" si="0"/>
        <v>smalloy@swiftconstructioncompany.net</v>
      </c>
      <c r="P28" s="4" t="s">
        <v>206</v>
      </c>
      <c r="Q28" s="4" t="s">
        <v>94</v>
      </c>
      <c r="R28" s="4" t="s">
        <v>207</v>
      </c>
      <c r="S28" s="4" t="s">
        <v>96</v>
      </c>
      <c r="T28" s="4" t="s">
        <v>55</v>
      </c>
      <c r="U28" s="4" t="s">
        <v>56</v>
      </c>
      <c r="V28" s="5" t="s">
        <v>57</v>
      </c>
      <c r="W28" s="5">
        <v>13054</v>
      </c>
      <c r="X28" s="5" t="s">
        <v>58</v>
      </c>
      <c r="Y28" s="4" t="s">
        <v>59</v>
      </c>
      <c r="Z28" s="10" t="s">
        <v>60</v>
      </c>
      <c r="AA28" s="8" t="s">
        <v>208</v>
      </c>
      <c r="AB28" s="4" t="s">
        <v>56</v>
      </c>
      <c r="AC28" s="5" t="s">
        <v>57</v>
      </c>
      <c r="AD28" s="5">
        <v>13054</v>
      </c>
      <c r="AE28" s="33" t="s">
        <v>58</v>
      </c>
    </row>
    <row r="29" spans="1:31" x14ac:dyDescent="0.25">
      <c r="A29" s="23">
        <v>22</v>
      </c>
      <c r="B29" s="24">
        <v>2</v>
      </c>
      <c r="C29" s="8" t="s">
        <v>209</v>
      </c>
      <c r="D29" s="4" t="s">
        <v>63</v>
      </c>
      <c r="E29" s="5"/>
      <c r="F29" s="5" t="s">
        <v>210</v>
      </c>
      <c r="G29" s="38">
        <v>21879</v>
      </c>
      <c r="H29" s="8" t="s">
        <v>211</v>
      </c>
      <c r="I29" s="4" t="s">
        <v>46</v>
      </c>
      <c r="J29" s="7" t="s">
        <v>47</v>
      </c>
      <c r="K29" s="25">
        <f>VLOOKUP(L29,user_profile!$B$3:$D$11,3,)</f>
        <v>9</v>
      </c>
      <c r="L29" s="10" t="s">
        <v>66</v>
      </c>
      <c r="M29" s="8" t="s">
        <v>49</v>
      </c>
      <c r="N29" s="4" t="s">
        <v>212</v>
      </c>
      <c r="O29" s="4" t="str">
        <f t="shared" si="0"/>
        <v>tswift@swiftconstructioncompany.net</v>
      </c>
      <c r="P29" s="4" t="s">
        <v>213</v>
      </c>
      <c r="Q29" s="4" t="s">
        <v>52</v>
      </c>
      <c r="R29" s="4" t="s">
        <v>70</v>
      </c>
      <c r="S29" s="4" t="s">
        <v>133</v>
      </c>
      <c r="T29" s="4" t="s">
        <v>55</v>
      </c>
      <c r="U29" s="4" t="s">
        <v>56</v>
      </c>
      <c r="V29" s="5" t="s">
        <v>57</v>
      </c>
      <c r="W29" s="5">
        <v>13054</v>
      </c>
      <c r="X29" s="5" t="s">
        <v>58</v>
      </c>
      <c r="Y29" s="4" t="s">
        <v>59</v>
      </c>
      <c r="Z29" s="10" t="s">
        <v>60</v>
      </c>
      <c r="AA29" s="8" t="s">
        <v>214</v>
      </c>
      <c r="AB29" s="4" t="s">
        <v>56</v>
      </c>
      <c r="AC29" s="5" t="s">
        <v>57</v>
      </c>
      <c r="AD29" s="5">
        <v>13054</v>
      </c>
      <c r="AE29" s="33" t="s">
        <v>58</v>
      </c>
    </row>
    <row r="30" spans="1:31" x14ac:dyDescent="0.25">
      <c r="A30" s="23">
        <v>23</v>
      </c>
      <c r="B30" s="24">
        <v>2</v>
      </c>
      <c r="C30" s="8" t="s">
        <v>215</v>
      </c>
      <c r="D30" s="4" t="s">
        <v>216</v>
      </c>
      <c r="E30" s="5"/>
      <c r="F30" s="5" t="s">
        <v>217</v>
      </c>
      <c r="G30" s="38">
        <v>22160</v>
      </c>
      <c r="H30" s="8" t="s">
        <v>218</v>
      </c>
      <c r="I30" s="4" t="s">
        <v>46</v>
      </c>
      <c r="J30" s="7" t="s">
        <v>47</v>
      </c>
      <c r="K30" s="25">
        <f>VLOOKUP(L30,user_profile!$B$3:$D$11,3,)</f>
        <v>9</v>
      </c>
      <c r="L30" s="10" t="s">
        <v>66</v>
      </c>
      <c r="M30" s="8" t="s">
        <v>49</v>
      </c>
      <c r="N30" s="4" t="s">
        <v>219</v>
      </c>
      <c r="O30" s="4" t="str">
        <f t="shared" si="0"/>
        <v>wdamon@swiftconstructioncompany.net</v>
      </c>
      <c r="P30" s="4" t="s">
        <v>220</v>
      </c>
      <c r="Q30" s="4" t="s">
        <v>156</v>
      </c>
      <c r="R30" s="4" t="s">
        <v>221</v>
      </c>
      <c r="S30" s="4" t="s">
        <v>222</v>
      </c>
      <c r="T30" s="4" t="s">
        <v>55</v>
      </c>
      <c r="U30" s="4" t="s">
        <v>56</v>
      </c>
      <c r="V30" s="5" t="s">
        <v>57</v>
      </c>
      <c r="W30" s="5">
        <v>13054</v>
      </c>
      <c r="X30" s="5" t="s">
        <v>58</v>
      </c>
      <c r="Y30" s="4" t="s">
        <v>59</v>
      </c>
      <c r="Z30" s="10" t="s">
        <v>60</v>
      </c>
      <c r="AA30" s="8" t="s">
        <v>223</v>
      </c>
      <c r="AB30" s="4" t="s">
        <v>56</v>
      </c>
      <c r="AC30" s="5" t="s">
        <v>57</v>
      </c>
      <c r="AD30" s="5">
        <v>13054</v>
      </c>
      <c r="AE30" s="33" t="s">
        <v>58</v>
      </c>
    </row>
    <row r="31" spans="1:31" x14ac:dyDescent="0.25">
      <c r="A31" s="24">
        <v>24</v>
      </c>
      <c r="B31" s="24">
        <v>2</v>
      </c>
      <c r="C31" s="8" t="s">
        <v>224</v>
      </c>
      <c r="D31" s="9" t="s">
        <v>225</v>
      </c>
      <c r="E31" s="25"/>
      <c r="F31" s="25" t="s">
        <v>226</v>
      </c>
      <c r="G31" s="38">
        <v>22190</v>
      </c>
      <c r="H31" s="8" t="s">
        <v>227</v>
      </c>
      <c r="I31" s="9" t="s">
        <v>46</v>
      </c>
      <c r="J31" s="9" t="s">
        <v>47</v>
      </c>
      <c r="K31" s="25">
        <f>VLOOKUP(L31,user_profile!$B$3:$D$11,3,)</f>
        <v>9</v>
      </c>
      <c r="L31" s="10" t="s">
        <v>66</v>
      </c>
      <c r="M31" s="8" t="s">
        <v>49</v>
      </c>
      <c r="N31" s="9" t="s">
        <v>228</v>
      </c>
      <c r="O31" s="4" t="str">
        <f t="shared" si="0"/>
        <v>wcrawford@swiftconstructioncompany.net</v>
      </c>
      <c r="P31" s="9" t="s">
        <v>192</v>
      </c>
      <c r="Q31" s="9" t="s">
        <v>229</v>
      </c>
      <c r="R31" s="9" t="s">
        <v>70</v>
      </c>
      <c r="S31" s="9" t="s">
        <v>133</v>
      </c>
      <c r="T31" s="9" t="s">
        <v>55</v>
      </c>
      <c r="U31" s="9" t="s">
        <v>56</v>
      </c>
      <c r="V31" s="25" t="s">
        <v>57</v>
      </c>
      <c r="W31" s="25">
        <v>13054</v>
      </c>
      <c r="X31" s="25" t="s">
        <v>58</v>
      </c>
      <c r="Y31" s="9" t="s">
        <v>59</v>
      </c>
      <c r="Z31" s="10" t="s">
        <v>60</v>
      </c>
      <c r="AA31" s="8" t="s">
        <v>230</v>
      </c>
      <c r="AB31" s="9" t="s">
        <v>56</v>
      </c>
      <c r="AC31" s="25" t="s">
        <v>57</v>
      </c>
      <c r="AD31" s="25">
        <v>13054</v>
      </c>
      <c r="AE31" s="33" t="s">
        <v>58</v>
      </c>
    </row>
    <row r="35" spans="12:12" x14ac:dyDescent="0.25">
      <c r="L35" s="7"/>
    </row>
    <row r="36" spans="12:12" x14ac:dyDescent="0.25">
      <c r="L36" s="7"/>
    </row>
    <row r="37" spans="12:12" x14ac:dyDescent="0.25">
      <c r="L37" s="7"/>
    </row>
    <row r="38" spans="12:12" x14ac:dyDescent="0.25">
      <c r="L38" s="7"/>
    </row>
    <row r="39" spans="12:12" x14ac:dyDescent="0.25">
      <c r="L39" s="7"/>
    </row>
    <row r="40" spans="12:12" x14ac:dyDescent="0.25">
      <c r="L40" s="7"/>
    </row>
    <row r="41" spans="12:12" x14ac:dyDescent="0.25">
      <c r="L41" s="7"/>
    </row>
    <row r="42" spans="12:12" x14ac:dyDescent="0.25">
      <c r="L42" s="7"/>
    </row>
    <row r="43" spans="12:12" x14ac:dyDescent="0.25">
      <c r="L43" s="7"/>
    </row>
    <row r="44" spans="12:12" x14ac:dyDescent="0.25">
      <c r="L44" s="7"/>
    </row>
  </sheetData>
  <pageMargins left="0" right="0" top="0.5374000000000001" bottom="0.5374000000000001" header="0" footer="0"/>
  <pageSetup fitToWidth="0" fitToHeight="0" pageOrder="overThenDown" orientation="portrait" useFirstPageNumber="1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8" x14ac:dyDescent="0.25"/>
  <cols>
    <col min="1" max="1" width="8.59765625" style="7" customWidth="1"/>
    <col min="2" max="3" width="8.59765625" style="4" customWidth="1"/>
    <col min="4" max="4" width="29.3984375" style="4" customWidth="1"/>
    <col min="5" max="5" width="7" style="5" customWidth="1"/>
    <col min="6" max="6" width="8.3984375" style="4" bestFit="1" customWidth="1"/>
    <col min="7" max="7" width="8.19921875" style="4" bestFit="1" customWidth="1"/>
    <col min="8" max="9" width="7.19921875" style="5" customWidth="1"/>
    <col min="10" max="10" width="7.09765625" style="5" customWidth="1"/>
  </cols>
  <sheetData>
    <row r="1" spans="1:10" x14ac:dyDescent="0.25">
      <c r="A1" s="6" t="s">
        <v>241</v>
      </c>
      <c r="B1" s="4" t="s">
        <v>242</v>
      </c>
      <c r="C1" s="4" t="s">
        <v>243</v>
      </c>
      <c r="D1" s="4" t="s">
        <v>244</v>
      </c>
      <c r="E1" s="5" t="s">
        <v>245</v>
      </c>
      <c r="F1" s="4" t="s">
        <v>246</v>
      </c>
      <c r="G1" s="4" t="s">
        <v>247</v>
      </c>
      <c r="H1" s="5" t="s">
        <v>248</v>
      </c>
      <c r="I1" s="5" t="s">
        <v>249</v>
      </c>
      <c r="J1" s="5" t="s">
        <v>250</v>
      </c>
    </row>
    <row r="2" spans="1:10" x14ac:dyDescent="0.25">
      <c r="A2" s="5">
        <v>1</v>
      </c>
      <c r="B2" s="4" t="str">
        <f>master!H8</f>
        <v>admin</v>
      </c>
      <c r="C2" s="4" t="str">
        <f>master!I8</f>
        <v>admin</v>
      </c>
      <c r="D2" s="4" t="str">
        <f>master!O8</f>
        <v>admin@swiftconstructioncompany.net</v>
      </c>
      <c r="E2" s="5" t="str">
        <f>master!F8</f>
        <v>AU</v>
      </c>
      <c r="F2" s="4" t="str">
        <f>master!D8</f>
        <v>User</v>
      </c>
      <c r="G2" s="4" t="str">
        <f>master!C8</f>
        <v>Admin</v>
      </c>
      <c r="H2" s="5" t="str">
        <f>IF(master!E8,master!E8,"")</f>
        <v/>
      </c>
      <c r="I2" s="5">
        <f>master!B8</f>
        <v>2</v>
      </c>
      <c r="J2" s="5">
        <f>master!K8</f>
        <v>1</v>
      </c>
    </row>
    <row r="3" spans="1:10" x14ac:dyDescent="0.25">
      <c r="A3" s="5">
        <v>2</v>
      </c>
      <c r="B3" s="4" t="str">
        <f>master!H9</f>
        <v>demo</v>
      </c>
      <c r="C3" s="4" t="str">
        <f>master!I9</f>
        <v>demo</v>
      </c>
      <c r="D3" s="4" t="str">
        <f>master!O9</f>
        <v>admin@swiftconstructioncompany.net</v>
      </c>
      <c r="E3" s="5" t="s">
        <v>40</v>
      </c>
      <c r="F3" s="4" t="str">
        <f>master!D9</f>
        <v>User</v>
      </c>
      <c r="G3" s="4" t="str">
        <f>master!C9</f>
        <v>Demo</v>
      </c>
      <c r="H3" s="5" t="str">
        <f>IF(master!E9,master!E9,"")</f>
        <v/>
      </c>
      <c r="I3" s="5">
        <f>master!B9</f>
        <v>2</v>
      </c>
      <c r="J3" s="5">
        <f>master!K9</f>
        <v>2</v>
      </c>
    </row>
    <row r="4" spans="1:10" x14ac:dyDescent="0.25">
      <c r="A4" s="5">
        <v>3</v>
      </c>
      <c r="B4" s="4" t="str">
        <f>master!H10</f>
        <v>bjenks</v>
      </c>
      <c r="C4" s="4" t="str">
        <f>master!I10</f>
        <v>appleton</v>
      </c>
      <c r="D4" s="4" t="str">
        <f>master!O10</f>
        <v>bjenks@swiftconstructioncompany.net</v>
      </c>
      <c r="E4" s="5" t="s">
        <v>44</v>
      </c>
      <c r="F4" s="4" t="str">
        <f>master!D10</f>
        <v>Jenks</v>
      </c>
      <c r="G4" s="4" t="str">
        <f>master!C10</f>
        <v>Barcoe</v>
      </c>
      <c r="H4" s="5" t="str">
        <f>IF(master!E10,master!E10,"")</f>
        <v/>
      </c>
      <c r="I4" s="5">
        <f>master!B10</f>
        <v>2</v>
      </c>
      <c r="J4" s="5">
        <f>master!K10</f>
        <v>3</v>
      </c>
    </row>
    <row r="5" spans="1:10" x14ac:dyDescent="0.25">
      <c r="A5" s="5">
        <v>4</v>
      </c>
      <c r="B5" s="4" t="str">
        <f>master!H11</f>
        <v>bswift</v>
      </c>
      <c r="C5" s="4" t="str">
        <f>master!I11</f>
        <v>appleton</v>
      </c>
      <c r="D5" s="4" t="str">
        <f>master!O11</f>
        <v>bswift@swiftconstructioncompany.net</v>
      </c>
      <c r="E5" s="5" t="s">
        <v>64</v>
      </c>
      <c r="F5" s="4" t="str">
        <f>master!D11</f>
        <v>Swift</v>
      </c>
      <c r="G5" s="4" t="str">
        <f>master!C11</f>
        <v>Barton</v>
      </c>
      <c r="H5" s="5" t="str">
        <f>IF(master!E11,master!E11,"")</f>
        <v/>
      </c>
      <c r="I5" s="5">
        <f>master!B11</f>
        <v>2</v>
      </c>
      <c r="J5" s="5">
        <f>master!K11</f>
        <v>9</v>
      </c>
    </row>
    <row r="6" spans="1:10" x14ac:dyDescent="0.25">
      <c r="A6" s="5">
        <v>5</v>
      </c>
      <c r="B6" s="4" t="str">
        <f>master!H12</f>
        <v>barmstrong</v>
      </c>
      <c r="C6" s="4" t="str">
        <f>master!I12</f>
        <v>appleton</v>
      </c>
      <c r="D6" s="4" t="str">
        <f>master!O12</f>
        <v>barmstrong@swiftconstructioncompany.net</v>
      </c>
      <c r="E6" s="5" t="s">
        <v>74</v>
      </c>
      <c r="F6" s="4" t="str">
        <f>master!D12</f>
        <v>Armstrong</v>
      </c>
      <c r="G6" s="4" t="str">
        <f>master!C12</f>
        <v>Bub</v>
      </c>
      <c r="H6" s="5" t="str">
        <f>IF(master!E12,master!E12,"")</f>
        <v/>
      </c>
      <c r="I6" s="5">
        <f>master!B12</f>
        <v>2</v>
      </c>
      <c r="J6" s="5">
        <f>master!K12</f>
        <v>3</v>
      </c>
    </row>
    <row r="7" spans="1:10" x14ac:dyDescent="0.25">
      <c r="A7" s="5">
        <v>6</v>
      </c>
      <c r="B7" s="4" t="str">
        <f>master!H13</f>
        <v>fmason</v>
      </c>
      <c r="C7" s="4" t="str">
        <f>master!I13</f>
        <v>appleton</v>
      </c>
      <c r="D7" s="4" t="str">
        <f>master!O13</f>
        <v>fmason@swiftconstructioncompany.net</v>
      </c>
      <c r="E7" s="5" t="s">
        <v>82</v>
      </c>
      <c r="F7" s="4" t="str">
        <f>master!D13</f>
        <v>Mason</v>
      </c>
      <c r="G7" s="4" t="str">
        <f>master!C13</f>
        <v>Frank</v>
      </c>
      <c r="H7" s="5" t="str">
        <f>IF(master!E13,master!E13,"")</f>
        <v/>
      </c>
      <c r="I7" s="5">
        <f>master!B13</f>
        <v>2</v>
      </c>
      <c r="J7" s="5">
        <f>master!K13</f>
        <v>3</v>
      </c>
    </row>
    <row r="8" spans="1:10" x14ac:dyDescent="0.25">
      <c r="A8" s="5">
        <v>7</v>
      </c>
      <c r="B8" s="4" t="str">
        <f>master!H14</f>
        <v>gjackson</v>
      </c>
      <c r="C8" s="4" t="str">
        <f>master!I14</f>
        <v>appleton</v>
      </c>
      <c r="D8" s="4" t="str">
        <f>master!O14</f>
        <v>gjackson@swiftconstructioncompany.net</v>
      </c>
      <c r="E8" s="5" t="s">
        <v>89</v>
      </c>
      <c r="F8" s="4" t="str">
        <f>master!D14</f>
        <v>Jackson</v>
      </c>
      <c r="G8" s="4" t="str">
        <f>master!C14</f>
        <v>Garret</v>
      </c>
      <c r="H8" s="5" t="str">
        <f>IF(master!E14,master!E14,"")</f>
        <v/>
      </c>
      <c r="I8" s="5">
        <f>master!B14</f>
        <v>2</v>
      </c>
      <c r="J8" s="5">
        <f>master!K14</f>
        <v>5</v>
      </c>
    </row>
    <row r="9" spans="1:10" x14ac:dyDescent="0.25">
      <c r="A9" s="5">
        <v>8</v>
      </c>
      <c r="B9" s="4" t="str">
        <f>master!H15</f>
        <v>hbaldwin</v>
      </c>
      <c r="C9" s="4" t="str">
        <f>master!I15</f>
        <v>appleton</v>
      </c>
      <c r="D9" s="4" t="str">
        <f>master!O15</f>
        <v>hbaldwin@swiftconstructioncompany.net</v>
      </c>
      <c r="E9" s="5" t="s">
        <v>100</v>
      </c>
      <c r="F9" s="4" t="str">
        <f>master!D15</f>
        <v>Baldwin</v>
      </c>
      <c r="G9" s="4" t="str">
        <f>master!C15</f>
        <v>Hank</v>
      </c>
      <c r="H9" s="5" t="str">
        <f>IF(master!E15,master!E15,"")</f>
        <v/>
      </c>
      <c r="I9" s="5">
        <f>master!B15</f>
        <v>2</v>
      </c>
      <c r="J9" s="5">
        <f>master!K15</f>
        <v>9</v>
      </c>
    </row>
    <row r="10" spans="1:10" x14ac:dyDescent="0.25">
      <c r="A10" s="5">
        <v>9</v>
      </c>
      <c r="B10" s="4" t="str">
        <f>master!H16</f>
        <v>hrandall</v>
      </c>
      <c r="C10" s="4" t="str">
        <f>master!I16</f>
        <v>appleton</v>
      </c>
      <c r="D10" s="4" t="str">
        <f>master!O16</f>
        <v>hrandall@swiftconstructioncompany.net</v>
      </c>
      <c r="E10" s="5" t="s">
        <v>108</v>
      </c>
      <c r="F10" s="4" t="str">
        <f>master!D16</f>
        <v>Randall</v>
      </c>
      <c r="G10" s="4" t="str">
        <f>master!C16</f>
        <v>Helen</v>
      </c>
      <c r="H10" s="5" t="str">
        <f>IF(master!E16,master!E16,"")</f>
        <v/>
      </c>
      <c r="I10" s="5">
        <f>master!B16</f>
        <v>2</v>
      </c>
      <c r="J10" s="5">
        <f>master!K16</f>
        <v>4</v>
      </c>
    </row>
    <row r="11" spans="1:10" x14ac:dyDescent="0.25">
      <c r="A11" s="5">
        <v>10</v>
      </c>
      <c r="B11" s="4" t="str">
        <f>master!H17</f>
        <v>jwood</v>
      </c>
      <c r="C11" s="4" t="str">
        <f>master!I17</f>
        <v>appleton</v>
      </c>
      <c r="D11" s="4" t="str">
        <f>master!O17</f>
        <v>jwood@swiftconstructioncompany.net</v>
      </c>
      <c r="E11" s="5" t="s">
        <v>118</v>
      </c>
      <c r="F11" s="4" t="str">
        <f>master!D17</f>
        <v>Wood</v>
      </c>
      <c r="G11" s="4" t="str">
        <f>master!C17</f>
        <v>Jacab</v>
      </c>
      <c r="H11" s="5" t="str">
        <f>IF(master!E17,master!E17,"")</f>
        <v/>
      </c>
      <c r="I11" s="5">
        <f>master!B17</f>
        <v>2</v>
      </c>
      <c r="J11" s="5">
        <f>master!K17</f>
        <v>8</v>
      </c>
    </row>
    <row r="12" spans="1:10" x14ac:dyDescent="0.25">
      <c r="A12" s="5">
        <v>11</v>
      </c>
      <c r="B12" s="4" t="str">
        <f>master!H18</f>
        <v>jperiod</v>
      </c>
      <c r="C12" s="4" t="str">
        <f>master!I18</f>
        <v>appleton</v>
      </c>
      <c r="D12" s="4" t="str">
        <f>master!O18</f>
        <v>jperiod@swiftconstructioncompany.net</v>
      </c>
      <c r="E12" s="5" t="s">
        <v>129</v>
      </c>
      <c r="F12" s="4" t="str">
        <f>master!D18</f>
        <v>Period</v>
      </c>
      <c r="G12" s="4" t="str">
        <f>master!C18</f>
        <v>James</v>
      </c>
      <c r="H12" s="5" t="str">
        <f>IF(master!E18,master!E18,"")</f>
        <v/>
      </c>
      <c r="I12" s="5">
        <f>master!B18</f>
        <v>2</v>
      </c>
      <c r="J12" s="5">
        <f>master!K18</f>
        <v>9</v>
      </c>
    </row>
    <row r="13" spans="1:10" x14ac:dyDescent="0.25">
      <c r="A13" s="5">
        <v>12</v>
      </c>
      <c r="B13" s="4" t="str">
        <f>master!H19</f>
        <v>jhaddon</v>
      </c>
      <c r="C13" s="4" t="str">
        <f>master!I19</f>
        <v>appleton</v>
      </c>
      <c r="D13" s="4" t="str">
        <f>master!O19</f>
        <v>jhaddon@swiftconstructioncompany.net</v>
      </c>
      <c r="E13" s="5" t="s">
        <v>137</v>
      </c>
      <c r="F13" s="4" t="str">
        <f>master!D19</f>
        <v>Haddon</v>
      </c>
      <c r="G13" s="4" t="str">
        <f>master!C19</f>
        <v>Jennie</v>
      </c>
      <c r="H13" s="5" t="str">
        <f>IF(master!E19,master!E19,"")</f>
        <v/>
      </c>
      <c r="I13" s="5">
        <f>master!B19</f>
        <v>2</v>
      </c>
      <c r="J13" s="5">
        <f>master!K19</f>
        <v>6</v>
      </c>
    </row>
    <row r="14" spans="1:10" x14ac:dyDescent="0.25">
      <c r="A14" s="5">
        <v>13</v>
      </c>
      <c r="B14" s="4" t="str">
        <f>master!H20</f>
        <v>jmorse</v>
      </c>
      <c r="C14" s="4" t="str">
        <f>master!I20</f>
        <v>appleton</v>
      </c>
      <c r="D14" s="4" t="str">
        <f>master!O20</f>
        <v>jmorse@swiftconstructioncompany.net</v>
      </c>
      <c r="E14" s="5" t="s">
        <v>145</v>
      </c>
      <c r="F14" s="4" t="str">
        <f>master!D20</f>
        <v>Morse</v>
      </c>
      <c r="G14" s="4" t="str">
        <f>master!C20</f>
        <v>Jennie</v>
      </c>
      <c r="H14" s="5" t="str">
        <f>IF(master!E20,master!E20,"")</f>
        <v/>
      </c>
      <c r="I14" s="5">
        <f>master!B20</f>
        <v>2</v>
      </c>
      <c r="J14" s="5">
        <f>master!K20</f>
        <v>4</v>
      </c>
    </row>
    <row r="15" spans="1:10" x14ac:dyDescent="0.25">
      <c r="A15" s="5">
        <v>14</v>
      </c>
      <c r="B15" s="4" t="str">
        <f>master!H21</f>
        <v>jsharp</v>
      </c>
      <c r="C15" s="4" t="str">
        <f>master!I21</f>
        <v>appleton</v>
      </c>
      <c r="D15" s="4" t="str">
        <f>master!O21</f>
        <v>jsharp@swiftconstructioncompany.net</v>
      </c>
      <c r="E15" s="5" t="s">
        <v>153</v>
      </c>
      <c r="F15" s="4" t="str">
        <f>master!D21</f>
        <v>Sharp</v>
      </c>
      <c r="G15" s="4" t="str">
        <f>master!C21</f>
        <v>John</v>
      </c>
      <c r="H15" s="5" t="str">
        <f>IF(master!E21,master!E21,"")</f>
        <v/>
      </c>
      <c r="I15" s="5">
        <f>master!B21</f>
        <v>2</v>
      </c>
      <c r="J15" s="5">
        <f>master!K21</f>
        <v>9</v>
      </c>
    </row>
    <row r="16" spans="1:10" x14ac:dyDescent="0.25">
      <c r="A16" s="5">
        <v>15</v>
      </c>
      <c r="B16" s="4" t="str">
        <f>master!H22</f>
        <v>mbaggert</v>
      </c>
      <c r="C16" s="4" t="str">
        <f>master!I22</f>
        <v>appleton</v>
      </c>
      <c r="D16" s="4" t="str">
        <f>master!O22</f>
        <v>mbaggert@swiftconstructioncompany.net</v>
      </c>
      <c r="E16" s="5" t="s">
        <v>160</v>
      </c>
      <c r="F16" s="4" t="str">
        <f>master!D22</f>
        <v>Baggert</v>
      </c>
      <c r="G16" s="4" t="str">
        <f>master!C22</f>
        <v>Martha</v>
      </c>
      <c r="H16" s="5" t="str">
        <f>IF(master!E22,master!E22,"")</f>
        <v/>
      </c>
      <c r="I16" s="5">
        <f>master!B22</f>
        <v>2</v>
      </c>
      <c r="J16" s="5">
        <f>master!K22</f>
        <v>9</v>
      </c>
    </row>
    <row r="17" spans="1:10" x14ac:dyDescent="0.25">
      <c r="A17" s="5">
        <v>16</v>
      </c>
      <c r="B17" s="4" t="str">
        <f>master!H23</f>
        <v>mnestor</v>
      </c>
      <c r="C17" s="4" t="str">
        <f>master!I23</f>
        <v>appleton</v>
      </c>
      <c r="D17" s="4" t="str">
        <f>master!O23</f>
        <v>mnestor@swiftconstructioncompany.net</v>
      </c>
      <c r="E17" s="5" t="s">
        <v>167</v>
      </c>
      <c r="F17" s="4" t="str">
        <f>master!D23</f>
        <v>Nestor</v>
      </c>
      <c r="G17" s="4" t="str">
        <f>master!C23</f>
        <v>Mary</v>
      </c>
      <c r="H17" s="5" t="str">
        <f>IF(master!E23,master!E23,"")</f>
        <v/>
      </c>
      <c r="I17" s="5">
        <f>master!B23</f>
        <v>2</v>
      </c>
      <c r="J17" s="5">
        <f>master!K23</f>
        <v>1</v>
      </c>
    </row>
    <row r="18" spans="1:10" x14ac:dyDescent="0.25">
      <c r="A18" s="5">
        <v>17</v>
      </c>
      <c r="B18" s="4" t="str">
        <f>master!H24</f>
        <v>mblair</v>
      </c>
      <c r="C18" s="4" t="str">
        <f>master!I24</f>
        <v>appleton</v>
      </c>
      <c r="D18" s="4" t="str">
        <f>master!O24</f>
        <v>mblair@swiftconstructioncompany.net</v>
      </c>
      <c r="E18" s="5" t="s">
        <v>160</v>
      </c>
      <c r="F18" s="4" t="str">
        <f>master!D24</f>
        <v>Blair</v>
      </c>
      <c r="G18" s="4" t="str">
        <f>master!C24</f>
        <v>Minnie</v>
      </c>
      <c r="H18" s="5" t="str">
        <f>IF(master!E24,master!E24,"")</f>
        <v/>
      </c>
      <c r="I18" s="5">
        <f>master!B24</f>
        <v>2</v>
      </c>
      <c r="J18" s="5">
        <f>master!K24</f>
        <v>3</v>
      </c>
    </row>
    <row r="19" spans="1:10" x14ac:dyDescent="0.25">
      <c r="A19" s="5">
        <v>18</v>
      </c>
      <c r="B19" s="4" t="str">
        <f>master!H25</f>
        <v>mdelazes</v>
      </c>
      <c r="C19" s="4" t="str">
        <f>master!I25</f>
        <v>appleton</v>
      </c>
      <c r="D19" s="4" t="str">
        <f>master!O25</f>
        <v>mdelazes@swiftconstructioncompany.net</v>
      </c>
      <c r="E19" s="5" t="s">
        <v>180</v>
      </c>
      <c r="F19" s="4" t="str">
        <f>master!D25</f>
        <v>DeLazes</v>
      </c>
      <c r="G19" s="4" t="str">
        <f>master!C25</f>
        <v>Miquel</v>
      </c>
      <c r="H19" s="5" t="str">
        <f>IF(master!E25,master!E25,"")</f>
        <v/>
      </c>
      <c r="I19" s="5">
        <f>master!B25</f>
        <v>2</v>
      </c>
      <c r="J19" s="5">
        <f>master!K25</f>
        <v>7</v>
      </c>
    </row>
    <row r="20" spans="1:10" x14ac:dyDescent="0.25">
      <c r="A20" s="5">
        <v>19</v>
      </c>
      <c r="B20" s="4" t="str">
        <f>master!H26</f>
        <v>nnewton</v>
      </c>
      <c r="C20" s="4" t="str">
        <f>master!I26</f>
        <v>appleton</v>
      </c>
      <c r="D20" s="4" t="str">
        <f>master!O26</f>
        <v>nnewton@swiftconstructioncompany.net</v>
      </c>
      <c r="E20" s="5" t="s">
        <v>189</v>
      </c>
      <c r="F20" s="4" t="str">
        <f>master!D26</f>
        <v>Newton</v>
      </c>
      <c r="G20" s="4" t="str">
        <f>master!C26</f>
        <v>Ned</v>
      </c>
      <c r="H20" s="5" t="str">
        <f>IF(master!E26,master!E26,"")</f>
        <v/>
      </c>
      <c r="I20" s="5">
        <f>master!B26</f>
        <v>2</v>
      </c>
      <c r="J20" s="5">
        <f>master!K26</f>
        <v>9</v>
      </c>
    </row>
    <row r="21" spans="1:10" x14ac:dyDescent="0.25">
      <c r="A21" s="5">
        <v>20</v>
      </c>
      <c r="B21" s="4" t="str">
        <f>master!H27</f>
        <v>rsampson</v>
      </c>
      <c r="C21" s="4" t="str">
        <f>master!I27</f>
        <v>appleton</v>
      </c>
      <c r="D21" s="4" t="str">
        <f>master!O27</f>
        <v>rsampson@swiftconstructioncompany.net</v>
      </c>
      <c r="E21" s="5" t="s">
        <v>196</v>
      </c>
      <c r="F21" s="4" t="str">
        <f>master!D27</f>
        <v>Sampson</v>
      </c>
      <c r="G21" s="4" t="str">
        <f>master!C27</f>
        <v>Rad</v>
      </c>
      <c r="H21" s="5" t="str">
        <f>IF(master!E27,master!E27,"")</f>
        <v/>
      </c>
      <c r="I21" s="5">
        <f>master!B27</f>
        <v>2</v>
      </c>
      <c r="J21" s="5">
        <f>master!K27</f>
        <v>9</v>
      </c>
    </row>
    <row r="22" spans="1:10" x14ac:dyDescent="0.25">
      <c r="A22" s="5">
        <v>21</v>
      </c>
      <c r="B22" s="4" t="str">
        <f>master!H28</f>
        <v>smalloy</v>
      </c>
      <c r="C22" s="4" t="str">
        <f>master!I28</f>
        <v>appleton</v>
      </c>
      <c r="D22" s="4" t="str">
        <f>master!O28</f>
        <v>smalloy@swiftconstructioncompany.net</v>
      </c>
      <c r="E22" s="5" t="s">
        <v>203</v>
      </c>
      <c r="F22" s="4" t="str">
        <f>master!D28</f>
        <v>Malloy</v>
      </c>
      <c r="G22" s="4" t="str">
        <f>master!C28</f>
        <v>Sarah</v>
      </c>
      <c r="H22" s="5" t="str">
        <f>IF(master!E28,master!E28,"")</f>
        <v/>
      </c>
      <c r="I22" s="5">
        <f>master!B28</f>
        <v>2</v>
      </c>
      <c r="J22" s="5">
        <f>master!K28</f>
        <v>6</v>
      </c>
    </row>
    <row r="23" spans="1:10" x14ac:dyDescent="0.25">
      <c r="A23" s="5">
        <v>22</v>
      </c>
      <c r="B23" s="4" t="str">
        <f>master!H29</f>
        <v>tswift</v>
      </c>
      <c r="C23" s="4" t="str">
        <f>master!I29</f>
        <v>appleton</v>
      </c>
      <c r="D23" s="4" t="str">
        <f>master!O29</f>
        <v>tswift@swiftconstructioncompany.net</v>
      </c>
      <c r="E23" s="5" t="s">
        <v>210</v>
      </c>
      <c r="F23" s="4" t="str">
        <f>master!D29</f>
        <v>Swift</v>
      </c>
      <c r="G23" s="4" t="str">
        <f>master!C29</f>
        <v>Tom</v>
      </c>
      <c r="H23" s="5" t="str">
        <f>IF(master!E29,master!E29,"")</f>
        <v/>
      </c>
      <c r="I23" s="5">
        <f>master!B29</f>
        <v>2</v>
      </c>
      <c r="J23" s="5">
        <f>master!K29</f>
        <v>9</v>
      </c>
    </row>
    <row r="24" spans="1:10" x14ac:dyDescent="0.25">
      <c r="A24" s="5">
        <v>23</v>
      </c>
      <c r="B24" s="4" t="str">
        <f>master!H30</f>
        <v>wdamon</v>
      </c>
      <c r="C24" s="4" t="str">
        <f>master!I30</f>
        <v>appleton</v>
      </c>
      <c r="D24" s="4" t="str">
        <f>master!O30</f>
        <v>wdamon@swiftconstructioncompany.net</v>
      </c>
      <c r="E24" s="5" t="s">
        <v>217</v>
      </c>
      <c r="F24" s="4" t="str">
        <f>master!D30</f>
        <v>Damon</v>
      </c>
      <c r="G24" s="4" t="str">
        <f>master!C30</f>
        <v>Wakefield</v>
      </c>
      <c r="H24" s="5" t="str">
        <f>IF(master!E30,master!E30,"")</f>
        <v/>
      </c>
      <c r="I24" s="5">
        <f>master!B30</f>
        <v>2</v>
      </c>
      <c r="J24" s="5">
        <f>master!K30</f>
        <v>9</v>
      </c>
    </row>
    <row r="25" spans="1:10" x14ac:dyDescent="0.25">
      <c r="A25" s="5">
        <v>24</v>
      </c>
      <c r="B25" s="4" t="str">
        <f>master!H31</f>
        <v>wcrawford</v>
      </c>
      <c r="C25" s="4" t="str">
        <f>master!I31</f>
        <v>appleton</v>
      </c>
      <c r="D25" s="4" t="str">
        <f>master!O31</f>
        <v>wcrawford@swiftconstructioncompany.net</v>
      </c>
      <c r="E25" s="5" t="s">
        <v>226</v>
      </c>
      <c r="F25" s="4" t="str">
        <f>master!D31</f>
        <v>Crawford</v>
      </c>
      <c r="G25" s="4" t="str">
        <f>master!C31</f>
        <v>William</v>
      </c>
      <c r="H25" s="5" t="str">
        <f>IF(master!E31,master!E31,"")</f>
        <v/>
      </c>
      <c r="I25" s="5">
        <f>master!B31</f>
        <v>2</v>
      </c>
      <c r="J25" s="5">
        <f>master!K31</f>
        <v>9</v>
      </c>
    </row>
  </sheetData>
  <pageMargins left="0" right="0" top="0.53660000000000008" bottom="0.31460000000000005" header="0" footer="0"/>
  <pageSetup fitToWidth="0" fitToHeight="0" pageOrder="overThenDown" orientation="portrait" useFirstPageNumber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9.09765625" style="7" bestFit="1" customWidth="1"/>
    <col min="2" max="6" width="6.69921875" style="7" customWidth="1"/>
    <col min="7" max="7" width="35.5" style="7" bestFit="1" customWidth="1"/>
    <col min="8" max="8" width="8.5" style="7" customWidth="1"/>
    <col min="9" max="9" width="6.69921875" style="7" customWidth="1"/>
    <col min="10" max="10" width="8.5" style="7" customWidth="1"/>
    <col min="11" max="11" width="73.3984375" style="7" bestFit="1" customWidth="1"/>
    <col min="12" max="1024" width="8.59765625" style="7" customWidth="1"/>
  </cols>
  <sheetData>
    <row r="1" spans="1:11" x14ac:dyDescent="0.25">
      <c r="A1" s="7" t="s">
        <v>12</v>
      </c>
      <c r="B1" s="7" t="s">
        <v>231</v>
      </c>
      <c r="C1" s="7" t="s">
        <v>232</v>
      </c>
      <c r="D1" s="7" t="s">
        <v>233</v>
      </c>
      <c r="E1" s="7" t="s">
        <v>234</v>
      </c>
      <c r="F1" s="7" t="s">
        <v>235</v>
      </c>
      <c r="G1" s="7" t="s">
        <v>236</v>
      </c>
      <c r="H1" s="7" t="s">
        <v>237</v>
      </c>
      <c r="I1" s="7" t="s">
        <v>238</v>
      </c>
      <c r="J1" s="7" t="s">
        <v>13</v>
      </c>
      <c r="K1" s="7" t="s">
        <v>239</v>
      </c>
    </row>
    <row r="2" spans="1:11" ht="14.4" x14ac:dyDescent="0.3">
      <c r="A2" s="7" t="s">
        <v>38</v>
      </c>
      <c r="G2" s="7" t="str">
        <f>CONCATENATE(master!C8, " ",master!D8,", ",master!N8)</f>
        <v>Admin User, Maestro Administrator</v>
      </c>
      <c r="I2" s="7" t="s">
        <v>240</v>
      </c>
      <c r="J2" s="7" t="s">
        <v>38</v>
      </c>
      <c r="K2" s="39" t="str">
        <f>CONCATENATE(A2,":",B2,":",C2,":",D2,":",E2,":",F2,":",G2,":",H2,":",I2,":",J2)</f>
        <v>admin::::::Admin User, Maestro Administrator::tcsh:admin</v>
      </c>
    </row>
    <row r="3" spans="1:11" ht="14.4" x14ac:dyDescent="0.3">
      <c r="A3" s="7" t="s">
        <v>41</v>
      </c>
      <c r="G3" s="7" t="str">
        <f>CONCATENATE(master!C9, " ",master!D9,", ",master!N9)</f>
        <v>Demo User, Maestro Demonstrator</v>
      </c>
      <c r="I3" s="7" t="s">
        <v>240</v>
      </c>
      <c r="J3" s="7" t="s">
        <v>41</v>
      </c>
      <c r="K3" s="39" t="str">
        <f t="shared" ref="K3:K25" si="0">CONCATENATE(A3,":",B3,":",C3,":",D3,":",E3,":",F3,":",G3,":",H3,":",I3,":",J3)</f>
        <v>demo::::::Demo User, Maestro Demonstrator::tcsh:demo</v>
      </c>
    </row>
    <row r="4" spans="1:11" ht="14.4" x14ac:dyDescent="0.3">
      <c r="A4" s="7" t="s">
        <v>45</v>
      </c>
      <c r="G4" s="7" t="str">
        <f>CONCATENATE(master!C10, " ",master!D10,", ",master!N10)</f>
        <v>Barcoe Jenks, Electronics Engineer</v>
      </c>
      <c r="I4" s="7" t="s">
        <v>240</v>
      </c>
      <c r="J4" s="7" t="s">
        <v>46</v>
      </c>
      <c r="K4" s="39" t="str">
        <f t="shared" si="0"/>
        <v>bjenks::::::Barcoe Jenks, Electronics Engineer::tcsh:appleton</v>
      </c>
    </row>
    <row r="5" spans="1:11" ht="14.4" x14ac:dyDescent="0.3">
      <c r="A5" s="7" t="s">
        <v>65</v>
      </c>
      <c r="G5" s="7" t="str">
        <f>CONCATENATE(master!C11, " ",master!D11,", ",master!N11)</f>
        <v>Barton Swift, President</v>
      </c>
      <c r="I5" s="7" t="s">
        <v>240</v>
      </c>
      <c r="J5" s="7" t="s">
        <v>46</v>
      </c>
      <c r="K5" s="39" t="str">
        <f t="shared" si="0"/>
        <v>bswift::::::Barton Swift, President::tcsh:appleton</v>
      </c>
    </row>
    <row r="6" spans="1:11" ht="14.4" x14ac:dyDescent="0.3">
      <c r="A6" s="7" t="s">
        <v>75</v>
      </c>
      <c r="G6" s="7" t="str">
        <f>CONCATENATE(master!C12, " ",master!D12,", ",master!N12)</f>
        <v>Bub Armstrong, Mechanical Engineer</v>
      </c>
      <c r="I6" s="7" t="s">
        <v>240</v>
      </c>
      <c r="J6" s="7" t="s">
        <v>46</v>
      </c>
      <c r="K6" s="39" t="str">
        <f t="shared" si="0"/>
        <v>barmstrong::::::Bub Armstrong, Mechanical Engineer::tcsh:appleton</v>
      </c>
    </row>
    <row r="7" spans="1:11" ht="14.4" x14ac:dyDescent="0.3">
      <c r="A7" s="7" t="s">
        <v>83</v>
      </c>
      <c r="G7" s="7" t="str">
        <f>CONCATENATE(master!C13, " ",master!D13,", ",master!N13)</f>
        <v>Frank Mason, Engineering Project Coordinator</v>
      </c>
      <c r="I7" s="7" t="s">
        <v>240</v>
      </c>
      <c r="J7" s="7" t="s">
        <v>46</v>
      </c>
      <c r="K7" s="39" t="str">
        <f t="shared" si="0"/>
        <v>fmason::::::Frank Mason, Engineering Project Coordinator::tcsh:appleton</v>
      </c>
    </row>
    <row r="8" spans="1:11" ht="14.4" x14ac:dyDescent="0.3">
      <c r="A8" s="7" t="s">
        <v>90</v>
      </c>
      <c r="G8" s="7" t="str">
        <f>CONCATENATE(master!C14, " ",master!D14,", ",master!N14)</f>
        <v>Garret Jackson, Production Planner</v>
      </c>
      <c r="I8" s="7" t="s">
        <v>240</v>
      </c>
      <c r="J8" s="7" t="s">
        <v>46</v>
      </c>
      <c r="K8" s="39" t="str">
        <f t="shared" si="0"/>
        <v>gjackson::::::Garret Jackson, Production Planner::tcsh:appleton</v>
      </c>
    </row>
    <row r="9" spans="1:11" ht="14.4" x14ac:dyDescent="0.3">
      <c r="A9" s="7" t="s">
        <v>101</v>
      </c>
      <c r="G9" s="7" t="str">
        <f>CONCATENATE(master!C15, " ",master!D15,", ",master!N15)</f>
        <v>Hank Baldwin, Lead Hand</v>
      </c>
      <c r="I9" s="7" t="s">
        <v>240</v>
      </c>
      <c r="J9" s="7" t="s">
        <v>46</v>
      </c>
      <c r="K9" s="39" t="str">
        <f t="shared" si="0"/>
        <v>hbaldwin::::::Hank Baldwin, Lead Hand::tcsh:appleton</v>
      </c>
    </row>
    <row r="10" spans="1:11" ht="14.4" x14ac:dyDescent="0.3">
      <c r="A10" s="7" t="s">
        <v>109</v>
      </c>
      <c r="G10" s="7" t="str">
        <f>CONCATENATE(master!C16, " ",master!D16,", ",master!N16)</f>
        <v>Helen Randall, AP Clerk</v>
      </c>
      <c r="I10" s="7" t="s">
        <v>240</v>
      </c>
      <c r="J10" s="7" t="s">
        <v>46</v>
      </c>
      <c r="K10" s="39" t="str">
        <f t="shared" si="0"/>
        <v>hrandall::::::Helen Randall, AP Clerk::tcsh:appleton</v>
      </c>
    </row>
    <row r="11" spans="1:11" ht="14.4" x14ac:dyDescent="0.3">
      <c r="A11" s="7" t="s">
        <v>119</v>
      </c>
      <c r="G11" s="7" t="str">
        <f>CONCATENATE(master!C17, " ",master!D17,", ",master!N17)</f>
        <v>Jacab Wood, Sales Agent</v>
      </c>
      <c r="I11" s="7" t="s">
        <v>240</v>
      </c>
      <c r="J11" s="7" t="s">
        <v>46</v>
      </c>
      <c r="K11" s="39" t="str">
        <f t="shared" si="0"/>
        <v>jwood::::::Jacab Wood, Sales Agent::tcsh:appleton</v>
      </c>
    </row>
    <row r="12" spans="1:11" ht="14.4" x14ac:dyDescent="0.3">
      <c r="A12" s="7" t="s">
        <v>130</v>
      </c>
      <c r="G12" s="7" t="str">
        <f>CONCATENATE(master!C18, " ",master!D18,", ",master!N18)</f>
        <v>James Period, Director, Sales &amp; Marketing</v>
      </c>
      <c r="I12" s="7" t="s">
        <v>240</v>
      </c>
      <c r="J12" s="7" t="s">
        <v>46</v>
      </c>
      <c r="K12" s="39" t="str">
        <f t="shared" si="0"/>
        <v>jperiod::::::James Period, Director, Sales &amp; Marketing::tcsh:appleton</v>
      </c>
    </row>
    <row r="13" spans="1:11" ht="14.4" x14ac:dyDescent="0.3">
      <c r="A13" s="7" t="s">
        <v>138</v>
      </c>
      <c r="G13" s="7" t="str">
        <f>CONCATENATE(master!C19, " ",master!D19,", ",master!N19)</f>
        <v>Jennie Haddon, Buyer</v>
      </c>
      <c r="I13" s="7" t="s">
        <v>240</v>
      </c>
      <c r="J13" s="7" t="s">
        <v>46</v>
      </c>
      <c r="K13" s="39" t="str">
        <f t="shared" si="0"/>
        <v>jhaddon::::::Jennie Haddon, Buyer::tcsh:appleton</v>
      </c>
    </row>
    <row r="14" spans="1:11" ht="14.4" x14ac:dyDescent="0.3">
      <c r="A14" s="7" t="s">
        <v>146</v>
      </c>
      <c r="G14" s="7" t="str">
        <f>CONCATENATE(master!C20, " ",master!D20,", ",master!N20)</f>
        <v>Jennie Morse, AR Clerk</v>
      </c>
      <c r="I14" s="7" t="s">
        <v>240</v>
      </c>
      <c r="J14" s="7" t="s">
        <v>46</v>
      </c>
      <c r="K14" s="39" t="str">
        <f t="shared" si="0"/>
        <v>jmorse::::::Jennie Morse, AR Clerk::tcsh:appleton</v>
      </c>
    </row>
    <row r="15" spans="1:11" ht="14.4" x14ac:dyDescent="0.3">
      <c r="A15" s="7" t="s">
        <v>154</v>
      </c>
      <c r="G15" s="7" t="str">
        <f>CONCATENATE(master!C21, " ",master!D21,", ",master!N21)</f>
        <v>John Sharp, Director, Prod Mgmt</v>
      </c>
      <c r="I15" s="7" t="s">
        <v>240</v>
      </c>
      <c r="J15" s="7" t="s">
        <v>46</v>
      </c>
      <c r="K15" s="39" t="str">
        <f t="shared" si="0"/>
        <v>jsharp::::::John Sharp, Director, Prod Mgmt::tcsh:appleton</v>
      </c>
    </row>
    <row r="16" spans="1:11" ht="14.4" x14ac:dyDescent="0.3">
      <c r="A16" s="7" t="s">
        <v>161</v>
      </c>
      <c r="G16" s="7" t="str">
        <f>CONCATENATE(master!C22, " ",master!D22,", ",master!N22)</f>
        <v>Martha Baggert, Director, Human Resources</v>
      </c>
      <c r="I16" s="7" t="s">
        <v>240</v>
      </c>
      <c r="J16" s="7" t="s">
        <v>46</v>
      </c>
      <c r="K16" s="39" t="str">
        <f t="shared" si="0"/>
        <v>mbaggert::::::Martha Baggert, Director, Human Resources::tcsh:appleton</v>
      </c>
    </row>
    <row r="17" spans="1:11" ht="14.4" x14ac:dyDescent="0.3">
      <c r="A17" s="7" t="s">
        <v>168</v>
      </c>
      <c r="G17" s="7" t="str">
        <f>CONCATENATE(master!C23, " ",master!D23,", ",master!N23)</f>
        <v>Mary Nestor, Director, MIS-IT</v>
      </c>
      <c r="I17" s="7" t="s">
        <v>240</v>
      </c>
      <c r="J17" s="7" t="s">
        <v>46</v>
      </c>
      <c r="K17" s="39" t="str">
        <f t="shared" si="0"/>
        <v>mnestor::::::Mary Nestor, Director, MIS-IT::tcsh:appleton</v>
      </c>
    </row>
    <row r="18" spans="1:11" ht="14.4" x14ac:dyDescent="0.3">
      <c r="A18" s="7" t="s">
        <v>174</v>
      </c>
      <c r="G18" s="7" t="str">
        <f>CONCATENATE(master!C24, " ",master!D24,", ",master!N24)</f>
        <v>Minnie Blair, Software Engineer</v>
      </c>
      <c r="I18" s="7" t="s">
        <v>240</v>
      </c>
      <c r="J18" s="7" t="s">
        <v>46</v>
      </c>
      <c r="K18" s="39" t="str">
        <f t="shared" si="0"/>
        <v>mblair::::::Minnie Blair, Software Engineer::tcsh:appleton</v>
      </c>
    </row>
    <row r="19" spans="1:11" ht="14.4" x14ac:dyDescent="0.3">
      <c r="A19" s="7" t="s">
        <v>181</v>
      </c>
      <c r="G19" s="7" t="str">
        <f>CONCATENATE(master!C25, " ",master!D25,", ",master!N25)</f>
        <v>Miquel DeLazes, Director, Manufacturing</v>
      </c>
      <c r="I19" s="7" t="s">
        <v>240</v>
      </c>
      <c r="J19" s="7" t="s">
        <v>46</v>
      </c>
      <c r="K19" s="39" t="str">
        <f t="shared" si="0"/>
        <v>mdelazes::::::Miquel DeLazes, Director, Manufacturing::tcsh:appleton</v>
      </c>
    </row>
    <row r="20" spans="1:11" ht="14.4" x14ac:dyDescent="0.3">
      <c r="A20" s="7" t="s">
        <v>190</v>
      </c>
      <c r="G20" s="7" t="str">
        <f>CONCATENATE(master!C26, " ",master!D26,", ",master!N26)</f>
        <v>Ned Newton, Chief Financial Officer</v>
      </c>
      <c r="I20" s="7" t="s">
        <v>240</v>
      </c>
      <c r="J20" s="7" t="s">
        <v>46</v>
      </c>
      <c r="K20" s="39" t="str">
        <f t="shared" si="0"/>
        <v>nnewton::::::Ned Newton, Chief Financial Officer::tcsh:appleton</v>
      </c>
    </row>
    <row r="21" spans="1:11" ht="14.4" x14ac:dyDescent="0.3">
      <c r="A21" s="7" t="s">
        <v>197</v>
      </c>
      <c r="G21" s="7" t="str">
        <f>CONCATENATE(master!C27, " ",master!D27,", ",master!N27)</f>
        <v>Rad Sampson, Director, Quality</v>
      </c>
      <c r="I21" s="7" t="s">
        <v>240</v>
      </c>
      <c r="J21" s="7" t="s">
        <v>46</v>
      </c>
      <c r="K21" s="39" t="str">
        <f t="shared" si="0"/>
        <v>rsampson::::::Rad Sampson, Director, Quality::tcsh:appleton</v>
      </c>
    </row>
    <row r="22" spans="1:11" ht="14.4" x14ac:dyDescent="0.3">
      <c r="A22" s="7" t="s">
        <v>204</v>
      </c>
      <c r="G22" s="7" t="str">
        <f>CONCATENATE(master!C28, " ",master!D28,", ",master!N28)</f>
        <v>Sarah Malloy, Receiver</v>
      </c>
      <c r="I22" s="7" t="s">
        <v>240</v>
      </c>
      <c r="J22" s="7" t="s">
        <v>46</v>
      </c>
      <c r="K22" s="39" t="str">
        <f t="shared" si="0"/>
        <v>smalloy::::::Sarah Malloy, Receiver::tcsh:appleton</v>
      </c>
    </row>
    <row r="23" spans="1:11" ht="14.4" x14ac:dyDescent="0.3">
      <c r="A23" s="7" t="s">
        <v>211</v>
      </c>
      <c r="G23" s="7" t="str">
        <f>CONCATENATE(master!C29, " ",master!D29,", ",master!N29)</f>
        <v>Tom Swift, Director, Engineering</v>
      </c>
      <c r="I23" s="7" t="s">
        <v>240</v>
      </c>
      <c r="J23" s="7" t="s">
        <v>46</v>
      </c>
      <c r="K23" s="39" t="str">
        <f t="shared" si="0"/>
        <v>tswift::::::Tom Swift, Director, Engineering::tcsh:appleton</v>
      </c>
    </row>
    <row r="24" spans="1:11" ht="14.4" x14ac:dyDescent="0.3">
      <c r="A24" s="7" t="s">
        <v>218</v>
      </c>
      <c r="G24" s="7" t="str">
        <f>CONCATENATE(master!C30, " ",master!D30,", ",master!N30)</f>
        <v>Wakefield Damon, Technical Writer</v>
      </c>
      <c r="I24" s="7" t="s">
        <v>240</v>
      </c>
      <c r="J24" s="7" t="s">
        <v>46</v>
      </c>
      <c r="K24" s="39" t="str">
        <f t="shared" si="0"/>
        <v>wdamon::::::Wakefield Damon, Technical Writer::tcsh:appleton</v>
      </c>
    </row>
    <row r="25" spans="1:11" ht="14.4" x14ac:dyDescent="0.3">
      <c r="A25" s="7" t="s">
        <v>227</v>
      </c>
      <c r="G25" s="7" t="str">
        <f>CONCATENATE(master!C31, " ",master!D31,", ",master!N31)</f>
        <v>William Crawford, Director, Legal</v>
      </c>
      <c r="I25" s="7" t="s">
        <v>240</v>
      </c>
      <c r="J25" s="7" t="s">
        <v>46</v>
      </c>
      <c r="K25" s="39" t="str">
        <f t="shared" si="0"/>
        <v>wcrawford::::::William Crawford, Director, Legal::tcsh:appleton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25"/>
  <sheetViews>
    <sheetView workbookViewId="0"/>
  </sheetViews>
  <sheetFormatPr defaultRowHeight="13.8" x14ac:dyDescent="0.25"/>
  <cols>
    <col min="1" max="1" width="13.59765625" style="7" customWidth="1"/>
    <col min="2" max="2" width="10" style="7" customWidth="1"/>
    <col min="3" max="3" width="8.09765625" style="7" customWidth="1"/>
    <col min="4" max="4" width="22.59765625" style="7" customWidth="1"/>
    <col min="5" max="5" width="32.69921875" style="7" bestFit="1" customWidth="1"/>
    <col min="6" max="6" width="37.59765625" style="7" customWidth="1"/>
    <col min="7" max="7" width="11" style="7" customWidth="1"/>
    <col min="8" max="8" width="9.09765625" style="6" customWidth="1"/>
    <col min="9" max="9" width="9.8984375" style="7" customWidth="1"/>
    <col min="10" max="10" width="40.59765625" style="7" bestFit="1" customWidth="1"/>
    <col min="11" max="1024" width="8.59765625" style="7" customWidth="1"/>
  </cols>
  <sheetData>
    <row r="1" spans="1:10" x14ac:dyDescent="0.25">
      <c r="A1" s="7" t="s">
        <v>273</v>
      </c>
      <c r="B1" s="7" t="s">
        <v>274</v>
      </c>
      <c r="C1" s="7" t="s">
        <v>275</v>
      </c>
      <c r="D1" s="7" t="s">
        <v>276</v>
      </c>
      <c r="E1" s="7" t="s">
        <v>277</v>
      </c>
      <c r="F1" s="7" t="s">
        <v>278</v>
      </c>
      <c r="G1" s="7" t="s">
        <v>279</v>
      </c>
      <c r="H1" s="6" t="s">
        <v>279</v>
      </c>
      <c r="I1" s="7" t="s">
        <v>231</v>
      </c>
      <c r="J1" s="36" t="s">
        <v>280</v>
      </c>
    </row>
    <row r="2" spans="1:10" x14ac:dyDescent="0.25">
      <c r="A2" s="7" t="str">
        <f>CONCATENATE(master!C8, " ",master!D8)</f>
        <v>Admin User</v>
      </c>
      <c r="B2" s="7" t="str">
        <f>master!C8</f>
        <v>Admin</v>
      </c>
      <c r="C2" s="7" t="str">
        <f>master!D8</f>
        <v>User</v>
      </c>
      <c r="D2" s="7" t="str">
        <f>master!N8</f>
        <v>Maestro Administrator</v>
      </c>
      <c r="E2" s="7" t="str">
        <f>master!O8</f>
        <v>admin@swiftconstructioncompany.net</v>
      </c>
      <c r="G2" s="7" t="s">
        <v>294</v>
      </c>
      <c r="H2" s="6" t="s">
        <v>281</v>
      </c>
      <c r="I2" s="7" t="str">
        <f>master!H8</f>
        <v>admin</v>
      </c>
      <c r="J2" s="37" t="s">
        <v>284</v>
      </c>
    </row>
    <row r="3" spans="1:10" x14ac:dyDescent="0.25">
      <c r="A3" s="7" t="str">
        <f>CONCATENATE(master!C9, " ",master!D9)</f>
        <v>Demo User</v>
      </c>
      <c r="B3" s="7" t="str">
        <f>master!C9</f>
        <v>Demo</v>
      </c>
      <c r="C3" s="7" t="str">
        <f>master!D9</f>
        <v>User</v>
      </c>
      <c r="D3" s="7" t="str">
        <f>master!N9</f>
        <v>Maestro Demonstrator</v>
      </c>
      <c r="E3" s="7" t="str">
        <f>master!O9</f>
        <v>admin@swiftconstructioncompany.net</v>
      </c>
      <c r="G3" s="7" t="s">
        <v>294</v>
      </c>
      <c r="H3" s="6" t="s">
        <v>281</v>
      </c>
      <c r="I3" s="7" t="str">
        <f>master!H9</f>
        <v>demo</v>
      </c>
      <c r="J3" s="34" t="s">
        <v>285</v>
      </c>
    </row>
    <row r="4" spans="1:10" x14ac:dyDescent="0.25">
      <c r="A4" s="7" t="str">
        <f>CONCATENATE(master!C10, " ",master!D10)</f>
        <v>Barcoe Jenks</v>
      </c>
      <c r="B4" s="7" t="str">
        <f>master!C10</f>
        <v>Barcoe</v>
      </c>
      <c r="C4" s="7" t="str">
        <f>master!D10</f>
        <v>Jenks</v>
      </c>
      <c r="D4" s="7" t="str">
        <f>master!N10</f>
        <v>Electronics Engineer</v>
      </c>
      <c r="E4" s="7" t="str">
        <f>master!O10</f>
        <v>bjenks@swiftconstructioncompany.net</v>
      </c>
      <c r="F4" s="7" t="str">
        <f>CONCATENATE("cn=",master!S10,",ou=People,dc=root,dc=org")</f>
        <v>cn=Tom Swift,ou=People,dc=root,dc=org</v>
      </c>
      <c r="G4" s="7" t="s">
        <v>294</v>
      </c>
      <c r="H4" s="6" t="s">
        <v>281</v>
      </c>
      <c r="I4" s="7" t="str">
        <f>master!H10</f>
        <v>bjenks</v>
      </c>
      <c r="J4" s="35" t="s">
        <v>47</v>
      </c>
    </row>
    <row r="5" spans="1:10" x14ac:dyDescent="0.25">
      <c r="A5" s="7" t="str">
        <f>CONCATENATE(master!C11, " ",master!D11)</f>
        <v>Barton Swift</v>
      </c>
      <c r="B5" s="7" t="str">
        <f>master!C11</f>
        <v>Barton</v>
      </c>
      <c r="C5" s="7" t="str">
        <f>master!D11</f>
        <v>Swift</v>
      </c>
      <c r="D5" s="7" t="str">
        <f>master!N11</f>
        <v>President</v>
      </c>
      <c r="E5" s="7" t="str">
        <f>master!O11</f>
        <v>bswift@swiftconstructioncompany.net</v>
      </c>
      <c r="G5" s="7" t="s">
        <v>294</v>
      </c>
      <c r="H5" s="6" t="s">
        <v>281</v>
      </c>
      <c r="I5" s="7" t="str">
        <f>master!H11</f>
        <v>bswift</v>
      </c>
      <c r="J5" s="35" t="s">
        <v>47</v>
      </c>
    </row>
    <row r="6" spans="1:10" x14ac:dyDescent="0.25">
      <c r="A6" s="7" t="str">
        <f>CONCATENATE(master!C12, " ",master!D12)</f>
        <v>Bub Armstrong</v>
      </c>
      <c r="B6" s="7" t="str">
        <f>master!C12</f>
        <v>Bub</v>
      </c>
      <c r="C6" s="7" t="str">
        <f>master!D12</f>
        <v>Armstrong</v>
      </c>
      <c r="D6" s="7" t="str">
        <f>master!N12</f>
        <v>Mechanical Engineer</v>
      </c>
      <c r="E6" s="7" t="str">
        <f>master!O12</f>
        <v>barmstrong@swiftconstructioncompany.net</v>
      </c>
      <c r="F6" s="7" t="str">
        <f>CONCATENATE("cn=",master!S12,",ou=People,dc=root,dc=org")</f>
        <v>cn=Tom Swift,ou=People,dc=root,dc=org</v>
      </c>
      <c r="G6" s="7" t="s">
        <v>294</v>
      </c>
      <c r="H6" s="6" t="s">
        <v>281</v>
      </c>
      <c r="I6" s="7" t="str">
        <f>master!H12</f>
        <v>barmstrong</v>
      </c>
      <c r="J6" s="35" t="s">
        <v>47</v>
      </c>
    </row>
    <row r="7" spans="1:10" x14ac:dyDescent="0.25">
      <c r="A7" s="7" t="str">
        <f>CONCATENATE(master!C13, " ",master!D13)</f>
        <v>Frank Mason</v>
      </c>
      <c r="B7" s="7" t="str">
        <f>master!C13</f>
        <v>Frank</v>
      </c>
      <c r="C7" s="7" t="str">
        <f>master!D13</f>
        <v>Mason</v>
      </c>
      <c r="D7" s="7" t="str">
        <f>master!N13</f>
        <v>Engineering Project Coordinator</v>
      </c>
      <c r="E7" s="7" t="str">
        <f>master!O13</f>
        <v>fmason@swiftconstructioncompany.net</v>
      </c>
      <c r="F7" s="7" t="str">
        <f>CONCATENATE("cn=",master!S13,",ou=People,dc=root,dc=org")</f>
        <v>cn=Tom Swift,ou=People,dc=root,dc=org</v>
      </c>
      <c r="G7" s="7" t="s">
        <v>294</v>
      </c>
      <c r="H7" s="6" t="s">
        <v>281</v>
      </c>
      <c r="I7" s="7" t="str">
        <f>master!H13</f>
        <v>fmason</v>
      </c>
      <c r="J7" s="35" t="s">
        <v>47</v>
      </c>
    </row>
    <row r="8" spans="1:10" x14ac:dyDescent="0.25">
      <c r="A8" s="7" t="str">
        <f>CONCATENATE(master!C14, " ",master!D14)</f>
        <v>Garret Jackson</v>
      </c>
      <c r="B8" s="7" t="str">
        <f>master!C14</f>
        <v>Garret</v>
      </c>
      <c r="C8" s="7" t="str">
        <f>master!D14</f>
        <v>Jackson</v>
      </c>
      <c r="D8" s="7" t="str">
        <f>master!N14</f>
        <v>Production Planner</v>
      </c>
      <c r="E8" s="7" t="str">
        <f>master!O14</f>
        <v>gjackson@swiftconstructioncompany.net</v>
      </c>
      <c r="F8" s="7" t="str">
        <f>CONCATENATE("cn=",master!S14,",ou=People,dc=root,dc=org")</f>
        <v>cn=Miguel DeLazes,ou=People,dc=root,dc=org</v>
      </c>
      <c r="G8" s="7" t="s">
        <v>294</v>
      </c>
      <c r="H8" s="6" t="s">
        <v>281</v>
      </c>
      <c r="I8" s="7" t="str">
        <f>master!H14</f>
        <v>gjackson</v>
      </c>
      <c r="J8" s="35" t="s">
        <v>47</v>
      </c>
    </row>
    <row r="9" spans="1:10" x14ac:dyDescent="0.25">
      <c r="A9" s="7" t="str">
        <f>CONCATENATE(master!C15, " ",master!D15)</f>
        <v>Hank Baldwin</v>
      </c>
      <c r="B9" s="7" t="str">
        <f>master!C15</f>
        <v>Hank</v>
      </c>
      <c r="C9" s="7" t="str">
        <f>master!D15</f>
        <v>Baldwin</v>
      </c>
      <c r="D9" s="7" t="str">
        <f>master!N15</f>
        <v>Lead Hand</v>
      </c>
      <c r="E9" s="7" t="str">
        <f>master!O15</f>
        <v>hbaldwin@swiftconstructioncompany.net</v>
      </c>
      <c r="F9" s="7" t="str">
        <f>CONCATENATE("cn=",master!S15,",ou=People,dc=root,dc=org")</f>
        <v>cn=Miguel DeLazes,ou=People,dc=root,dc=org</v>
      </c>
      <c r="G9" s="7" t="s">
        <v>294</v>
      </c>
      <c r="H9" s="6" t="s">
        <v>281</v>
      </c>
      <c r="I9" s="7" t="str">
        <f>master!H15</f>
        <v>hbaldwin</v>
      </c>
      <c r="J9" s="35" t="s">
        <v>47</v>
      </c>
    </row>
    <row r="10" spans="1:10" x14ac:dyDescent="0.25">
      <c r="A10" s="7" t="str">
        <f>CONCATENATE(master!C16, " ",master!D16)</f>
        <v>Helen Randall</v>
      </c>
      <c r="B10" s="7" t="str">
        <f>master!C16</f>
        <v>Helen</v>
      </c>
      <c r="C10" s="7" t="str">
        <f>master!D16</f>
        <v>Randall</v>
      </c>
      <c r="D10" s="7" t="str">
        <f>master!N16</f>
        <v>AP Clerk</v>
      </c>
      <c r="E10" s="7" t="str">
        <f>master!O16</f>
        <v>hrandall@swiftconstructioncompany.net</v>
      </c>
      <c r="F10" s="7" t="str">
        <f>CONCATENATE("cn=",master!S16,",ou=People,dc=root,dc=org")</f>
        <v>cn=Ned Newton,ou=People,dc=root,dc=org</v>
      </c>
      <c r="G10" s="7" t="s">
        <v>294</v>
      </c>
      <c r="H10" s="6" t="s">
        <v>281</v>
      </c>
      <c r="I10" s="7" t="str">
        <f>master!H16</f>
        <v>hrandall</v>
      </c>
      <c r="J10" s="35" t="s">
        <v>47</v>
      </c>
    </row>
    <row r="11" spans="1:10" x14ac:dyDescent="0.25">
      <c r="A11" s="7" t="str">
        <f>CONCATENATE(master!C17, " ",master!D17)</f>
        <v>Jacab Wood</v>
      </c>
      <c r="B11" s="7" t="str">
        <f>master!C17</f>
        <v>Jacab</v>
      </c>
      <c r="C11" s="7" t="str">
        <f>master!D17</f>
        <v>Wood</v>
      </c>
      <c r="D11" s="7" t="str">
        <f>master!N17</f>
        <v>Sales Agent</v>
      </c>
      <c r="E11" s="7" t="str">
        <f>master!O17</f>
        <v>jwood@swiftconstructioncompany.net</v>
      </c>
      <c r="F11" s="7" t="str">
        <f>CONCATENATE("cn=",master!S17,",ou=People,dc=root,dc=org")</f>
        <v>cn=James Period,ou=People,dc=root,dc=org</v>
      </c>
      <c r="G11" s="7" t="s">
        <v>294</v>
      </c>
      <c r="H11" s="6" t="s">
        <v>281</v>
      </c>
      <c r="I11" s="7" t="str">
        <f>master!H17</f>
        <v>jwood</v>
      </c>
      <c r="J11" s="35" t="s">
        <v>47</v>
      </c>
    </row>
    <row r="12" spans="1:10" x14ac:dyDescent="0.25">
      <c r="A12" s="7" t="str">
        <f>CONCATENATE(master!C18, " ",master!D18)</f>
        <v>James Period</v>
      </c>
      <c r="B12" s="7" t="str">
        <f>master!C18</f>
        <v>James</v>
      </c>
      <c r="C12" s="7" t="str">
        <f>master!D18</f>
        <v>Period</v>
      </c>
      <c r="D12" s="7" t="str">
        <f>master!N18</f>
        <v>Director, Sales &amp; Marketing</v>
      </c>
      <c r="E12" s="7" t="str">
        <f>master!O18</f>
        <v>jperiod@swiftconstructioncompany.net</v>
      </c>
      <c r="F12" s="7" t="str">
        <f>CONCATENATE("cn=",master!S18,",ou=People,dc=root,dc=org")</f>
        <v>cn=Barton Swift,ou=People,dc=root,dc=org</v>
      </c>
      <c r="G12" s="7" t="s">
        <v>294</v>
      </c>
      <c r="H12" s="6" t="s">
        <v>281</v>
      </c>
      <c r="I12" s="7" t="str">
        <f>master!H18</f>
        <v>jperiod</v>
      </c>
      <c r="J12" s="35" t="s">
        <v>47</v>
      </c>
    </row>
    <row r="13" spans="1:10" x14ac:dyDescent="0.25">
      <c r="A13" s="7" t="str">
        <f>CONCATENATE(master!C19, " ",master!D19)</f>
        <v>Jennie Haddon</v>
      </c>
      <c r="B13" s="7" t="str">
        <f>master!C19</f>
        <v>Jennie</v>
      </c>
      <c r="C13" s="7" t="str">
        <f>master!D19</f>
        <v>Haddon</v>
      </c>
      <c r="D13" s="7" t="str">
        <f>master!N19</f>
        <v>Buyer</v>
      </c>
      <c r="E13" s="7" t="str">
        <f>master!O19</f>
        <v>jhaddon@swiftconstructioncompany.net</v>
      </c>
      <c r="F13" s="7" t="str">
        <f>CONCATENATE("cn=",master!S19,",ou=People,dc=root,dc=org")</f>
        <v>cn=Miguel DeLazes,ou=People,dc=root,dc=org</v>
      </c>
      <c r="G13" s="7" t="s">
        <v>294</v>
      </c>
      <c r="H13" s="6" t="s">
        <v>281</v>
      </c>
      <c r="I13" s="7" t="str">
        <f>master!H19</f>
        <v>jhaddon</v>
      </c>
      <c r="J13" s="35" t="s">
        <v>47</v>
      </c>
    </row>
    <row r="14" spans="1:10" x14ac:dyDescent="0.25">
      <c r="A14" s="7" t="str">
        <f>CONCATENATE(master!C20, " ",master!D20)</f>
        <v>Jennie Morse</v>
      </c>
      <c r="B14" s="7" t="str">
        <f>master!C20</f>
        <v>Jennie</v>
      </c>
      <c r="C14" s="7" t="str">
        <f>master!D20</f>
        <v>Morse</v>
      </c>
      <c r="D14" s="7" t="str">
        <f>master!N20</f>
        <v>AR Clerk</v>
      </c>
      <c r="E14" s="7" t="str">
        <f>master!O20</f>
        <v>jmorse@swiftconstructioncompany.net</v>
      </c>
      <c r="F14" s="7" t="str">
        <f>CONCATENATE("cn=",master!S20,",ou=People,dc=root,dc=org")</f>
        <v>cn=Ned Newton,ou=People,dc=root,dc=org</v>
      </c>
      <c r="G14" s="7" t="s">
        <v>294</v>
      </c>
      <c r="H14" s="6" t="s">
        <v>281</v>
      </c>
      <c r="I14" s="7" t="str">
        <f>master!H20</f>
        <v>jmorse</v>
      </c>
      <c r="J14" s="35" t="s">
        <v>47</v>
      </c>
    </row>
    <row r="15" spans="1:10" x14ac:dyDescent="0.25">
      <c r="A15" s="7" t="str">
        <f>CONCATENATE(master!C21, " ",master!D21)</f>
        <v>John Sharp</v>
      </c>
      <c r="B15" s="7" t="str">
        <f>master!C21</f>
        <v>John</v>
      </c>
      <c r="C15" s="7" t="str">
        <f>master!D21</f>
        <v>Sharp</v>
      </c>
      <c r="D15" s="7" t="str">
        <f>master!N21</f>
        <v>Director, Prod Mgmt</v>
      </c>
      <c r="E15" s="7" t="str">
        <f>master!O21</f>
        <v>jsharp@swiftconstructioncompany.net</v>
      </c>
      <c r="F15" s="7" t="str">
        <f>CONCATENATE("cn=",master!S21,",ou=People,dc=root,dc=org")</f>
        <v>cn=Barton Swift,ou=People,dc=root,dc=org</v>
      </c>
      <c r="G15" s="7" t="s">
        <v>294</v>
      </c>
      <c r="H15" s="6" t="s">
        <v>281</v>
      </c>
      <c r="I15" s="7" t="str">
        <f>master!H21</f>
        <v>jsharp</v>
      </c>
      <c r="J15" s="35" t="s">
        <v>47</v>
      </c>
    </row>
    <row r="16" spans="1:10" x14ac:dyDescent="0.25">
      <c r="A16" s="7" t="str">
        <f>CONCATENATE(master!C22, " ",master!D22)</f>
        <v>Martha Baggert</v>
      </c>
      <c r="B16" s="7" t="str">
        <f>master!C22</f>
        <v>Martha</v>
      </c>
      <c r="C16" s="7" t="str">
        <f>master!D22</f>
        <v>Baggert</v>
      </c>
      <c r="D16" s="7" t="str">
        <f>master!N22</f>
        <v>Director, Human Resources</v>
      </c>
      <c r="E16" s="7" t="str">
        <f>master!O22</f>
        <v>mbaggert@swiftconstructioncompany.net</v>
      </c>
      <c r="F16" s="7" t="str">
        <f>CONCATENATE("cn=",master!S22,",ou=People,dc=root,dc=org")</f>
        <v>cn=Barton Swift,ou=People,dc=root,dc=org</v>
      </c>
      <c r="G16" s="7" t="s">
        <v>294</v>
      </c>
      <c r="H16" s="6" t="s">
        <v>281</v>
      </c>
      <c r="I16" s="7" t="str">
        <f>master!H22</f>
        <v>mbaggert</v>
      </c>
      <c r="J16" s="35" t="s">
        <v>47</v>
      </c>
    </row>
    <row r="17" spans="1:10" x14ac:dyDescent="0.25">
      <c r="A17" s="7" t="str">
        <f>CONCATENATE(master!C23, " ",master!D23)</f>
        <v>Mary Nestor</v>
      </c>
      <c r="B17" s="7" t="str">
        <f>master!C23</f>
        <v>Mary</v>
      </c>
      <c r="C17" s="7" t="str">
        <f>master!D23</f>
        <v>Nestor</v>
      </c>
      <c r="D17" s="7" t="str">
        <f>master!N23</f>
        <v>Director, MIS-IT</v>
      </c>
      <c r="E17" s="7" t="str">
        <f>master!O23</f>
        <v>mnestor@swiftconstructioncompany.net</v>
      </c>
      <c r="F17" s="7" t="str">
        <f>CONCATENATE("cn=",master!S23,",ou=People,dc=root,dc=org")</f>
        <v>cn=Barton Swift,ou=People,dc=root,dc=org</v>
      </c>
      <c r="G17" s="7" t="s">
        <v>294</v>
      </c>
      <c r="H17" s="6" t="s">
        <v>281</v>
      </c>
      <c r="I17" s="7" t="str">
        <f>master!H23</f>
        <v>mnestor</v>
      </c>
      <c r="J17" s="35" t="s">
        <v>47</v>
      </c>
    </row>
    <row r="18" spans="1:10" x14ac:dyDescent="0.25">
      <c r="A18" s="7" t="str">
        <f>CONCATENATE(master!C24, " ",master!D24)</f>
        <v>Minnie Blair</v>
      </c>
      <c r="B18" s="7" t="str">
        <f>master!C24</f>
        <v>Minnie</v>
      </c>
      <c r="C18" s="7" t="str">
        <f>master!D24</f>
        <v>Blair</v>
      </c>
      <c r="D18" s="7" t="str">
        <f>master!N24</f>
        <v>Software Engineer</v>
      </c>
      <c r="E18" s="7" t="str">
        <f>master!O24</f>
        <v>mblair@swiftconstructioncompany.net</v>
      </c>
      <c r="F18" s="7" t="str">
        <f>CONCATENATE("cn=",master!S24,",ou=People,dc=root,dc=org")</f>
        <v>cn=Tom Swift,ou=People,dc=root,dc=org</v>
      </c>
      <c r="G18" s="7" t="s">
        <v>294</v>
      </c>
      <c r="H18" s="6" t="s">
        <v>281</v>
      </c>
      <c r="I18" s="7" t="str">
        <f>master!H24</f>
        <v>mblair</v>
      </c>
      <c r="J18" s="35" t="s">
        <v>47</v>
      </c>
    </row>
    <row r="19" spans="1:10" x14ac:dyDescent="0.25">
      <c r="A19" s="7" t="str">
        <f>CONCATENATE(master!C25, " ",master!D25)</f>
        <v>Miquel DeLazes</v>
      </c>
      <c r="B19" s="7" t="str">
        <f>master!C25</f>
        <v>Miquel</v>
      </c>
      <c r="C19" s="7" t="str">
        <f>master!D25</f>
        <v>DeLazes</v>
      </c>
      <c r="D19" s="7" t="str">
        <f>master!N25</f>
        <v>Director, Manufacturing</v>
      </c>
      <c r="E19" s="7" t="str">
        <f>master!O25</f>
        <v>mdelazes@swiftconstructioncompany.net</v>
      </c>
      <c r="F19" s="7" t="str">
        <f>CONCATENATE("cn=",master!S25,",ou=People,dc=root,dc=org")</f>
        <v>cn=Barton Swift,ou=People,dc=root,dc=org</v>
      </c>
      <c r="G19" s="7" t="s">
        <v>294</v>
      </c>
      <c r="H19" s="6" t="s">
        <v>281</v>
      </c>
      <c r="I19" s="7" t="str">
        <f>master!H25</f>
        <v>mdelazes</v>
      </c>
      <c r="J19" s="35" t="s">
        <v>47</v>
      </c>
    </row>
    <row r="20" spans="1:10" x14ac:dyDescent="0.25">
      <c r="A20" s="7" t="str">
        <f>CONCATENATE(master!C26, " ",master!D26)</f>
        <v>Ned Newton</v>
      </c>
      <c r="B20" s="7" t="str">
        <f>master!C26</f>
        <v>Ned</v>
      </c>
      <c r="C20" s="7" t="str">
        <f>master!D26</f>
        <v>Newton</v>
      </c>
      <c r="D20" s="7" t="str">
        <f>master!N26</f>
        <v>Chief Financial Officer</v>
      </c>
      <c r="E20" s="7" t="str">
        <f>master!O26</f>
        <v>nnewton@swiftconstructioncompany.net</v>
      </c>
      <c r="F20" s="7" t="str">
        <f>CONCATENATE("cn=",master!S26,",ou=People,dc=root,dc=org")</f>
        <v>cn=Barton Swift,ou=People,dc=root,dc=org</v>
      </c>
      <c r="G20" s="7" t="s">
        <v>294</v>
      </c>
      <c r="H20" s="6" t="s">
        <v>281</v>
      </c>
      <c r="I20" s="7" t="str">
        <f>master!H26</f>
        <v>nnewton</v>
      </c>
      <c r="J20" s="35" t="s">
        <v>47</v>
      </c>
    </row>
    <row r="21" spans="1:10" x14ac:dyDescent="0.25">
      <c r="A21" s="7" t="str">
        <f>CONCATENATE(master!C27, " ",master!D27)</f>
        <v>Rad Sampson</v>
      </c>
      <c r="B21" s="7" t="str">
        <f>master!C27</f>
        <v>Rad</v>
      </c>
      <c r="C21" s="7" t="str">
        <f>master!D27</f>
        <v>Sampson</v>
      </c>
      <c r="D21" s="7" t="str">
        <f>master!N27</f>
        <v>Director, Quality</v>
      </c>
      <c r="E21" s="7" t="str">
        <f>master!O27</f>
        <v>rsampson@swiftconstructioncompany.net</v>
      </c>
      <c r="F21" s="7" t="str">
        <f>CONCATENATE("cn=",master!S27,",ou=People,dc=root,dc=org")</f>
        <v>cn=Barton Swift,ou=People,dc=root,dc=org</v>
      </c>
      <c r="G21" s="7" t="s">
        <v>294</v>
      </c>
      <c r="H21" s="6" t="s">
        <v>281</v>
      </c>
      <c r="I21" s="7" t="str">
        <f>master!H27</f>
        <v>rsampson</v>
      </c>
      <c r="J21" s="35" t="s">
        <v>47</v>
      </c>
    </row>
    <row r="22" spans="1:10" x14ac:dyDescent="0.25">
      <c r="A22" s="7" t="str">
        <f>CONCATENATE(master!C28, " ",master!D28)</f>
        <v>Sarah Malloy</v>
      </c>
      <c r="B22" s="7" t="str">
        <f>master!C28</f>
        <v>Sarah</v>
      </c>
      <c r="C22" s="7" t="str">
        <f>master!D28</f>
        <v>Malloy</v>
      </c>
      <c r="D22" s="7" t="str">
        <f>master!N28</f>
        <v>Receiver</v>
      </c>
      <c r="E22" s="7" t="str">
        <f>master!O28</f>
        <v>smalloy@swiftconstructioncompany.net</v>
      </c>
      <c r="F22" s="7" t="str">
        <f>CONCATENATE("cn=",master!S28,",ou=People,dc=root,dc=org")</f>
        <v>cn=Miguel DeLazes,ou=People,dc=root,dc=org</v>
      </c>
      <c r="G22" s="7" t="s">
        <v>294</v>
      </c>
      <c r="H22" s="6" t="s">
        <v>281</v>
      </c>
      <c r="I22" s="7" t="str">
        <f>master!H28</f>
        <v>smalloy</v>
      </c>
      <c r="J22" s="35" t="s">
        <v>47</v>
      </c>
    </row>
    <row r="23" spans="1:10" x14ac:dyDescent="0.25">
      <c r="A23" s="7" t="str">
        <f>CONCATENATE(master!C29, " ",master!D29)</f>
        <v>Tom Swift</v>
      </c>
      <c r="B23" s="7" t="str">
        <f>master!C29</f>
        <v>Tom</v>
      </c>
      <c r="C23" s="7" t="str">
        <f>master!D29</f>
        <v>Swift</v>
      </c>
      <c r="D23" s="7" t="str">
        <f>master!N29</f>
        <v>Director, Engineering</v>
      </c>
      <c r="E23" s="7" t="str">
        <f>master!O29</f>
        <v>tswift@swiftconstructioncompany.net</v>
      </c>
      <c r="F23" s="7" t="str">
        <f>CONCATENATE("cn=",master!S29,",ou=People,dc=root,dc=org")</f>
        <v>cn=Barton Swift,ou=People,dc=root,dc=org</v>
      </c>
      <c r="G23" s="7" t="s">
        <v>294</v>
      </c>
      <c r="H23" s="6" t="s">
        <v>281</v>
      </c>
      <c r="I23" s="7" t="str">
        <f>master!H29</f>
        <v>tswift</v>
      </c>
      <c r="J23" s="35" t="s">
        <v>47</v>
      </c>
    </row>
    <row r="24" spans="1:10" x14ac:dyDescent="0.25">
      <c r="A24" s="7" t="str">
        <f>CONCATENATE(master!C30, " ",master!D30)</f>
        <v>Wakefield Damon</v>
      </c>
      <c r="B24" s="7" t="str">
        <f>master!C30</f>
        <v>Wakefield</v>
      </c>
      <c r="C24" s="7" t="str">
        <f>master!D30</f>
        <v>Damon</v>
      </c>
      <c r="D24" s="7" t="str">
        <f>master!N30</f>
        <v>Technical Writer</v>
      </c>
      <c r="E24" s="7" t="str">
        <f>master!O30</f>
        <v>wdamon@swiftconstructioncompany.net</v>
      </c>
      <c r="F24" s="7" t="str">
        <f>CONCATENATE("cn=",master!S30,",ou=People,dc=root,dc=org")</f>
        <v>cn=John Sharp,ou=People,dc=root,dc=org</v>
      </c>
      <c r="G24" s="7" t="s">
        <v>294</v>
      </c>
      <c r="H24" s="6" t="s">
        <v>281</v>
      </c>
      <c r="I24" s="7" t="str">
        <f>master!H30</f>
        <v>wdamon</v>
      </c>
      <c r="J24" s="35" t="s">
        <v>47</v>
      </c>
    </row>
    <row r="25" spans="1:10" x14ac:dyDescent="0.25">
      <c r="A25" s="7" t="str">
        <f>CONCATENATE(master!C31, " ",master!D31)</f>
        <v>William Crawford</v>
      </c>
      <c r="B25" s="7" t="str">
        <f>master!C31</f>
        <v>William</v>
      </c>
      <c r="C25" s="7" t="str">
        <f>master!D31</f>
        <v>Crawford</v>
      </c>
      <c r="D25" s="7" t="str">
        <f>master!N31</f>
        <v>Director, Legal</v>
      </c>
      <c r="E25" s="7" t="str">
        <f>master!O31</f>
        <v>wcrawford@swiftconstructioncompany.net</v>
      </c>
      <c r="F25" s="7" t="str">
        <f>CONCATENATE("cn=",master!S31,",ou=People,dc=root,dc=org")</f>
        <v>cn=Barton Swift,ou=People,dc=root,dc=org</v>
      </c>
      <c r="G25" s="7" t="s">
        <v>294</v>
      </c>
      <c r="H25" s="6" t="s">
        <v>281</v>
      </c>
      <c r="I25" s="7" t="str">
        <f>master!H31</f>
        <v>wcrawford</v>
      </c>
      <c r="J25" s="34" t="s">
        <v>47</v>
      </c>
    </row>
  </sheetData>
  <pageMargins left="0" right="0" top="0.39410000000000006" bottom="0.39410000000000006" header="0" footer="0"/>
  <pageSetup fitToWidth="0" fitToHeight="0" pageOrder="overThenDown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1"/>
  <sheetViews>
    <sheetView tabSelected="1" zoomScale="90" zoomScaleNormal="90" workbookViewId="0"/>
  </sheetViews>
  <sheetFormatPr defaultRowHeight="13.8" x14ac:dyDescent="0.25"/>
  <cols>
    <col min="1" max="1" width="5.5" style="26" customWidth="1"/>
    <col min="2" max="2" width="13.19921875" style="7" customWidth="1"/>
    <col min="3" max="3" width="46.296875" style="7" customWidth="1"/>
    <col min="4" max="4" width="6.69921875" style="27" customWidth="1"/>
    <col min="5" max="27" width="5.69921875" style="7" customWidth="1"/>
  </cols>
  <sheetData>
    <row r="1" spans="1:27" x14ac:dyDescent="0.25">
      <c r="A1" s="41"/>
      <c r="B1" s="42"/>
      <c r="C1" s="42"/>
      <c r="D1" s="43"/>
      <c r="E1" s="52"/>
      <c r="F1" s="41" t="s">
        <v>315</v>
      </c>
      <c r="G1" s="42"/>
      <c r="H1" s="43"/>
      <c r="I1" s="41" t="s">
        <v>316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</row>
    <row r="2" spans="1:27" ht="171" x14ac:dyDescent="0.25">
      <c r="A2" s="58" t="s">
        <v>3</v>
      </c>
      <c r="B2" s="28" t="s">
        <v>251</v>
      </c>
      <c r="C2" s="28" t="s">
        <v>252</v>
      </c>
      <c r="D2" s="59" t="s">
        <v>3</v>
      </c>
      <c r="E2" s="60" t="s">
        <v>314</v>
      </c>
      <c r="F2" s="44" t="s">
        <v>317</v>
      </c>
      <c r="G2" s="40" t="s">
        <v>318</v>
      </c>
      <c r="H2" s="45" t="s">
        <v>319</v>
      </c>
      <c r="I2" s="44" t="s">
        <v>253</v>
      </c>
      <c r="J2" s="40" t="s">
        <v>254</v>
      </c>
      <c r="K2" s="40" t="s">
        <v>255</v>
      </c>
      <c r="L2" s="40" t="s">
        <v>256</v>
      </c>
      <c r="M2" s="40" t="s">
        <v>305</v>
      </c>
      <c r="N2" s="40" t="s">
        <v>306</v>
      </c>
      <c r="O2" s="40" t="s">
        <v>307</v>
      </c>
      <c r="P2" s="40" t="s">
        <v>308</v>
      </c>
      <c r="Q2" s="40" t="s">
        <v>309</v>
      </c>
      <c r="R2" s="40" t="s">
        <v>310</v>
      </c>
      <c r="S2" s="40" t="s">
        <v>311</v>
      </c>
      <c r="T2" s="40" t="s">
        <v>257</v>
      </c>
      <c r="U2" s="40" t="s">
        <v>312</v>
      </c>
      <c r="V2" s="40" t="s">
        <v>313</v>
      </c>
      <c r="W2" s="40" t="s">
        <v>258</v>
      </c>
      <c r="X2" s="40" t="s">
        <v>259</v>
      </c>
      <c r="Y2" s="40" t="s">
        <v>260</v>
      </c>
      <c r="Z2" s="40" t="s">
        <v>261</v>
      </c>
      <c r="AA2" s="45" t="s">
        <v>262</v>
      </c>
    </row>
    <row r="3" spans="1:27" x14ac:dyDescent="0.25">
      <c r="A3" s="46">
        <v>1</v>
      </c>
      <c r="B3" s="36" t="s">
        <v>36</v>
      </c>
      <c r="C3" s="55" t="s">
        <v>320</v>
      </c>
      <c r="D3" s="48">
        <v>1</v>
      </c>
      <c r="E3" s="53" t="s">
        <v>263</v>
      </c>
      <c r="F3" s="46" t="s">
        <v>263</v>
      </c>
      <c r="G3" s="47" t="s">
        <v>263</v>
      </c>
      <c r="H3" s="48" t="s">
        <v>263</v>
      </c>
      <c r="I3" s="46" t="s">
        <v>263</v>
      </c>
      <c r="J3" s="47" t="s">
        <v>263</v>
      </c>
      <c r="K3" s="47" t="s">
        <v>263</v>
      </c>
      <c r="L3" s="47" t="s">
        <v>263</v>
      </c>
      <c r="M3" s="47" t="s">
        <v>263</v>
      </c>
      <c r="N3" s="47" t="s">
        <v>263</v>
      </c>
      <c r="O3" s="47" t="s">
        <v>263</v>
      </c>
      <c r="P3" s="47" t="s">
        <v>263</v>
      </c>
      <c r="Q3" s="47" t="s">
        <v>263</v>
      </c>
      <c r="R3" s="47" t="s">
        <v>263</v>
      </c>
      <c r="S3" s="47" t="s">
        <v>263</v>
      </c>
      <c r="T3" s="47" t="s">
        <v>263</v>
      </c>
      <c r="U3" s="47" t="s">
        <v>263</v>
      </c>
      <c r="V3" s="47" t="s">
        <v>263</v>
      </c>
      <c r="W3" s="47" t="s">
        <v>263</v>
      </c>
      <c r="X3" s="47" t="s">
        <v>263</v>
      </c>
      <c r="Y3" s="47" t="s">
        <v>263</v>
      </c>
      <c r="Z3" s="47" t="s">
        <v>263</v>
      </c>
      <c r="AA3" s="48" t="s">
        <v>263</v>
      </c>
    </row>
    <row r="4" spans="1:27" x14ac:dyDescent="0.25">
      <c r="A4" s="46">
        <v>2</v>
      </c>
      <c r="B4" s="36" t="s">
        <v>39</v>
      </c>
      <c r="C4" s="55" t="s">
        <v>321</v>
      </c>
      <c r="D4" s="48">
        <v>2</v>
      </c>
      <c r="E4" s="53"/>
      <c r="F4" s="46"/>
      <c r="G4" s="47"/>
      <c r="H4" s="48" t="s">
        <v>263</v>
      </c>
      <c r="I4" s="46"/>
      <c r="J4" s="47"/>
      <c r="K4" s="47"/>
      <c r="L4" s="47"/>
      <c r="M4" s="47"/>
      <c r="N4" s="47"/>
      <c r="O4" s="47" t="s">
        <v>263</v>
      </c>
      <c r="P4" s="47"/>
      <c r="Q4" s="47"/>
      <c r="R4" s="47"/>
      <c r="S4" s="47"/>
      <c r="T4" s="47"/>
      <c r="U4" s="47"/>
      <c r="V4" s="47"/>
      <c r="W4" s="47"/>
      <c r="X4" s="47" t="s">
        <v>263</v>
      </c>
      <c r="Y4" s="47" t="s">
        <v>263</v>
      </c>
      <c r="Z4" s="47"/>
      <c r="AA4" s="48" t="s">
        <v>263</v>
      </c>
    </row>
    <row r="5" spans="1:27" ht="52.8" x14ac:dyDescent="0.25">
      <c r="A5" s="46">
        <v>3</v>
      </c>
      <c r="B5" s="36" t="s">
        <v>48</v>
      </c>
      <c r="C5" s="55" t="s">
        <v>264</v>
      </c>
      <c r="D5" s="48">
        <v>3</v>
      </c>
      <c r="E5" s="53"/>
      <c r="F5" s="46"/>
      <c r="G5" s="47"/>
      <c r="H5" s="48"/>
      <c r="I5" s="46"/>
      <c r="J5" s="47" t="s">
        <v>263</v>
      </c>
      <c r="K5" s="47" t="s">
        <v>263</v>
      </c>
      <c r="L5" s="47"/>
      <c r="M5" s="47" t="s">
        <v>263</v>
      </c>
      <c r="N5" s="47" t="s">
        <v>263</v>
      </c>
      <c r="O5" s="47" t="s">
        <v>263</v>
      </c>
      <c r="P5" s="47"/>
      <c r="Q5" s="47"/>
      <c r="R5" s="47"/>
      <c r="S5" s="47" t="s">
        <v>263</v>
      </c>
      <c r="T5" s="47" t="s">
        <v>263</v>
      </c>
      <c r="U5" s="47"/>
      <c r="V5" s="47"/>
      <c r="W5" s="47" t="s">
        <v>263</v>
      </c>
      <c r="X5" s="47" t="s">
        <v>263</v>
      </c>
      <c r="Y5" s="47" t="s">
        <v>263</v>
      </c>
      <c r="Z5" s="47" t="s">
        <v>263</v>
      </c>
      <c r="AA5" s="48" t="s">
        <v>263</v>
      </c>
    </row>
    <row r="6" spans="1:27" ht="39.6" x14ac:dyDescent="0.25">
      <c r="A6" s="46">
        <v>4</v>
      </c>
      <c r="B6" s="36" t="s">
        <v>110</v>
      </c>
      <c r="C6" s="55" t="s">
        <v>265</v>
      </c>
      <c r="D6" s="48">
        <v>4</v>
      </c>
      <c r="E6" s="53"/>
      <c r="F6" s="46"/>
      <c r="G6" s="47"/>
      <c r="H6" s="48"/>
      <c r="I6" s="46"/>
      <c r="J6" s="47"/>
      <c r="K6" s="47"/>
      <c r="L6" s="47"/>
      <c r="M6" s="47"/>
      <c r="N6" s="47" t="s">
        <v>263</v>
      </c>
      <c r="O6" s="47" t="s">
        <v>263</v>
      </c>
      <c r="P6" s="47" t="s">
        <v>263</v>
      </c>
      <c r="Q6" s="47" t="s">
        <v>263</v>
      </c>
      <c r="R6" s="47" t="s">
        <v>263</v>
      </c>
      <c r="S6" s="47"/>
      <c r="T6" s="47"/>
      <c r="U6" s="47"/>
      <c r="V6" s="47"/>
      <c r="W6" s="47"/>
      <c r="X6" s="47" t="s">
        <v>263</v>
      </c>
      <c r="Y6" s="47" t="s">
        <v>263</v>
      </c>
      <c r="Z6" s="47"/>
      <c r="AA6" s="48" t="s">
        <v>263</v>
      </c>
    </row>
    <row r="7" spans="1:27" ht="39.6" x14ac:dyDescent="0.25">
      <c r="A7" s="46">
        <v>5</v>
      </c>
      <c r="B7" s="36" t="s">
        <v>91</v>
      </c>
      <c r="C7" s="55" t="s">
        <v>266</v>
      </c>
      <c r="D7" s="48">
        <v>5</v>
      </c>
      <c r="E7" s="53"/>
      <c r="F7" s="46"/>
      <c r="G7" s="47"/>
      <c r="H7" s="48"/>
      <c r="I7" s="46"/>
      <c r="J7" s="47"/>
      <c r="K7" s="47"/>
      <c r="L7" s="47"/>
      <c r="M7" s="47"/>
      <c r="N7" s="47"/>
      <c r="O7" s="47" t="s">
        <v>263</v>
      </c>
      <c r="P7" s="47"/>
      <c r="Q7" s="47"/>
      <c r="R7" s="47"/>
      <c r="S7" s="47"/>
      <c r="T7" s="47" t="s">
        <v>263</v>
      </c>
      <c r="U7" s="47" t="s">
        <v>263</v>
      </c>
      <c r="V7" s="47" t="s">
        <v>263</v>
      </c>
      <c r="W7" s="47"/>
      <c r="X7" s="47" t="s">
        <v>263</v>
      </c>
      <c r="Y7" s="47" t="s">
        <v>263</v>
      </c>
      <c r="Z7" s="36"/>
      <c r="AA7" s="48" t="s">
        <v>263</v>
      </c>
    </row>
    <row r="8" spans="1:27" ht="26.4" x14ac:dyDescent="0.25">
      <c r="A8" s="46">
        <v>6</v>
      </c>
      <c r="B8" s="36" t="s">
        <v>139</v>
      </c>
      <c r="C8" s="55" t="s">
        <v>267</v>
      </c>
      <c r="D8" s="48">
        <v>6</v>
      </c>
      <c r="E8" s="53"/>
      <c r="F8" s="46"/>
      <c r="G8" s="47"/>
      <c r="H8" s="48"/>
      <c r="I8" s="46"/>
      <c r="J8" s="47"/>
      <c r="K8" s="47"/>
      <c r="L8" s="47" t="s">
        <v>263</v>
      </c>
      <c r="M8" s="36" t="s">
        <v>263</v>
      </c>
      <c r="N8" s="47"/>
      <c r="O8" s="47" t="s">
        <v>263</v>
      </c>
      <c r="P8" s="47"/>
      <c r="Q8" s="47"/>
      <c r="R8" s="47" t="s">
        <v>263</v>
      </c>
      <c r="S8" s="47" t="s">
        <v>263</v>
      </c>
      <c r="T8" s="47"/>
      <c r="U8" s="47" t="s">
        <v>263</v>
      </c>
      <c r="V8" s="47" t="s">
        <v>263</v>
      </c>
      <c r="W8" s="47"/>
      <c r="X8" s="47" t="s">
        <v>263</v>
      </c>
      <c r="Y8" s="47" t="s">
        <v>263</v>
      </c>
      <c r="Z8" s="47"/>
      <c r="AA8" s="48" t="s">
        <v>263</v>
      </c>
    </row>
    <row r="9" spans="1:27" ht="39.6" x14ac:dyDescent="0.25">
      <c r="A9" s="46">
        <v>7</v>
      </c>
      <c r="B9" s="36" t="s">
        <v>182</v>
      </c>
      <c r="C9" s="55" t="s">
        <v>268</v>
      </c>
      <c r="D9" s="48">
        <v>7</v>
      </c>
      <c r="E9" s="53"/>
      <c r="F9" s="46"/>
      <c r="G9" s="47"/>
      <c r="H9" s="48"/>
      <c r="I9" s="46" t="s">
        <v>263</v>
      </c>
      <c r="J9" s="47"/>
      <c r="K9" s="47"/>
      <c r="L9" s="47"/>
      <c r="M9" s="47"/>
      <c r="N9" s="47"/>
      <c r="O9" s="47" t="s">
        <v>263</v>
      </c>
      <c r="P9" s="47"/>
      <c r="Q9" s="47"/>
      <c r="R9" s="47"/>
      <c r="S9" s="47"/>
      <c r="T9" s="47"/>
      <c r="U9" s="47"/>
      <c r="V9" s="47"/>
      <c r="W9" s="47"/>
      <c r="X9" s="47" t="s">
        <v>263</v>
      </c>
      <c r="Y9" s="47" t="s">
        <v>263</v>
      </c>
      <c r="Z9" s="47"/>
      <c r="AA9" s="48" t="s">
        <v>263</v>
      </c>
    </row>
    <row r="10" spans="1:27" ht="52.8" x14ac:dyDescent="0.25">
      <c r="A10" s="46">
        <v>8</v>
      </c>
      <c r="B10" s="36" t="s">
        <v>120</v>
      </c>
      <c r="C10" s="55" t="s">
        <v>269</v>
      </c>
      <c r="D10" s="48">
        <v>8</v>
      </c>
      <c r="E10" s="53"/>
      <c r="F10" s="46"/>
      <c r="G10" s="47"/>
      <c r="H10" s="48"/>
      <c r="I10" s="46"/>
      <c r="J10" s="47"/>
      <c r="K10" s="47"/>
      <c r="L10" s="47"/>
      <c r="M10" s="47"/>
      <c r="N10" s="47"/>
      <c r="O10" s="47" t="s">
        <v>263</v>
      </c>
      <c r="P10" s="47" t="s">
        <v>263</v>
      </c>
      <c r="Q10" s="47" t="s">
        <v>263</v>
      </c>
      <c r="R10" s="47"/>
      <c r="S10" s="47"/>
      <c r="T10" s="47"/>
      <c r="U10" s="47"/>
      <c r="V10" s="47"/>
      <c r="W10" s="47"/>
      <c r="X10" s="47" t="s">
        <v>263</v>
      </c>
      <c r="Y10" s="47" t="s">
        <v>263</v>
      </c>
      <c r="Z10" s="47"/>
      <c r="AA10" s="48" t="s">
        <v>263</v>
      </c>
    </row>
    <row r="11" spans="1:27" ht="27" thickBot="1" x14ac:dyDescent="0.3">
      <c r="A11" s="49">
        <v>9</v>
      </c>
      <c r="B11" s="56" t="s">
        <v>66</v>
      </c>
      <c r="C11" s="57" t="s">
        <v>270</v>
      </c>
      <c r="D11" s="51">
        <v>9</v>
      </c>
      <c r="E11" s="54"/>
      <c r="F11" s="49"/>
      <c r="G11" s="50"/>
      <c r="H11" s="51"/>
      <c r="I11" s="49"/>
      <c r="J11" s="50"/>
      <c r="K11" s="50"/>
      <c r="L11" s="50"/>
      <c r="M11" s="50"/>
      <c r="N11" s="50"/>
      <c r="O11" s="50" t="s">
        <v>263</v>
      </c>
      <c r="P11" s="50"/>
      <c r="Q11" s="50"/>
      <c r="R11" s="50"/>
      <c r="S11" s="50"/>
      <c r="T11" s="50"/>
      <c r="U11" s="50"/>
      <c r="V11" s="50"/>
      <c r="W11" s="50"/>
      <c r="X11" s="50" t="s">
        <v>263</v>
      </c>
      <c r="Y11" s="50" t="s">
        <v>263</v>
      </c>
      <c r="Z11" s="50"/>
      <c r="AA11" s="51" t="s">
        <v>263</v>
      </c>
    </row>
  </sheetData>
  <sortState ref="A2:B10">
    <sortCondition ref="B2:B10"/>
  </sortState>
  <printOptions gridLines="1"/>
  <pageMargins left="0" right="0" top="0.39410000000000001" bottom="0.39410000000000001" header="0" footer="0"/>
  <pageSetup paperSize="5" scale="79" pageOrder="overThenDown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/>
  </sheetViews>
  <sheetFormatPr defaultRowHeight="13.8" x14ac:dyDescent="0.25"/>
  <cols>
    <col min="1" max="1" width="5.5" style="7" customWidth="1"/>
    <col min="2" max="2" width="13.19921875" style="7" customWidth="1"/>
    <col min="3" max="3" width="41.69921875" style="7" customWidth="1"/>
    <col min="4" max="1024" width="8.59765625" style="7" customWidth="1"/>
  </cols>
  <sheetData>
    <row r="1" spans="1:3" x14ac:dyDescent="0.25">
      <c r="A1" s="19" t="s">
        <v>3</v>
      </c>
      <c r="B1" s="28" t="s">
        <v>251</v>
      </c>
      <c r="C1" s="28" t="s">
        <v>252</v>
      </c>
    </row>
    <row r="2" spans="1:3" x14ac:dyDescent="0.25">
      <c r="A2" s="6">
        <v>1</v>
      </c>
      <c r="B2" s="7" t="s">
        <v>271</v>
      </c>
      <c r="C2" s="29" t="s">
        <v>290</v>
      </c>
    </row>
    <row r="3" spans="1:3" x14ac:dyDescent="0.25">
      <c r="A3" s="6">
        <v>2</v>
      </c>
      <c r="B3" s="7" t="s">
        <v>272</v>
      </c>
      <c r="C3" s="29" t="s">
        <v>291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workbookViewId="0"/>
  </sheetViews>
  <sheetFormatPr defaultRowHeight="13.8" x14ac:dyDescent="0.25"/>
  <cols>
    <col min="1" max="1024" width="8.59765625" style="7" customWidth="1"/>
  </cols>
  <sheetData>
    <row r="1" spans="1:2" x14ac:dyDescent="0.25">
      <c r="A1" s="30" t="s">
        <v>286</v>
      </c>
    </row>
    <row r="2" spans="1:2" x14ac:dyDescent="0.25">
      <c r="B2" s="7" t="s">
        <v>287</v>
      </c>
    </row>
    <row r="3" spans="1:2" x14ac:dyDescent="0.25">
      <c r="B3" s="7" t="s">
        <v>283</v>
      </c>
    </row>
    <row r="5" spans="1:2" x14ac:dyDescent="0.25">
      <c r="A5" s="30" t="s">
        <v>302</v>
      </c>
    </row>
    <row r="6" spans="1:2" x14ac:dyDescent="0.25">
      <c r="A6" s="7">
        <v>1</v>
      </c>
      <c r="B6" s="7" t="s">
        <v>282</v>
      </c>
    </row>
    <row r="7" spans="1:2" x14ac:dyDescent="0.25">
      <c r="A7" s="7">
        <v>2</v>
      </c>
      <c r="B7" s="7" t="s">
        <v>304</v>
      </c>
    </row>
    <row r="9" spans="1:2" x14ac:dyDescent="0.25">
      <c r="A9" s="30" t="s">
        <v>292</v>
      </c>
    </row>
    <row r="10" spans="1:2" x14ac:dyDescent="0.25">
      <c r="A10" s="7">
        <v>1</v>
      </c>
      <c r="B10" s="7" t="s">
        <v>282</v>
      </c>
    </row>
    <row r="11" spans="1:2" x14ac:dyDescent="0.25">
      <c r="A11" s="7">
        <v>2</v>
      </c>
      <c r="B11" s="7" t="s">
        <v>300</v>
      </c>
    </row>
    <row r="12" spans="1:2" x14ac:dyDescent="0.25">
      <c r="A12" s="7">
        <v>3</v>
      </c>
      <c r="B12" s="7" t="s">
        <v>299</v>
      </c>
    </row>
    <row r="14" spans="1:2" x14ac:dyDescent="0.25">
      <c r="A14" s="30" t="s">
        <v>293</v>
      </c>
    </row>
    <row r="15" spans="1:2" x14ac:dyDescent="0.25">
      <c r="A15" s="7">
        <v>1</v>
      </c>
      <c r="B15" s="7" t="s">
        <v>282</v>
      </c>
    </row>
    <row r="16" spans="1:2" x14ac:dyDescent="0.25">
      <c r="A16" s="7">
        <v>2</v>
      </c>
      <c r="B16" s="7" t="s">
        <v>301</v>
      </c>
    </row>
    <row r="17" spans="1:2" x14ac:dyDescent="0.25">
      <c r="A17" s="7">
        <v>3</v>
      </c>
      <c r="B17" s="7" t="s">
        <v>303</v>
      </c>
    </row>
  </sheetData>
  <pageMargins left="0" right="0" top="0.39410000000000006" bottom="0.39410000000000006" header="0" footer="0"/>
  <pageSetup fitToWidth="0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</vt:lpstr>
      <vt:lpstr>user</vt:lpstr>
      <vt:lpstr>user-system</vt:lpstr>
      <vt:lpstr>user-ldap</vt:lpstr>
      <vt:lpstr>user_profile</vt:lpstr>
      <vt:lpstr>user_status</vt:lpstr>
      <vt:lpstr>README</vt:lpstr>
      <vt:lpstr>user!Print_Area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2015-04-13T22:30:49Z</dcterms:created>
  <dcterms:modified xsi:type="dcterms:W3CDTF">2015-05-15T15:48:10Z</dcterms:modified>
</cp:coreProperties>
</file>