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ven/Documents/T-matrix scattering codes/tmat/"/>
    </mc:Choice>
  </mc:AlternateContent>
  <bookViews>
    <workbookView xWindow="1180" yWindow="3620" windowWidth="25520" windowHeight="14680" tabRatio="500"/>
  </bookViews>
  <sheets>
    <sheet name="Sheet1" sheetId="1" r:id="rId1"/>
  </sheets>
  <definedNames>
    <definedName name="oblate_1.2_0.03_10.0_14" localSheetId="0">Sheet1!$C$4:$L$22</definedName>
    <definedName name="oblate_1.2_0.03_10.0_20_1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6" i="1" l="1"/>
  <c r="S25" i="1"/>
  <c r="R25" i="1"/>
  <c r="M5" i="1"/>
  <c r="O5" i="1"/>
  <c r="M4" i="1"/>
  <c r="O4" i="1"/>
  <c r="P5" i="1"/>
  <c r="Q5" i="1"/>
  <c r="R5" i="1"/>
  <c r="M6" i="1"/>
  <c r="O6" i="1"/>
  <c r="P6" i="1"/>
  <c r="Q6" i="1"/>
  <c r="R6" i="1"/>
  <c r="M7" i="1"/>
  <c r="O7" i="1"/>
  <c r="P7" i="1"/>
  <c r="Q7" i="1"/>
  <c r="R7" i="1"/>
  <c r="M8" i="1"/>
  <c r="O8" i="1"/>
  <c r="P8" i="1"/>
  <c r="Q8" i="1"/>
  <c r="R8" i="1"/>
  <c r="M9" i="1"/>
  <c r="O9" i="1"/>
  <c r="P9" i="1"/>
  <c r="Q9" i="1"/>
  <c r="R9" i="1"/>
  <c r="M10" i="1"/>
  <c r="O10" i="1"/>
  <c r="P10" i="1"/>
  <c r="Q10" i="1"/>
  <c r="R10" i="1"/>
  <c r="M11" i="1"/>
  <c r="O11" i="1"/>
  <c r="P11" i="1"/>
  <c r="Q11" i="1"/>
  <c r="R11" i="1"/>
  <c r="M12" i="1"/>
  <c r="O12" i="1"/>
  <c r="P12" i="1"/>
  <c r="Q12" i="1"/>
  <c r="R12" i="1"/>
  <c r="M13" i="1"/>
  <c r="O13" i="1"/>
  <c r="P13" i="1"/>
  <c r="Q13" i="1"/>
  <c r="R13" i="1"/>
  <c r="M14" i="1"/>
  <c r="O14" i="1"/>
  <c r="P14" i="1"/>
  <c r="Q14" i="1"/>
  <c r="R14" i="1"/>
  <c r="M15" i="1"/>
  <c r="O15" i="1"/>
  <c r="P15" i="1"/>
  <c r="Q15" i="1"/>
  <c r="R15" i="1"/>
  <c r="M16" i="1"/>
  <c r="O16" i="1"/>
  <c r="P16" i="1"/>
  <c r="Q16" i="1"/>
  <c r="R16" i="1"/>
  <c r="M17" i="1"/>
  <c r="O17" i="1"/>
  <c r="P17" i="1"/>
  <c r="Q17" i="1"/>
  <c r="R17" i="1"/>
  <c r="M18" i="1"/>
  <c r="O18" i="1"/>
  <c r="P18" i="1"/>
  <c r="Q18" i="1"/>
  <c r="R18" i="1"/>
  <c r="M19" i="1"/>
  <c r="O19" i="1"/>
  <c r="P19" i="1"/>
  <c r="Q19" i="1"/>
  <c r="R19" i="1"/>
  <c r="M20" i="1"/>
  <c r="O20" i="1"/>
  <c r="P20" i="1"/>
  <c r="Q20" i="1"/>
  <c r="R20" i="1"/>
  <c r="M21" i="1"/>
  <c r="O21" i="1"/>
  <c r="P21" i="1"/>
  <c r="Q21" i="1"/>
  <c r="R21" i="1"/>
  <c r="M22" i="1"/>
  <c r="O22" i="1"/>
  <c r="P22" i="1"/>
  <c r="Q22" i="1"/>
  <c r="R22" i="1"/>
  <c r="R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5" i="1"/>
  <c r="N4" i="1"/>
</calcChain>
</file>

<file path=xl/connections.xml><?xml version="1.0" encoding="utf-8"?>
<connections xmlns="http://schemas.openxmlformats.org/spreadsheetml/2006/main">
  <connection id="1" name="oblate 1.2 0.03 10.0 14" type="6" refreshedVersion="0" background="1" saveData="1">
    <textPr fileType="mac" codePage="10000" sourceFile="/Users/Steven/Documents/T-matrix scattering codes/tmat/oblate 1.2 0.03 10.0 14.txt" delimited="0">
      <textFields count="10">
        <textField/>
        <textField position="7"/>
        <textField position="13"/>
        <textField position="20"/>
        <textField position="26"/>
        <textField position="40"/>
        <textField position="55"/>
        <textField position="70"/>
        <textField position="77"/>
        <textField position="89"/>
      </textFields>
    </textPr>
  </connection>
  <connection id="2" name="oblate 1.2 0.03 10.0 20" type="6" refreshedVersion="0" background="1" saveData="1">
    <textPr fileType="mac" codePage="10000" sourceFile="/Users/Steven/Documents/T-matrix scattering codes/tmat/oblate 1.2 0.03 10.0 20.txt" delimited="0">
      <textFields count="10">
        <textField/>
        <textField position="7"/>
        <textField position="13"/>
        <textField position="20"/>
        <textField position="26"/>
        <textField position="40"/>
        <textField position="53"/>
        <textField position="70"/>
        <textField position="77"/>
        <textField position="89"/>
      </textFields>
    </textPr>
  </connection>
</connections>
</file>

<file path=xl/sharedStrings.xml><?xml version="1.0" encoding="utf-8"?>
<sst xmlns="http://schemas.openxmlformats.org/spreadsheetml/2006/main" count="19" uniqueCount="19">
  <si>
    <t>alpha</t>
  </si>
  <si>
    <t>sin(alpha)</t>
  </si>
  <si>
    <t>cos(alpha)</t>
  </si>
  <si>
    <t>&lt;Cabs&gt;</t>
  </si>
  <si>
    <t>c</t>
  </si>
  <si>
    <t>x_V</t>
  </si>
  <si>
    <t>2pia/w</t>
  </si>
  <si>
    <t>Cext/piR2</t>
  </si>
  <si>
    <t>Csca/piR2</t>
  </si>
  <si>
    <t>Cabs/piR2</t>
  </si>
  <si>
    <t>alb</t>
  </si>
  <si>
    <t>Cpol</t>
  </si>
  <si>
    <t>Pol</t>
  </si>
  <si>
    <t>alpha(rad)</t>
  </si>
  <si>
    <t>dmu</t>
  </si>
  <si>
    <t>Cabs (avg)</t>
  </si>
  <si>
    <t>integrand (numerator)</t>
  </si>
  <si>
    <t>integrand (denominator)</t>
  </si>
  <si>
    <t>&lt;Cabs&gt; (1st 20 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</si>
</sst>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1" fillId="0" borderId="0" xfId="0" applyNumberFormat="1" applyFont="1"/>
    <xf numFmtId="49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Cabs/pi*r_sphere^2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Cabs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Sheet1!$F$4:$F$22</c:f>
              <c:numCache>
                <c:formatCode>0.00</c:formatCode>
                <c:ptCount val="1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</c:numCache>
            </c:numRef>
          </c:xVal>
          <c:yVal>
            <c:numRef>
              <c:f>Sheet1!$I$4:$I$22</c:f>
              <c:numCache>
                <c:formatCode>0.00</c:formatCode>
                <c:ptCount val="19"/>
                <c:pt idx="0">
                  <c:v>0.34271</c:v>
                </c:pt>
                <c:pt idx="1">
                  <c:v>0.18585</c:v>
                </c:pt>
                <c:pt idx="2">
                  <c:v>0.22368</c:v>
                </c:pt>
                <c:pt idx="3">
                  <c:v>0.26766</c:v>
                </c:pt>
                <c:pt idx="4">
                  <c:v>0.29353</c:v>
                </c:pt>
                <c:pt idx="5">
                  <c:v>0.29945</c:v>
                </c:pt>
                <c:pt idx="6">
                  <c:v>0.30078</c:v>
                </c:pt>
                <c:pt idx="7">
                  <c:v>0.30209</c:v>
                </c:pt>
                <c:pt idx="8">
                  <c:v>0.29714</c:v>
                </c:pt>
                <c:pt idx="9">
                  <c:v>0.28707</c:v>
                </c:pt>
                <c:pt idx="10">
                  <c:v>0.28258</c:v>
                </c:pt>
                <c:pt idx="11">
                  <c:v>0.29245</c:v>
                </c:pt>
                <c:pt idx="12">
                  <c:v>0.31698</c:v>
                </c:pt>
                <c:pt idx="13">
                  <c:v>0.35036</c:v>
                </c:pt>
                <c:pt idx="14">
                  <c:v>0.38536</c:v>
                </c:pt>
                <c:pt idx="15">
                  <c:v>0.41631</c:v>
                </c:pt>
                <c:pt idx="16">
                  <c:v>0.4398</c:v>
                </c:pt>
                <c:pt idx="17">
                  <c:v>0.45423</c:v>
                </c:pt>
                <c:pt idx="18">
                  <c:v>0.45908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230352"/>
        <c:axId val="1540372208"/>
      </c:scatterChart>
      <c:valAx>
        <c:axId val="155523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Viewin angle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72208"/>
        <c:crosses val="autoZero"/>
        <c:crossBetween val="midCat"/>
      </c:valAx>
      <c:valAx>
        <c:axId val="154037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3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25</xdr:row>
      <xdr:rowOff>69850</xdr:rowOff>
    </xdr:from>
    <xdr:to>
      <xdr:col>16</xdr:col>
      <xdr:colOff>406400</xdr:colOff>
      <xdr:row>47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blate 1.2 0.03 10.0 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6"/>
  <sheetViews>
    <sheetView tabSelected="1" topLeftCell="B17" workbookViewId="0">
      <selection activeCell="R36" sqref="R36"/>
    </sheetView>
  </sheetViews>
  <sheetFormatPr baseColWidth="10" defaultRowHeight="16" x14ac:dyDescent="0.2"/>
  <cols>
    <col min="3" max="3" width="6.5" customWidth="1"/>
    <col min="4" max="4" width="7" customWidth="1"/>
    <col min="5" max="5" width="11" customWidth="1"/>
    <col min="6" max="6" width="8.5" customWidth="1"/>
    <col min="8" max="9" width="10.5" customWidth="1"/>
    <col min="10" max="10" width="11.33203125" customWidth="1"/>
    <col min="11" max="11" width="11.1640625" customWidth="1"/>
    <col min="12" max="12" width="7" customWidth="1"/>
    <col min="18" max="19" width="20.83203125" customWidth="1"/>
  </cols>
  <sheetData>
    <row r="3" spans="3:19" x14ac:dyDescent="0.2">
      <c r="C3" t="s">
        <v>4</v>
      </c>
      <c r="D3" t="s">
        <v>5</v>
      </c>
      <c r="E3" t="s">
        <v>6</v>
      </c>
      <c r="F3" t="s">
        <v>0</v>
      </c>
      <c r="G3" t="s">
        <v>7</v>
      </c>
      <c r="H3" t="s">
        <v>8</v>
      </c>
      <c r="I3" s="6" t="s">
        <v>9</v>
      </c>
      <c r="J3" t="s">
        <v>10</v>
      </c>
      <c r="K3" t="s">
        <v>11</v>
      </c>
      <c r="L3" t="s">
        <v>12</v>
      </c>
      <c r="M3" s="6" t="s">
        <v>13</v>
      </c>
      <c r="N3" s="6" t="s">
        <v>1</v>
      </c>
      <c r="O3" s="6" t="s">
        <v>2</v>
      </c>
      <c r="P3" s="6" t="s">
        <v>14</v>
      </c>
      <c r="Q3" s="6" t="s">
        <v>15</v>
      </c>
      <c r="R3" s="6" t="s">
        <v>16</v>
      </c>
      <c r="S3" s="6" t="s">
        <v>17</v>
      </c>
    </row>
    <row r="4" spans="3:19" x14ac:dyDescent="0.2">
      <c r="C4" s="1">
        <v>10.57</v>
      </c>
      <c r="D4" s="1">
        <v>4.4000000000000004</v>
      </c>
      <c r="E4" s="1">
        <v>10.6</v>
      </c>
      <c r="F4" s="1">
        <v>0</v>
      </c>
      <c r="G4" s="1">
        <v>0.73900999999999994</v>
      </c>
      <c r="H4" s="1">
        <v>0.39629999999999999</v>
      </c>
      <c r="I4" s="1">
        <v>0.34271000000000001</v>
      </c>
      <c r="J4" s="1">
        <v>0.54</v>
      </c>
      <c r="K4" s="1">
        <v>0</v>
      </c>
      <c r="L4" s="1">
        <v>0</v>
      </c>
      <c r="M4" s="1">
        <f>RADIANS(F4)</f>
        <v>0</v>
      </c>
      <c r="N4" s="1">
        <f>SIN(M4)</f>
        <v>0</v>
      </c>
      <c r="O4" s="1">
        <f>COS(M4)</f>
        <v>1</v>
      </c>
    </row>
    <row r="5" spans="3:19" x14ac:dyDescent="0.2">
      <c r="C5" s="1">
        <v>10.57</v>
      </c>
      <c r="D5" s="1">
        <v>4.4000000000000004</v>
      </c>
      <c r="E5" s="1">
        <v>10.6</v>
      </c>
      <c r="F5" s="1">
        <v>5</v>
      </c>
      <c r="G5" s="1">
        <v>0.70221</v>
      </c>
      <c r="H5" s="1">
        <v>0.51636000000000004</v>
      </c>
      <c r="I5" s="1">
        <v>0.18584999999999999</v>
      </c>
      <c r="J5" s="1">
        <v>0.74</v>
      </c>
      <c r="K5" s="1">
        <v>3.5687000000000003E-2</v>
      </c>
      <c r="L5" s="1">
        <v>5.08</v>
      </c>
      <c r="M5" s="1">
        <f t="shared" ref="M5" si="0">RADIANS(F5)</f>
        <v>8.7266462599716474E-2</v>
      </c>
      <c r="N5" s="1">
        <f t="shared" ref="N5:N22" si="1">SIN(M5)</f>
        <v>8.7155742747658166E-2</v>
      </c>
      <c r="O5" s="1">
        <f t="shared" ref="O5" si="2">COS(M5)</f>
        <v>0.99619469809174555</v>
      </c>
      <c r="P5" s="1">
        <f>O5-O4</f>
        <v>-3.8053019082544548E-3</v>
      </c>
      <c r="Q5" s="3">
        <f>AVERAGE(I4:I5)</f>
        <v>0.26428000000000001</v>
      </c>
      <c r="R5">
        <f>P5*Q5</f>
        <v>-1.0056651883134874E-3</v>
      </c>
      <c r="S5" s="2">
        <f>P5</f>
        <v>-3.8053019082544548E-3</v>
      </c>
    </row>
    <row r="6" spans="3:19" x14ac:dyDescent="0.2">
      <c r="C6" s="1">
        <v>10.57</v>
      </c>
      <c r="D6" s="1">
        <v>4.4000000000000004</v>
      </c>
      <c r="E6" s="1">
        <v>10.6</v>
      </c>
      <c r="F6" s="1">
        <v>10</v>
      </c>
      <c r="G6" s="1">
        <v>0.70372999999999997</v>
      </c>
      <c r="H6" s="1">
        <v>0.48004999999999998</v>
      </c>
      <c r="I6" s="1">
        <v>0.22367999999999999</v>
      </c>
      <c r="J6" s="1">
        <v>0.68</v>
      </c>
      <c r="K6" s="1">
        <v>2.9784000000000001E-2</v>
      </c>
      <c r="L6" s="1">
        <v>4.2300000000000004</v>
      </c>
      <c r="M6" s="1">
        <f t="shared" ref="M6:M22" si="3">RADIANS(F6)</f>
        <v>0.17453292519943295</v>
      </c>
      <c r="N6" s="1">
        <f t="shared" si="1"/>
        <v>0.17364817766693033</v>
      </c>
      <c r="O6" s="1">
        <f t="shared" ref="O6:O22" si="4">COS(M6)</f>
        <v>0.98480775301220802</v>
      </c>
      <c r="P6" s="1">
        <f t="shared" ref="P6:P22" si="5">O6-O5</f>
        <v>-1.1386945079537525E-2</v>
      </c>
      <c r="Q6" s="3">
        <f t="shared" ref="Q6:Q22" si="6">AVERAGE(I5:I6)</f>
        <v>0.20476499999999997</v>
      </c>
      <c r="R6">
        <f t="shared" ref="R6:R22" si="7">P6*Q6</f>
        <v>-2.3316478092115008E-3</v>
      </c>
      <c r="S6" s="2">
        <f t="shared" ref="S6:S22" si="8">P6</f>
        <v>-1.1386945079537525E-2</v>
      </c>
    </row>
    <row r="7" spans="3:19" x14ac:dyDescent="0.2">
      <c r="C7" s="1">
        <v>10.57</v>
      </c>
      <c r="D7" s="1">
        <v>4.4000000000000004</v>
      </c>
      <c r="E7" s="1">
        <v>10.6</v>
      </c>
      <c r="F7" s="1">
        <v>15</v>
      </c>
      <c r="G7" s="1">
        <v>0.70874999999999999</v>
      </c>
      <c r="H7" s="1">
        <v>0.44108999999999998</v>
      </c>
      <c r="I7" s="1">
        <v>0.26766000000000001</v>
      </c>
      <c r="J7" s="1">
        <v>0.62</v>
      </c>
      <c r="K7" s="1">
        <v>1.5471E-2</v>
      </c>
      <c r="L7" s="1">
        <v>2.1800000000000002</v>
      </c>
      <c r="M7" s="1">
        <f t="shared" si="3"/>
        <v>0.26179938779914941</v>
      </c>
      <c r="N7" s="1">
        <f t="shared" si="1"/>
        <v>0.25881904510252074</v>
      </c>
      <c r="O7" s="1">
        <f t="shared" si="4"/>
        <v>0.96592582628906831</v>
      </c>
      <c r="P7" s="1">
        <f t="shared" si="5"/>
        <v>-1.8881926723139708E-2</v>
      </c>
      <c r="Q7" s="3">
        <f t="shared" si="6"/>
        <v>0.24567</v>
      </c>
      <c r="R7">
        <f t="shared" si="7"/>
        <v>-4.638722938073732E-3</v>
      </c>
      <c r="S7" s="2">
        <f t="shared" si="8"/>
        <v>-1.8881926723139708E-2</v>
      </c>
    </row>
    <row r="8" spans="3:19" x14ac:dyDescent="0.2">
      <c r="C8" s="1">
        <v>10.57</v>
      </c>
      <c r="D8" s="1">
        <v>4.4000000000000004</v>
      </c>
      <c r="E8" s="1">
        <v>10.6</v>
      </c>
      <c r="F8" s="1">
        <v>20</v>
      </c>
      <c r="G8" s="1">
        <v>0.71170999999999995</v>
      </c>
      <c r="H8" s="1">
        <v>0.41818</v>
      </c>
      <c r="I8" s="1">
        <v>0.29353000000000001</v>
      </c>
      <c r="J8" s="1">
        <v>0.59</v>
      </c>
      <c r="K8" s="1">
        <v>-1.3158E-3</v>
      </c>
      <c r="L8" s="1">
        <v>-0.18</v>
      </c>
      <c r="M8" s="1">
        <f t="shared" si="3"/>
        <v>0.3490658503988659</v>
      </c>
      <c r="N8" s="1">
        <f t="shared" si="1"/>
        <v>0.34202014332566871</v>
      </c>
      <c r="O8" s="1">
        <f t="shared" si="4"/>
        <v>0.93969262078590843</v>
      </c>
      <c r="P8" s="1">
        <f t="shared" si="5"/>
        <v>-2.6233205503159884E-2</v>
      </c>
      <c r="Q8" s="3">
        <f t="shared" si="6"/>
        <v>0.28059500000000004</v>
      </c>
      <c r="R8">
        <f t="shared" si="7"/>
        <v>-7.3609062981591488E-3</v>
      </c>
      <c r="S8" s="2">
        <f t="shared" si="8"/>
        <v>-2.6233205503159884E-2</v>
      </c>
    </row>
    <row r="9" spans="3:19" x14ac:dyDescent="0.2">
      <c r="C9" s="1">
        <v>10.57</v>
      </c>
      <c r="D9" s="1">
        <v>4.4000000000000004</v>
      </c>
      <c r="E9" s="1">
        <v>10.6</v>
      </c>
      <c r="F9" s="1">
        <v>25</v>
      </c>
      <c r="G9" s="1">
        <v>0.71372000000000002</v>
      </c>
      <c r="H9" s="1">
        <v>0.41427000000000003</v>
      </c>
      <c r="I9" s="1">
        <v>0.29944999999999999</v>
      </c>
      <c r="J9" s="1">
        <v>0.57999999999999996</v>
      </c>
      <c r="K9" s="1">
        <v>-1.9411000000000001E-2</v>
      </c>
      <c r="L9" s="1">
        <v>-2.72</v>
      </c>
      <c r="M9" s="1">
        <f t="shared" si="3"/>
        <v>0.43633231299858238</v>
      </c>
      <c r="N9" s="1">
        <f t="shared" si="1"/>
        <v>0.42261826174069944</v>
      </c>
      <c r="O9" s="1">
        <f t="shared" si="4"/>
        <v>0.90630778703664994</v>
      </c>
      <c r="P9" s="1">
        <f t="shared" si="5"/>
        <v>-3.3384833749258491E-2</v>
      </c>
      <c r="Q9" s="3">
        <f t="shared" si="6"/>
        <v>0.29649000000000003</v>
      </c>
      <c r="R9">
        <f t="shared" si="7"/>
        <v>-9.8982693583176511E-3</v>
      </c>
      <c r="S9" s="2">
        <f t="shared" si="8"/>
        <v>-3.3384833749258491E-2</v>
      </c>
    </row>
    <row r="10" spans="3:19" x14ac:dyDescent="0.2">
      <c r="C10" s="1">
        <v>10.57</v>
      </c>
      <c r="D10" s="1">
        <v>4.4000000000000004</v>
      </c>
      <c r="E10" s="1">
        <v>10.6</v>
      </c>
      <c r="F10" s="1">
        <v>30</v>
      </c>
      <c r="G10" s="1">
        <v>0.71775999999999995</v>
      </c>
      <c r="H10" s="1">
        <v>0.41698000000000002</v>
      </c>
      <c r="I10" s="1">
        <v>0.30077999999999999</v>
      </c>
      <c r="J10" s="1">
        <v>0.57999999999999996</v>
      </c>
      <c r="K10" s="1">
        <v>-4.0708000000000001E-2</v>
      </c>
      <c r="L10" s="1">
        <v>-5.67</v>
      </c>
      <c r="M10" s="1">
        <f t="shared" si="3"/>
        <v>0.52359877559829882</v>
      </c>
      <c r="N10" s="1">
        <f t="shared" si="1"/>
        <v>0.49999999999999994</v>
      </c>
      <c r="O10" s="1">
        <f t="shared" si="4"/>
        <v>0.86602540378443871</v>
      </c>
      <c r="P10" s="1">
        <f t="shared" si="5"/>
        <v>-4.0282383252211229E-2</v>
      </c>
      <c r="Q10" s="3">
        <f t="shared" si="6"/>
        <v>0.30011500000000002</v>
      </c>
      <c r="R10">
        <f t="shared" si="7"/>
        <v>-1.2089347449737374E-2</v>
      </c>
      <c r="S10" s="2">
        <f t="shared" si="8"/>
        <v>-4.0282383252211229E-2</v>
      </c>
    </row>
    <row r="11" spans="3:19" x14ac:dyDescent="0.2">
      <c r="C11" s="1">
        <v>10.57</v>
      </c>
      <c r="D11" s="1">
        <v>4.4000000000000004</v>
      </c>
      <c r="E11" s="1">
        <v>10.6</v>
      </c>
      <c r="F11" s="1">
        <v>35</v>
      </c>
      <c r="G11" s="1">
        <v>0.71958</v>
      </c>
      <c r="H11" s="1">
        <v>0.41749000000000003</v>
      </c>
      <c r="I11" s="1">
        <v>0.30209000000000003</v>
      </c>
      <c r="J11" s="1">
        <v>0.57999999999999996</v>
      </c>
      <c r="K11" s="1">
        <v>-6.1642000000000002E-2</v>
      </c>
      <c r="L11" s="1">
        <v>-8.57</v>
      </c>
      <c r="M11" s="1">
        <f t="shared" si="3"/>
        <v>0.6108652381980153</v>
      </c>
      <c r="N11" s="1">
        <f t="shared" si="1"/>
        <v>0.57357643635104605</v>
      </c>
      <c r="O11" s="1">
        <f t="shared" si="4"/>
        <v>0.8191520442889918</v>
      </c>
      <c r="P11" s="1">
        <f t="shared" si="5"/>
        <v>-4.6873359495446909E-2</v>
      </c>
      <c r="Q11" s="3">
        <f t="shared" si="6"/>
        <v>0.30143500000000001</v>
      </c>
      <c r="R11">
        <f t="shared" si="7"/>
        <v>-1.412927111951004E-2</v>
      </c>
      <c r="S11" s="2">
        <f t="shared" si="8"/>
        <v>-4.6873359495446909E-2</v>
      </c>
    </row>
    <row r="12" spans="3:19" x14ac:dyDescent="0.2">
      <c r="C12" s="1">
        <v>10.57</v>
      </c>
      <c r="D12" s="1">
        <v>4.4000000000000004</v>
      </c>
      <c r="E12" s="1">
        <v>10.6</v>
      </c>
      <c r="F12" s="1">
        <v>40</v>
      </c>
      <c r="G12" s="1">
        <v>0.72245000000000004</v>
      </c>
      <c r="H12" s="1">
        <v>0.42531000000000002</v>
      </c>
      <c r="I12" s="1">
        <v>0.29714000000000002</v>
      </c>
      <c r="J12" s="1">
        <v>0.59</v>
      </c>
      <c r="K12" s="1">
        <v>-8.2160999999999998E-2</v>
      </c>
      <c r="L12" s="1">
        <v>-11.37</v>
      </c>
      <c r="M12" s="1">
        <f t="shared" si="3"/>
        <v>0.69813170079773179</v>
      </c>
      <c r="N12" s="1">
        <f t="shared" si="1"/>
        <v>0.64278760968653925</v>
      </c>
      <c r="O12" s="1">
        <f t="shared" si="4"/>
        <v>0.76604444311897801</v>
      </c>
      <c r="P12" s="1">
        <f t="shared" si="5"/>
        <v>-5.3107601170013785E-2</v>
      </c>
      <c r="Q12" s="3">
        <f t="shared" si="6"/>
        <v>0.29961500000000002</v>
      </c>
      <c r="R12">
        <f t="shared" si="7"/>
        <v>-1.591183392455368E-2</v>
      </c>
      <c r="S12" s="2">
        <f t="shared" si="8"/>
        <v>-5.3107601170013785E-2</v>
      </c>
    </row>
    <row r="13" spans="3:19" x14ac:dyDescent="0.2">
      <c r="C13" s="1">
        <v>10.57</v>
      </c>
      <c r="D13" s="1">
        <v>4.4000000000000004</v>
      </c>
      <c r="E13" s="1">
        <v>10.6</v>
      </c>
      <c r="F13" s="1">
        <v>45</v>
      </c>
      <c r="G13" s="1">
        <v>0.74792000000000003</v>
      </c>
      <c r="H13" s="1">
        <v>0.46084999999999998</v>
      </c>
      <c r="I13" s="1">
        <v>0.28706999999999999</v>
      </c>
      <c r="J13" s="1">
        <v>0.62</v>
      </c>
      <c r="K13" s="1">
        <v>-0.11201</v>
      </c>
      <c r="L13" s="1">
        <v>-14.98</v>
      </c>
      <c r="M13" s="1">
        <f t="shared" si="3"/>
        <v>0.78539816339744828</v>
      </c>
      <c r="N13" s="1">
        <f t="shared" si="1"/>
        <v>0.70710678118654746</v>
      </c>
      <c r="O13" s="1">
        <f t="shared" si="4"/>
        <v>0.70710678118654757</v>
      </c>
      <c r="P13" s="1">
        <f t="shared" si="5"/>
        <v>-5.8937661932430441E-2</v>
      </c>
      <c r="Q13" s="3">
        <f t="shared" si="6"/>
        <v>0.292105</v>
      </c>
      <c r="R13">
        <f t="shared" si="7"/>
        <v>-1.7215985738772595E-2</v>
      </c>
      <c r="S13" s="2">
        <f t="shared" si="8"/>
        <v>-5.8937661932430441E-2</v>
      </c>
    </row>
    <row r="14" spans="3:19" x14ac:dyDescent="0.2">
      <c r="C14" s="1">
        <v>10.57</v>
      </c>
      <c r="D14" s="1">
        <v>4.4000000000000004</v>
      </c>
      <c r="E14" s="1">
        <v>10.6</v>
      </c>
      <c r="F14" s="1">
        <v>50</v>
      </c>
      <c r="G14" s="1">
        <v>0.81735000000000002</v>
      </c>
      <c r="H14" s="1">
        <v>0.53476999999999997</v>
      </c>
      <c r="I14" s="1">
        <v>0.28258</v>
      </c>
      <c r="J14" s="1">
        <v>0.65</v>
      </c>
      <c r="K14" s="1">
        <v>-0.15876999999999999</v>
      </c>
      <c r="L14" s="1">
        <v>-19.43</v>
      </c>
      <c r="M14" s="1">
        <f t="shared" si="3"/>
        <v>0.87266462599716477</v>
      </c>
      <c r="N14" s="1">
        <f t="shared" si="1"/>
        <v>0.76604444311897801</v>
      </c>
      <c r="O14" s="1">
        <f t="shared" si="4"/>
        <v>0.64278760968653936</v>
      </c>
      <c r="P14" s="1">
        <f t="shared" si="5"/>
        <v>-6.431917150000821E-2</v>
      </c>
      <c r="Q14" s="3">
        <f t="shared" si="6"/>
        <v>0.28482499999999999</v>
      </c>
      <c r="R14">
        <f t="shared" si="7"/>
        <v>-1.8319708022489837E-2</v>
      </c>
      <c r="S14" s="2">
        <f t="shared" si="8"/>
        <v>-6.431917150000821E-2</v>
      </c>
    </row>
    <row r="15" spans="3:19" x14ac:dyDescent="0.2">
      <c r="C15" s="1">
        <v>10.57</v>
      </c>
      <c r="D15" s="1">
        <v>4.4000000000000004</v>
      </c>
      <c r="E15" s="1">
        <v>10.6</v>
      </c>
      <c r="F15" s="1">
        <v>55</v>
      </c>
      <c r="G15" s="1">
        <v>0.92918000000000001</v>
      </c>
      <c r="H15" s="1">
        <v>0.63673000000000002</v>
      </c>
      <c r="I15" s="1">
        <v>0.29244999999999999</v>
      </c>
      <c r="J15" s="1">
        <v>0.69</v>
      </c>
      <c r="K15" s="1">
        <v>-0.21715999999999999</v>
      </c>
      <c r="L15" s="1">
        <v>-23.37</v>
      </c>
      <c r="M15" s="1">
        <f t="shared" si="3"/>
        <v>0.95993108859688125</v>
      </c>
      <c r="N15" s="1">
        <f t="shared" si="1"/>
        <v>0.8191520442889918</v>
      </c>
      <c r="O15" s="1">
        <f t="shared" si="4"/>
        <v>0.57357643635104616</v>
      </c>
      <c r="P15" s="1">
        <f t="shared" si="5"/>
        <v>-6.9211173335493203E-2</v>
      </c>
      <c r="Q15" s="3">
        <f t="shared" si="6"/>
        <v>0.28751499999999997</v>
      </c>
      <c r="R15">
        <f t="shared" si="7"/>
        <v>-1.9899250501554326E-2</v>
      </c>
      <c r="S15" s="2">
        <f t="shared" si="8"/>
        <v>-6.9211173335493203E-2</v>
      </c>
    </row>
    <row r="16" spans="3:19" x14ac:dyDescent="0.2">
      <c r="C16" s="1">
        <v>10.57</v>
      </c>
      <c r="D16" s="1">
        <v>4.4000000000000004</v>
      </c>
      <c r="E16" s="1">
        <v>10.6</v>
      </c>
      <c r="F16" s="1">
        <v>60</v>
      </c>
      <c r="G16" s="1">
        <v>1.0595000000000001</v>
      </c>
      <c r="H16" s="1">
        <v>0.74246999999999996</v>
      </c>
      <c r="I16" s="1">
        <v>0.31697999999999998</v>
      </c>
      <c r="J16" s="1">
        <v>0.7</v>
      </c>
      <c r="K16" s="1">
        <v>-0.27383000000000002</v>
      </c>
      <c r="L16" s="1">
        <v>-25.85</v>
      </c>
      <c r="M16" s="1">
        <f t="shared" si="3"/>
        <v>1.0471975511965976</v>
      </c>
      <c r="N16" s="1">
        <f t="shared" si="1"/>
        <v>0.8660254037844386</v>
      </c>
      <c r="O16" s="1">
        <f t="shared" si="4"/>
        <v>0.50000000000000011</v>
      </c>
      <c r="P16" s="1">
        <f t="shared" si="5"/>
        <v>-7.3576436351046048E-2</v>
      </c>
      <c r="Q16" s="3">
        <f t="shared" si="6"/>
        <v>0.30471499999999996</v>
      </c>
      <c r="R16">
        <f t="shared" si="7"/>
        <v>-2.2419843802708995E-2</v>
      </c>
      <c r="S16" s="2">
        <f t="shared" si="8"/>
        <v>-7.3576436351046048E-2</v>
      </c>
    </row>
    <row r="17" spans="3:19" x14ac:dyDescent="0.2">
      <c r="C17" s="1">
        <v>10.57</v>
      </c>
      <c r="D17" s="1">
        <v>4.4000000000000004</v>
      </c>
      <c r="E17" s="1">
        <v>10.6</v>
      </c>
      <c r="F17" s="1">
        <v>65</v>
      </c>
      <c r="G17" s="1">
        <v>1.1796</v>
      </c>
      <c r="H17" s="1">
        <v>0.82928999999999997</v>
      </c>
      <c r="I17" s="1">
        <v>0.35036</v>
      </c>
      <c r="J17" s="1">
        <v>0.7</v>
      </c>
      <c r="K17" s="1">
        <v>-0.31809999999999999</v>
      </c>
      <c r="L17" s="1">
        <v>-26.97</v>
      </c>
      <c r="M17" s="1">
        <f t="shared" si="3"/>
        <v>1.1344640137963142</v>
      </c>
      <c r="N17" s="1">
        <f t="shared" si="1"/>
        <v>0.90630778703664994</v>
      </c>
      <c r="O17" s="1">
        <f t="shared" si="4"/>
        <v>0.42261826174069944</v>
      </c>
      <c r="P17" s="1">
        <f t="shared" si="5"/>
        <v>-7.738173825930067E-2</v>
      </c>
      <c r="Q17" s="3">
        <f t="shared" si="6"/>
        <v>0.33367000000000002</v>
      </c>
      <c r="R17">
        <f t="shared" si="7"/>
        <v>-2.5819964604980858E-2</v>
      </c>
      <c r="S17" s="2">
        <f t="shared" si="8"/>
        <v>-7.738173825930067E-2</v>
      </c>
    </row>
    <row r="18" spans="3:19" x14ac:dyDescent="0.2">
      <c r="C18" s="1">
        <v>10.57</v>
      </c>
      <c r="D18" s="1">
        <v>4.4000000000000004</v>
      </c>
      <c r="E18" s="1">
        <v>10.6</v>
      </c>
      <c r="F18" s="1">
        <v>70</v>
      </c>
      <c r="G18" s="1">
        <v>1.2718</v>
      </c>
      <c r="H18" s="1">
        <v>0.88643000000000005</v>
      </c>
      <c r="I18" s="1">
        <v>0.38535999999999998</v>
      </c>
      <c r="J18" s="1">
        <v>0.7</v>
      </c>
      <c r="K18" s="1">
        <v>-0.34673999999999999</v>
      </c>
      <c r="L18" s="1">
        <v>-27.26</v>
      </c>
      <c r="M18" s="1">
        <f t="shared" si="3"/>
        <v>1.2217304763960306</v>
      </c>
      <c r="N18" s="1">
        <f t="shared" si="1"/>
        <v>0.93969262078590832</v>
      </c>
      <c r="O18" s="1">
        <f t="shared" si="4"/>
        <v>0.34202014332566882</v>
      </c>
      <c r="P18" s="1">
        <f t="shared" si="5"/>
        <v>-8.0598118415030617E-2</v>
      </c>
      <c r="Q18" s="3">
        <f t="shared" si="6"/>
        <v>0.36785999999999996</v>
      </c>
      <c r="R18">
        <f t="shared" si="7"/>
        <v>-2.964882384015316E-2</v>
      </c>
      <c r="S18" s="2">
        <f t="shared" si="8"/>
        <v>-8.0598118415030617E-2</v>
      </c>
    </row>
    <row r="19" spans="3:19" x14ac:dyDescent="0.2">
      <c r="C19" s="1">
        <v>10.57</v>
      </c>
      <c r="D19" s="1">
        <v>4.4000000000000004</v>
      </c>
      <c r="E19" s="1">
        <v>10.6</v>
      </c>
      <c r="F19" s="1">
        <v>75</v>
      </c>
      <c r="G19" s="1">
        <v>1.3320000000000001</v>
      </c>
      <c r="H19" s="1">
        <v>0.91569999999999996</v>
      </c>
      <c r="I19" s="1">
        <v>0.41631000000000001</v>
      </c>
      <c r="J19" s="1">
        <v>0.69</v>
      </c>
      <c r="K19" s="1">
        <v>-0.36227999999999999</v>
      </c>
      <c r="L19" s="1">
        <v>-27.2</v>
      </c>
      <c r="M19" s="1">
        <f t="shared" si="3"/>
        <v>1.3089969389957472</v>
      </c>
      <c r="N19" s="1">
        <f t="shared" si="1"/>
        <v>0.96592582628906831</v>
      </c>
      <c r="O19" s="1">
        <f t="shared" si="4"/>
        <v>0.25881904510252074</v>
      </c>
      <c r="P19" s="1">
        <f t="shared" si="5"/>
        <v>-8.3201098223148084E-2</v>
      </c>
      <c r="Q19" s="3">
        <f t="shared" si="6"/>
        <v>0.400835</v>
      </c>
      <c r="R19">
        <f t="shared" si="7"/>
        <v>-3.3349912206275562E-2</v>
      </c>
      <c r="S19" s="2">
        <f t="shared" si="8"/>
        <v>-8.3201098223148084E-2</v>
      </c>
    </row>
    <row r="20" spans="3:19" x14ac:dyDescent="0.2">
      <c r="C20" s="1">
        <v>10.57</v>
      </c>
      <c r="D20" s="1">
        <v>4.4000000000000004</v>
      </c>
      <c r="E20" s="1">
        <v>10.6</v>
      </c>
      <c r="F20" s="1">
        <v>80</v>
      </c>
      <c r="G20" s="1">
        <v>1.3657999999999999</v>
      </c>
      <c r="H20" s="1">
        <v>0.92598999999999998</v>
      </c>
      <c r="I20" s="1">
        <v>0.43980000000000002</v>
      </c>
      <c r="J20" s="1">
        <v>0.68</v>
      </c>
      <c r="K20" s="1">
        <v>-0.36926999999999999</v>
      </c>
      <c r="L20" s="1">
        <v>-27.04</v>
      </c>
      <c r="M20" s="1">
        <f t="shared" si="3"/>
        <v>1.3962634015954636</v>
      </c>
      <c r="N20" s="1">
        <f t="shared" si="1"/>
        <v>0.98480775301220802</v>
      </c>
      <c r="O20" s="1">
        <f t="shared" si="4"/>
        <v>0.17364817766693041</v>
      </c>
      <c r="P20" s="1">
        <f t="shared" si="5"/>
        <v>-8.5170867435590325E-2</v>
      </c>
      <c r="Q20" s="3">
        <f t="shared" si="6"/>
        <v>0.42805500000000002</v>
      </c>
      <c r="R20">
        <f t="shared" si="7"/>
        <v>-3.645781566014162E-2</v>
      </c>
      <c r="S20" s="2">
        <f t="shared" si="8"/>
        <v>-8.5170867435590325E-2</v>
      </c>
    </row>
    <row r="21" spans="3:19" x14ac:dyDescent="0.2">
      <c r="C21" s="1">
        <v>10.57</v>
      </c>
      <c r="D21" s="1">
        <v>4.4000000000000004</v>
      </c>
      <c r="E21" s="1">
        <v>10.6</v>
      </c>
      <c r="F21" s="1">
        <v>85</v>
      </c>
      <c r="G21" s="1">
        <v>1.3815999999999999</v>
      </c>
      <c r="H21" s="1">
        <v>0.92734000000000005</v>
      </c>
      <c r="I21" s="1">
        <v>0.45423000000000002</v>
      </c>
      <c r="J21" s="1">
        <v>0.67</v>
      </c>
      <c r="K21" s="1">
        <v>-0.37175999999999998</v>
      </c>
      <c r="L21" s="1">
        <v>-26.91</v>
      </c>
      <c r="M21" s="1">
        <f t="shared" si="3"/>
        <v>1.4835298641951802</v>
      </c>
      <c r="N21" s="1">
        <f t="shared" si="1"/>
        <v>0.99619469809174555</v>
      </c>
      <c r="O21" s="1">
        <f t="shared" si="4"/>
        <v>8.7155742747658138E-2</v>
      </c>
      <c r="P21" s="1">
        <f t="shared" si="5"/>
        <v>-8.6492434919272276E-2</v>
      </c>
      <c r="Q21" s="3">
        <f t="shared" si="6"/>
        <v>0.44701500000000005</v>
      </c>
      <c r="R21">
        <f t="shared" si="7"/>
        <v>-3.8663415795438499E-2</v>
      </c>
      <c r="S21" s="2">
        <f t="shared" si="8"/>
        <v>-8.6492434919272276E-2</v>
      </c>
    </row>
    <row r="22" spans="3:19" x14ac:dyDescent="0.2">
      <c r="C22" s="1">
        <v>10.57</v>
      </c>
      <c r="D22" s="1">
        <v>4.4000000000000004</v>
      </c>
      <c r="E22" s="1">
        <v>10.6</v>
      </c>
      <c r="F22" s="1">
        <v>90</v>
      </c>
      <c r="G22" s="1">
        <v>1.3859999999999999</v>
      </c>
      <c r="H22" s="1">
        <v>0.92693999999999999</v>
      </c>
      <c r="I22" s="1">
        <v>0.45907999999999999</v>
      </c>
      <c r="J22" s="1">
        <v>0.67</v>
      </c>
      <c r="K22" s="1">
        <v>-0.37230999999999997</v>
      </c>
      <c r="L22" s="1">
        <v>-26.86</v>
      </c>
      <c r="M22" s="1">
        <f t="shared" si="3"/>
        <v>1.5707963267948966</v>
      </c>
      <c r="N22" s="1">
        <f t="shared" si="1"/>
        <v>1</v>
      </c>
      <c r="O22" s="1">
        <f t="shared" si="4"/>
        <v>6.1257422745431001E-17</v>
      </c>
      <c r="P22" s="1">
        <f t="shared" si="5"/>
        <v>-8.7155742747658083E-2</v>
      </c>
      <c r="Q22" s="3">
        <f t="shared" si="6"/>
        <v>0.45665500000000003</v>
      </c>
      <c r="R22">
        <f t="shared" si="7"/>
        <v>-3.9800105704431807E-2</v>
      </c>
      <c r="S22" s="2">
        <f t="shared" si="8"/>
        <v>-8.7155742747658083E-2</v>
      </c>
    </row>
    <row r="23" spans="3:19" x14ac:dyDescent="0.2">
      <c r="R23" s="2">
        <f>SUM(R5:R22)</f>
        <v>-0.34896048996282392</v>
      </c>
      <c r="S23" s="2">
        <f>SUM(S5:S22)</f>
        <v>-1</v>
      </c>
    </row>
    <row r="24" spans="3:19" x14ac:dyDescent="0.2">
      <c r="R24" s="5" t="s">
        <v>3</v>
      </c>
      <c r="S24" s="4">
        <f>R23/S23</f>
        <v>0.34896048996282392</v>
      </c>
    </row>
    <row r="25" spans="3:19" x14ac:dyDescent="0.2">
      <c r="R25" s="2">
        <f>SUM(R5:R8)</f>
        <v>-1.5336942233757868E-2</v>
      </c>
      <c r="S25" s="2">
        <f>SUM(S5:S8)</f>
        <v>-6.0307379214091572E-2</v>
      </c>
    </row>
    <row r="26" spans="3:19" x14ac:dyDescent="0.2">
      <c r="R26" t="s">
        <v>18</v>
      </c>
      <c r="S26" s="4">
        <f>R25/S25</f>
        <v>0.25431286243283147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2017-06-06T02:03:27Z</dcterms:created>
  <dcterms:modified xsi:type="dcterms:W3CDTF">2017-06-08T01:26:51Z</dcterms:modified>
</cp:coreProperties>
</file>