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dale\Documents\GitHub\ArfBotOS\Robots\AR4\"/>
    </mc:Choice>
  </mc:AlternateContent>
  <xr:revisionPtr revIDLastSave="0" documentId="13_ncr:1_{5CAC97B3-650A-40BE-A324-6A99C769F48C}" xr6:coauthVersionLast="47" xr6:coauthVersionMax="47" xr10:uidLastSave="{00000000-0000-0000-0000-000000000000}"/>
  <bookViews>
    <workbookView xWindow="-120" yWindow="-120" windowWidth="29040" windowHeight="15345" xr2:uid="{BC95E908-8886-4A1F-AE2F-C946640122CC}"/>
  </bookViews>
  <sheets>
    <sheet name="CODESYS" sheetId="2" r:id="rId1"/>
    <sheet name="TwinCA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F9" i="2" s="1"/>
  <c r="D8" i="2"/>
  <c r="F8" i="2" s="1"/>
  <c r="D7" i="2"/>
  <c r="F7" i="2" s="1"/>
  <c r="F6" i="2"/>
  <c r="F5" i="2"/>
  <c r="D4" i="2"/>
  <c r="F4" i="2" s="1"/>
  <c r="O8" i="2"/>
  <c r="R8" i="2" s="1"/>
  <c r="O7" i="2"/>
  <c r="R7" i="2" s="1"/>
  <c r="O6" i="2"/>
  <c r="R6" i="2" s="1"/>
  <c r="O5" i="2"/>
  <c r="R5" i="2" s="1"/>
  <c r="O4" i="2"/>
  <c r="R4" i="2" s="1"/>
  <c r="O9" i="2"/>
  <c r="R9" i="2" s="1"/>
  <c r="G8" i="1"/>
  <c r="G9" i="1"/>
  <c r="G10" i="1"/>
  <c r="G11" i="1"/>
  <c r="G12" i="1"/>
  <c r="L8" i="1"/>
  <c r="L9" i="1"/>
  <c r="L10" i="1"/>
  <c r="L11" i="1"/>
  <c r="L12" i="1"/>
  <c r="L7" i="1"/>
  <c r="K8" i="1"/>
  <c r="K9" i="1"/>
  <c r="E7" i="1" l="1"/>
  <c r="K7" i="1" s="1"/>
  <c r="H11" i="1"/>
  <c r="E10" i="1"/>
  <c r="K10" i="1" s="1"/>
  <c r="E11" i="1"/>
  <c r="K11" i="1" s="1"/>
  <c r="E12" i="1"/>
  <c r="K12" i="1" s="1"/>
  <c r="H8" i="1"/>
  <c r="H9" i="1"/>
  <c r="G7" i="1" l="1"/>
  <c r="H7" i="1" s="1"/>
  <c r="H10" i="1"/>
  <c r="H12" i="1"/>
</calcChain>
</file>

<file path=xl/sharedStrings.xml><?xml version="1.0" encoding="utf-8"?>
<sst xmlns="http://schemas.openxmlformats.org/spreadsheetml/2006/main" count="35" uniqueCount="24">
  <si>
    <t>Drive Output Scale</t>
  </si>
  <si>
    <t>Degrees per revolution</t>
  </si>
  <si>
    <t>M1</t>
  </si>
  <si>
    <t>M2</t>
  </si>
  <si>
    <t>M3</t>
  </si>
  <si>
    <t>M4</t>
  </si>
  <si>
    <t>M5</t>
  </si>
  <si>
    <t>M6</t>
  </si>
  <si>
    <t>Reduction Factor</t>
  </si>
  <si>
    <t>Motor Steps per Revolution</t>
  </si>
  <si>
    <t>Encoder Counts per Revolution</t>
  </si>
  <si>
    <t>Encoder Pulses per User Unit (Degree)</t>
  </si>
  <si>
    <t>Effective Motor Steps per Revolution</t>
  </si>
  <si>
    <t>Encoder Scaling Factor Numerator</t>
  </si>
  <si>
    <t>Drive Reference Velocity</t>
  </si>
  <si>
    <t>Drive</t>
  </si>
  <si>
    <t>Encoder</t>
  </si>
  <si>
    <t>inc</t>
  </si>
  <si>
    <t>motor turns</t>
  </si>
  <si>
    <t>gear output turns</t>
  </si>
  <si>
    <t>units in application</t>
  </si>
  <si>
    <t>Increments per User Units (Deg)</t>
  </si>
  <si>
    <t>Max Lag Error In User Units</t>
  </si>
  <si>
    <t>Lag Error In Increments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</si>
</sst>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"/>
  </numFmts>
  <fonts count="4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17">
    <xf numFmtId="0" fontId="0" fillId="0" borderId="0" xfId="0"/>
    <xf numFmtId="0" fontId="1" fillId="2" borderId="1" xfId="1"/>
    <xf numFmtId="164" fontId="0" fillId="0" borderId="0" xfId="0" applyNumberFormat="1"/>
    <xf numFmtId="0" fontId="0" fillId="0" borderId="0" xfId="0" applyAlignment="1">
      <alignment horizontal="center" wrapText="1"/>
    </xf>
    <xf numFmtId="0" fontId="2" fillId="3" borderId="3" xfId="2" applyBorder="1"/>
    <xf numFmtId="0" fontId="2" fillId="3" borderId="2" xfId="2" applyBorder="1"/>
    <xf numFmtId="164" fontId="2" fillId="3" borderId="2" xfId="2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1" xfId="1" applyAlignment="1">
      <alignment horizontal="center" wrapText="1"/>
    </xf>
    <xf numFmtId="0" fontId="1" fillId="2" borderId="1" xfId="1" applyAlignment="1">
      <alignment horizontal="center"/>
    </xf>
    <xf numFmtId="0" fontId="2" fillId="3" borderId="1" xfId="2" applyAlignment="1">
      <alignment horizontal="center"/>
    </xf>
    <xf numFmtId="0" fontId="1" fillId="2" borderId="3" xfId="1" applyBorder="1"/>
    <xf numFmtId="0" fontId="2" fillId="3" borderId="4" xfId="2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CF762-EE50-4516-9624-ECA299F3B35B}">
  <dimension ref="B3:R9"/>
  <sheetViews>
    <sheetView tabSelected="1" workbookViewId="0">
      <selection activeCell="J14" sqref="J14"/>
    </sheetView>
  </sheetViews>
  <sheetFormatPr defaultRowHeight="15" x14ac:dyDescent="0.25"/>
  <cols>
    <col min="2" max="2" width="9.140625" customWidth="1"/>
    <col min="3" max="3" width="2.7109375" customWidth="1"/>
    <col min="4" max="6" width="12.5703125" customWidth="1"/>
    <col min="7" max="7" width="2.7109375" customWidth="1"/>
    <col min="8" max="13" width="12.5703125" customWidth="1"/>
    <col min="14" max="14" width="2.7109375" customWidth="1"/>
    <col min="15" max="15" width="12.5703125" customWidth="1"/>
    <col min="16" max="16" width="2.7109375" customWidth="1"/>
    <col min="17" max="18" width="12.5703125" customWidth="1"/>
  </cols>
  <sheetData>
    <row r="3" spans="2:18" ht="60" x14ac:dyDescent="0.25">
      <c r="D3" s="9" t="s">
        <v>8</v>
      </c>
      <c r="E3" s="9" t="s">
        <v>9</v>
      </c>
      <c r="F3" s="9" t="s">
        <v>12</v>
      </c>
      <c r="G3" s="16"/>
      <c r="H3" s="9" t="s">
        <v>17</v>
      </c>
      <c r="I3" s="9" t="s">
        <v>18</v>
      </c>
      <c r="J3" s="9" t="s">
        <v>18</v>
      </c>
      <c r="K3" s="9" t="s">
        <v>19</v>
      </c>
      <c r="L3" s="9" t="s">
        <v>19</v>
      </c>
      <c r="M3" s="9" t="s">
        <v>20</v>
      </c>
      <c r="N3" s="16"/>
      <c r="O3" s="9" t="s">
        <v>21</v>
      </c>
      <c r="P3" s="16"/>
      <c r="Q3" s="9" t="s">
        <v>22</v>
      </c>
      <c r="R3" s="9" t="s">
        <v>23</v>
      </c>
    </row>
    <row r="4" spans="2:18" x14ac:dyDescent="0.25">
      <c r="B4" s="15" t="s">
        <v>2</v>
      </c>
      <c r="D4" s="1">
        <f>(10*4)</f>
        <v>40</v>
      </c>
      <c r="E4" s="13">
        <v>400</v>
      </c>
      <c r="F4" s="14">
        <f>D4*E4</f>
        <v>16000</v>
      </c>
      <c r="H4" s="10">
        <v>160000</v>
      </c>
      <c r="I4" s="10">
        <v>1</v>
      </c>
      <c r="J4" s="10">
        <v>1</v>
      </c>
      <c r="K4" s="10">
        <v>1</v>
      </c>
      <c r="L4" s="10">
        <v>1</v>
      </c>
      <c r="M4" s="10">
        <v>360</v>
      </c>
      <c r="N4" s="7"/>
      <c r="O4" s="12">
        <f t="shared" ref="O4:O8" si="0">(H4/I4)*(J4/K4)*(L4/M4)</f>
        <v>444.44444444444446</v>
      </c>
      <c r="P4" s="7"/>
      <c r="Q4" s="10">
        <v>5</v>
      </c>
      <c r="R4" s="12">
        <f t="shared" ref="R4:R8" si="1">Q4*O4</f>
        <v>2222.2222222222222</v>
      </c>
    </row>
    <row r="5" spans="2:18" x14ac:dyDescent="0.25">
      <c r="B5" s="15" t="s">
        <v>3</v>
      </c>
      <c r="D5" s="1">
        <v>50</v>
      </c>
      <c r="E5" s="13">
        <v>400</v>
      </c>
      <c r="F5" s="14">
        <f t="shared" ref="F5:F9" si="2">D5*E5</f>
        <v>20000</v>
      </c>
      <c r="H5" s="10">
        <v>200000</v>
      </c>
      <c r="I5" s="10">
        <v>1</v>
      </c>
      <c r="J5" s="10">
        <v>1</v>
      </c>
      <c r="K5" s="10">
        <v>1</v>
      </c>
      <c r="L5" s="10">
        <v>1</v>
      </c>
      <c r="M5" s="10">
        <v>360</v>
      </c>
      <c r="N5" s="7"/>
      <c r="O5" s="12">
        <f t="shared" si="0"/>
        <v>555.55555555555554</v>
      </c>
      <c r="P5" s="7"/>
      <c r="Q5" s="10">
        <v>5</v>
      </c>
      <c r="R5" s="12">
        <f t="shared" si="1"/>
        <v>2777.7777777777778</v>
      </c>
    </row>
    <row r="6" spans="2:18" x14ac:dyDescent="0.25">
      <c r="B6" s="15" t="s">
        <v>4</v>
      </c>
      <c r="D6" s="1">
        <v>50</v>
      </c>
      <c r="E6" s="13">
        <v>400</v>
      </c>
      <c r="F6" s="14">
        <f t="shared" si="2"/>
        <v>20000</v>
      </c>
      <c r="H6" s="10">
        <v>200000</v>
      </c>
      <c r="I6" s="10">
        <v>1</v>
      </c>
      <c r="J6" s="10">
        <v>1</v>
      </c>
      <c r="K6" s="10">
        <v>1</v>
      </c>
      <c r="L6" s="10">
        <v>1</v>
      </c>
      <c r="M6" s="10">
        <v>360</v>
      </c>
      <c r="N6" s="7"/>
      <c r="O6" s="12">
        <f t="shared" si="0"/>
        <v>555.55555555555554</v>
      </c>
      <c r="P6" s="7"/>
      <c r="Q6" s="10">
        <v>5</v>
      </c>
      <c r="R6" s="12">
        <f t="shared" si="1"/>
        <v>2777.7777777777778</v>
      </c>
    </row>
    <row r="7" spans="2:18" x14ac:dyDescent="0.25">
      <c r="B7" s="15" t="s">
        <v>5</v>
      </c>
      <c r="D7" s="1">
        <f>16*(28/10)</f>
        <v>44.8</v>
      </c>
      <c r="E7" s="13">
        <v>600</v>
      </c>
      <c r="F7" s="14">
        <f t="shared" si="2"/>
        <v>26880</v>
      </c>
      <c r="H7" s="10">
        <v>4000</v>
      </c>
      <c r="I7" s="10">
        <v>1</v>
      </c>
      <c r="J7" s="10">
        <v>224</v>
      </c>
      <c r="K7" s="10">
        <v>5</v>
      </c>
      <c r="L7" s="10">
        <v>1</v>
      </c>
      <c r="M7" s="10">
        <v>360</v>
      </c>
      <c r="N7" s="7"/>
      <c r="O7" s="12">
        <f t="shared" si="0"/>
        <v>497.77777777777777</v>
      </c>
      <c r="P7" s="7"/>
      <c r="Q7" s="10">
        <v>5</v>
      </c>
      <c r="R7" s="12">
        <f t="shared" si="1"/>
        <v>2488.8888888888887</v>
      </c>
    </row>
    <row r="8" spans="2:18" x14ac:dyDescent="0.25">
      <c r="B8" s="15" t="s">
        <v>6</v>
      </c>
      <c r="D8" s="1">
        <f>((25*3.14)/8)</f>
        <v>9.8125</v>
      </c>
      <c r="E8" s="13">
        <v>800</v>
      </c>
      <c r="F8" s="14">
        <f t="shared" si="2"/>
        <v>7850</v>
      </c>
      <c r="H8" s="10">
        <v>38270</v>
      </c>
      <c r="I8" s="10">
        <v>1</v>
      </c>
      <c r="J8" s="10">
        <v>1</v>
      </c>
      <c r="K8" s="10">
        <v>1</v>
      </c>
      <c r="L8" s="10">
        <v>1</v>
      </c>
      <c r="M8" s="10">
        <v>360</v>
      </c>
      <c r="N8" s="7"/>
      <c r="O8" s="12">
        <f t="shared" si="0"/>
        <v>106.30555555555556</v>
      </c>
      <c r="P8" s="7"/>
      <c r="Q8" s="10">
        <v>10</v>
      </c>
      <c r="R8" s="12">
        <f t="shared" si="1"/>
        <v>1063.0555555555557</v>
      </c>
    </row>
    <row r="9" spans="2:18" x14ac:dyDescent="0.25">
      <c r="B9" s="15" t="s">
        <v>7</v>
      </c>
      <c r="D9" s="1">
        <f>(1293/64)</f>
        <v>20.203125</v>
      </c>
      <c r="E9" s="13">
        <v>400</v>
      </c>
      <c r="F9" s="14">
        <f t="shared" si="2"/>
        <v>8081.25</v>
      </c>
      <c r="H9" s="11">
        <v>4000</v>
      </c>
      <c r="I9" s="11">
        <v>1</v>
      </c>
      <c r="J9" s="11">
        <v>1293</v>
      </c>
      <c r="K9" s="11">
        <v>64</v>
      </c>
      <c r="L9" s="11">
        <v>1</v>
      </c>
      <c r="M9" s="11">
        <v>360</v>
      </c>
      <c r="N9" s="7"/>
      <c r="O9" s="12">
        <f>(H9/I9)*(J9/K9)*(L9/M9)</f>
        <v>224.47916666666669</v>
      </c>
      <c r="P9" s="7"/>
      <c r="Q9" s="11">
        <v>20</v>
      </c>
      <c r="R9" s="12">
        <f>Q9*O9</f>
        <v>4489.5833333333339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2E7A-B27D-4E92-84C9-38B140952E34}">
  <dimension ref="B5:M15"/>
  <sheetViews>
    <sheetView workbookViewId="0">
      <selection activeCell="E6" sqref="E6:G12"/>
    </sheetView>
  </sheetViews>
  <sheetFormatPr defaultRowHeight="15" x14ac:dyDescent="0.25"/>
  <cols>
    <col min="3" max="3" width="17.28515625" bestFit="1" customWidth="1"/>
    <col min="4" max="4" width="20.85546875" bestFit="1" customWidth="1"/>
    <col min="5" max="5" width="20.85546875" customWidth="1"/>
    <col min="6" max="6" width="15.7109375" customWidth="1"/>
    <col min="7" max="7" width="15.85546875" customWidth="1"/>
    <col min="8" max="8" width="17.7109375" customWidth="1"/>
    <col min="9" max="9" width="3.140625" customWidth="1"/>
    <col min="10" max="10" width="16.5703125" customWidth="1"/>
    <col min="11" max="11" width="17.5703125" customWidth="1"/>
    <col min="12" max="12" width="23.140625" customWidth="1"/>
    <col min="13" max="13" width="23" customWidth="1"/>
    <col min="14" max="14" width="15.28515625" customWidth="1"/>
  </cols>
  <sheetData>
    <row r="5" spans="2:13" x14ac:dyDescent="0.25">
      <c r="C5" s="8" t="s">
        <v>15</v>
      </c>
      <c r="D5" s="8"/>
      <c r="E5" s="8"/>
      <c r="F5" s="8"/>
      <c r="G5" s="8"/>
      <c r="H5" s="8"/>
      <c r="J5" s="8" t="s">
        <v>16</v>
      </c>
      <c r="K5" s="8"/>
      <c r="L5" s="8"/>
    </row>
    <row r="6" spans="2:13" ht="45.75" thickBot="1" x14ac:dyDescent="0.3">
      <c r="C6" s="3" t="s">
        <v>0</v>
      </c>
      <c r="D6" s="3" t="s">
        <v>1</v>
      </c>
      <c r="E6" s="3" t="s">
        <v>8</v>
      </c>
      <c r="F6" s="3" t="s">
        <v>9</v>
      </c>
      <c r="G6" s="3" t="s">
        <v>12</v>
      </c>
      <c r="H6" s="3" t="s">
        <v>14</v>
      </c>
      <c r="I6" s="3"/>
      <c r="J6" s="3" t="s">
        <v>10</v>
      </c>
      <c r="K6" s="3" t="s">
        <v>11</v>
      </c>
      <c r="L6" s="3" t="s">
        <v>13</v>
      </c>
    </row>
    <row r="7" spans="2:13" ht="15.75" thickBot="1" x14ac:dyDescent="0.3">
      <c r="B7" t="s">
        <v>2</v>
      </c>
      <c r="C7" s="1">
        <v>32767</v>
      </c>
      <c r="D7" s="1">
        <v>360</v>
      </c>
      <c r="E7" s="1">
        <f>(10*4)</f>
        <v>40</v>
      </c>
      <c r="F7" s="1">
        <v>400</v>
      </c>
      <c r="G7" s="4">
        <f>E7*F7</f>
        <v>16000</v>
      </c>
      <c r="H7" s="5">
        <f t="shared" ref="H7:H12" si="0">(D7/G7)*C7</f>
        <v>737.25749999999994</v>
      </c>
      <c r="J7" s="1">
        <v>4000</v>
      </c>
      <c r="K7" s="4">
        <f t="shared" ref="K7:K12" si="1">(E7*J7)/D7</f>
        <v>444.44444444444446</v>
      </c>
      <c r="L7" s="6">
        <f>1/K7</f>
        <v>2.2499999999999998E-3</v>
      </c>
    </row>
    <row r="8" spans="2:13" ht="15.75" thickBot="1" x14ac:dyDescent="0.3">
      <c r="B8" t="s">
        <v>3</v>
      </c>
      <c r="C8" s="1">
        <v>32767</v>
      </c>
      <c r="D8" s="1">
        <v>360</v>
      </c>
      <c r="E8" s="1">
        <v>50</v>
      </c>
      <c r="F8" s="1">
        <v>400</v>
      </c>
      <c r="G8" s="4">
        <f t="shared" ref="G8:G12" si="2">E8*F8</f>
        <v>20000</v>
      </c>
      <c r="H8" s="5">
        <f t="shared" si="0"/>
        <v>589.80599999999993</v>
      </c>
      <c r="J8" s="1">
        <v>4000</v>
      </c>
      <c r="K8" s="4">
        <f t="shared" si="1"/>
        <v>555.55555555555554</v>
      </c>
      <c r="L8" s="6">
        <f t="shared" ref="L8:L12" si="3">1/K8</f>
        <v>1.8E-3</v>
      </c>
    </row>
    <row r="9" spans="2:13" ht="15.75" thickBot="1" x14ac:dyDescent="0.3">
      <c r="B9" t="s">
        <v>4</v>
      </c>
      <c r="C9" s="1">
        <v>32767</v>
      </c>
      <c r="D9" s="1">
        <v>360</v>
      </c>
      <c r="E9" s="1">
        <v>50</v>
      </c>
      <c r="F9" s="1">
        <v>400</v>
      </c>
      <c r="G9" s="4">
        <f t="shared" si="2"/>
        <v>20000</v>
      </c>
      <c r="H9" s="5">
        <f t="shared" si="0"/>
        <v>589.80599999999993</v>
      </c>
      <c r="J9" s="1">
        <v>4000</v>
      </c>
      <c r="K9" s="4">
        <f t="shared" si="1"/>
        <v>555.55555555555554</v>
      </c>
      <c r="L9" s="6">
        <f t="shared" si="3"/>
        <v>1.8E-3</v>
      </c>
    </row>
    <row r="10" spans="2:13" ht="15.75" thickBot="1" x14ac:dyDescent="0.3">
      <c r="B10" t="s">
        <v>5</v>
      </c>
      <c r="C10" s="1">
        <v>32767</v>
      </c>
      <c r="D10" s="1">
        <v>360</v>
      </c>
      <c r="E10" s="1">
        <f>16*(28/10)</f>
        <v>44.8</v>
      </c>
      <c r="F10" s="1">
        <v>600</v>
      </c>
      <c r="G10" s="4">
        <f t="shared" si="2"/>
        <v>26880</v>
      </c>
      <c r="H10" s="5">
        <f t="shared" si="0"/>
        <v>438.84375</v>
      </c>
      <c r="J10" s="1">
        <v>4000</v>
      </c>
      <c r="K10" s="4">
        <f t="shared" si="1"/>
        <v>497.77777777777777</v>
      </c>
      <c r="L10" s="6">
        <f t="shared" si="3"/>
        <v>2.0089285714285717E-3</v>
      </c>
    </row>
    <row r="11" spans="2:13" ht="15.75" thickBot="1" x14ac:dyDescent="0.3">
      <c r="B11" t="s">
        <v>6</v>
      </c>
      <c r="C11" s="1">
        <v>32767</v>
      </c>
      <c r="D11" s="1">
        <v>360</v>
      </c>
      <c r="E11" s="1">
        <f>((25*3.14)/8)</f>
        <v>9.8125</v>
      </c>
      <c r="F11" s="1">
        <v>800</v>
      </c>
      <c r="G11" s="4">
        <f t="shared" si="2"/>
        <v>7850</v>
      </c>
      <c r="H11" s="5">
        <f t="shared" si="0"/>
        <v>1502.6904458598724</v>
      </c>
      <c r="J11" s="1">
        <v>4000</v>
      </c>
      <c r="K11" s="4">
        <f t="shared" si="1"/>
        <v>109.02777777777777</v>
      </c>
      <c r="L11" s="6">
        <f t="shared" si="3"/>
        <v>9.1719745222929947E-3</v>
      </c>
    </row>
    <row r="12" spans="2:13" ht="15.75" thickBot="1" x14ac:dyDescent="0.3">
      <c r="B12" t="s">
        <v>7</v>
      </c>
      <c r="C12" s="1">
        <v>32767</v>
      </c>
      <c r="D12" s="1">
        <v>360</v>
      </c>
      <c r="E12" s="1">
        <f>(1293/64)</f>
        <v>20.203125</v>
      </c>
      <c r="F12" s="1">
        <v>400</v>
      </c>
      <c r="G12" s="4">
        <f t="shared" si="2"/>
        <v>8081.25</v>
      </c>
      <c r="H12" s="5">
        <f t="shared" si="0"/>
        <v>1459.6900232018561</v>
      </c>
      <c r="J12" s="1">
        <v>4000</v>
      </c>
      <c r="K12" s="4">
        <f t="shared" si="1"/>
        <v>224.47916666666666</v>
      </c>
      <c r="L12" s="6">
        <f t="shared" si="3"/>
        <v>4.4547563805104407E-3</v>
      </c>
    </row>
    <row r="15" spans="2:13" x14ac:dyDescent="0.25">
      <c r="M15" s="2"/>
    </row>
  </sheetData>
  <mergeCells count="2">
    <mergeCell ref="C5:H5"/>
    <mergeCell ref="J5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CODESYS</vt:lpstr>
      <vt:lpstr>TwinCAT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Thomas</dc:creator>
  <cp:lastModifiedBy>Dale Thomas</cp:lastModifiedBy>
  <dcterms:created xsi:type="dcterms:W3CDTF">2024-07-06T06:49:29Z</dcterms:created>
  <dcterms:modified xsi:type="dcterms:W3CDTF">2024-12-07T07:59:44Z</dcterms:modified>
</cp:coreProperties>
</file>