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boogyman\Downloads\"/>
    </mc:Choice>
  </mc:AlternateContent>
  <xr:revisionPtr revIDLastSave="0" documentId="8_{C852CB9F-1400-4005-942B-BB751946A6DD}" xr6:coauthVersionLast="47" xr6:coauthVersionMax="47" xr10:uidLastSave="{00000000-0000-0000-0000-000000000000}"/>
  <bookViews>
    <workbookView xWindow="-108" yWindow="-108" windowWidth="23256" windowHeight="13176" activeTab="4" xr2:uid="{00000000-000D-0000-FFFF-FFFF00000000}"/>
  </bookViews>
  <sheets>
    <sheet name="Vežba 1" sheetId="2" r:id="rId1"/>
    <sheet name="Vežba 2" sheetId="6" r:id="rId2"/>
    <sheet name="Vežba 3" sheetId="7" r:id="rId3"/>
    <sheet name="Vežba 4" sheetId="8" r:id="rId4"/>
    <sheet name="Vežba 5" sheetId="9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9" l="1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D1" i="8"/>
  <c r="D5" i="8" s="1"/>
  <c r="B9" i="7"/>
  <c r="B10" i="7"/>
  <c r="B11" i="7"/>
  <c r="B12" i="7"/>
  <c r="B13" i="7"/>
  <c r="B14" i="7"/>
  <c r="B15" i="7"/>
  <c r="B16" i="7"/>
  <c r="B17" i="7"/>
  <c r="B18" i="7"/>
  <c r="B19" i="7"/>
  <c r="B8" i="7"/>
  <c r="E10" i="2"/>
  <c r="E12" i="2" s="1"/>
  <c r="B10" i="2"/>
  <c r="B12" i="2" s="1"/>
  <c r="B7" i="6" l="1"/>
  <c r="B5" i="6"/>
  <c r="B3" i="6"/>
  <c r="E16" i="2"/>
  <c r="E14" i="2"/>
  <c r="B16" i="2"/>
  <c r="B14" i="2"/>
  <c r="B14" i="6" l="1"/>
</calcChain>
</file>

<file path=xl/sharedStrings.xml><?xml version="1.0" encoding="utf-8"?>
<sst xmlns="http://schemas.openxmlformats.org/spreadsheetml/2006/main" count="186" uniqueCount="95">
  <si>
    <t>Raj Sharma</t>
  </si>
  <si>
    <t>Sharad Gandhi</t>
  </si>
  <si>
    <t>Danish D'Souza</t>
  </si>
  <si>
    <t>Senior Web Developer</t>
  </si>
  <si>
    <t>Pawan Patil</t>
  </si>
  <si>
    <t>Senior Ux/Ui Developer</t>
  </si>
  <si>
    <t>Rijo Paul</t>
  </si>
  <si>
    <t>Joseph P</t>
  </si>
  <si>
    <t>Aakash Patel</t>
  </si>
  <si>
    <t>Web Developer</t>
  </si>
  <si>
    <t>Ganesh Rahu</t>
  </si>
  <si>
    <t>Ux/Ui Designer</t>
  </si>
  <si>
    <t>Vinudas K.S</t>
  </si>
  <si>
    <t>Divya Kumar</t>
  </si>
  <si>
    <t>Shilpa R</t>
  </si>
  <si>
    <t>Sindhu J.P</t>
  </si>
  <si>
    <t>Deepthi P.S</t>
  </si>
  <si>
    <t>Lijin k c</t>
  </si>
  <si>
    <t>Sayad K M</t>
  </si>
  <si>
    <t>Ajil k Mohanan</t>
  </si>
  <si>
    <t>Edison ML</t>
  </si>
  <si>
    <t>Basil P E</t>
  </si>
  <si>
    <t>Jobin George</t>
  </si>
  <si>
    <t>Jismon Tomy</t>
  </si>
  <si>
    <t>Sharafali P</t>
  </si>
  <si>
    <t>Ime i prezime</t>
  </si>
  <si>
    <t>Pozicija</t>
  </si>
  <si>
    <t>Računovođa</t>
  </si>
  <si>
    <t>Tehnički direktor</t>
  </si>
  <si>
    <t>Projekt Menadžer</t>
  </si>
  <si>
    <t>Žensko</t>
  </si>
  <si>
    <t>Muško</t>
  </si>
  <si>
    <t>G-đa</t>
  </si>
  <si>
    <t>G-din</t>
  </si>
  <si>
    <t>Pol</t>
  </si>
  <si>
    <t>Oslovljavanje</t>
  </si>
  <si>
    <t>Status</t>
  </si>
  <si>
    <t>Ugovor na određeno</t>
  </si>
  <si>
    <t>Ugovor na neodređeno</t>
  </si>
  <si>
    <t>Po satu</t>
  </si>
  <si>
    <t>Mesto</t>
  </si>
  <si>
    <t>Plata</t>
  </si>
  <si>
    <t>Novi Sad</t>
  </si>
  <si>
    <t>Beograd</t>
  </si>
  <si>
    <t>Pančevo</t>
  </si>
  <si>
    <t>Zrenjanin</t>
  </si>
  <si>
    <t>Sombor</t>
  </si>
  <si>
    <t>Subotica</t>
  </si>
  <si>
    <t>Niš</t>
  </si>
  <si>
    <t>Vranje</t>
  </si>
  <si>
    <t>Kraljevo</t>
  </si>
  <si>
    <t>Kruševac</t>
  </si>
  <si>
    <t>Datum zapošljavanja</t>
  </si>
  <si>
    <t>Zadatak:</t>
  </si>
  <si>
    <t>Današnji datum:</t>
  </si>
  <si>
    <t>Današnji dan:</t>
  </si>
  <si>
    <t>Današnji mesec:</t>
  </si>
  <si>
    <t>Današnja godina: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</si>
  <si>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Za ugnježdenu funkciju koristite ćeliju B3</t>
  </si>
  <si>
    <t>Popunite prazne ćelije obojene žutim</t>
  </si>
  <si>
    <t>Za ugnježdene funkcije koristite ćeliju B10</t>
  </si>
  <si>
    <t>Format ćelija B12, B14 i B16 treba da bude general</t>
  </si>
  <si>
    <t>Format ćelije B10 treba da bude datum oblika dd.mm.yy</t>
  </si>
  <si>
    <t>Popunite prazne ćelije obojene narandžastim</t>
  </si>
  <si>
    <t>Trenutno vreme:</t>
  </si>
  <si>
    <t>Trenutni sat:</t>
  </si>
  <si>
    <t>Trenutni minut:</t>
  </si>
  <si>
    <t>Trenutno sekundi:</t>
  </si>
  <si>
    <t>Za ugnježdene funkcije koristite ćeliju E10</t>
  </si>
  <si>
    <t>Format ćelije E10 treba da bude oblika dd.mm.yyyy hh:mm:ss</t>
  </si>
  <si>
    <t>Format ćelija E12, E14 i E16 treba da bude general</t>
  </si>
  <si>
    <t>Januar</t>
  </si>
  <si>
    <t>Februar</t>
  </si>
  <si>
    <t>Mart</t>
  </si>
  <si>
    <t>Maj</t>
  </si>
  <si>
    <t>Jun</t>
  </si>
  <si>
    <t>Jul</t>
  </si>
  <si>
    <t>Avgust</t>
  </si>
  <si>
    <t>Septembar</t>
  </si>
  <si>
    <t>Oktobar</t>
  </si>
  <si>
    <t>Novembar</t>
  </si>
  <si>
    <t>Decembar</t>
  </si>
  <si>
    <t>Plan isplata plata po mesecima za godinu 2022:</t>
  </si>
  <si>
    <t>* Napravite spisak dana u nedelji kao plan isplata plata ukoliko se plate po pravilu isplaćuju 5-og u mesecu</t>
  </si>
  <si>
    <t>* Ukoliko 5-ti pada u subotu ili nedelju, dodati u formuli adekvatan broj dana kako bi isplata bila u prvi sledeći ponedeljak</t>
  </si>
  <si>
    <t>Podesite da se u ćeliji ispisuje prvi dan u godini upotrebljevajući današnji datum kroz funkciju Today(). Formatirajte ćeliju kao datum oblika dd.mm.yyyy</t>
  </si>
  <si>
    <t>April</t>
  </si>
  <si>
    <r>
      <t xml:space="preserve">* Formatirajte ćelije B8 do B20 tako da se ispisuje datum oblika: </t>
    </r>
    <r>
      <rPr>
        <b/>
        <sz val="11"/>
        <color rgb="FFFF0000"/>
        <rFont val="Calibri"/>
        <family val="2"/>
        <charset val="238"/>
        <scheme val="minor"/>
      </rPr>
      <t>sreda, 1. januar 2025.</t>
    </r>
  </si>
  <si>
    <t>Proverite da li je ćelija D5 formatirana kao procenat</t>
  </si>
  <si>
    <t>Izračunajte koji procenat godine je prošao do datuma kad se desio neki bitan događaj za vas.  Koristite Actual podatke u funkciji.</t>
  </si>
  <si>
    <t>Koristeći ćeliju E10 Trenutno vreme na radnom listu 'Vežba 1' formulom popunite ćelije B3, B5 i B7</t>
  </si>
  <si>
    <t>Od ćelija B12, B14 i B16 na radnom listu 'Vežba 1'  kreirajte formulom datum tako da se prikazuje u jednoj ćeliji</t>
  </si>
  <si>
    <t>% godine na poslu</t>
  </si>
  <si>
    <t>* Obojite crvenim slovima one procente u čijem redu je Datum zapošljavanja  u 2020. godini</t>
  </si>
  <si>
    <t>* Popunite kolonu I tako što ćete izračunati koji procenat godine je radnik radio u godini zapošljavanja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</si>
</sst>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\ [$€-1]_-;\-* #,##0\ [$€-1]_-;_-* &quot;-&quot;??\ [$€-1]_-;_-@_-"/>
    <numFmt numFmtId="168" formatCode="dd/mm/yy;@"/>
    <numFmt numFmtId="169" formatCode="d/m/yyyy\ hh:mm:ss"/>
    <numFmt numFmtId="170" formatCode="[$-F800]dddd\,\ mmmm\ dd\,\ yyyy"/>
  </numFmts>
  <fonts count="6" x14ac:knownFonts="1"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sz val="14"/>
      <color rgb="FFFF0000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21">
    <xf numFmtId="0" fontId="0" fillId="0" borderId="0" xfId="0"/>
    <xf numFmtId="164" fontId="0" fillId="0" borderId="0" xfId="0" applyNumberFormat="1"/>
    <xf numFmtId="14" fontId="0" fillId="0" borderId="0" xfId="0" applyNumberFormat="1"/>
    <xf numFmtId="0" fontId="2" fillId="0" borderId="0" xfId="0" applyFont="1" applyAlignment="1">
      <alignment vertical="top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vertical="top" wrapText="1"/>
    </xf>
    <xf numFmtId="0" fontId="3" fillId="0" borderId="0" xfId="0" applyFont="1" applyAlignment="1">
      <alignment vertical="top"/>
    </xf>
    <xf numFmtId="0" fontId="3" fillId="0" borderId="0" xfId="0" applyFont="1" applyAlignment="1">
      <alignment horizontal="left" vertical="top" wrapText="1"/>
    </xf>
    <xf numFmtId="0" fontId="3" fillId="0" borderId="0" xfId="0" applyFont="1"/>
    <xf numFmtId="0" fontId="1" fillId="0" borderId="0" xfId="0" applyFont="1" applyAlignment="1">
      <alignment horizontal="left" vertical="top" wrapText="1"/>
    </xf>
    <xf numFmtId="0" fontId="0" fillId="2" borderId="0" xfId="0" applyNumberFormat="1" applyFill="1"/>
    <xf numFmtId="168" fontId="0" fillId="2" borderId="0" xfId="0" applyNumberFormat="1" applyFill="1"/>
    <xf numFmtId="0" fontId="0" fillId="3" borderId="0" xfId="0" applyNumberFormat="1" applyFill="1"/>
    <xf numFmtId="0" fontId="0" fillId="0" borderId="0" xfId="0" applyNumberFormat="1"/>
    <xf numFmtId="169" fontId="0" fillId="3" borderId="0" xfId="0" applyNumberFormat="1" applyFill="1"/>
    <xf numFmtId="0" fontId="0" fillId="4" borderId="0" xfId="0" applyNumberFormat="1" applyFill="1"/>
    <xf numFmtId="14" fontId="0" fillId="5" borderId="0" xfId="0" applyNumberFormat="1" applyFill="1"/>
    <xf numFmtId="170" fontId="3" fillId="6" borderId="0" xfId="0" applyNumberFormat="1" applyFont="1" applyFill="1" applyAlignment="1">
      <alignment horizontal="left" vertical="top" wrapText="1"/>
    </xf>
    <xf numFmtId="14" fontId="0" fillId="7" borderId="0" xfId="0" applyNumberFormat="1" applyFill="1"/>
    <xf numFmtId="10" fontId="0" fillId="7" borderId="0" xfId="0" applyNumberFormat="1" applyFill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3">
    <dxf>
      <font>
        <color rgb="FFFF0000"/>
      </font>
    </dxf>
    <dxf>
      <numFmt numFmtId="14" formatCode="0.00%"/>
    </dxf>
    <dxf>
      <numFmt numFmtId="164" formatCode="_-* #,##0\ [$€-1]_-;\-* #,##0\ [$€-1]_-;_-* &quot;-&quot;??\ [$€-1]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le15" displayName="Table15" ref="A4:I25" totalsRowShown="0">
  <autoFilter ref="A4:I25" xr:uid="{00000000-0009-0000-0100-000004000000}"/>
  <sortState xmlns:xlrd2="http://schemas.microsoft.com/office/spreadsheetml/2017/richdata2" ref="A4:AM24">
    <sortCondition ref="B3:B24"/>
  </sortState>
  <tableColumns count="9">
    <tableColumn id="1" xr3:uid="{00000000-0010-0000-0000-000001000000}" name="Ime i prezime"/>
    <tableColumn id="2" xr3:uid="{00000000-0010-0000-0000-000002000000}" name="Pozicija"/>
    <tableColumn id="30" xr3:uid="{00000000-0010-0000-0000-00001E000000}" name="Pol"/>
    <tableColumn id="31" xr3:uid="{00000000-0010-0000-0000-00001F000000}" name="Oslovljavanje"/>
    <tableColumn id="37" xr3:uid="{00000000-0010-0000-0000-000025000000}" name="Status"/>
    <tableColumn id="38" xr3:uid="{00000000-0010-0000-0000-000026000000}" name="Mesto"/>
    <tableColumn id="39" xr3:uid="{00000000-0010-0000-0000-000027000000}" name="Datum zapošljavanja"/>
    <tableColumn id="29" xr3:uid="{00000000-0010-0000-0000-00001D000000}" name="Plata" dataDxfId="2"/>
    <tableColumn id="40" xr3:uid="{00000000-0010-0000-0000-000028000000}" name="% godine na poslu" dataDxfId="1" dataCellStyle="Percent">
      <calculatedColumnFormula>+YEARFRAC(Table15[[#This Row],[Datum zapošljavanja]],EOMONTH(Table15[[#This Row],[Datum zapošljavanja]], 12-MONTH(Table15[[#This Row],[Datum zapošljavanja]])))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3"/>
  <sheetViews>
    <sheetView showGridLines="0" workbookViewId="0">
      <selection activeCell="E14" sqref="E14"/>
    </sheetView>
  </sheetViews>
  <sheetFormatPr defaultRowHeight="14.4" x14ac:dyDescent="0.3"/>
  <cols>
    <col min="1" max="1" width="16.109375" bestFit="1" customWidth="1"/>
    <col min="2" max="2" width="52" customWidth="1"/>
    <col min="3" max="3" width="9.88671875" customWidth="1"/>
    <col min="4" max="4" width="17.44140625" bestFit="1" customWidth="1"/>
    <col min="5" max="5" width="69.88671875" customWidth="1"/>
    <col min="6" max="6" width="10.109375" bestFit="1" customWidth="1"/>
    <col min="7" max="7" width="21.6640625" bestFit="1" customWidth="1"/>
    <col min="8" max="8" width="12" bestFit="1" customWidth="1"/>
    <col min="9" max="9" width="21.6640625" customWidth="1"/>
  </cols>
  <sheetData>
    <row r="1" spans="1:7" ht="18" x14ac:dyDescent="0.3">
      <c r="A1" s="3" t="s">
        <v>53</v>
      </c>
      <c r="B1" s="5" t="s">
        <v>59</v>
      </c>
      <c r="C1" s="5"/>
      <c r="D1" s="3" t="s">
        <v>53</v>
      </c>
      <c r="E1" s="5" t="s">
        <v>63</v>
      </c>
    </row>
    <row r="2" spans="1:7" ht="18" x14ac:dyDescent="0.3">
      <c r="A2" s="3"/>
      <c r="C2" s="4"/>
      <c r="D2" s="3"/>
    </row>
    <row r="3" spans="1:7" ht="18" x14ac:dyDescent="0.3">
      <c r="A3" s="3"/>
      <c r="B3" s="4" t="s">
        <v>60</v>
      </c>
      <c r="C3" s="4"/>
      <c r="D3" s="3"/>
      <c r="E3" s="4" t="s">
        <v>68</v>
      </c>
    </row>
    <row r="4" spans="1:7" ht="18" x14ac:dyDescent="0.3">
      <c r="A4" s="3"/>
      <c r="C4" s="4"/>
      <c r="D4" s="3"/>
    </row>
    <row r="5" spans="1:7" ht="18" x14ac:dyDescent="0.3">
      <c r="A5" s="3"/>
      <c r="B5" s="4" t="s">
        <v>62</v>
      </c>
      <c r="C5" s="4"/>
      <c r="D5" s="3"/>
      <c r="E5" s="4" t="s">
        <v>69</v>
      </c>
    </row>
    <row r="6" spans="1:7" ht="18" x14ac:dyDescent="0.3">
      <c r="A6" s="3"/>
      <c r="B6" s="4"/>
      <c r="C6" s="4"/>
      <c r="D6" s="3"/>
    </row>
    <row r="7" spans="1:7" ht="18" x14ac:dyDescent="0.3">
      <c r="A7" s="3"/>
      <c r="B7" s="4" t="s">
        <v>61</v>
      </c>
      <c r="C7" s="4"/>
      <c r="D7" s="3"/>
      <c r="E7" s="4" t="s">
        <v>70</v>
      </c>
    </row>
    <row r="8" spans="1:7" ht="18" x14ac:dyDescent="0.3">
      <c r="A8" s="3"/>
      <c r="B8" s="4"/>
      <c r="C8" s="4"/>
      <c r="D8" s="3"/>
      <c r="E8" s="4"/>
    </row>
    <row r="9" spans="1:7" x14ac:dyDescent="0.3">
      <c r="G9" t="s">
        <v>58</v>
      </c>
    </row>
    <row r="10" spans="1:7" x14ac:dyDescent="0.3">
      <c r="A10" t="s">
        <v>54</v>
      </c>
      <c r="B10" s="11">
        <f ca="1">+TODAY()</f>
        <v>45577</v>
      </c>
      <c r="D10" t="s">
        <v>64</v>
      </c>
      <c r="E10" s="14">
        <f ca="1">+NOW()</f>
        <v>45577.889679629632</v>
      </c>
    </row>
    <row r="12" spans="1:7" x14ac:dyDescent="0.3">
      <c r="A12" t="s">
        <v>55</v>
      </c>
      <c r="B12" s="10">
        <f ca="1">+DAY(B10)</f>
        <v>12</v>
      </c>
      <c r="D12" t="s">
        <v>65</v>
      </c>
      <c r="E12" s="12">
        <f ca="1">+HOUR(E10)</f>
        <v>21</v>
      </c>
    </row>
    <row r="13" spans="1:7" x14ac:dyDescent="0.3">
      <c r="E13" s="13"/>
    </row>
    <row r="14" spans="1:7" x14ac:dyDescent="0.3">
      <c r="A14" t="s">
        <v>56</v>
      </c>
      <c r="B14" s="10">
        <f ca="1">+MONTH(B10)</f>
        <v>10</v>
      </c>
      <c r="D14" t="s">
        <v>66</v>
      </c>
      <c r="E14" s="12">
        <f ca="1">+MINUTE(E10)</f>
        <v>21</v>
      </c>
    </row>
    <row r="15" spans="1:7" x14ac:dyDescent="0.3">
      <c r="E15" s="13"/>
    </row>
    <row r="16" spans="1:7" x14ac:dyDescent="0.3">
      <c r="A16" t="s">
        <v>57</v>
      </c>
      <c r="B16" s="10">
        <f ca="1">+YEAR(B10)</f>
        <v>2024</v>
      </c>
      <c r="D16" t="s">
        <v>67</v>
      </c>
      <c r="E16" s="12">
        <f ca="1">+SECOND(E10)</f>
        <v>8</v>
      </c>
    </row>
    <row r="23" spans="7:8" x14ac:dyDescent="0.3">
      <c r="G23" s="2"/>
      <c r="H23" s="1"/>
    </row>
    <row r="24" spans="7:8" x14ac:dyDescent="0.3">
      <c r="G24" s="2"/>
      <c r="H24" s="1"/>
    </row>
    <row r="25" spans="7:8" x14ac:dyDescent="0.3">
      <c r="G25" s="2"/>
      <c r="H25" s="1"/>
    </row>
    <row r="26" spans="7:8" x14ac:dyDescent="0.3">
      <c r="G26" s="2"/>
      <c r="H26" s="1"/>
    </row>
    <row r="27" spans="7:8" x14ac:dyDescent="0.3">
      <c r="G27" s="2"/>
      <c r="H27" s="1"/>
    </row>
    <row r="28" spans="7:8" x14ac:dyDescent="0.3">
      <c r="G28" s="2"/>
      <c r="H28" s="1"/>
    </row>
    <row r="29" spans="7:8" x14ac:dyDescent="0.3">
      <c r="G29" s="2"/>
      <c r="H29" s="1"/>
    </row>
    <row r="30" spans="7:8" x14ac:dyDescent="0.3">
      <c r="G30" s="2"/>
      <c r="H30" s="1"/>
    </row>
    <row r="31" spans="7:8" x14ac:dyDescent="0.3">
      <c r="G31" s="2"/>
      <c r="H31" s="1"/>
    </row>
    <row r="32" spans="7:8" x14ac:dyDescent="0.3">
      <c r="G32" s="2"/>
      <c r="H32" s="1"/>
    </row>
    <row r="33" spans="7:8" x14ac:dyDescent="0.3">
      <c r="G33" s="2"/>
      <c r="H33" s="1"/>
    </row>
    <row r="34" spans="7:8" x14ac:dyDescent="0.3">
      <c r="G34" s="2"/>
      <c r="H34" s="1"/>
    </row>
    <row r="35" spans="7:8" x14ac:dyDescent="0.3">
      <c r="G35" s="2"/>
      <c r="H35" s="1"/>
    </row>
    <row r="36" spans="7:8" x14ac:dyDescent="0.3">
      <c r="G36" s="2"/>
      <c r="H36" s="1"/>
    </row>
    <row r="37" spans="7:8" x14ac:dyDescent="0.3">
      <c r="G37" s="2"/>
      <c r="H37" s="1"/>
    </row>
    <row r="38" spans="7:8" x14ac:dyDescent="0.3">
      <c r="G38" s="2"/>
      <c r="H38" s="1"/>
    </row>
    <row r="39" spans="7:8" x14ac:dyDescent="0.3">
      <c r="G39" s="2"/>
      <c r="H39" s="1"/>
    </row>
    <row r="40" spans="7:8" x14ac:dyDescent="0.3">
      <c r="G40" s="2"/>
      <c r="H40" s="1"/>
    </row>
    <row r="41" spans="7:8" x14ac:dyDescent="0.3">
      <c r="G41" s="2"/>
      <c r="H41" s="1"/>
    </row>
    <row r="42" spans="7:8" x14ac:dyDescent="0.3">
      <c r="G42" s="2"/>
      <c r="H42" s="1"/>
    </row>
    <row r="43" spans="7:8" x14ac:dyDescent="0.3">
      <c r="G43" s="2"/>
      <c r="H43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4"/>
  <sheetViews>
    <sheetView showGridLines="0" workbookViewId="0">
      <selection activeCell="B14" sqref="B14"/>
    </sheetView>
  </sheetViews>
  <sheetFormatPr defaultRowHeight="14.4" x14ac:dyDescent="0.3"/>
  <cols>
    <col min="1" max="1" width="16.109375" bestFit="1" customWidth="1"/>
    <col min="2" max="2" width="52" customWidth="1"/>
    <col min="3" max="3" width="9.88671875" customWidth="1"/>
    <col min="4" max="4" width="15.44140625" bestFit="1" customWidth="1"/>
    <col min="5" max="5" width="24.88671875" customWidth="1"/>
    <col min="6" max="6" width="10.109375" bestFit="1" customWidth="1"/>
    <col min="7" max="7" width="21.6640625" bestFit="1" customWidth="1"/>
    <col min="8" max="8" width="12" bestFit="1" customWidth="1"/>
    <col min="9" max="9" width="21.6640625" customWidth="1"/>
  </cols>
  <sheetData>
    <row r="1" spans="1:8" ht="18" x14ac:dyDescent="0.3">
      <c r="A1" s="3" t="s">
        <v>53</v>
      </c>
      <c r="B1" s="9" t="s">
        <v>90</v>
      </c>
      <c r="C1" s="9"/>
      <c r="D1" s="9"/>
      <c r="E1" s="9"/>
    </row>
    <row r="2" spans="1:8" ht="18" x14ac:dyDescent="0.3">
      <c r="A2" s="3"/>
      <c r="C2" s="4"/>
      <c r="D2" s="4"/>
      <c r="E2" s="4"/>
    </row>
    <row r="3" spans="1:8" x14ac:dyDescent="0.3">
      <c r="A3" t="s">
        <v>55</v>
      </c>
      <c r="B3" s="15">
        <f ca="1">+DAY('Vežba 1'!B10)</f>
        <v>12</v>
      </c>
    </row>
    <row r="5" spans="1:8" x14ac:dyDescent="0.3">
      <c r="A5" t="s">
        <v>56</v>
      </c>
      <c r="B5" s="15">
        <f ca="1">+MONTH('Vežba 1'!B10)</f>
        <v>10</v>
      </c>
    </row>
    <row r="7" spans="1:8" x14ac:dyDescent="0.3">
      <c r="A7" t="s">
        <v>57</v>
      </c>
      <c r="B7" s="15">
        <f ca="1">+YEAR('Vežba 1'!B10)</f>
        <v>2024</v>
      </c>
    </row>
    <row r="12" spans="1:8" ht="18" x14ac:dyDescent="0.3">
      <c r="A12" s="3" t="s">
        <v>53</v>
      </c>
      <c r="B12" s="9" t="s">
        <v>91</v>
      </c>
      <c r="C12" s="9"/>
      <c r="D12" s="9"/>
      <c r="E12" s="9"/>
    </row>
    <row r="13" spans="1:8" ht="18" x14ac:dyDescent="0.3">
      <c r="A13" s="3"/>
      <c r="C13" s="4"/>
      <c r="D13" s="4"/>
      <c r="E13" s="4"/>
    </row>
    <row r="14" spans="1:8" ht="18" x14ac:dyDescent="0.3">
      <c r="A14" s="3"/>
      <c r="B14" s="16">
        <f ca="1">+DATE('Vežba 1'!B16,'Vežba 1'!B14,'Vežba 1'!B12)</f>
        <v>45577</v>
      </c>
      <c r="C14" s="4"/>
      <c r="D14" s="4"/>
      <c r="E14" s="4"/>
      <c r="G14" s="2"/>
      <c r="H14" s="1"/>
    </row>
    <row r="15" spans="1:8" x14ac:dyDescent="0.3">
      <c r="G15" s="2"/>
      <c r="H15" s="1"/>
    </row>
    <row r="16" spans="1:8" x14ac:dyDescent="0.3">
      <c r="G16" s="2"/>
      <c r="H16" s="1"/>
    </row>
    <row r="17" spans="7:8" x14ac:dyDescent="0.3">
      <c r="G17" s="2"/>
      <c r="H17" s="1"/>
    </row>
    <row r="18" spans="7:8" x14ac:dyDescent="0.3">
      <c r="G18" s="2"/>
      <c r="H18" s="1"/>
    </row>
    <row r="19" spans="7:8" x14ac:dyDescent="0.3">
      <c r="G19" s="2"/>
      <c r="H19" s="1"/>
    </row>
    <row r="20" spans="7:8" x14ac:dyDescent="0.3">
      <c r="G20" s="2"/>
      <c r="H20" s="1"/>
    </row>
    <row r="21" spans="7:8" x14ac:dyDescent="0.3">
      <c r="G21" s="2"/>
      <c r="H21" s="1"/>
    </row>
    <row r="22" spans="7:8" x14ac:dyDescent="0.3">
      <c r="G22" s="2"/>
      <c r="H22" s="1"/>
    </row>
    <row r="23" spans="7:8" x14ac:dyDescent="0.3">
      <c r="G23" s="2"/>
      <c r="H23" s="1"/>
    </row>
    <row r="24" spans="7:8" x14ac:dyDescent="0.3">
      <c r="G24" s="2"/>
      <c r="H24" s="1"/>
    </row>
    <row r="25" spans="7:8" x14ac:dyDescent="0.3">
      <c r="G25" s="2"/>
      <c r="H25" s="1"/>
    </row>
    <row r="26" spans="7:8" x14ac:dyDescent="0.3">
      <c r="G26" s="2"/>
      <c r="H26" s="1"/>
    </row>
    <row r="27" spans="7:8" x14ac:dyDescent="0.3">
      <c r="G27" s="2"/>
      <c r="H27" s="1"/>
    </row>
    <row r="28" spans="7:8" x14ac:dyDescent="0.3">
      <c r="G28" s="2"/>
      <c r="H28" s="1"/>
    </row>
    <row r="29" spans="7:8" x14ac:dyDescent="0.3">
      <c r="G29" s="2"/>
      <c r="H29" s="1"/>
    </row>
    <row r="30" spans="7:8" x14ac:dyDescent="0.3">
      <c r="G30" s="2"/>
      <c r="H30" s="1"/>
    </row>
    <row r="31" spans="7:8" x14ac:dyDescent="0.3">
      <c r="G31" s="2"/>
      <c r="H31" s="1"/>
    </row>
    <row r="32" spans="7:8" x14ac:dyDescent="0.3">
      <c r="G32" s="2"/>
      <c r="H32" s="1"/>
    </row>
    <row r="33" spans="7:8" x14ac:dyDescent="0.3">
      <c r="G33" s="2"/>
      <c r="H33" s="1"/>
    </row>
    <row r="34" spans="7:8" x14ac:dyDescent="0.3">
      <c r="G34" s="2"/>
      <c r="H34" s="1"/>
    </row>
  </sheetData>
  <mergeCells count="2">
    <mergeCell ref="B1:E1"/>
    <mergeCell ref="B12:E1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9"/>
  <sheetViews>
    <sheetView workbookViewId="0">
      <selection activeCell="B8" sqref="B8"/>
    </sheetView>
  </sheetViews>
  <sheetFormatPr defaultRowHeight="14.4" x14ac:dyDescent="0.3"/>
  <cols>
    <col min="1" max="1" width="13.88671875" bestFit="1" customWidth="1"/>
    <col min="2" max="2" width="88" customWidth="1"/>
    <col min="3" max="3" width="15.5546875" bestFit="1" customWidth="1"/>
  </cols>
  <sheetData>
    <row r="1" spans="1:2" ht="28.8" x14ac:dyDescent="0.3">
      <c r="A1" s="3" t="s">
        <v>53</v>
      </c>
      <c r="B1" s="5" t="s">
        <v>83</v>
      </c>
    </row>
    <row r="2" spans="1:2" ht="18" x14ac:dyDescent="0.3">
      <c r="A2" s="3"/>
      <c r="B2" s="5" t="s">
        <v>87</v>
      </c>
    </row>
    <row r="3" spans="1:2" ht="28.8" x14ac:dyDescent="0.3">
      <c r="A3" s="3"/>
      <c r="B3" s="5" t="s">
        <v>84</v>
      </c>
    </row>
    <row r="4" spans="1:2" ht="18" x14ac:dyDescent="0.3">
      <c r="A4" s="3"/>
      <c r="B4" s="4"/>
    </row>
    <row r="5" spans="1:2" ht="18" x14ac:dyDescent="0.3">
      <c r="A5" s="3"/>
    </row>
    <row r="6" spans="1:2" ht="18" x14ac:dyDescent="0.3">
      <c r="A6" s="6"/>
    </row>
    <row r="7" spans="1:2" ht="18" x14ac:dyDescent="0.3">
      <c r="A7" s="6"/>
      <c r="B7" s="7" t="s">
        <v>82</v>
      </c>
    </row>
    <row r="8" spans="1:2" ht="18" x14ac:dyDescent="0.3">
      <c r="A8" s="6" t="s">
        <v>71</v>
      </c>
      <c r="B8" s="17" t="str">
        <f>TEXT(IF(WEEKDAY(DATE(2024, ROW(A8), 5), 2) &gt; 5, DATE(2024, ROW(A8), 5 + (8 - WEEKDAY(DATE(2024, ROW(A8), 5), 2))), DATE(2024, ROW(A8), 5)), "dddd; dd. mmmm yyyy")</f>
        <v>ponedeljak</v>
      </c>
    </row>
    <row r="9" spans="1:2" ht="18" x14ac:dyDescent="0.3">
      <c r="A9" s="6" t="s">
        <v>72</v>
      </c>
      <c r="B9" s="17" t="str">
        <f t="shared" ref="B9:B19" si="0">TEXT(IF(WEEKDAY(DATE(2024, ROW(A9), 5), 2) &gt; 5, DATE(2024, ROW(A9), 5 + (8 - WEEKDAY(DATE(2024, ROW(A9), 5), 2))), DATE(2024, ROW(A9), 5)), "dddd; dd. mmmm yyyy")</f>
        <v>četvrtak</v>
      </c>
    </row>
    <row r="10" spans="1:2" ht="18" x14ac:dyDescent="0.35">
      <c r="A10" s="8" t="s">
        <v>73</v>
      </c>
      <c r="B10" s="17" t="str">
        <f t="shared" si="0"/>
        <v>ponedeljak</v>
      </c>
    </row>
    <row r="11" spans="1:2" ht="18" x14ac:dyDescent="0.3">
      <c r="A11" s="6" t="s">
        <v>86</v>
      </c>
      <c r="B11" s="17" t="str">
        <f t="shared" si="0"/>
        <v>utorak</v>
      </c>
    </row>
    <row r="12" spans="1:2" ht="18" x14ac:dyDescent="0.3">
      <c r="A12" s="6" t="s">
        <v>74</v>
      </c>
      <c r="B12" s="17" t="str">
        <f t="shared" si="0"/>
        <v>četvrtak</v>
      </c>
    </row>
    <row r="13" spans="1:2" ht="18" x14ac:dyDescent="0.3">
      <c r="A13" s="6" t="s">
        <v>75</v>
      </c>
      <c r="B13" s="17" t="str">
        <f t="shared" si="0"/>
        <v>ponedeljak</v>
      </c>
    </row>
    <row r="14" spans="1:2" ht="18" x14ac:dyDescent="0.3">
      <c r="A14" s="6" t="s">
        <v>76</v>
      </c>
      <c r="B14" s="17" t="str">
        <f t="shared" si="0"/>
        <v>sreda</v>
      </c>
    </row>
    <row r="15" spans="1:2" ht="18" x14ac:dyDescent="0.3">
      <c r="A15" s="6" t="s">
        <v>77</v>
      </c>
      <c r="B15" s="17" t="str">
        <f t="shared" si="0"/>
        <v>sreda</v>
      </c>
    </row>
    <row r="16" spans="1:2" ht="18" x14ac:dyDescent="0.3">
      <c r="A16" s="6" t="s">
        <v>78</v>
      </c>
      <c r="B16" s="17" t="str">
        <f t="shared" si="0"/>
        <v>ponedeljak</v>
      </c>
    </row>
    <row r="17" spans="1:2" ht="18" x14ac:dyDescent="0.3">
      <c r="A17" s="6" t="s">
        <v>79</v>
      </c>
      <c r="B17" s="17" t="str">
        <f t="shared" si="0"/>
        <v>ponedeljak</v>
      </c>
    </row>
    <row r="18" spans="1:2" ht="18" x14ac:dyDescent="0.3">
      <c r="A18" s="6" t="s">
        <v>80</v>
      </c>
      <c r="B18" s="17" t="str">
        <f t="shared" si="0"/>
        <v>četvrtak</v>
      </c>
    </row>
    <row r="19" spans="1:2" ht="18" x14ac:dyDescent="0.3">
      <c r="A19" s="6" t="s">
        <v>81</v>
      </c>
      <c r="B19" s="17" t="str">
        <f t="shared" si="0"/>
        <v>ponedeljak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8"/>
  <sheetViews>
    <sheetView workbookViewId="0">
      <selection activeCell="D1" sqref="D1"/>
    </sheetView>
  </sheetViews>
  <sheetFormatPr defaultRowHeight="14.4" x14ac:dyDescent="0.3"/>
  <cols>
    <col min="1" max="1" width="13.88671875" bestFit="1" customWidth="1"/>
    <col min="2" max="2" width="60.44140625" customWidth="1"/>
    <col min="4" max="4" width="23.88671875" customWidth="1"/>
  </cols>
  <sheetData>
    <row r="1" spans="1:4" ht="43.2" x14ac:dyDescent="0.3">
      <c r="A1" s="3" t="s">
        <v>53</v>
      </c>
      <c r="B1" s="5" t="s">
        <v>85</v>
      </c>
      <c r="D1" s="18">
        <f ca="1">+EOMONTH(TODAY(), -MONTH(TODAY()))+1</f>
        <v>45292</v>
      </c>
    </row>
    <row r="5" spans="1:4" ht="33.75" customHeight="1" x14ac:dyDescent="0.3">
      <c r="A5" s="3" t="s">
        <v>53</v>
      </c>
      <c r="B5" s="5" t="s">
        <v>89</v>
      </c>
      <c r="D5" s="19">
        <f ca="1">+YEARFRAC(D1,"30/9/24",3)</f>
        <v>0.74794520547945209</v>
      </c>
    </row>
    <row r="6" spans="1:4" x14ac:dyDescent="0.3">
      <c r="B6" s="5" t="s">
        <v>88</v>
      </c>
    </row>
    <row r="8" spans="1:4" ht="41.25" customHeight="1" x14ac:dyDescent="0.3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25"/>
  <sheetViews>
    <sheetView tabSelected="1" workbookViewId="0">
      <selection activeCell="I6" sqref="I6"/>
    </sheetView>
  </sheetViews>
  <sheetFormatPr defaultRowHeight="14.4" x14ac:dyDescent="0.3"/>
  <cols>
    <col min="1" max="1" width="15.33203125" customWidth="1"/>
    <col min="2" max="2" width="22.33203125" bestFit="1" customWidth="1"/>
    <col min="3" max="3" width="9.88671875" customWidth="1"/>
    <col min="4" max="4" width="15.44140625" bestFit="1" customWidth="1"/>
    <col min="5" max="5" width="24.88671875" customWidth="1"/>
    <col min="6" max="6" width="10.109375" bestFit="1" customWidth="1"/>
    <col min="7" max="7" width="21.6640625" bestFit="1" customWidth="1"/>
    <col min="8" max="8" width="12" bestFit="1" customWidth="1"/>
    <col min="9" max="9" width="19.5546875" style="20" bestFit="1" customWidth="1"/>
    <col min="11" max="11" width="10.109375" bestFit="1" customWidth="1"/>
  </cols>
  <sheetData>
    <row r="1" spans="1:11" ht="18" x14ac:dyDescent="0.3">
      <c r="A1" s="3" t="s">
        <v>53</v>
      </c>
      <c r="B1" s="9" t="s">
        <v>94</v>
      </c>
      <c r="C1" s="9"/>
      <c r="D1" s="9"/>
      <c r="E1" s="9"/>
      <c r="F1" s="9"/>
      <c r="G1" s="9"/>
      <c r="H1" s="9"/>
      <c r="I1" s="9"/>
    </row>
    <row r="2" spans="1:11" ht="18" x14ac:dyDescent="0.3">
      <c r="A2" s="3"/>
      <c r="B2" s="9" t="s">
        <v>93</v>
      </c>
      <c r="C2" s="9"/>
      <c r="D2" s="9"/>
      <c r="E2" s="9"/>
      <c r="F2" s="9"/>
      <c r="G2" s="9"/>
      <c r="H2" s="9"/>
      <c r="I2" s="9"/>
    </row>
    <row r="4" spans="1:11" x14ac:dyDescent="0.3">
      <c r="A4" t="s">
        <v>25</v>
      </c>
      <c r="B4" t="s">
        <v>26</v>
      </c>
      <c r="C4" t="s">
        <v>34</v>
      </c>
      <c r="D4" t="s">
        <v>35</v>
      </c>
      <c r="E4" t="s">
        <v>36</v>
      </c>
      <c r="F4" t="s">
        <v>40</v>
      </c>
      <c r="G4" t="s">
        <v>52</v>
      </c>
      <c r="H4" t="s">
        <v>41</v>
      </c>
      <c r="I4" s="20" t="s">
        <v>92</v>
      </c>
    </row>
    <row r="5" spans="1:11" x14ac:dyDescent="0.3">
      <c r="A5" t="s">
        <v>16</v>
      </c>
      <c r="B5" t="s">
        <v>29</v>
      </c>
      <c r="C5" t="s">
        <v>30</v>
      </c>
      <c r="D5" t="s">
        <v>32</v>
      </c>
      <c r="E5" t="s">
        <v>38</v>
      </c>
      <c r="F5" t="s">
        <v>46</v>
      </c>
      <c r="G5" s="2">
        <v>43871</v>
      </c>
      <c r="H5" s="1">
        <v>6670</v>
      </c>
      <c r="I5" s="20">
        <f>+YEARFRAC(Table15[[#This Row],[Datum zapošljavanja]],EOMONTH(Table15[[#This Row],[Datum zapošljavanja]], 12-MONTH(Table15[[#This Row],[Datum zapošljavanja]])))</f>
        <v>0.89166666666666672</v>
      </c>
      <c r="K5" s="2"/>
    </row>
    <row r="6" spans="1:11" x14ac:dyDescent="0.3">
      <c r="A6" t="s">
        <v>18</v>
      </c>
      <c r="B6" t="s">
        <v>29</v>
      </c>
      <c r="C6" t="s">
        <v>31</v>
      </c>
      <c r="D6" t="s">
        <v>33</v>
      </c>
      <c r="E6" t="s">
        <v>38</v>
      </c>
      <c r="F6" t="s">
        <v>47</v>
      </c>
      <c r="G6" s="2">
        <v>39783</v>
      </c>
      <c r="H6" s="1">
        <v>31950</v>
      </c>
      <c r="I6" s="20">
        <f>+YEARFRAC(Table15[[#This Row],[Datum zapošljavanja]],EOMONTH(Table15[[#This Row],[Datum zapošljavanja]], 12-MONTH(Table15[[#This Row],[Datum zapošljavanja]])))</f>
        <v>8.3333333333333329E-2</v>
      </c>
    </row>
    <row r="7" spans="1:11" x14ac:dyDescent="0.3">
      <c r="A7" t="s">
        <v>14</v>
      </c>
      <c r="B7" t="s">
        <v>29</v>
      </c>
      <c r="C7" t="s">
        <v>30</v>
      </c>
      <c r="D7" t="s">
        <v>32</v>
      </c>
      <c r="E7" t="s">
        <v>37</v>
      </c>
      <c r="F7" t="s">
        <v>47</v>
      </c>
      <c r="G7" s="2">
        <v>40878</v>
      </c>
      <c r="H7" s="1">
        <v>6420</v>
      </c>
      <c r="I7" s="20">
        <f>+YEARFRAC(Table15[[#This Row],[Datum zapošljavanja]],EOMONTH(Table15[[#This Row],[Datum zapošljavanja]], 12-MONTH(Table15[[#This Row],[Datum zapošljavanja]])))</f>
        <v>8.3333333333333329E-2</v>
      </c>
    </row>
    <row r="8" spans="1:11" x14ac:dyDescent="0.3">
      <c r="A8" t="s">
        <v>17</v>
      </c>
      <c r="B8" t="s">
        <v>27</v>
      </c>
      <c r="C8" t="s">
        <v>31</v>
      </c>
      <c r="D8" t="s">
        <v>33</v>
      </c>
      <c r="E8" t="s">
        <v>39</v>
      </c>
      <c r="F8" t="s">
        <v>46</v>
      </c>
      <c r="G8" s="2">
        <v>43256</v>
      </c>
      <c r="H8" s="1">
        <v>13060</v>
      </c>
      <c r="I8" s="20">
        <f>+YEARFRAC(Table15[[#This Row],[Datum zapošljavanja]],EOMONTH(Table15[[#This Row],[Datum zapošljavanja]], 12-MONTH(Table15[[#This Row],[Datum zapošljavanja]])))</f>
        <v>0.57222222222222219</v>
      </c>
    </row>
    <row r="9" spans="1:11" x14ac:dyDescent="0.3">
      <c r="A9" t="s">
        <v>1</v>
      </c>
      <c r="B9" t="s">
        <v>27</v>
      </c>
      <c r="C9" t="s">
        <v>31</v>
      </c>
      <c r="D9" t="s">
        <v>33</v>
      </c>
      <c r="E9" t="s">
        <v>38</v>
      </c>
      <c r="F9" t="s">
        <v>48</v>
      </c>
      <c r="G9" s="2">
        <v>40148</v>
      </c>
      <c r="H9" s="1">
        <v>28750</v>
      </c>
      <c r="I9" s="20">
        <f>+YEARFRAC(Table15[[#This Row],[Datum zapošljavanja]],EOMONTH(Table15[[#This Row],[Datum zapošljavanja]], 12-MONTH(Table15[[#This Row],[Datum zapošljavanja]])))</f>
        <v>8.3333333333333329E-2</v>
      </c>
    </row>
    <row r="10" spans="1:11" x14ac:dyDescent="0.3">
      <c r="A10" t="s">
        <v>4</v>
      </c>
      <c r="B10" t="s">
        <v>5</v>
      </c>
      <c r="C10" t="s">
        <v>31</v>
      </c>
      <c r="D10" t="s">
        <v>33</v>
      </c>
      <c r="E10" t="s">
        <v>39</v>
      </c>
      <c r="F10" t="s">
        <v>51</v>
      </c>
      <c r="G10" s="2">
        <v>40729</v>
      </c>
      <c r="H10" s="1">
        <v>21950</v>
      </c>
      <c r="I10" s="20">
        <f>+YEARFRAC(Table15[[#This Row],[Datum zapošljavanja]],EOMONTH(Table15[[#This Row],[Datum zapošljavanja]], 12-MONTH(Table15[[#This Row],[Datum zapošljavanja]])))</f>
        <v>0.48888888888888887</v>
      </c>
    </row>
    <row r="11" spans="1:11" x14ac:dyDescent="0.3">
      <c r="A11" t="s">
        <v>2</v>
      </c>
      <c r="B11" t="s">
        <v>3</v>
      </c>
      <c r="C11" t="s">
        <v>31</v>
      </c>
      <c r="D11" t="s">
        <v>33</v>
      </c>
      <c r="E11" t="s">
        <v>37</v>
      </c>
      <c r="F11" t="s">
        <v>45</v>
      </c>
      <c r="G11" s="2">
        <v>43870</v>
      </c>
      <c r="H11" s="1">
        <v>17310</v>
      </c>
      <c r="I11" s="20">
        <f>+YEARFRAC(Table15[[#This Row],[Datum zapošljavanja]],EOMONTH(Table15[[#This Row],[Datum zapošljavanja]], 12-MONTH(Table15[[#This Row],[Datum zapošljavanja]])))</f>
        <v>0.89444444444444449</v>
      </c>
    </row>
    <row r="12" spans="1:11" x14ac:dyDescent="0.3">
      <c r="A12" t="s">
        <v>7</v>
      </c>
      <c r="B12" t="s">
        <v>3</v>
      </c>
      <c r="C12" t="s">
        <v>31</v>
      </c>
      <c r="D12" t="s">
        <v>33</v>
      </c>
      <c r="E12" t="s">
        <v>39</v>
      </c>
      <c r="F12" t="s">
        <v>44</v>
      </c>
      <c r="G12" s="2">
        <v>41764</v>
      </c>
      <c r="H12" s="1">
        <v>14040</v>
      </c>
      <c r="I12" s="20">
        <f>+YEARFRAC(Table15[[#This Row],[Datum zapošljavanja]],EOMONTH(Table15[[#This Row],[Datum zapošljavanja]], 12-MONTH(Table15[[#This Row],[Datum zapošljavanja]])))</f>
        <v>0.65555555555555556</v>
      </c>
    </row>
    <row r="13" spans="1:11" x14ac:dyDescent="0.3">
      <c r="A13" t="s">
        <v>6</v>
      </c>
      <c r="B13" t="s">
        <v>3</v>
      </c>
      <c r="C13" t="s">
        <v>31</v>
      </c>
      <c r="D13" t="s">
        <v>33</v>
      </c>
      <c r="E13" t="s">
        <v>38</v>
      </c>
      <c r="F13" t="s">
        <v>42</v>
      </c>
      <c r="G13" s="2">
        <v>41887</v>
      </c>
      <c r="H13" s="1">
        <v>21470</v>
      </c>
      <c r="I13" s="20">
        <f>+YEARFRAC(Table15[[#This Row],[Datum zapošljavanja]],EOMONTH(Table15[[#This Row],[Datum zapošljavanja]], 12-MONTH(Table15[[#This Row],[Datum zapošljavanja]])))</f>
        <v>0.32222222222222224</v>
      </c>
    </row>
    <row r="14" spans="1:11" x14ac:dyDescent="0.3">
      <c r="A14" t="s">
        <v>0</v>
      </c>
      <c r="B14" t="s">
        <v>28</v>
      </c>
      <c r="C14" t="s">
        <v>31</v>
      </c>
      <c r="D14" t="s">
        <v>33</v>
      </c>
      <c r="E14" t="s">
        <v>37</v>
      </c>
      <c r="F14" t="s">
        <v>42</v>
      </c>
      <c r="G14" s="2">
        <v>41856</v>
      </c>
      <c r="H14" s="1">
        <v>63050</v>
      </c>
      <c r="I14" s="20">
        <f>+YEARFRAC(Table15[[#This Row],[Datum zapošljavanja]],EOMONTH(Table15[[#This Row],[Datum zapošljavanja]], 12-MONTH(Table15[[#This Row],[Datum zapošljavanja]])))</f>
        <v>0.40555555555555556</v>
      </c>
    </row>
    <row r="15" spans="1:11" x14ac:dyDescent="0.3">
      <c r="A15" t="s">
        <v>10</v>
      </c>
      <c r="B15" t="s">
        <v>11</v>
      </c>
      <c r="C15" t="s">
        <v>31</v>
      </c>
      <c r="D15" t="s">
        <v>33</v>
      </c>
      <c r="E15" t="s">
        <v>37</v>
      </c>
      <c r="F15" t="s">
        <v>49</v>
      </c>
      <c r="G15" s="2">
        <v>43874</v>
      </c>
      <c r="H15" s="1">
        <v>11790</v>
      </c>
      <c r="I15" s="20">
        <f>+YEARFRAC(Table15[[#This Row],[Datum zapošljavanja]],EOMONTH(Table15[[#This Row],[Datum zapošljavanja]], 12-MONTH(Table15[[#This Row],[Datum zapošljavanja]])))</f>
        <v>0.8833333333333333</v>
      </c>
    </row>
    <row r="16" spans="1:11" x14ac:dyDescent="0.3">
      <c r="A16" t="s">
        <v>24</v>
      </c>
      <c r="B16" t="s">
        <v>11</v>
      </c>
      <c r="C16" t="s">
        <v>31</v>
      </c>
      <c r="D16" t="s">
        <v>33</v>
      </c>
      <c r="E16" t="s">
        <v>38</v>
      </c>
      <c r="F16" t="s">
        <v>50</v>
      </c>
      <c r="G16" s="2">
        <v>40210</v>
      </c>
      <c r="H16" s="1">
        <v>11740</v>
      </c>
      <c r="I16" s="20">
        <f>+YEARFRAC(Table15[[#This Row],[Datum zapošljavanja]],EOMONTH(Table15[[#This Row],[Datum zapošljavanja]], 12-MONTH(Table15[[#This Row],[Datum zapošljavanja]])))</f>
        <v>0.91666666666666663</v>
      </c>
    </row>
    <row r="17" spans="1:9" x14ac:dyDescent="0.3">
      <c r="A17" t="s">
        <v>8</v>
      </c>
      <c r="B17" t="s">
        <v>9</v>
      </c>
      <c r="C17" t="s">
        <v>31</v>
      </c>
      <c r="D17" t="s">
        <v>33</v>
      </c>
      <c r="E17" t="s">
        <v>39</v>
      </c>
      <c r="F17" t="s">
        <v>42</v>
      </c>
      <c r="G17" s="2">
        <v>39783</v>
      </c>
      <c r="H17" s="1">
        <v>12720</v>
      </c>
      <c r="I17" s="20">
        <f>+YEARFRAC(Table15[[#This Row],[Datum zapošljavanja]],EOMONTH(Table15[[#This Row],[Datum zapošljavanja]], 12-MONTH(Table15[[#This Row],[Datum zapošljavanja]])))</f>
        <v>8.3333333333333329E-2</v>
      </c>
    </row>
    <row r="18" spans="1:9" x14ac:dyDescent="0.3">
      <c r="A18" t="s">
        <v>19</v>
      </c>
      <c r="B18" t="s">
        <v>9</v>
      </c>
      <c r="C18" t="s">
        <v>31</v>
      </c>
      <c r="D18" t="s">
        <v>33</v>
      </c>
      <c r="E18" t="s">
        <v>38</v>
      </c>
      <c r="F18" t="s">
        <v>44</v>
      </c>
      <c r="G18" s="2">
        <v>41764</v>
      </c>
      <c r="H18" s="1">
        <v>19170</v>
      </c>
      <c r="I18" s="20">
        <f>+YEARFRAC(Table15[[#This Row],[Datum zapošljavanja]],EOMONTH(Table15[[#This Row],[Datum zapošljavanja]], 12-MONTH(Table15[[#This Row],[Datum zapošljavanja]])))</f>
        <v>0.65555555555555556</v>
      </c>
    </row>
    <row r="19" spans="1:9" x14ac:dyDescent="0.3">
      <c r="A19" t="s">
        <v>21</v>
      </c>
      <c r="B19" t="s">
        <v>9</v>
      </c>
      <c r="C19" t="s">
        <v>31</v>
      </c>
      <c r="D19" t="s">
        <v>33</v>
      </c>
      <c r="E19" t="s">
        <v>37</v>
      </c>
      <c r="F19" t="s">
        <v>43</v>
      </c>
      <c r="G19" s="2">
        <v>43869</v>
      </c>
      <c r="H19" s="1">
        <v>24350</v>
      </c>
      <c r="I19" s="20">
        <f>+YEARFRAC(Table15[[#This Row],[Datum zapošljavanja]],EOMONTH(Table15[[#This Row],[Datum zapošljavanja]], 12-MONTH(Table15[[#This Row],[Datum zapošljavanja]])))</f>
        <v>0.89722222222222225</v>
      </c>
    </row>
    <row r="20" spans="1:9" x14ac:dyDescent="0.3">
      <c r="A20" t="s">
        <v>13</v>
      </c>
      <c r="B20" t="s">
        <v>9</v>
      </c>
      <c r="C20" t="s">
        <v>30</v>
      </c>
      <c r="D20" t="s">
        <v>32</v>
      </c>
      <c r="E20" t="s">
        <v>39</v>
      </c>
      <c r="F20" t="s">
        <v>47</v>
      </c>
      <c r="G20" s="2">
        <v>43872</v>
      </c>
      <c r="H20" s="1">
        <v>6620</v>
      </c>
      <c r="I20" s="20">
        <f>+YEARFRAC(Table15[[#This Row],[Datum zapošljavanja]],EOMONTH(Table15[[#This Row],[Datum zapošljavanja]], 12-MONTH(Table15[[#This Row],[Datum zapošljavanja]])))</f>
        <v>0.88888888888888884</v>
      </c>
    </row>
    <row r="21" spans="1:9" x14ac:dyDescent="0.3">
      <c r="A21" t="s">
        <v>20</v>
      </c>
      <c r="B21" t="s">
        <v>9</v>
      </c>
      <c r="C21" t="s">
        <v>31</v>
      </c>
      <c r="D21" t="s">
        <v>33</v>
      </c>
      <c r="E21" t="s">
        <v>39</v>
      </c>
      <c r="F21" t="s">
        <v>48</v>
      </c>
      <c r="G21" s="2">
        <v>43873</v>
      </c>
      <c r="H21" s="1">
        <v>10940</v>
      </c>
      <c r="I21" s="20">
        <f>+YEARFRAC(Table15[[#This Row],[Datum zapošljavanja]],EOMONTH(Table15[[#This Row],[Datum zapošljavanja]], 12-MONTH(Table15[[#This Row],[Datum zapošljavanja]])))</f>
        <v>0.88611111111111107</v>
      </c>
    </row>
    <row r="22" spans="1:9" x14ac:dyDescent="0.3">
      <c r="A22" t="s">
        <v>23</v>
      </c>
      <c r="B22" t="s">
        <v>9</v>
      </c>
      <c r="C22" t="s">
        <v>31</v>
      </c>
      <c r="D22" t="s">
        <v>33</v>
      </c>
      <c r="E22" t="s">
        <v>39</v>
      </c>
      <c r="F22" t="s">
        <v>50</v>
      </c>
      <c r="G22" s="2">
        <v>43875</v>
      </c>
      <c r="H22" s="1">
        <v>10280</v>
      </c>
      <c r="I22" s="20">
        <f>+YEARFRAC(Table15[[#This Row],[Datum zapošljavanja]],EOMONTH(Table15[[#This Row],[Datum zapošljavanja]], 12-MONTH(Table15[[#This Row],[Datum zapošljavanja]])))</f>
        <v>0.88055555555555554</v>
      </c>
    </row>
    <row r="23" spans="1:9" x14ac:dyDescent="0.3">
      <c r="A23" t="s">
        <v>22</v>
      </c>
      <c r="B23" t="s">
        <v>9</v>
      </c>
      <c r="C23" t="s">
        <v>31</v>
      </c>
      <c r="D23" t="s">
        <v>33</v>
      </c>
      <c r="E23" t="s">
        <v>38</v>
      </c>
      <c r="F23" t="s">
        <v>51</v>
      </c>
      <c r="G23" s="2">
        <v>43876</v>
      </c>
      <c r="H23" s="1">
        <v>15100</v>
      </c>
      <c r="I23" s="20">
        <f>+YEARFRAC(Table15[[#This Row],[Datum zapošljavanja]],EOMONTH(Table15[[#This Row],[Datum zapošljavanja]], 12-MONTH(Table15[[#This Row],[Datum zapošljavanja]])))</f>
        <v>0.87777777777777777</v>
      </c>
    </row>
    <row r="24" spans="1:9" x14ac:dyDescent="0.3">
      <c r="A24" t="s">
        <v>15</v>
      </c>
      <c r="B24" t="s">
        <v>9</v>
      </c>
      <c r="C24" t="s">
        <v>30</v>
      </c>
      <c r="D24" t="s">
        <v>32</v>
      </c>
      <c r="E24" t="s">
        <v>37</v>
      </c>
      <c r="F24" t="s">
        <v>48</v>
      </c>
      <c r="G24" s="2">
        <v>40969</v>
      </c>
      <c r="H24" s="1">
        <v>6620</v>
      </c>
      <c r="I24" s="20">
        <f>+YEARFRAC(Table15[[#This Row],[Datum zapošljavanja]],EOMONTH(Table15[[#This Row],[Datum zapošljavanja]], 12-MONTH(Table15[[#This Row],[Datum zapošljavanja]])))</f>
        <v>0.83333333333333337</v>
      </c>
    </row>
    <row r="25" spans="1:9" x14ac:dyDescent="0.3">
      <c r="A25" t="s">
        <v>12</v>
      </c>
      <c r="B25" t="s">
        <v>9</v>
      </c>
      <c r="C25" t="s">
        <v>31</v>
      </c>
      <c r="D25" t="s">
        <v>33</v>
      </c>
      <c r="E25" t="s">
        <v>37</v>
      </c>
      <c r="F25" t="s">
        <v>50</v>
      </c>
      <c r="G25" s="2">
        <v>41609</v>
      </c>
      <c r="H25" s="1">
        <v>13240</v>
      </c>
      <c r="I25" s="20">
        <f>+YEARFRAC(Table15[[#This Row],[Datum zapošljavanja]],EOMONTH(Table15[[#This Row],[Datum zapošljavanja]], 12-MONTH(Table15[[#This Row],[Datum zapošljavanja]])))</f>
        <v>8.3333333333333329E-2</v>
      </c>
    </row>
  </sheetData>
  <mergeCells count="2">
    <mergeCell ref="B1:I1"/>
    <mergeCell ref="B2:I2"/>
  </mergeCells>
  <conditionalFormatting sqref="I5:I24">
    <cfRule type="expression" dxfId="0" priority="1">
      <formula>YEAR($G5) =2020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Vežba 1</vt:lpstr>
      <vt:lpstr>Vežba 2</vt:lpstr>
      <vt:lpstr>Vežba 3</vt:lpstr>
      <vt:lpstr>Vežba 4</vt:lpstr>
      <vt:lpstr>Vežba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dragan</dc:creator>
  <cp:lastModifiedBy>D19</cp:lastModifiedBy>
  <dcterms:created xsi:type="dcterms:W3CDTF">2021-10-27T09:24:27Z</dcterms:created>
  <dcterms:modified xsi:type="dcterms:W3CDTF">2024-10-13T19:24:18Z</dcterms:modified>
</cp:coreProperties>
</file>