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yallen\Numerical Analysis\"/>
    </mc:Choice>
  </mc:AlternateContent>
  <bookViews>
    <workbookView xWindow="0" yWindow="0" windowWidth="11940" windowHeight="5040" tabRatio="500"/>
  </bookViews>
  <sheets>
    <sheet name="PolynomialRegression" sheetId="1" r:id="rId1"/>
    <sheet name="NonlinearData" sheetId="3" r:id="rId2"/>
    <sheet name="MultipleRegression" sheetId="2" r:id="rId3"/>
  </sheets>
  <definedNames>
    <definedName name="solver_adj" localSheetId="0" hidden="1">PolynomialRegression!$Z$1:$Z$4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PolynomialRegression!$Z$5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1" l="1"/>
  <c r="V2" i="1"/>
  <c r="W2" i="1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Z5" i="1"/>
  <c r="X2" i="1"/>
  <c r="X3" i="1"/>
  <c r="X4" i="1"/>
  <c r="X5" i="1"/>
  <c r="X6" i="1"/>
  <c r="X7" i="1"/>
  <c r="X8" i="1"/>
  <c r="X9" i="1"/>
  <c r="X10" i="1"/>
  <c r="X11" i="1"/>
  <c r="X12" i="1"/>
  <c r="Z7" i="1"/>
  <c r="Z8" i="1"/>
  <c r="Z6" i="1"/>
  <c r="L2" i="1"/>
  <c r="O2" i="1"/>
  <c r="L3" i="1"/>
  <c r="O3" i="1"/>
  <c r="L4" i="1"/>
  <c r="O4" i="1"/>
  <c r="L5" i="1"/>
  <c r="O5" i="1"/>
  <c r="L6" i="1"/>
  <c r="O6" i="1"/>
  <c r="L7" i="1"/>
  <c r="O7" i="1"/>
  <c r="L8" i="1"/>
  <c r="O8" i="1"/>
  <c r="L9" i="1"/>
  <c r="O9" i="1"/>
  <c r="L10" i="1"/>
  <c r="O10" i="1"/>
  <c r="L11" i="1"/>
  <c r="O11" i="1"/>
  <c r="L12" i="1"/>
  <c r="O12" i="1"/>
  <c r="Q6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Q4" i="1"/>
  <c r="Q7" i="1"/>
  <c r="Q5" i="1"/>
  <c r="C2" i="1"/>
  <c r="F2" i="1"/>
  <c r="C3" i="1"/>
  <c r="F3" i="1"/>
  <c r="C4" i="1"/>
  <c r="F4" i="1"/>
  <c r="C5" i="1"/>
  <c r="F5" i="1"/>
  <c r="C6" i="1"/>
  <c r="F6" i="1"/>
  <c r="C7" i="1"/>
  <c r="F7" i="1"/>
  <c r="C8" i="1"/>
  <c r="F8" i="1"/>
  <c r="C9" i="1"/>
  <c r="F9" i="1"/>
  <c r="C10" i="1"/>
  <c r="F10" i="1"/>
  <c r="C11" i="1"/>
  <c r="F11" i="1"/>
  <c r="C12" i="1"/>
  <c r="F12" i="1"/>
  <c r="H6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H4" i="1"/>
  <c r="H7" i="1"/>
  <c r="H5" i="1"/>
</calcChain>
</file>

<file path=xl/sharedStrings.xml><?xml version="1.0" encoding="utf-8"?>
<sst xmlns="http://schemas.openxmlformats.org/spreadsheetml/2006/main" count="47" uniqueCount="28">
  <si>
    <t>x Data 1</t>
  </si>
  <si>
    <t>x Data 2</t>
  </si>
  <si>
    <t>Linear Data</t>
  </si>
  <si>
    <t>Quadratic Data</t>
  </si>
  <si>
    <t>x Data 3</t>
  </si>
  <si>
    <t>Cubic Data</t>
  </si>
  <si>
    <t>approx</t>
  </si>
  <si>
    <t>residual</t>
  </si>
  <si>
    <t>resdiual ^2</t>
  </si>
  <si>
    <t>slope</t>
  </si>
  <si>
    <t>y intercept</t>
  </si>
  <si>
    <t>Hollywood Movies</t>
  </si>
  <si>
    <t>X1 = first year box office receipts (millions)</t>
  </si>
  <si>
    <t>X2 = total production costs (millions)</t>
  </si>
  <si>
    <t>X3 = total promotional costs (millions)</t>
  </si>
  <si>
    <t>x data</t>
  </si>
  <si>
    <t>Nonlinear Function</t>
  </si>
  <si>
    <t>Hint:</t>
  </si>
  <si>
    <t>This is the product of two well-known functions</t>
  </si>
  <si>
    <t>RSS</t>
  </si>
  <si>
    <t>TSS</t>
  </si>
  <si>
    <t>R^2</t>
  </si>
  <si>
    <t>mean y</t>
  </si>
  <si>
    <t>error from mean</t>
  </si>
  <si>
    <t>b2</t>
  </si>
  <si>
    <t>b1</t>
  </si>
  <si>
    <t>b3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</si>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</sst>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00000000000"/>
    <numFmt numFmtId="166" formatCode="0.0000000000000"/>
    <numFmt numFmtId="167" formatCode="0.000000000"/>
  </numFmts>
  <fonts count="3" x14ac:knownFonts="1">
    <font>
      <sz val="12"/>
      <color theme="1"/>
      <name val="Calibri"/>
      <family val="2"/>
      <scheme val="minor"/>
    </font>
    <font>
      <b/>
      <sz val="9"/>
      <color rgb="FF003366"/>
      <name val="Arial"/>
      <family val="2"/>
    </font>
    <font>
      <sz val="9"/>
      <color rgb="FF0033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NumberFormat="1" applyProtection="1">
      <protection locked="0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PolynomialRegression!$B$1</c:f>
              <c:strCache>
                <c:ptCount val="1"/>
                <c:pt idx="0">
                  <c:v>Linear Data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PolynomialRegression!$A$2:$A$12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PolynomialRegression!$B$2:$B$12</c:f>
              <c:numCache>
                <c:formatCode>0.0</c:formatCode>
                <c:ptCount val="11"/>
                <c:pt idx="0">
                  <c:v>4.6499550258350597</c:v>
                </c:pt>
                <c:pt idx="1">
                  <c:v>10.969655383648558</c:v>
                </c:pt>
                <c:pt idx="2">
                  <c:v>11.959525896171836</c:v>
                </c:pt>
                <c:pt idx="3">
                  <c:v>19.111252478423044</c:v>
                </c:pt>
                <c:pt idx="4">
                  <c:v>18.755492035319108</c:v>
                </c:pt>
                <c:pt idx="5">
                  <c:v>39.473782696411078</c:v>
                </c:pt>
                <c:pt idx="6">
                  <c:v>31.08559694437151</c:v>
                </c:pt>
                <c:pt idx="7">
                  <c:v>43.393628697825122</c:v>
                </c:pt>
                <c:pt idx="8">
                  <c:v>40.288196138505995</c:v>
                </c:pt>
                <c:pt idx="9">
                  <c:v>41.533145516566925</c:v>
                </c:pt>
                <c:pt idx="10">
                  <c:v>41.580668229818059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9-456F-A54B-A88CE2FD56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PolynomialRegression!$A$2:$A$12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PolynomialRegression!$C$2:$C$12</c:f>
              <c:numCache>
                <c:formatCode>General</c:formatCode>
                <c:ptCount val="11"/>
                <c:pt idx="0">
                  <c:v>6.9461099014193284</c:v>
                </c:pt>
                <c:pt idx="1">
                  <c:v>11.062356503435977</c:v>
                </c:pt>
                <c:pt idx="2">
                  <c:v>15.178603105452625</c:v>
                </c:pt>
                <c:pt idx="3">
                  <c:v>19.294849707469275</c:v>
                </c:pt>
                <c:pt idx="4">
                  <c:v>23.41109630948592</c:v>
                </c:pt>
                <c:pt idx="5">
                  <c:v>27.527342911502572</c:v>
                </c:pt>
                <c:pt idx="6">
                  <c:v>31.643589513519217</c:v>
                </c:pt>
                <c:pt idx="7">
                  <c:v>35.759836115535869</c:v>
                </c:pt>
                <c:pt idx="8">
                  <c:v>39.876082717552514</c:v>
                </c:pt>
                <c:pt idx="9">
                  <c:v>43.992329319569158</c:v>
                </c:pt>
                <c:pt idx="10">
                  <c:v>48.10857592158581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B9-456F-A54B-A88CE2FD5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01936"/>
        <c:axId val="-2121911344"/>
      </c:scatterChart>
      <c:valAx>
        <c:axId val="-212110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11344"/>
        <c:crosses val="autoZero"/>
        <c:crossBetween val="midCat"/>
      </c:valAx>
      <c:valAx>
        <c:axId val="-21219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0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PolynomialRegression!$K$1</c:f>
              <c:strCache>
                <c:ptCount val="1"/>
                <c:pt idx="0">
                  <c:v>Quadratic Data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PolynomialRegression!$J$2:$J$12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PolynomialRegression!$K$2:$K$12</c:f>
              <c:numCache>
                <c:formatCode>0.0</c:formatCode>
                <c:ptCount val="11"/>
                <c:pt idx="0">
                  <c:v>-6.7638669986615305</c:v>
                </c:pt>
                <c:pt idx="1">
                  <c:v>11.781343427392605</c:v>
                </c:pt>
                <c:pt idx="2">
                  <c:v>50.6288983669155</c:v>
                </c:pt>
                <c:pt idx="3">
                  <c:v>94.025264143643042</c:v>
                </c:pt>
                <c:pt idx="4">
                  <c:v>224.34539432317601</c:v>
                </c:pt>
                <c:pt idx="5">
                  <c:v>301.71013959925438</c:v>
                </c:pt>
                <c:pt idx="6">
                  <c:v>499.20357524641787</c:v>
                </c:pt>
                <c:pt idx="7">
                  <c:v>454.68074774740597</c:v>
                </c:pt>
                <c:pt idx="8">
                  <c:v>578.48059269590431</c:v>
                </c:pt>
                <c:pt idx="9">
                  <c:v>1101.9907590492112</c:v>
                </c:pt>
                <c:pt idx="10">
                  <c:v>1203.1786844315498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9-4781-ABF0-1536E6A798F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PolynomialRegression!$J$2:$J$12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PolynomialRegression!$L$2:$L$12</c:f>
              <c:numCache>
                <c:formatCode>General</c:formatCode>
                <c:ptCount val="11"/>
                <c:pt idx="0">
                  <c:v>15.253046831583569</c:v>
                </c:pt>
                <c:pt idx="1">
                  <c:v>16.092323686692446</c:v>
                </c:pt>
                <c:pt idx="2">
                  <c:v>42.98808428831434</c:v>
                </c:pt>
                <c:pt idx="3">
                  <c:v>95.940328636449252</c:v>
                </c:pt>
                <c:pt idx="4">
                  <c:v>174.94905673109719</c:v>
                </c:pt>
                <c:pt idx="5">
                  <c:v>280.01426857225817</c:v>
                </c:pt>
                <c:pt idx="6">
                  <c:v>411.13596415993209</c:v>
                </c:pt>
                <c:pt idx="7">
                  <c:v>568.31414349411909</c:v>
                </c:pt>
                <c:pt idx="8">
                  <c:v>751.54880657481908</c:v>
                </c:pt>
                <c:pt idx="9">
                  <c:v>960.83995340203228</c:v>
                </c:pt>
                <c:pt idx="10">
                  <c:v>1196.1875839757583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9-4781-ABF0-1536E6A79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029456"/>
        <c:axId val="-2121026176"/>
      </c:scatterChart>
      <c:valAx>
        <c:axId val="-212102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26176"/>
        <c:crosses val="autoZero"/>
        <c:crossBetween val="midCat"/>
      </c:valAx>
      <c:valAx>
        <c:axId val="-21210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2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PolynomialRegression!$T$1</c:f>
              <c:strCache>
                <c:ptCount val="1"/>
                <c:pt idx="0">
                  <c:v>Cubic Data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PolynomialRegression!$S$2:$S$12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PolynomialRegression!$T$2:$T$12</c:f>
              <c:numCache>
                <c:formatCode>General</c:formatCode>
                <c:ptCount val="11"/>
                <c:pt idx="0">
                  <c:v>-157.98830643086896</c:v>
                </c:pt>
                <c:pt idx="1">
                  <c:v>-85.910107210197154</c:v>
                </c:pt>
                <c:pt idx="2">
                  <c:v>8.3548297357167662</c:v>
                </c:pt>
                <c:pt idx="3">
                  <c:v>19.403267299822136</c:v>
                </c:pt>
                <c:pt idx="4">
                  <c:v>14.238310920320988</c:v>
                </c:pt>
                <c:pt idx="5">
                  <c:v>-5.0852800466640318</c:v>
                </c:pt>
                <c:pt idx="6">
                  <c:v>25.371882530744493</c:v>
                </c:pt>
                <c:pt idx="7">
                  <c:v>120.54641435667531</c:v>
                </c:pt>
                <c:pt idx="8">
                  <c:v>181.66312095567091</c:v>
                </c:pt>
                <c:pt idx="9">
                  <c:v>446.94811840324888</c:v>
                </c:pt>
                <c:pt idx="10">
                  <c:v>828.90181780770911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1-47AC-BE1E-EF3153CBFBEA}"/>
            </c:ext>
          </c:extLst>
        </c:ser>
        <c:ser>
          <c:idx val="1"/>
          <c:order val="1"/>
          <c:tx>
            <c:strRef>
              <c:f>PolynomialRegression!$U$2</c:f>
              <c:strCache>
                <c:ptCount val="1"/>
                <c:pt idx="0">
                  <c:v>-177.7746239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PolynomialRegression!$S$2:$S$12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PolynomialRegression!$U$2:$U$12</c:f>
              <c:numCache>
                <c:formatCode>General</c:formatCode>
                <c:ptCount val="11"/>
                <c:pt idx="0">
                  <c:v>-177.7746239452066</c:v>
                </c:pt>
                <c:pt idx="1">
                  <c:v>-52.339132080001889</c:v>
                </c:pt>
                <c:pt idx="2">
                  <c:v>4.7079458664733238</c:v>
                </c:pt>
                <c:pt idx="3">
                  <c:v>16.81237403201385</c:v>
                </c:pt>
                <c:pt idx="4">
                  <c:v>7.4199165544144989</c:v>
                </c:pt>
                <c:pt idx="5">
                  <c:v>-2.3662428529860335E-2</c:v>
                </c:pt>
                <c:pt idx="6">
                  <c:v>17.927401220975639</c:v>
                </c:pt>
                <c:pt idx="7">
                  <c:v>84.718871640725524</c:v>
                </c:pt>
                <c:pt idx="8">
                  <c:v>223.796512968515</c:v>
                </c:pt>
                <c:pt idx="9">
                  <c:v>458.60608934213849</c:v>
                </c:pt>
                <c:pt idx="10">
                  <c:v>812.5933648993913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1-47AC-BE1E-EF3153CBF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988464"/>
        <c:axId val="-2120985136"/>
      </c:scatterChart>
      <c:valAx>
        <c:axId val="-212098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85136"/>
        <c:crosses val="autoZero"/>
        <c:crossBetween val="midCat"/>
      </c:valAx>
      <c:valAx>
        <c:axId val="-21209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8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NonlinearData!$B$1</c:f>
              <c:strCache>
                <c:ptCount val="1"/>
                <c:pt idx="0">
                  <c:v>Nonlinear Function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NonlinearData!$A$2:$A$32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NonlinearData!$B$2:$B$32</c:f>
              <c:numCache>
                <c:formatCode>General</c:formatCode>
                <c:ptCount val="31"/>
                <c:pt idx="0">
                  <c:v>0.99087450321001147</c:v>
                </c:pt>
                <c:pt idx="1">
                  <c:v>0.82090584796608901</c:v>
                </c:pt>
                <c:pt idx="2">
                  <c:v>0.25348718088491257</c:v>
                </c:pt>
                <c:pt idx="3">
                  <c:v>-0.18439903084294779</c:v>
                </c:pt>
                <c:pt idx="4">
                  <c:v>-0.52365323540338626</c:v>
                </c:pt>
                <c:pt idx="5">
                  <c:v>-0.56129453978243893</c:v>
                </c:pt>
                <c:pt idx="6">
                  <c:v>-0.55487789354860262</c:v>
                </c:pt>
                <c:pt idx="7">
                  <c:v>-0.2596823045010731</c:v>
                </c:pt>
                <c:pt idx="8">
                  <c:v>0.20879457743823809</c:v>
                </c:pt>
                <c:pt idx="9">
                  <c:v>0.37032842389487858</c:v>
                </c:pt>
                <c:pt idx="10">
                  <c:v>0.47899730247344219</c:v>
                </c:pt>
                <c:pt idx="11">
                  <c:v>0.35848740119052458</c:v>
                </c:pt>
                <c:pt idx="12">
                  <c:v>1.8043076479906828E-2</c:v>
                </c:pt>
                <c:pt idx="13">
                  <c:v>6.4635611780998192E-3</c:v>
                </c:pt>
                <c:pt idx="14">
                  <c:v>-0.25413372349441654</c:v>
                </c:pt>
                <c:pt idx="15">
                  <c:v>-0.34436740174749869</c:v>
                </c:pt>
                <c:pt idx="16">
                  <c:v>-0.1788724920859025</c:v>
                </c:pt>
                <c:pt idx="17">
                  <c:v>-0.1166146633688069</c:v>
                </c:pt>
                <c:pt idx="18">
                  <c:v>0.11066816679046054</c:v>
                </c:pt>
                <c:pt idx="19">
                  <c:v>0.22085949719265341</c:v>
                </c:pt>
                <c:pt idx="20">
                  <c:v>0.12191903017401431</c:v>
                </c:pt>
                <c:pt idx="21">
                  <c:v>0.11309708220849385</c:v>
                </c:pt>
                <c:pt idx="22">
                  <c:v>6.2868620703091155E-2</c:v>
                </c:pt>
                <c:pt idx="23">
                  <c:v>1.2225023223264575E-3</c:v>
                </c:pt>
                <c:pt idx="24">
                  <c:v>-3.0380676268986259E-2</c:v>
                </c:pt>
                <c:pt idx="25">
                  <c:v>-0.20546059669178324</c:v>
                </c:pt>
                <c:pt idx="26">
                  <c:v>-9.589511144147167E-2</c:v>
                </c:pt>
                <c:pt idx="27">
                  <c:v>-0.10851663533677042</c:v>
                </c:pt>
                <c:pt idx="28">
                  <c:v>0.10445187012176668</c:v>
                </c:pt>
                <c:pt idx="29">
                  <c:v>9.3273366666089957E-2</c:v>
                </c:pt>
                <c:pt idx="30">
                  <c:v>-5.9553908674163228E-2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7-49E2-8814-CB43D9D30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940624"/>
        <c:axId val="-2120937360"/>
      </c:scatterChart>
      <c:valAx>
        <c:axId val="-21209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37360"/>
        <c:crosses val="autoZero"/>
        <c:crossBetween val="midCat"/>
      </c:valAx>
      <c:valAx>
        <c:axId val="-21209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63500</xdr:rowOff>
    </xdr:from>
    <xdr:to>
      <xdr:col>6</xdr:col>
      <xdr:colOff>215900</xdr:colOff>
      <xdr:row>26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12</xdr:row>
      <xdr:rowOff>114300</xdr:rowOff>
    </xdr:from>
    <xdr:to>
      <xdr:col>14</xdr:col>
      <xdr:colOff>330200</xdr:colOff>
      <xdr:row>26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444500</xdr:colOff>
      <xdr:row>12</xdr:row>
      <xdr:rowOff>127000</xdr:rowOff>
    </xdr:from>
    <xdr:to>
      <xdr:col>22</xdr:col>
      <xdr:colOff>63500</xdr:colOff>
      <xdr:row>26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12</xdr:row>
      <xdr:rowOff>88900</xdr:rowOff>
    </xdr:from>
    <xdr:to>
      <xdr:col>9</xdr:col>
      <xdr:colOff>393700</xdr:colOff>
      <xdr:row>25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workbookViewId="0">
      <selection activeCell="U2" sqref="U2:U12"/>
    </sheetView>
  </sheetViews>
  <sheetFormatPr defaultColWidth="11" defaultRowHeight="15.75" x14ac:dyDescent="0.25"/>
  <cols>
    <col min="1" max="1" width="7.625" bestFit="1" customWidth="1"/>
    <col min="2" max="2" width="10.375" bestFit="1" customWidth="1"/>
    <col min="5" max="6" width="21.625" customWidth="1"/>
    <col min="8" max="8" width="20.875" bestFit="1" customWidth="1"/>
    <col min="9" max="9" width="13.375" bestFit="1" customWidth="1"/>
    <col min="11" max="11" width="13.375" bestFit="1" customWidth="1"/>
    <col min="14" max="14" width="20.625" bestFit="1" customWidth="1"/>
    <col min="17" max="17" width="20.625" bestFit="1" customWidth="1"/>
    <col min="24" max="24" width="11.875" bestFit="1" customWidth="1"/>
    <col min="26" max="26" width="11.875" bestFit="1" customWidth="1"/>
  </cols>
  <sheetData>
    <row r="1" spans="1:26" x14ac:dyDescent="0.25">
      <c r="A1" t="s">
        <v>0</v>
      </c>
      <c r="B1" t="s">
        <v>2</v>
      </c>
      <c r="C1" t="s">
        <v>6</v>
      </c>
      <c r="D1" t="s">
        <v>7</v>
      </c>
      <c r="E1" t="s">
        <v>8</v>
      </c>
      <c r="F1" t="s">
        <v>23</v>
      </c>
      <c r="G1" t="s">
        <v>9</v>
      </c>
      <c r="H1">
        <v>4.1162466020166484</v>
      </c>
      <c r="J1" t="s">
        <v>1</v>
      </c>
      <c r="K1" t="s">
        <v>3</v>
      </c>
      <c r="L1" t="s">
        <v>6</v>
      </c>
      <c r="M1" t="s">
        <v>7</v>
      </c>
      <c r="N1" t="s">
        <v>8</v>
      </c>
      <c r="O1" t="s">
        <v>23</v>
      </c>
      <c r="P1" t="s">
        <v>24</v>
      </c>
      <c r="Q1">
        <v>13.02824187325651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23</v>
      </c>
      <c r="Y1" t="s">
        <v>26</v>
      </c>
      <c r="Z1">
        <v>3.9076273562991362</v>
      </c>
    </row>
    <row r="2" spans="1:26" x14ac:dyDescent="0.25">
      <c r="A2">
        <v>0</v>
      </c>
      <c r="B2" s="1">
        <v>4.6499550258350597</v>
      </c>
      <c r="C2">
        <f>$H$1*A2+$H$2</f>
        <v>6.9461099014193284</v>
      </c>
      <c r="D2" s="1">
        <f>C2-B2</f>
        <v>2.2961548755842687</v>
      </c>
      <c r="E2" s="2">
        <f>D2^2</f>
        <v>5.2723272126694081</v>
      </c>
      <c r="F2" s="2">
        <f>(C2-$H$5)^2</f>
        <v>423.58762751610374</v>
      </c>
      <c r="G2" t="s">
        <v>10</v>
      </c>
      <c r="H2">
        <v>6.9461099014193284</v>
      </c>
      <c r="J2">
        <v>0</v>
      </c>
      <c r="K2" s="1">
        <v>-6.7638669986615305</v>
      </c>
      <c r="L2">
        <f>$Q$1*J2^2+$Q$3*J2+$Q$2</f>
        <v>15.253046831583569</v>
      </c>
      <c r="M2" s="1">
        <f>L2-K2</f>
        <v>22.016913830245102</v>
      </c>
      <c r="N2" s="6">
        <f>M2^2</f>
        <v>484.74449460843806</v>
      </c>
      <c r="O2" s="1">
        <f>(L2-$Q$5)^2</f>
        <v>156059.33219197494</v>
      </c>
      <c r="P2" t="s">
        <v>10</v>
      </c>
      <c r="Q2">
        <v>15.253046831583569</v>
      </c>
      <c r="S2">
        <v>0</v>
      </c>
      <c r="T2">
        <v>-157.98830643086896</v>
      </c>
      <c r="U2">
        <f>$Z$1*S2^3+$Z$2*S2^2+$Z$3*S2+$Z$4</f>
        <v>-177.7746239452066</v>
      </c>
      <c r="V2">
        <f>U2-T2</f>
        <v>-19.78631751433764</v>
      </c>
      <c r="W2">
        <f>V2^2</f>
        <v>391.49836077818441</v>
      </c>
      <c r="X2">
        <f>(U2-$Z$5)^2</f>
        <v>28138103.073409613</v>
      </c>
      <c r="Y2" t="s">
        <v>24</v>
      </c>
      <c r="Z2">
        <v>-45.917089028262154</v>
      </c>
    </row>
    <row r="3" spans="1:26" x14ac:dyDescent="0.25">
      <c r="A3">
        <v>1</v>
      </c>
      <c r="B3" s="1">
        <v>10.969655383648558</v>
      </c>
      <c r="C3">
        <f t="shared" ref="C3:C12" si="0">$H$1*A3+$H$2</f>
        <v>11.062356503435977</v>
      </c>
      <c r="D3" s="1">
        <f t="shared" ref="D3:D12" si="1">C3-B3</f>
        <v>9.2701119787419017E-2</v>
      </c>
      <c r="E3" s="2">
        <f t="shared" ref="E3:E12" si="2">D3^2</f>
        <v>8.5934976098414103E-3</v>
      </c>
      <c r="F3" s="2">
        <f t="shared" ref="F3:F12" si="3">(C3-$H$5)^2</f>
        <v>271.09615765845535</v>
      </c>
      <c r="J3">
        <v>1</v>
      </c>
      <c r="K3" s="1">
        <v>11.781343427392605</v>
      </c>
      <c r="L3">
        <f t="shared" ref="L3:L12" si="4">$Q$1*J3^2+$Q$3*J3+$Q$2</f>
        <v>16.092323686692446</v>
      </c>
      <c r="M3" s="1">
        <f t="shared" ref="M3:M12" si="5">L3-K3</f>
        <v>4.310980259299841</v>
      </c>
      <c r="N3" s="6">
        <f t="shared" ref="N3:N12" si="6">M3^2</f>
        <v>18.584550796072925</v>
      </c>
      <c r="O3" s="1">
        <f t="shared" ref="O3:O12" si="7">(L3-$Q$5)^2</f>
        <v>155396.93491871341</v>
      </c>
      <c r="P3" t="s">
        <v>25</v>
      </c>
      <c r="Q3">
        <v>-12.188965018147634</v>
      </c>
      <c r="S3">
        <v>1</v>
      </c>
      <c r="T3">
        <v>-85.910107210197154</v>
      </c>
      <c r="U3">
        <f t="shared" ref="U3:U12" si="8">$Z$1*S3^3+$Z$2*S3^2+$Z$3*S3+$Z$4</f>
        <v>-52.339132080001889</v>
      </c>
      <c r="V3">
        <f t="shared" ref="V3:V12" si="9">U3-T3</f>
        <v>33.570975130195265</v>
      </c>
      <c r="W3">
        <f t="shared" ref="W3:W12" si="10">V3^2</f>
        <v>1127.010371192189</v>
      </c>
      <c r="X3">
        <f t="shared" ref="X3:X12" si="11">(U3-$Z$5)^2</f>
        <v>26823082.950238168</v>
      </c>
      <c r="Y3" t="s">
        <v>25</v>
      </c>
      <c r="Z3">
        <v>167.44495353716772</v>
      </c>
    </row>
    <row r="4" spans="1:26" x14ac:dyDescent="0.25">
      <c r="A4">
        <v>2</v>
      </c>
      <c r="B4" s="1">
        <v>11.959525896171836</v>
      </c>
      <c r="C4">
        <f t="shared" si="0"/>
        <v>15.178603105452625</v>
      </c>
      <c r="D4" s="1">
        <f t="shared" si="1"/>
        <v>3.2190772092807887</v>
      </c>
      <c r="E4" s="2">
        <f t="shared" si="2"/>
        <v>10.36245807931099</v>
      </c>
      <c r="F4" s="2">
        <f t="shared" si="3"/>
        <v>152.49165997803399</v>
      </c>
      <c r="G4" t="s">
        <v>19</v>
      </c>
      <c r="H4" s="2">
        <f>SUM(E2:E12)</f>
        <v>287.48630760174632</v>
      </c>
      <c r="J4">
        <v>2</v>
      </c>
      <c r="K4" s="1">
        <v>50.6288983669155</v>
      </c>
      <c r="L4">
        <f t="shared" si="4"/>
        <v>42.98808428831434</v>
      </c>
      <c r="M4" s="1">
        <f t="shared" si="5"/>
        <v>-7.64081407860116</v>
      </c>
      <c r="N4" s="6">
        <f t="shared" si="6"/>
        <v>58.382039783749697</v>
      </c>
      <c r="O4" s="1">
        <f t="shared" si="7"/>
        <v>134915.47439184671</v>
      </c>
      <c r="P4" t="s">
        <v>19</v>
      </c>
      <c r="Q4" s="6">
        <f>SUM(N2:N12)</f>
        <v>74069.572371408591</v>
      </c>
      <c r="S4">
        <v>2</v>
      </c>
      <c r="T4">
        <v>8.3548297357167662</v>
      </c>
      <c r="U4">
        <f t="shared" si="8"/>
        <v>4.7079458664733238</v>
      </c>
      <c r="V4">
        <f t="shared" si="9"/>
        <v>-3.6468838692434424</v>
      </c>
      <c r="W4">
        <f t="shared" si="10"/>
        <v>13.299761955748021</v>
      </c>
      <c r="X4">
        <f t="shared" si="11"/>
        <v>26235432.208921343</v>
      </c>
      <c r="Y4" t="s">
        <v>27</v>
      </c>
      <c r="Z4">
        <v>-177.7746239452066</v>
      </c>
    </row>
    <row r="5" spans="1:26" x14ac:dyDescent="0.25">
      <c r="A5">
        <v>3</v>
      </c>
      <c r="B5" s="1">
        <v>19.111252478423044</v>
      </c>
      <c r="C5">
        <f t="shared" si="0"/>
        <v>19.294849707469275</v>
      </c>
      <c r="D5" s="1">
        <f t="shared" si="1"/>
        <v>0.18359722904623155</v>
      </c>
      <c r="E5" s="2">
        <f t="shared" si="2"/>
        <v>3.3707942513454409E-2</v>
      </c>
      <c r="F5" s="2">
        <f t="shared" si="3"/>
        <v>67.774134474839869</v>
      </c>
      <c r="G5" t="s">
        <v>22</v>
      </c>
      <c r="H5" s="1">
        <f>AVERAGE(B2:B12)</f>
        <v>27.527354458445121</v>
      </c>
      <c r="J5">
        <v>3</v>
      </c>
      <c r="K5" s="1">
        <v>94.025264143643042</v>
      </c>
      <c r="L5">
        <f t="shared" si="4"/>
        <v>95.940328636449252</v>
      </c>
      <c r="M5" s="1">
        <f t="shared" si="5"/>
        <v>1.9150644928062093</v>
      </c>
      <c r="N5" s="6">
        <f t="shared" si="6"/>
        <v>3.6674720116071038</v>
      </c>
      <c r="O5" s="1">
        <f t="shared" si="7"/>
        <v>98819.804305172409</v>
      </c>
      <c r="P5" t="s">
        <v>22</v>
      </c>
      <c r="Q5" s="1">
        <f>AVERAGE(K2:K12)</f>
        <v>410.29650291201904</v>
      </c>
      <c r="S5">
        <v>3</v>
      </c>
      <c r="T5">
        <v>19.403267299822136</v>
      </c>
      <c r="U5">
        <f t="shared" si="8"/>
        <v>16.81237403201385</v>
      </c>
      <c r="V5">
        <f t="shared" si="9"/>
        <v>-2.590893267808287</v>
      </c>
      <c r="W5">
        <f t="shared" si="10"/>
        <v>6.7127279251743035</v>
      </c>
      <c r="X5">
        <f t="shared" si="11"/>
        <v>26111579.668441601</v>
      </c>
      <c r="Y5" t="s">
        <v>19</v>
      </c>
      <c r="Z5">
        <f>SUM(W2:W12)</f>
        <v>5126.7614607100404</v>
      </c>
    </row>
    <row r="6" spans="1:26" x14ac:dyDescent="0.25">
      <c r="A6">
        <v>4</v>
      </c>
      <c r="B6" s="1">
        <v>18.755492035319108</v>
      </c>
      <c r="C6">
        <f t="shared" si="0"/>
        <v>23.41109630948592</v>
      </c>
      <c r="D6" s="1">
        <f t="shared" si="1"/>
        <v>4.6556042741668122</v>
      </c>
      <c r="E6" s="2">
        <f t="shared" si="2"/>
        <v>21.674651157640291</v>
      </c>
      <c r="F6" s="2">
        <f t="shared" si="3"/>
        <v>16.943581148873026</v>
      </c>
      <c r="G6" t="s">
        <v>20</v>
      </c>
      <c r="H6" s="2">
        <f>SUM(F2:F12)</f>
        <v>1863.7834697489629</v>
      </c>
      <c r="J6">
        <v>4</v>
      </c>
      <c r="K6" s="1">
        <v>224.34539432317601</v>
      </c>
      <c r="L6">
        <f t="shared" si="4"/>
        <v>174.94905673109719</v>
      </c>
      <c r="M6" s="1">
        <f t="shared" si="5"/>
        <v>-49.396337592078822</v>
      </c>
      <c r="N6" s="6">
        <f t="shared" si="6"/>
        <v>2439.9981675106196</v>
      </c>
      <c r="O6" s="1">
        <f t="shared" si="7"/>
        <v>55388.420423881907</v>
      </c>
      <c r="P6" t="s">
        <v>20</v>
      </c>
      <c r="Q6" s="1">
        <f>SUM(O2:O12)</f>
        <v>1679699.7231746207</v>
      </c>
      <c r="S6">
        <v>4</v>
      </c>
      <c r="T6">
        <v>14.238310920320988</v>
      </c>
      <c r="U6">
        <f t="shared" si="8"/>
        <v>7.4199165544144989</v>
      </c>
      <c r="V6">
        <f t="shared" si="9"/>
        <v>-6.8183943659064887</v>
      </c>
      <c r="W6">
        <f t="shared" si="10"/>
        <v>46.490501729025347</v>
      </c>
      <c r="X6">
        <f t="shared" si="11"/>
        <v>26207657.845717713</v>
      </c>
      <c r="Y6" t="s">
        <v>22</v>
      </c>
      <c r="Z6">
        <f>AVERAGE(T2:T12)</f>
        <v>126.94946075656168</v>
      </c>
    </row>
    <row r="7" spans="1:26" x14ac:dyDescent="0.25">
      <c r="A7">
        <v>5</v>
      </c>
      <c r="B7" s="1">
        <v>39.473782696411078</v>
      </c>
      <c r="C7">
        <f t="shared" si="0"/>
        <v>27.527342911502572</v>
      </c>
      <c r="D7" s="1">
        <f t="shared" si="1"/>
        <v>-11.946439784908506</v>
      </c>
      <c r="E7" s="2">
        <f t="shared" si="2"/>
        <v>142.71742353444481</v>
      </c>
      <c r="F7" s="2">
        <f t="shared" si="3"/>
        <v>1.3333188222506117E-10</v>
      </c>
      <c r="G7" t="s">
        <v>21</v>
      </c>
      <c r="H7">
        <f>(H6-H4)/H6</f>
        <v>0.84575123008228603</v>
      </c>
      <c r="J7">
        <v>5</v>
      </c>
      <c r="K7" s="1">
        <v>301.71013959925438</v>
      </c>
      <c r="L7">
        <f t="shared" si="4"/>
        <v>280.01426857225817</v>
      </c>
      <c r="M7" s="1">
        <f t="shared" si="5"/>
        <v>-21.695871026996201</v>
      </c>
      <c r="N7" s="6">
        <f t="shared" si="6"/>
        <v>470.7108196200532</v>
      </c>
      <c r="O7" s="1">
        <f t="shared" si="7"/>
        <v>16973.460584560366</v>
      </c>
      <c r="P7" t="s">
        <v>21</v>
      </c>
      <c r="Q7" s="7">
        <f>(Q6-Q4)/Q6</f>
        <v>0.95590308711165495</v>
      </c>
      <c r="S7">
        <v>5</v>
      </c>
      <c r="T7">
        <v>-5.0852800466640318</v>
      </c>
      <c r="U7">
        <f t="shared" si="8"/>
        <v>-2.3662428529860335E-2</v>
      </c>
      <c r="V7">
        <f t="shared" si="9"/>
        <v>5.0616176181341714</v>
      </c>
      <c r="W7">
        <f t="shared" si="10"/>
        <v>25.619972912206244</v>
      </c>
      <c r="X7">
        <f t="shared" si="11"/>
        <v>26283925.698834967</v>
      </c>
      <c r="Y7" t="s">
        <v>20</v>
      </c>
      <c r="Z7">
        <f>SUM(X2:X12)</f>
        <v>275764946.57187128</v>
      </c>
    </row>
    <row r="8" spans="1:26" x14ac:dyDescent="0.25">
      <c r="A8">
        <v>6</v>
      </c>
      <c r="B8" s="1">
        <v>31.08559694437151</v>
      </c>
      <c r="C8">
        <f t="shared" si="0"/>
        <v>31.643589513519217</v>
      </c>
      <c r="D8" s="1">
        <f t="shared" si="1"/>
        <v>0.55799256914770723</v>
      </c>
      <c r="E8" s="2">
        <f t="shared" si="2"/>
        <v>0.31135570722405881</v>
      </c>
      <c r="F8" s="2">
        <f t="shared" si="3"/>
        <v>16.943391028620848</v>
      </c>
      <c r="J8">
        <v>6</v>
      </c>
      <c r="K8" s="1">
        <v>499.20357524641787</v>
      </c>
      <c r="L8">
        <f t="shared" si="4"/>
        <v>411.13596415993209</v>
      </c>
      <c r="M8" s="1">
        <f t="shared" si="5"/>
        <v>-88.067611086485783</v>
      </c>
      <c r="N8" s="6">
        <f t="shared" si="6"/>
        <v>7755.9041224805133</v>
      </c>
      <c r="O8" s="1">
        <f t="shared" si="7"/>
        <v>0.70469518674773535</v>
      </c>
      <c r="S8">
        <v>6</v>
      </c>
      <c r="T8">
        <v>25.371882530744493</v>
      </c>
      <c r="U8">
        <f t="shared" si="8"/>
        <v>17.927401220975639</v>
      </c>
      <c r="V8">
        <f t="shared" si="9"/>
        <v>-7.4444813097688538</v>
      </c>
      <c r="W8">
        <f t="shared" si="10"/>
        <v>55.420301971497786</v>
      </c>
      <c r="X8">
        <f t="shared" si="11"/>
        <v>26100185.447395522</v>
      </c>
      <c r="Y8" t="s">
        <v>21</v>
      </c>
      <c r="Z8">
        <f>(Z7-Z5)/Z7</f>
        <v>0.99998140894437648</v>
      </c>
    </row>
    <row r="9" spans="1:26" x14ac:dyDescent="0.25">
      <c r="A9">
        <v>7</v>
      </c>
      <c r="B9" s="1">
        <v>43.393628697825122</v>
      </c>
      <c r="C9">
        <f t="shared" si="0"/>
        <v>35.759836115535869</v>
      </c>
      <c r="D9" s="1">
        <f t="shared" si="1"/>
        <v>-7.6337925822892529</v>
      </c>
      <c r="E9" s="2">
        <f t="shared" si="2"/>
        <v>58.27478918941442</v>
      </c>
      <c r="F9" s="2">
        <f t="shared" si="3"/>
        <v>67.773754234335627</v>
      </c>
      <c r="J9">
        <v>7</v>
      </c>
      <c r="K9" s="1">
        <v>454.68074774740597</v>
      </c>
      <c r="L9">
        <f t="shared" si="4"/>
        <v>568.31414349411909</v>
      </c>
      <c r="M9" s="1">
        <f t="shared" si="5"/>
        <v>113.63339574671312</v>
      </c>
      <c r="N9" s="6">
        <f t="shared" si="6"/>
        <v>12912.54862892912</v>
      </c>
      <c r="O9" s="1">
        <f t="shared" si="7"/>
        <v>24969.574735133756</v>
      </c>
      <c r="S9">
        <v>7</v>
      </c>
      <c r="T9">
        <v>120.54641435667531</v>
      </c>
      <c r="U9">
        <f t="shared" si="8"/>
        <v>84.718871640725524</v>
      </c>
      <c r="V9">
        <f t="shared" si="9"/>
        <v>-35.827542715949789</v>
      </c>
      <c r="W9">
        <f t="shared" si="10"/>
        <v>1283.6128170632069</v>
      </c>
      <c r="X9">
        <f t="shared" si="11"/>
        <v>25422193.469988801</v>
      </c>
    </row>
    <row r="10" spans="1:26" x14ac:dyDescent="0.25">
      <c r="A10">
        <v>8</v>
      </c>
      <c r="B10" s="1">
        <v>40.288196138505995</v>
      </c>
      <c r="C10">
        <f t="shared" si="0"/>
        <v>39.876082717552514</v>
      </c>
      <c r="D10" s="1">
        <f t="shared" si="1"/>
        <v>-0.41211342095348158</v>
      </c>
      <c r="E10" s="2">
        <f t="shared" si="2"/>
        <v>0.16983747172998151</v>
      </c>
      <c r="F10" s="2">
        <f t="shared" si="3"/>
        <v>152.49108961727751</v>
      </c>
      <c r="J10">
        <v>8</v>
      </c>
      <c r="K10" s="1">
        <v>578.48059269590431</v>
      </c>
      <c r="L10">
        <f t="shared" si="4"/>
        <v>751.54880657481908</v>
      </c>
      <c r="M10" s="1">
        <f t="shared" si="5"/>
        <v>173.06821387891478</v>
      </c>
      <c r="N10" s="6">
        <f t="shared" si="6"/>
        <v>29952.606655237789</v>
      </c>
      <c r="O10" s="1">
        <f t="shared" si="7"/>
        <v>116453.13475516789</v>
      </c>
      <c r="S10">
        <v>8</v>
      </c>
      <c r="T10">
        <v>181.66312095567091</v>
      </c>
      <c r="U10">
        <f t="shared" si="8"/>
        <v>223.796512968515</v>
      </c>
      <c r="V10">
        <f t="shared" si="9"/>
        <v>42.133392012844098</v>
      </c>
      <c r="W10">
        <f t="shared" si="10"/>
        <v>1775.2227225079948</v>
      </c>
      <c r="X10">
        <f t="shared" si="11"/>
        <v>24039065.278782055</v>
      </c>
    </row>
    <row r="11" spans="1:26" x14ac:dyDescent="0.25">
      <c r="A11">
        <v>9</v>
      </c>
      <c r="B11" s="1">
        <v>41.533145516566925</v>
      </c>
      <c r="C11">
        <f t="shared" si="0"/>
        <v>43.992329319569158</v>
      </c>
      <c r="D11" s="1">
        <f t="shared" si="1"/>
        <v>2.459183803002233</v>
      </c>
      <c r="E11" s="2">
        <f t="shared" si="2"/>
        <v>6.0475849769485261</v>
      </c>
      <c r="F11" s="2">
        <f t="shared" si="3"/>
        <v>271.0953971774465</v>
      </c>
      <c r="J11">
        <v>9</v>
      </c>
      <c r="K11" s="1">
        <v>1101.9907590492112</v>
      </c>
      <c r="L11">
        <f t="shared" si="4"/>
        <v>960.83995340203228</v>
      </c>
      <c r="M11" s="1">
        <f t="shared" si="5"/>
        <v>-141.15080564717891</v>
      </c>
      <c r="N11" s="6">
        <f t="shared" si="6"/>
        <v>19923.549934847673</v>
      </c>
      <c r="O11" s="1">
        <f t="shared" si="7"/>
        <v>303098.09087744966</v>
      </c>
      <c r="S11">
        <v>9</v>
      </c>
      <c r="T11">
        <v>446.94811840324888</v>
      </c>
      <c r="U11">
        <f t="shared" si="8"/>
        <v>458.60608934213849</v>
      </c>
      <c r="V11">
        <f t="shared" si="9"/>
        <v>11.657970938889605</v>
      </c>
      <c r="W11">
        <f t="shared" si="10"/>
        <v>135.90828641199457</v>
      </c>
      <c r="X11">
        <f t="shared" si="11"/>
        <v>21791674.571230996</v>
      </c>
    </row>
    <row r="12" spans="1:26" x14ac:dyDescent="0.25">
      <c r="A12">
        <v>10</v>
      </c>
      <c r="B12" s="1">
        <v>41.580668229818059</v>
      </c>
      <c r="C12">
        <f t="shared" si="0"/>
        <v>48.10857592158581</v>
      </c>
      <c r="D12" s="1">
        <f t="shared" si="1"/>
        <v>6.5279076917677514</v>
      </c>
      <c r="E12" s="2">
        <f t="shared" si="2"/>
        <v>42.61357883224057</v>
      </c>
      <c r="F12" s="2">
        <f t="shared" si="3"/>
        <v>423.586676914843</v>
      </c>
      <c r="J12">
        <v>10</v>
      </c>
      <c r="K12" s="1">
        <v>1203.1786844315498</v>
      </c>
      <c r="L12">
        <f t="shared" si="4"/>
        <v>1196.1875839757583</v>
      </c>
      <c r="M12" s="1">
        <f t="shared" si="5"/>
        <v>-6.9911004557914112</v>
      </c>
      <c r="N12" s="6">
        <f t="shared" si="6"/>
        <v>48.875485582966874</v>
      </c>
      <c r="O12" s="1">
        <f t="shared" si="7"/>
        <v>617624.79129553284</v>
      </c>
      <c r="S12">
        <v>10</v>
      </c>
      <c r="T12">
        <v>828.90181780770911</v>
      </c>
      <c r="U12">
        <f t="shared" si="8"/>
        <v>812.5933648993913</v>
      </c>
      <c r="V12">
        <f t="shared" si="9"/>
        <v>-16.308452908317804</v>
      </c>
      <c r="W12">
        <f t="shared" si="10"/>
        <v>265.96563626281943</v>
      </c>
      <c r="X12">
        <f t="shared" si="11"/>
        <v>18612046.358910482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10" sqref="E10"/>
    </sheetView>
  </sheetViews>
  <sheetFormatPr defaultColWidth="11" defaultRowHeight="15.75" x14ac:dyDescent="0.25"/>
  <cols>
    <col min="2" max="2" width="16.625" bestFit="1" customWidth="1"/>
  </cols>
  <sheetData>
    <row r="1" spans="1:8" x14ac:dyDescent="0.25">
      <c r="A1" t="s">
        <v>15</v>
      </c>
      <c r="B1" t="s">
        <v>16</v>
      </c>
      <c r="H1" t="s">
        <v>17</v>
      </c>
    </row>
    <row r="2" spans="1:8" x14ac:dyDescent="0.25">
      <c r="A2">
        <v>0</v>
      </c>
      <c r="B2">
        <v>0.99087450321001147</v>
      </c>
      <c r="H2" t="s">
        <v>18</v>
      </c>
    </row>
    <row r="3" spans="1:8" x14ac:dyDescent="0.25">
      <c r="A3">
        <v>1</v>
      </c>
      <c r="B3">
        <v>0.82090584796608901</v>
      </c>
    </row>
    <row r="4" spans="1:8" x14ac:dyDescent="0.25">
      <c r="A4">
        <v>2</v>
      </c>
      <c r="B4">
        <v>0.25348718088491257</v>
      </c>
    </row>
    <row r="5" spans="1:8" x14ac:dyDescent="0.25">
      <c r="A5">
        <v>3</v>
      </c>
      <c r="B5">
        <v>-0.18439903084294779</v>
      </c>
    </row>
    <row r="6" spans="1:8" x14ac:dyDescent="0.25">
      <c r="A6">
        <v>4</v>
      </c>
      <c r="B6">
        <v>-0.52365323540338626</v>
      </c>
    </row>
    <row r="7" spans="1:8" x14ac:dyDescent="0.25">
      <c r="A7">
        <v>5</v>
      </c>
      <c r="B7">
        <v>-0.56129453978243893</v>
      </c>
    </row>
    <row r="8" spans="1:8" x14ac:dyDescent="0.25">
      <c r="A8">
        <v>6</v>
      </c>
      <c r="B8">
        <v>-0.55487789354860262</v>
      </c>
    </row>
    <row r="9" spans="1:8" x14ac:dyDescent="0.25">
      <c r="A9">
        <v>7</v>
      </c>
      <c r="B9">
        <v>-0.2596823045010731</v>
      </c>
    </row>
    <row r="10" spans="1:8" x14ac:dyDescent="0.25">
      <c r="A10">
        <v>8</v>
      </c>
      <c r="B10">
        <v>0.20879457743823809</v>
      </c>
    </row>
    <row r="11" spans="1:8" x14ac:dyDescent="0.25">
      <c r="A11">
        <v>9</v>
      </c>
      <c r="B11">
        <v>0.37032842389487858</v>
      </c>
    </row>
    <row r="12" spans="1:8" x14ac:dyDescent="0.25">
      <c r="A12">
        <v>10</v>
      </c>
      <c r="B12">
        <v>0.47899730247344219</v>
      </c>
    </row>
    <row r="13" spans="1:8" x14ac:dyDescent="0.25">
      <c r="A13">
        <v>11</v>
      </c>
      <c r="B13">
        <v>0.35848740119052458</v>
      </c>
    </row>
    <row r="14" spans="1:8" x14ac:dyDescent="0.25">
      <c r="A14">
        <v>12</v>
      </c>
      <c r="B14">
        <v>1.8043076479906828E-2</v>
      </c>
    </row>
    <row r="15" spans="1:8" x14ac:dyDescent="0.25">
      <c r="A15">
        <v>13</v>
      </c>
      <c r="B15">
        <v>6.4635611780998192E-3</v>
      </c>
    </row>
    <row r="16" spans="1:8" x14ac:dyDescent="0.25">
      <c r="A16">
        <v>14</v>
      </c>
      <c r="B16">
        <v>-0.25413372349441654</v>
      </c>
    </row>
    <row r="17" spans="1:2" x14ac:dyDescent="0.25">
      <c r="A17">
        <v>15</v>
      </c>
      <c r="B17">
        <v>-0.34436740174749869</v>
      </c>
    </row>
    <row r="18" spans="1:2" x14ac:dyDescent="0.25">
      <c r="A18">
        <v>16</v>
      </c>
      <c r="B18">
        <v>-0.1788724920859025</v>
      </c>
    </row>
    <row r="19" spans="1:2" x14ac:dyDescent="0.25">
      <c r="A19">
        <v>17</v>
      </c>
      <c r="B19">
        <v>-0.1166146633688069</v>
      </c>
    </row>
    <row r="20" spans="1:2" x14ac:dyDescent="0.25">
      <c r="A20">
        <v>18</v>
      </c>
      <c r="B20">
        <v>0.11066816679046054</v>
      </c>
    </row>
    <row r="21" spans="1:2" x14ac:dyDescent="0.25">
      <c r="A21">
        <v>19</v>
      </c>
      <c r="B21">
        <v>0.22085949719265341</v>
      </c>
    </row>
    <row r="22" spans="1:2" x14ac:dyDescent="0.25">
      <c r="A22">
        <v>20</v>
      </c>
      <c r="B22">
        <v>0.12191903017401431</v>
      </c>
    </row>
    <row r="23" spans="1:2" x14ac:dyDescent="0.25">
      <c r="A23">
        <v>21</v>
      </c>
      <c r="B23">
        <v>0.11309708220849385</v>
      </c>
    </row>
    <row r="24" spans="1:2" x14ac:dyDescent="0.25">
      <c r="A24">
        <v>22</v>
      </c>
      <c r="B24">
        <v>6.2868620703091155E-2</v>
      </c>
    </row>
    <row r="25" spans="1:2" x14ac:dyDescent="0.25">
      <c r="A25">
        <v>23</v>
      </c>
      <c r="B25">
        <v>1.2225023223264575E-3</v>
      </c>
    </row>
    <row r="26" spans="1:2" x14ac:dyDescent="0.25">
      <c r="A26">
        <v>24</v>
      </c>
      <c r="B26">
        <v>-3.0380676268986259E-2</v>
      </c>
    </row>
    <row r="27" spans="1:2" x14ac:dyDescent="0.25">
      <c r="A27">
        <v>25</v>
      </c>
      <c r="B27">
        <v>-0.20546059669178324</v>
      </c>
    </row>
    <row r="28" spans="1:2" x14ac:dyDescent="0.25">
      <c r="A28">
        <v>26</v>
      </c>
      <c r="B28">
        <v>-9.589511144147167E-2</v>
      </c>
    </row>
    <row r="29" spans="1:2" x14ac:dyDescent="0.25">
      <c r="A29">
        <v>27</v>
      </c>
      <c r="B29">
        <v>-0.10851663533677042</v>
      </c>
    </row>
    <row r="30" spans="1:2" x14ac:dyDescent="0.25">
      <c r="A30">
        <v>28</v>
      </c>
      <c r="B30">
        <v>0.10445187012176668</v>
      </c>
    </row>
    <row r="31" spans="1:2" x14ac:dyDescent="0.25">
      <c r="A31">
        <v>29</v>
      </c>
      <c r="B31">
        <v>9.3273366666089957E-2</v>
      </c>
    </row>
    <row r="32" spans="1:2" x14ac:dyDescent="0.25">
      <c r="A32">
        <v>30</v>
      </c>
      <c r="B32">
        <v>-5.9553908674163228E-2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defaultColWidth="11" defaultRowHeight="15.75" x14ac:dyDescent="0.25"/>
  <cols>
    <col min="1" max="1" width="29.375" bestFit="1" customWidth="1"/>
    <col min="2" max="2" width="25.125" bestFit="1" customWidth="1"/>
    <col min="3" max="3" width="26" bestFit="1" customWidth="1"/>
  </cols>
  <sheetData>
    <row r="1" spans="1:3" x14ac:dyDescent="0.25">
      <c r="A1" s="3" t="s">
        <v>11</v>
      </c>
    </row>
    <row r="2" spans="1:3" x14ac:dyDescent="0.25">
      <c r="A2" s="4" t="s">
        <v>12</v>
      </c>
      <c r="B2" s="4" t="s">
        <v>13</v>
      </c>
      <c r="C2" s="4" t="s">
        <v>14</v>
      </c>
    </row>
    <row r="3" spans="1:3" x14ac:dyDescent="0.25">
      <c r="A3" s="5">
        <v>85.099998470000003</v>
      </c>
      <c r="B3" s="5">
        <v>8.5</v>
      </c>
      <c r="C3" s="5">
        <v>5.0999999049999998</v>
      </c>
    </row>
    <row r="4" spans="1:3" x14ac:dyDescent="0.25">
      <c r="A4" s="5">
        <v>106.3000031</v>
      </c>
      <c r="B4" s="5">
        <v>12.899999619999999</v>
      </c>
      <c r="C4" s="5">
        <v>5.8000001909999996</v>
      </c>
    </row>
    <row r="5" spans="1:3" x14ac:dyDescent="0.25">
      <c r="A5" s="5">
        <v>50.200000760000002</v>
      </c>
      <c r="B5" s="5">
        <v>5.1999998090000004</v>
      </c>
      <c r="C5" s="5">
        <v>2.0999999049999998</v>
      </c>
    </row>
    <row r="6" spans="1:3" x14ac:dyDescent="0.25">
      <c r="A6" s="5">
        <v>130.6000061</v>
      </c>
      <c r="B6" s="5">
        <v>10.69999981</v>
      </c>
      <c r="C6" s="5">
        <v>8.399998665</v>
      </c>
    </row>
    <row r="7" spans="1:3" x14ac:dyDescent="0.25">
      <c r="A7" s="5">
        <v>54.799999239999998</v>
      </c>
      <c r="B7" s="5">
        <v>3.0999999049999998</v>
      </c>
      <c r="C7" s="5">
        <v>2.9000000950000002</v>
      </c>
    </row>
    <row r="8" spans="1:3" x14ac:dyDescent="0.25">
      <c r="A8" s="5">
        <v>30.299999239999998</v>
      </c>
      <c r="B8" s="5">
        <v>3.5</v>
      </c>
      <c r="C8" s="5">
        <v>1.2000000479999999</v>
      </c>
    </row>
    <row r="9" spans="1:3" x14ac:dyDescent="0.25">
      <c r="A9" s="5">
        <v>79.400001529999997</v>
      </c>
      <c r="B9" s="5">
        <v>9.1999998089999995</v>
      </c>
      <c r="C9" s="5">
        <v>3.7000000480000002</v>
      </c>
    </row>
    <row r="10" spans="1:3" x14ac:dyDescent="0.25">
      <c r="A10" s="5">
        <v>91</v>
      </c>
      <c r="B10" s="5">
        <v>9</v>
      </c>
      <c r="C10" s="5">
        <v>7.5999999049999998</v>
      </c>
    </row>
    <row r="11" spans="1:3" x14ac:dyDescent="0.25">
      <c r="A11" s="5">
        <v>135.3999939</v>
      </c>
      <c r="B11" s="5">
        <v>15.100000380000001</v>
      </c>
      <c r="C11" s="5">
        <v>7.6999998090000004</v>
      </c>
    </row>
    <row r="12" spans="1:3" x14ac:dyDescent="0.25">
      <c r="A12" s="5">
        <v>89.300003050000001</v>
      </c>
      <c r="B12" s="5">
        <v>10.19999981</v>
      </c>
      <c r="C12" s="5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PolynomialRegression</vt:lpstr>
      <vt:lpstr>NonlinearData</vt:lpstr>
      <vt:lpstr>MultipleRegression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Allen, Dylan</cp:lastModifiedBy>
  <dcterms:created xsi:type="dcterms:W3CDTF">2016-02-19T02:26:40Z</dcterms:created>
  <dcterms:modified xsi:type="dcterms:W3CDTF">2017-02-21T17:18:19Z</dcterms:modified>
</cp:coreProperties>
</file>