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6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Informatica\Master\Segundo\LenguajesyPlataformas\Investigación\"/>
    </mc:Choice>
  </mc:AlternateContent>
  <xr:revisionPtr revIDLastSave="0" documentId="13_ncr:1_{1D217CD8-D04D-4467-98D3-BF47439B37B4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tartup" sheetId="4" r:id="rId1"/>
    <sheet name="Stedy" sheetId="2" r:id="rId2"/>
    <sheet name="Memori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38" i="2" l="1"/>
  <c r="J39" i="2"/>
  <c r="J40" i="2"/>
  <c r="J37" i="2"/>
  <c r="I38" i="2"/>
  <c r="I39" i="2"/>
  <c r="I40" i="2"/>
  <c r="I37" i="2"/>
  <c r="J30" i="2"/>
  <c r="J31" i="2"/>
  <c r="J32" i="2"/>
  <c r="J29" i="2"/>
  <c r="I30" i="2"/>
  <c r="I31" i="2"/>
  <c r="I32" i="2"/>
  <c r="I29" i="2"/>
  <c r="J22" i="2"/>
  <c r="J23" i="2"/>
  <c r="J24" i="2"/>
  <c r="J21" i="2"/>
  <c r="I22" i="2"/>
  <c r="I23" i="2"/>
  <c r="I24" i="2"/>
  <c r="I21" i="2"/>
  <c r="J13" i="2"/>
  <c r="J14" i="2"/>
  <c r="J15" i="2"/>
  <c r="J12" i="2"/>
  <c r="I13" i="2"/>
  <c r="I14" i="2"/>
  <c r="I15" i="2"/>
  <c r="I12" i="2"/>
  <c r="J37" i="4"/>
  <c r="J38" i="4"/>
  <c r="J39" i="4"/>
  <c r="J36" i="4"/>
  <c r="I28" i="4"/>
  <c r="I29" i="4"/>
  <c r="I30" i="4"/>
  <c r="I27" i="4"/>
  <c r="I37" i="4"/>
  <c r="I38" i="4"/>
  <c r="I39" i="4"/>
  <c r="I36" i="4"/>
  <c r="J28" i="4"/>
  <c r="J29" i="4"/>
  <c r="J30" i="4"/>
  <c r="J27" i="4"/>
  <c r="J20" i="4"/>
  <c r="J21" i="4"/>
  <c r="J22" i="4"/>
  <c r="J19" i="4"/>
  <c r="I20" i="4"/>
  <c r="I21" i="4"/>
  <c r="I22" i="4"/>
  <c r="I19" i="4"/>
  <c r="J13" i="4"/>
  <c r="J12" i="4"/>
  <c r="J14" i="4"/>
  <c r="J11" i="4"/>
  <c r="I12" i="4"/>
  <c r="I13" i="4"/>
  <c r="I14" i="4"/>
  <c r="I11" i="4"/>
  <c r="P8" i="4"/>
  <c r="O8" i="4"/>
  <c r="N8" i="4"/>
  <c r="M8" i="4"/>
  <c r="P7" i="4"/>
  <c r="O7" i="4"/>
  <c r="N7" i="4"/>
  <c r="M7" i="4"/>
  <c r="P6" i="4"/>
  <c r="O6" i="4"/>
  <c r="N6" i="4"/>
  <c r="M6" i="4"/>
  <c r="P5" i="4"/>
  <c r="O5" i="4"/>
  <c r="N5" i="4"/>
  <c r="M5" i="4"/>
  <c r="Q7" i="2" l="1"/>
  <c r="Q6" i="2"/>
  <c r="Q5" i="2"/>
  <c r="P7" i="2"/>
  <c r="P6" i="2"/>
  <c r="P5" i="2"/>
  <c r="O7" i="2"/>
  <c r="O6" i="2"/>
  <c r="O5" i="2"/>
  <c r="N7" i="2"/>
  <c r="N6" i="2"/>
  <c r="N5" i="2"/>
  <c r="Q4" i="2"/>
  <c r="P4" i="2"/>
  <c r="O4" i="2"/>
  <c r="N4" i="2"/>
  <c r="Q12" i="3" l="1"/>
  <c r="Q13" i="3"/>
  <c r="Q14" i="3"/>
  <c r="Q11" i="3"/>
  <c r="P12" i="3"/>
  <c r="P13" i="3"/>
  <c r="P14" i="3"/>
  <c r="P11" i="3"/>
  <c r="O12" i="3"/>
  <c r="O13" i="3"/>
  <c r="O14" i="3"/>
  <c r="O11" i="3"/>
  <c r="N12" i="3"/>
  <c r="N13" i="3"/>
  <c r="N14" i="3"/>
  <c r="N11" i="3"/>
</calcChain>
</file>

<file path=xl/sharedStrings.xml><?xml version="1.0" encoding="utf-8"?>
<sst xmlns="http://schemas.openxmlformats.org/spreadsheetml/2006/main" count="137" uniqueCount="21">
  <si>
    <t>numba</t>
  </si>
  <si>
    <t>py3</t>
  </si>
  <si>
    <t>mean</t>
  </si>
  <si>
    <t>error</t>
  </si>
  <si>
    <t>binary-trees</t>
  </si>
  <si>
    <t>pypy3</t>
  </si>
  <si>
    <t>numpy-benchmark</t>
  </si>
  <si>
    <t>mean memory (mb)</t>
  </si>
  <si>
    <t>bubblesort-benchmark</t>
  </si>
  <si>
    <t xml:space="preserve">mean </t>
  </si>
  <si>
    <t>bubblesort</t>
  </si>
  <si>
    <t>pyston</t>
  </si>
  <si>
    <t>summaryStatistics-benchmark</t>
  </si>
  <si>
    <t>cpython</t>
  </si>
  <si>
    <t>summaryStatistics</t>
  </si>
  <si>
    <t>pypy</t>
  </si>
  <si>
    <t>interva_min</t>
  </si>
  <si>
    <t>interva_max</t>
  </si>
  <si>
    <t>whiskers_min</t>
  </si>
  <si>
    <t>whiskers_max</t>
  </si>
  <si>
    <t>* whiskers relativo a sumar/restar en las graficas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</si>
</sst>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000"/>
    <numFmt numFmtId="167" formatCode="0.00000"/>
  </numFmts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54">
    <xf numFmtId="0" fontId="0" fillId="0" borderId="0" xfId="0"/>
    <xf numFmtId="0" fontId="0" fillId="0" borderId="1" xfId="0" applyBorder="1" applyAlignment="1">
      <alignment horizontal="center"/>
    </xf>
    <xf numFmtId="10" fontId="0" fillId="0" borderId="0" xfId="0" applyNumberFormat="1"/>
    <xf numFmtId="0" fontId="0" fillId="0" borderId="3" xfId="0" applyBorder="1" applyAlignment="1">
      <alignment horizontal="center"/>
    </xf>
    <xf numFmtId="0" fontId="0" fillId="0" borderId="0" xfId="0" applyFill="1" applyBorder="1"/>
    <xf numFmtId="0" fontId="1" fillId="0" borderId="0" xfId="0" applyFont="1"/>
    <xf numFmtId="0" fontId="0" fillId="0" borderId="0" xfId="0" applyBorder="1"/>
    <xf numFmtId="0" fontId="0" fillId="0" borderId="1" xfId="0" applyBorder="1" applyAlignment="1">
      <alignment horizontal="center" wrapText="1"/>
    </xf>
    <xf numFmtId="2" fontId="0" fillId="0" borderId="0" xfId="0" applyNumberFormat="1"/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0" fontId="0" fillId="0" borderId="0" xfId="0" applyNumberFormat="1" applyFill="1" applyBorder="1"/>
    <xf numFmtId="0" fontId="0" fillId="0" borderId="0" xfId="0" applyAlignment="1">
      <alignment horizontal="right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wrapText="1"/>
    </xf>
    <xf numFmtId="2" fontId="0" fillId="0" borderId="1" xfId="0" applyNumberFormat="1" applyBorder="1" applyAlignment="1">
      <alignment horizontal="center" wrapText="1"/>
    </xf>
    <xf numFmtId="2" fontId="0" fillId="0" borderId="1" xfId="0" applyNumberFormat="1" applyBorder="1" applyAlignment="1">
      <alignment wrapText="1"/>
    </xf>
    <xf numFmtId="2" fontId="0" fillId="0" borderId="1" xfId="0" applyNumberFormat="1" applyBorder="1" applyAlignment="1">
      <alignment horizontal="center"/>
    </xf>
    <xf numFmtId="0" fontId="0" fillId="0" borderId="2" xfId="0" applyBorder="1" applyAlignment="1">
      <alignment wrapText="1"/>
    </xf>
    <xf numFmtId="0" fontId="0" fillId="0" borderId="1" xfId="0" applyBorder="1" applyAlignment="1"/>
    <xf numFmtId="10" fontId="0" fillId="0" borderId="0" xfId="0" applyNumberFormat="1" applyBorder="1"/>
    <xf numFmtId="164" fontId="0" fillId="0" borderId="0" xfId="0" applyNumberFormat="1" applyBorder="1"/>
    <xf numFmtId="165" fontId="0" fillId="0" borderId="0" xfId="0" applyNumberFormat="1" applyBorder="1"/>
    <xf numFmtId="2" fontId="0" fillId="0" borderId="0" xfId="0" applyNumberFormat="1" applyBorder="1"/>
    <xf numFmtId="2" fontId="0" fillId="0" borderId="0" xfId="0" applyNumberFormat="1" applyFill="1" applyBorder="1"/>
    <xf numFmtId="166" fontId="0" fillId="0" borderId="1" xfId="0" applyNumberFormat="1" applyBorder="1" applyAlignment="1">
      <alignment horizontal="center"/>
    </xf>
    <xf numFmtId="166" fontId="0" fillId="0" borderId="0" xfId="0" applyNumberFormat="1"/>
    <xf numFmtId="166" fontId="0" fillId="0" borderId="0" xfId="0" applyNumberFormat="1" applyFill="1" applyBorder="1"/>
    <xf numFmtId="0" fontId="0" fillId="0" borderId="1" xfId="0" applyBorder="1"/>
    <xf numFmtId="165" fontId="0" fillId="0" borderId="0" xfId="0" applyNumberFormat="1"/>
    <xf numFmtId="165" fontId="0" fillId="0" borderId="0" xfId="0" applyNumberFormat="1" applyBorder="1" applyAlignment="1">
      <alignment horizontal="center" wrapText="1"/>
    </xf>
    <xf numFmtId="165" fontId="0" fillId="0" borderId="0" xfId="0" applyNumberFormat="1" applyBorder="1" applyAlignment="1">
      <alignment horizontal="center"/>
    </xf>
    <xf numFmtId="165" fontId="0" fillId="0" borderId="0" xfId="0" applyNumberFormat="1" applyFill="1" applyBorder="1"/>
    <xf numFmtId="165" fontId="0" fillId="0" borderId="1" xfId="0" applyNumberFormat="1" applyBorder="1" applyAlignment="1">
      <alignment horizontal="center"/>
    </xf>
    <xf numFmtId="165" fontId="0" fillId="0" borderId="1" xfId="0" applyNumberFormat="1" applyFill="1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3" fillId="2" borderId="6" xfId="1" applyBorder="1" applyAlignment="1">
      <alignment horizontal="center" wrapText="1"/>
    </xf>
    <xf numFmtId="0" fontId="3" fillId="2" borderId="7" xfId="1" applyBorder="1" applyAlignment="1">
      <alignment horizontal="center" wrapText="1"/>
    </xf>
    <xf numFmtId="0" fontId="3" fillId="2" borderId="2" xfId="1" applyBorder="1" applyAlignment="1">
      <alignment horizontal="center" wrapText="1"/>
    </xf>
    <xf numFmtId="0" fontId="3" fillId="2" borderId="4" xfId="1" applyBorder="1" applyAlignment="1">
      <alignment horizontal="center" wrapText="1"/>
    </xf>
    <xf numFmtId="0" fontId="3" fillId="2" borderId="5" xfId="1" applyBorder="1" applyAlignment="1">
      <alignment horizontal="center" wrapText="1"/>
    </xf>
    <xf numFmtId="0" fontId="3" fillId="2" borderId="2" xfId="1" applyBorder="1" applyAlignment="1">
      <alignment horizontal="center"/>
    </xf>
    <xf numFmtId="0" fontId="3" fillId="2" borderId="4" xfId="1" applyBorder="1" applyAlignment="1">
      <alignment horizontal="center"/>
    </xf>
    <xf numFmtId="0" fontId="3" fillId="2" borderId="5" xfId="1" applyBorder="1" applyAlignment="1">
      <alignment horizontal="center"/>
    </xf>
    <xf numFmtId="167" fontId="0" fillId="0" borderId="0" xfId="0" applyNumberFormat="1"/>
    <xf numFmtId="167" fontId="0" fillId="0" borderId="0" xfId="0" applyNumberFormat="1" applyBorder="1" applyAlignment="1">
      <alignment horizontal="center" wrapText="1"/>
    </xf>
    <xf numFmtId="167" fontId="0" fillId="0" borderId="0" xfId="0" applyNumberFormat="1" applyBorder="1"/>
    <xf numFmtId="167" fontId="0" fillId="0" borderId="0" xfId="0" applyNumberFormat="1" applyBorder="1" applyAlignment="1">
      <alignment horizontal="center"/>
    </xf>
    <xf numFmtId="167" fontId="0" fillId="0" borderId="0" xfId="0" applyNumberFormat="1" applyFill="1" applyBorder="1"/>
    <xf numFmtId="167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166" fontId="0" fillId="0" borderId="0" xfId="0" applyNumberFormat="1" applyBorder="1"/>
  </cellXfs>
  <cellStyles count="2">
    <cellStyle name="20% - Énfasis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6201215337820421E-2"/>
          <c:y val="0.44667783361250696"/>
          <c:w val="0.93855276775230578"/>
          <c:h val="0.4504223655460152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Startup!$L$5</c:f>
              <c:strCache>
                <c:ptCount val="1"/>
                <c:pt idx="0">
                  <c:v>numba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(Startup!$J$11,Startup!$J$19,Startup!$J$27,Startup!$J$36)</c:f>
                <c:numCache>
                  <c:formatCode>General</c:formatCode>
                  <c:ptCount val="4"/>
                  <c:pt idx="0">
                    <c:v>4.8799999999999955E-2</c:v>
                  </c:pt>
                  <c:pt idx="1">
                    <c:v>8.5499999999999909E-2</c:v>
                  </c:pt>
                  <c:pt idx="2">
                    <c:v>7.6300000000000034E-2</c:v>
                  </c:pt>
                  <c:pt idx="3">
                    <c:v>1.0199999999999987E-2</c:v>
                  </c:pt>
                </c:numCache>
              </c:numRef>
            </c:plus>
            <c:minus>
              <c:numRef>
                <c:f>(Startup!$I$11,Startup!$I$19,Startup!$I$27,Startup!$I$36)</c:f>
                <c:numCache>
                  <c:formatCode>General</c:formatCode>
                  <c:ptCount val="4"/>
                  <c:pt idx="0">
                    <c:v>4.8800000000000066E-2</c:v>
                  </c:pt>
                  <c:pt idx="1">
                    <c:v>8.550000000000002E-2</c:v>
                  </c:pt>
                  <c:pt idx="2">
                    <c:v>7.6300000000000034E-2</c:v>
                  </c:pt>
                  <c:pt idx="3">
                    <c:v>1.0199999999999987E-2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Startup!$M$4:$P$4</c:f>
              <c:strCache>
                <c:ptCount val="4"/>
                <c:pt idx="0">
                  <c:v>binary-trees</c:v>
                </c:pt>
                <c:pt idx="1">
                  <c:v>bubblesort-benchmark</c:v>
                </c:pt>
                <c:pt idx="2">
                  <c:v>numpy-benchmark</c:v>
                </c:pt>
                <c:pt idx="3">
                  <c:v>summaryStatistics-benchmark</c:v>
                </c:pt>
              </c:strCache>
            </c:strRef>
          </c:cat>
          <c:val>
            <c:numRef>
              <c:f>Startup!$M$5:$P$5</c:f>
              <c:numCache>
                <c:formatCode>0.00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E9-4A53-BEDE-94EA0759A78D}"/>
            </c:ext>
          </c:extLst>
        </c:ser>
        <c:ser>
          <c:idx val="1"/>
          <c:order val="1"/>
          <c:tx>
            <c:strRef>
              <c:f>Startup!$L$6</c:f>
              <c:strCache>
                <c:ptCount val="1"/>
                <c:pt idx="0">
                  <c:v>cpython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(Startup!$J$12,Startup!$J$20,Startup!$J$28,Startup!$J$37)</c:f>
                <c:numCache>
                  <c:formatCode>General</c:formatCode>
                  <c:ptCount val="4"/>
                  <c:pt idx="0">
                    <c:v>3.5334326306155142E-3</c:v>
                  </c:pt>
                  <c:pt idx="1">
                    <c:v>3.7782011500550716E-2</c:v>
                  </c:pt>
                  <c:pt idx="2">
                    <c:v>1.9837681107222949E-2</c:v>
                  </c:pt>
                  <c:pt idx="3">
                    <c:v>0.21789862322674125</c:v>
                  </c:pt>
                </c:numCache>
              </c:numRef>
            </c:plus>
            <c:minus>
              <c:numRef>
                <c:f>(Startup!$I$12,Startup!$I$20,Startup!$I$28,Startup!$I$37)</c:f>
                <c:numCache>
                  <c:formatCode>General</c:formatCode>
                  <c:ptCount val="4"/>
                  <c:pt idx="0">
                    <c:v>3.5334326306155212E-3</c:v>
                  </c:pt>
                  <c:pt idx="1">
                    <c:v>3.7782011500550716E-2</c:v>
                  </c:pt>
                  <c:pt idx="2">
                    <c:v>1.9837681107222893E-2</c:v>
                  </c:pt>
                  <c:pt idx="3">
                    <c:v>0.21789862322673947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Startup!$M$4:$P$4</c:f>
              <c:strCache>
                <c:ptCount val="4"/>
                <c:pt idx="0">
                  <c:v>binary-trees</c:v>
                </c:pt>
                <c:pt idx="1">
                  <c:v>bubblesort-benchmark</c:v>
                </c:pt>
                <c:pt idx="2">
                  <c:v>numpy-benchmark</c:v>
                </c:pt>
                <c:pt idx="3">
                  <c:v>summaryStatistics-benchmark</c:v>
                </c:pt>
              </c:strCache>
            </c:strRef>
          </c:cat>
          <c:val>
            <c:numRef>
              <c:f>Startup!$M$6:$P$6</c:f>
              <c:numCache>
                <c:formatCode>0.00</c:formatCode>
                <c:ptCount val="4"/>
                <c:pt idx="0">
                  <c:v>3.7831184481964888E-2</c:v>
                </c:pt>
                <c:pt idx="1">
                  <c:v>0.88069956877740807</c:v>
                </c:pt>
                <c:pt idx="2">
                  <c:v>0.46786983743450217</c:v>
                </c:pt>
                <c:pt idx="3">
                  <c:v>10.42577144625548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4E9-4A53-BEDE-94EA0759A78D}"/>
            </c:ext>
          </c:extLst>
        </c:ser>
        <c:ser>
          <c:idx val="2"/>
          <c:order val="2"/>
          <c:tx>
            <c:strRef>
              <c:f>Startup!$L$7</c:f>
              <c:strCache>
                <c:ptCount val="1"/>
                <c:pt idx="0">
                  <c:v>pypy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(Startup!$J$13,Startup!$J$21,Startup!$J$29,Startup!$J$38)</c:f>
                <c:numCache>
                  <c:formatCode>General</c:formatCode>
                  <c:ptCount val="4"/>
                  <c:pt idx="0">
                    <c:v>3.1497400034447079E-3</c:v>
                  </c:pt>
                  <c:pt idx="1">
                    <c:v>0.51261841198387392</c:v>
                  </c:pt>
                  <c:pt idx="2">
                    <c:v>0.24976857969212152</c:v>
                  </c:pt>
                  <c:pt idx="3">
                    <c:v>0.58854284231502163</c:v>
                  </c:pt>
                </c:numCache>
              </c:numRef>
            </c:plus>
            <c:minus>
              <c:numRef>
                <c:f>(Startup!$I$13,Startup!$I$21,Startup!$I$29,Startup!$I$38)</c:f>
                <c:numCache>
                  <c:formatCode>General</c:formatCode>
                  <c:ptCount val="4"/>
                  <c:pt idx="0">
                    <c:v>3.1497400034447079E-3</c:v>
                  </c:pt>
                  <c:pt idx="1">
                    <c:v>0.51261841198387348</c:v>
                  </c:pt>
                  <c:pt idx="2">
                    <c:v>0.24976857969212152</c:v>
                  </c:pt>
                  <c:pt idx="3">
                    <c:v>0.58854284231502163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Startup!$M$4:$P$4</c:f>
              <c:strCache>
                <c:ptCount val="4"/>
                <c:pt idx="0">
                  <c:v>binary-trees</c:v>
                </c:pt>
                <c:pt idx="1">
                  <c:v>bubblesort-benchmark</c:v>
                </c:pt>
                <c:pt idx="2">
                  <c:v>numpy-benchmark</c:v>
                </c:pt>
                <c:pt idx="3">
                  <c:v>summaryStatistics-benchmark</c:v>
                </c:pt>
              </c:strCache>
            </c:strRef>
          </c:cat>
          <c:val>
            <c:numRef>
              <c:f>Startup!$M$7:$P$7</c:f>
              <c:numCache>
                <c:formatCode>0.00</c:formatCode>
                <c:ptCount val="4"/>
                <c:pt idx="0">
                  <c:v>2.4359938155024827E-2</c:v>
                </c:pt>
                <c:pt idx="1">
                  <c:v>3.1545748429776852</c:v>
                </c:pt>
                <c:pt idx="2">
                  <c:v>0.76009914696324243</c:v>
                </c:pt>
                <c:pt idx="3">
                  <c:v>33.064204624439235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4E9-4A53-BEDE-94EA0759A78D}"/>
            </c:ext>
          </c:extLst>
        </c:ser>
        <c:ser>
          <c:idx val="3"/>
          <c:order val="3"/>
          <c:tx>
            <c:strRef>
              <c:f>Startup!$L$8</c:f>
              <c:strCache>
                <c:ptCount val="1"/>
                <c:pt idx="0">
                  <c:v>pyston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(Startup!$J$14,Startup!$J$22,Startup!$J$30,Startup!$J$39)</c:f>
                <c:numCache>
                  <c:formatCode>General</c:formatCode>
                  <c:ptCount val="4"/>
                  <c:pt idx="0">
                    <c:v>3.6314479716831743E-3</c:v>
                  </c:pt>
                  <c:pt idx="1">
                    <c:v>7.9851134482619379E-2</c:v>
                  </c:pt>
                  <c:pt idx="2">
                    <c:v>9.6131826196386161E-3</c:v>
                  </c:pt>
                  <c:pt idx="3">
                    <c:v>5.1089289092328904E-2</c:v>
                  </c:pt>
                </c:numCache>
              </c:numRef>
            </c:plus>
            <c:minus>
              <c:numRef>
                <c:f>(Startup!$I$14,Startup!$I$22,Startup!$I$30,Startup!$I$39)</c:f>
                <c:numCache>
                  <c:formatCode>General</c:formatCode>
                  <c:ptCount val="4"/>
                  <c:pt idx="0">
                    <c:v>3.6314479716831743E-3</c:v>
                  </c:pt>
                  <c:pt idx="1">
                    <c:v>7.9851134482619379E-2</c:v>
                  </c:pt>
                  <c:pt idx="2">
                    <c:v>9.6131826196387271E-3</c:v>
                  </c:pt>
                  <c:pt idx="3">
                    <c:v>5.1089289092328904E-2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Startup!$M$4:$P$4</c:f>
              <c:strCache>
                <c:ptCount val="4"/>
                <c:pt idx="0">
                  <c:v>binary-trees</c:v>
                </c:pt>
                <c:pt idx="1">
                  <c:v>bubblesort-benchmark</c:v>
                </c:pt>
                <c:pt idx="2">
                  <c:v>numpy-benchmark</c:v>
                </c:pt>
                <c:pt idx="3">
                  <c:v>summaryStatistics-benchmark</c:v>
                </c:pt>
              </c:strCache>
            </c:strRef>
          </c:cat>
          <c:val>
            <c:numRef>
              <c:f>Startup!$M$8:$P$8</c:f>
              <c:numCache>
                <c:formatCode>0.00</c:formatCode>
                <c:ptCount val="4"/>
                <c:pt idx="0">
                  <c:v>2.0007977805416938E-2</c:v>
                </c:pt>
                <c:pt idx="1">
                  <c:v>0.76048699507256579</c:v>
                </c:pt>
                <c:pt idx="2">
                  <c:v>0.45132312768256733</c:v>
                </c:pt>
                <c:pt idx="3">
                  <c:v>1.0258893392033908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4E9-4A53-BEDE-94EA0759A78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01880031"/>
        <c:axId val="701854655"/>
      </c:barChart>
      <c:catAx>
        <c:axId val="701880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01854655"/>
        <c:crosses val="autoZero"/>
        <c:auto val="1"/>
        <c:lblAlgn val="ctr"/>
        <c:lblOffset val="100"/>
        <c:noMultiLvlLbl val="0"/>
      </c:catAx>
      <c:valAx>
        <c:axId val="701854655"/>
        <c:scaling>
          <c:orientation val="minMax"/>
          <c:max val="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01880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9998029497739356E-2"/>
          <c:y val="0.49192109529297107"/>
          <c:w val="0.93866881927051538"/>
          <c:h val="0.4368645217776616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Stedy!$M$4</c:f>
              <c:strCache>
                <c:ptCount val="1"/>
                <c:pt idx="0">
                  <c:v>numba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(Stedy!$J$12,Stedy!$J$21,Stedy!$J$29,Stedy!$J$37)</c:f>
                <c:numCache>
                  <c:formatCode>General</c:formatCode>
                  <c:ptCount val="4"/>
                  <c:pt idx="0">
                    <c:v>3.8799999999999946E-2</c:v>
                  </c:pt>
                  <c:pt idx="1">
                    <c:v>0</c:v>
                  </c:pt>
                  <c:pt idx="2">
                    <c:v>6.4100000000000046E-2</c:v>
                  </c:pt>
                  <c:pt idx="3">
                    <c:v>2.3499999999999854E-2</c:v>
                  </c:pt>
                </c:numCache>
              </c:numRef>
            </c:plus>
            <c:minus>
              <c:numRef>
                <c:f>(Stedy!$I$12,Stedy!$I$21,Stedy!$I$29,Stedy!$I$37)</c:f>
                <c:numCache>
                  <c:formatCode>General</c:formatCode>
                  <c:ptCount val="4"/>
                  <c:pt idx="0">
                    <c:v>3.8799999999999946E-2</c:v>
                  </c:pt>
                  <c:pt idx="1">
                    <c:v>0</c:v>
                  </c:pt>
                  <c:pt idx="2">
                    <c:v>6.4100000000000046E-2</c:v>
                  </c:pt>
                  <c:pt idx="3">
                    <c:v>2.3499999999999854E-2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Stedy!$N$3:$Q$3</c:f>
              <c:strCache>
                <c:ptCount val="4"/>
                <c:pt idx="0">
                  <c:v>binary-trees</c:v>
                </c:pt>
                <c:pt idx="1">
                  <c:v>bubblesort-benchmark</c:v>
                </c:pt>
                <c:pt idx="2">
                  <c:v>numpy-benchmark</c:v>
                </c:pt>
                <c:pt idx="3">
                  <c:v>summaryStatistics</c:v>
                </c:pt>
              </c:strCache>
            </c:strRef>
          </c:cat>
          <c:val>
            <c:numRef>
              <c:f>Stedy!$N$4:$Q$4</c:f>
              <c:numCache>
                <c:formatCode>0.00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F0-4FC3-B686-A6B6F3C43E43}"/>
            </c:ext>
          </c:extLst>
        </c:ser>
        <c:ser>
          <c:idx val="1"/>
          <c:order val="1"/>
          <c:tx>
            <c:strRef>
              <c:f>Stedy!$M$5</c:f>
              <c:strCache>
                <c:ptCount val="1"/>
                <c:pt idx="0">
                  <c:v>cpython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(Stedy!$J$13,Stedy!$J$22,Stedy!$J$30,Stedy!$J$38)</c:f>
                <c:numCache>
                  <c:formatCode>General</c:formatCode>
                  <c:ptCount val="4"/>
                  <c:pt idx="0">
                    <c:v>2.3408702306020823E-2</c:v>
                  </c:pt>
                  <c:pt idx="1">
                    <c:v>1.5950000000000273</c:v>
                  </c:pt>
                  <c:pt idx="2">
                    <c:v>5.3226691163121842E-2</c:v>
                  </c:pt>
                  <c:pt idx="3">
                    <c:v>1.639212079999993</c:v>
                  </c:pt>
                </c:numCache>
              </c:numRef>
            </c:plus>
            <c:minus>
              <c:numRef>
                <c:f>(Stedy!$I$13,Stedy!$I$22,Stedy!$I$30,Stedy!$I$38)</c:f>
                <c:numCache>
                  <c:formatCode>General</c:formatCode>
                  <c:ptCount val="4"/>
                  <c:pt idx="0">
                    <c:v>2.3408702306020823E-2</c:v>
                  </c:pt>
                  <c:pt idx="1">
                    <c:v>1.5950000000000273</c:v>
                  </c:pt>
                  <c:pt idx="2">
                    <c:v>5.3226691163121842E-2</c:v>
                  </c:pt>
                  <c:pt idx="3">
                    <c:v>1.6392120800000214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Stedy!$N$3:$Q$3</c:f>
              <c:strCache>
                <c:ptCount val="4"/>
                <c:pt idx="0">
                  <c:v>binary-trees</c:v>
                </c:pt>
                <c:pt idx="1">
                  <c:v>bubblesort-benchmark</c:v>
                </c:pt>
                <c:pt idx="2">
                  <c:v>numpy-benchmark</c:v>
                </c:pt>
                <c:pt idx="3">
                  <c:v>summaryStatistics</c:v>
                </c:pt>
              </c:strCache>
            </c:strRef>
          </c:cat>
          <c:val>
            <c:numRef>
              <c:f>Stedy!$N$5:$Q$5</c:f>
              <c:numCache>
                <c:formatCode>0.00</c:formatCode>
                <c:ptCount val="4"/>
                <c:pt idx="0">
                  <c:v>0.41876032747801167</c:v>
                </c:pt>
                <c:pt idx="1">
                  <c:v>725</c:v>
                </c:pt>
                <c:pt idx="2">
                  <c:v>1.3970260147801044</c:v>
                </c:pt>
                <c:pt idx="3">
                  <c:v>160.70706666666666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F0-4FC3-B686-A6B6F3C43E43}"/>
            </c:ext>
          </c:extLst>
        </c:ser>
        <c:ser>
          <c:idx val="2"/>
          <c:order val="2"/>
          <c:tx>
            <c:strRef>
              <c:f>Stedy!$M$6</c:f>
              <c:strCache>
                <c:ptCount val="1"/>
                <c:pt idx="0">
                  <c:v>pypy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(Stedy!$J$14,Stedy!$J$23,Stedy!$J$31,Stedy!$J$39)</c:f>
                <c:numCache>
                  <c:formatCode>General</c:formatCode>
                  <c:ptCount val="4"/>
                  <c:pt idx="0">
                    <c:v>1.5012371849707287E-2</c:v>
                  </c:pt>
                  <c:pt idx="1">
                    <c:v>126.18669194999984</c:v>
                  </c:pt>
                  <c:pt idx="2">
                    <c:v>0</c:v>
                  </c:pt>
                  <c:pt idx="3">
                    <c:v>12.326618793333353</c:v>
                  </c:pt>
                </c:numCache>
              </c:numRef>
            </c:plus>
            <c:minus>
              <c:numRef>
                <c:f>(Stedy!$I$14,Stedy!$I$23,Stedy!$I$31,Stedy!$I$39)</c:f>
                <c:numCache>
                  <c:formatCode>General</c:formatCode>
                  <c:ptCount val="4"/>
                  <c:pt idx="0">
                    <c:v>1.5012371849707287E-2</c:v>
                  </c:pt>
                  <c:pt idx="1">
                    <c:v>126.18669194999984</c:v>
                  </c:pt>
                  <c:pt idx="2">
                    <c:v>0</c:v>
                  </c:pt>
                  <c:pt idx="3">
                    <c:v>12.326618793333409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Stedy!$N$3:$Q$3</c:f>
              <c:strCache>
                <c:ptCount val="4"/>
                <c:pt idx="0">
                  <c:v>binary-trees</c:v>
                </c:pt>
                <c:pt idx="1">
                  <c:v>bubblesort-benchmark</c:v>
                </c:pt>
                <c:pt idx="2">
                  <c:v>numpy-benchmark</c:v>
                </c:pt>
                <c:pt idx="3">
                  <c:v>summaryStatistics</c:v>
                </c:pt>
              </c:strCache>
            </c:strRef>
          </c:cat>
          <c:val>
            <c:numRef>
              <c:f>Stedy!$N$6:$Q$6</c:f>
              <c:numCache>
                <c:formatCode>0.00</c:formatCode>
                <c:ptCount val="4"/>
                <c:pt idx="0">
                  <c:v>0.12437756296360637</c:v>
                </c:pt>
                <c:pt idx="1">
                  <c:v>2713.6923000000002</c:v>
                </c:pt>
                <c:pt idx="2">
                  <c:v>1.3504888643179336</c:v>
                </c:pt>
                <c:pt idx="3">
                  <c:v>477.77592222222222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F0-4FC3-B686-A6B6F3C43E43}"/>
            </c:ext>
          </c:extLst>
        </c:ser>
        <c:ser>
          <c:idx val="3"/>
          <c:order val="3"/>
          <c:tx>
            <c:strRef>
              <c:f>Stedy!$M$7</c:f>
              <c:strCache>
                <c:ptCount val="1"/>
                <c:pt idx="0">
                  <c:v>pyston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(Stedy!$J$15,Stedy!$J$24,Stedy!$J$32,Stedy!$J$40)</c:f>
                <c:numCache>
                  <c:formatCode>General</c:formatCode>
                  <c:ptCount val="4"/>
                  <c:pt idx="0">
                    <c:v>2.6003468815874925E-2</c:v>
                  </c:pt>
                  <c:pt idx="1">
                    <c:v>52.322206820000019</c:v>
                  </c:pt>
                  <c:pt idx="2">
                    <c:v>5.9789010815929133E-2</c:v>
                  </c:pt>
                  <c:pt idx="3">
                    <c:v>191.91891784611107</c:v>
                  </c:pt>
                </c:numCache>
              </c:numRef>
            </c:plus>
            <c:minus>
              <c:numRef>
                <c:f>(Stedy!$I$15,Stedy!$I$24,Stedy!$I$32,Stedy!$I$40)</c:f>
                <c:numCache>
                  <c:formatCode>General</c:formatCode>
                  <c:ptCount val="4"/>
                  <c:pt idx="0">
                    <c:v>2.6003468815874897E-2</c:v>
                  </c:pt>
                  <c:pt idx="1">
                    <c:v>52.322206820000019</c:v>
                  </c:pt>
                  <c:pt idx="2">
                    <c:v>5.9789010815929355E-2</c:v>
                  </c:pt>
                  <c:pt idx="3">
                    <c:v>191.91891784611107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Stedy!$N$3:$Q$3</c:f>
              <c:strCache>
                <c:ptCount val="4"/>
                <c:pt idx="0">
                  <c:v>binary-trees</c:v>
                </c:pt>
                <c:pt idx="1">
                  <c:v>bubblesort-benchmark</c:v>
                </c:pt>
                <c:pt idx="2">
                  <c:v>numpy-benchmark</c:v>
                </c:pt>
                <c:pt idx="3">
                  <c:v>summaryStatistics</c:v>
                </c:pt>
              </c:strCache>
            </c:strRef>
          </c:cat>
          <c:val>
            <c:numRef>
              <c:f>Stedy!$N$7:$Q$7</c:f>
              <c:numCache>
                <c:formatCode>0.00</c:formatCode>
                <c:ptCount val="4"/>
                <c:pt idx="0">
                  <c:v>0.19551480312687894</c:v>
                </c:pt>
                <c:pt idx="1">
                  <c:v>600.71420000000001</c:v>
                </c:pt>
                <c:pt idx="2">
                  <c:v>1.3557598824473769</c:v>
                </c:pt>
                <c:pt idx="3">
                  <c:v>771.06837222222225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1F0-4FC3-B686-A6B6F3C43E4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92630335"/>
        <c:axId val="592630751"/>
      </c:barChart>
      <c:catAx>
        <c:axId val="5926303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92630751"/>
        <c:crosses val="autoZero"/>
        <c:auto val="1"/>
        <c:lblAlgn val="ctr"/>
        <c:lblOffset val="100"/>
        <c:noMultiLvlLbl val="0"/>
      </c:catAx>
      <c:valAx>
        <c:axId val="592630751"/>
        <c:scaling>
          <c:orientation val="minMax"/>
          <c:max val="1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92630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2009787341239143E-2"/>
          <c:y val="0.50346666666666662"/>
          <c:w val="0.9348244424173785"/>
          <c:h val="0.3982434435695538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Memoria!$M$11</c:f>
              <c:strCache>
                <c:ptCount val="1"/>
                <c:pt idx="0">
                  <c:v>numba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Memoria!$N$10:$Q$10</c:f>
              <c:strCache>
                <c:ptCount val="4"/>
                <c:pt idx="0">
                  <c:v>binary-trees</c:v>
                </c:pt>
                <c:pt idx="1">
                  <c:v>bubblesort</c:v>
                </c:pt>
                <c:pt idx="2">
                  <c:v>numpy-benchmark</c:v>
                </c:pt>
                <c:pt idx="3">
                  <c:v>summaryStatistics-benchmark</c:v>
                </c:pt>
              </c:strCache>
            </c:strRef>
          </c:cat>
          <c:val>
            <c:numRef>
              <c:f>Memoria!$N$11:$Q$11</c:f>
              <c:numCache>
                <c:formatCode>0.00</c:formatCode>
                <c:ptCount val="4"/>
                <c:pt idx="0">
                  <c:v>2366.66</c:v>
                </c:pt>
                <c:pt idx="1">
                  <c:v>78</c:v>
                </c:pt>
                <c:pt idx="2">
                  <c:v>1656</c:v>
                </c:pt>
                <c:pt idx="3">
                  <c:v>142.66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20-43B5-88B8-BD91E754EEA3}"/>
            </c:ext>
          </c:extLst>
        </c:ser>
        <c:ser>
          <c:idx val="1"/>
          <c:order val="1"/>
          <c:tx>
            <c:strRef>
              <c:f>Memoria!$M$12</c:f>
              <c:strCache>
                <c:ptCount val="1"/>
                <c:pt idx="0">
                  <c:v>cpython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Memoria!$N$10:$Q$10</c:f>
              <c:strCache>
                <c:ptCount val="4"/>
                <c:pt idx="0">
                  <c:v>binary-trees</c:v>
                </c:pt>
                <c:pt idx="1">
                  <c:v>bubblesort</c:v>
                </c:pt>
                <c:pt idx="2">
                  <c:v>numpy-benchmark</c:v>
                </c:pt>
                <c:pt idx="3">
                  <c:v>summaryStatistics-benchmark</c:v>
                </c:pt>
              </c:strCache>
            </c:strRef>
          </c:cat>
          <c:val>
            <c:numRef>
              <c:f>Memoria!$N$12:$Q$12</c:f>
              <c:numCache>
                <c:formatCode>0.00</c:formatCode>
                <c:ptCount val="4"/>
                <c:pt idx="0">
                  <c:v>73.5</c:v>
                </c:pt>
                <c:pt idx="1">
                  <c:v>40</c:v>
                </c:pt>
                <c:pt idx="2">
                  <c:v>1567</c:v>
                </c:pt>
                <c:pt idx="3">
                  <c:v>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20-43B5-88B8-BD91E754EEA3}"/>
            </c:ext>
          </c:extLst>
        </c:ser>
        <c:ser>
          <c:idx val="2"/>
          <c:order val="2"/>
          <c:tx>
            <c:strRef>
              <c:f>Memoria!$M$13</c:f>
              <c:strCache>
                <c:ptCount val="1"/>
                <c:pt idx="0">
                  <c:v>pypy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Memoria!$N$10:$Q$10</c:f>
              <c:strCache>
                <c:ptCount val="4"/>
                <c:pt idx="0">
                  <c:v>binary-trees</c:v>
                </c:pt>
                <c:pt idx="1">
                  <c:v>bubblesort</c:v>
                </c:pt>
                <c:pt idx="2">
                  <c:v>numpy-benchmark</c:v>
                </c:pt>
                <c:pt idx="3">
                  <c:v>summaryStatistics-benchmark</c:v>
                </c:pt>
              </c:strCache>
            </c:strRef>
          </c:cat>
          <c:val>
            <c:numRef>
              <c:f>Memoria!$N$13:$Q$13</c:f>
              <c:numCache>
                <c:formatCode>0.00</c:formatCode>
                <c:ptCount val="4"/>
                <c:pt idx="0">
                  <c:v>320</c:v>
                </c:pt>
                <c:pt idx="1">
                  <c:v>105</c:v>
                </c:pt>
                <c:pt idx="2">
                  <c:v>3906</c:v>
                </c:pt>
                <c:pt idx="3">
                  <c:v>117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D20-43B5-88B8-BD91E754EEA3}"/>
            </c:ext>
          </c:extLst>
        </c:ser>
        <c:ser>
          <c:idx val="3"/>
          <c:order val="3"/>
          <c:tx>
            <c:strRef>
              <c:f>Memoria!$M$14</c:f>
              <c:strCache>
                <c:ptCount val="1"/>
                <c:pt idx="0">
                  <c:v>pyston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Memoria!$N$10:$Q$10</c:f>
              <c:strCache>
                <c:ptCount val="4"/>
                <c:pt idx="0">
                  <c:v>binary-trees</c:v>
                </c:pt>
                <c:pt idx="1">
                  <c:v>bubblesort</c:v>
                </c:pt>
                <c:pt idx="2">
                  <c:v>numpy-benchmark</c:v>
                </c:pt>
                <c:pt idx="3">
                  <c:v>summaryStatistics-benchmark</c:v>
                </c:pt>
              </c:strCache>
            </c:strRef>
          </c:cat>
          <c:val>
            <c:numRef>
              <c:f>Memoria!$N$14:$Q$14</c:f>
              <c:numCache>
                <c:formatCode>0.00</c:formatCode>
                <c:ptCount val="4"/>
                <c:pt idx="0">
                  <c:v>73.08</c:v>
                </c:pt>
                <c:pt idx="1">
                  <c:v>25</c:v>
                </c:pt>
                <c:pt idx="2">
                  <c:v>1551</c:v>
                </c:pt>
                <c:pt idx="3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D20-43B5-88B8-BD91E754EEA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132855984"/>
        <c:axId val="1012938144"/>
      </c:barChart>
      <c:catAx>
        <c:axId val="1132855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12938144"/>
        <c:crosses val="autoZero"/>
        <c:auto val="1"/>
        <c:lblAlgn val="ctr"/>
        <c:lblOffset val="100"/>
        <c:noMultiLvlLbl val="0"/>
      </c:catAx>
      <c:valAx>
        <c:axId val="1012938144"/>
        <c:scaling>
          <c:orientation val="minMax"/>
          <c:max val="32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Consumo de memoria (mb)</a:t>
                </a:r>
              </a:p>
            </c:rich>
          </c:tx>
          <c:layout>
            <c:manualLayout>
              <c:xMode val="edge"/>
              <c:yMode val="edge"/>
              <c:x val="1.1862396204033215E-2"/>
              <c:y val="0.2455067999410767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32855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352425</xdr:colOff>
      <xdr:row>9</xdr:row>
      <xdr:rowOff>47625</xdr:rowOff>
    </xdr:from>
    <xdr:to>
      <xdr:col>17</xdr:col>
      <xdr:colOff>600074</xdr:colOff>
      <xdr:row>39</xdr:row>
      <xdr:rowOff>19050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98EA253-9A8F-4F87-A513-F6DD94D346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10</xdr:col>
      <xdr:colOff>752475</xdr:colOff>
      <xdr:row>9</xdr:row>
      <xdr:rowOff>142875</xdr:rowOff>
    </xdr:from>
    <xdr:to>
      <xdr:col>17</xdr:col>
      <xdr:colOff>484694</xdr:colOff>
      <xdr:row>20</xdr:row>
      <xdr:rowOff>190232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1EF53A76-CA3B-4353-96D9-405390A695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287125" y="1857375"/>
          <a:ext cx="8647619" cy="2142857"/>
        </a:xfrm>
        <a:prstGeom prst="rect">
          <a:avLst/>
        </a:prstGeom>
      </xdr:spPr>
    </xdr:pic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0.8264</cdr:x>
      <cdr:y>0.41039</cdr:y>
    </cdr:from>
    <cdr:to>
      <cdr:x>0.86383</cdr:x>
      <cdr:y>0.41039</cdr:y>
    </cdr:to>
    <cdr:cxnSp macro="">
      <cdr:nvCxnSpPr>
        <cdr:cNvPr id="5" name="Conector recto 4">
          <a:extLst xmlns:a="http://schemas.openxmlformats.org/drawingml/2006/main">
            <a:ext uri="{FF2B5EF4-FFF2-40B4-BE49-F238E27FC236}">
              <a16:creationId xmlns:a16="http://schemas.microsoft.com/office/drawing/2014/main" id="{F9B4336E-3DAA-4AA0-B40F-C4F52E615443}"/>
            </a:ext>
          </a:extLst>
        </cdr:cNvPr>
        <cdr:cNvCxnSpPr/>
      </cdr:nvCxnSpPr>
      <cdr:spPr>
        <a:xfrm xmlns:a="http://schemas.openxmlformats.org/drawingml/2006/main">
          <a:off x="7572375" y="2333625"/>
          <a:ext cx="342900" cy="0"/>
        </a:xfrm>
        <a:prstGeom xmlns:a="http://schemas.openxmlformats.org/drawingml/2006/main" prst="line">
          <a:avLst/>
        </a:prstGeom>
        <a:ln xmlns:a="http://schemas.openxmlformats.org/drawingml/2006/main" w="9525"/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0.87041</cdr:x>
      <cdr:y>0.41094</cdr:y>
    </cdr:from>
    <cdr:to>
      <cdr:x>0.90783</cdr:x>
      <cdr:y>0.41094</cdr:y>
    </cdr:to>
    <cdr:cxnSp macro="">
      <cdr:nvCxnSpPr>
        <cdr:cNvPr id="6" name="Conector recto 5">
          <a:extLst xmlns:a="http://schemas.openxmlformats.org/drawingml/2006/main">
            <a:ext uri="{FF2B5EF4-FFF2-40B4-BE49-F238E27FC236}">
              <a16:creationId xmlns:a16="http://schemas.microsoft.com/office/drawing/2014/main" id="{772E4ED2-CA2B-4631-BBBA-16DE941B87CE}"/>
            </a:ext>
          </a:extLst>
        </cdr:cNvPr>
        <cdr:cNvCxnSpPr/>
      </cdr:nvCxnSpPr>
      <cdr:spPr>
        <a:xfrm xmlns:a="http://schemas.openxmlformats.org/drawingml/2006/main">
          <a:off x="7975600" y="2336800"/>
          <a:ext cx="342900" cy="0"/>
        </a:xfrm>
        <a:prstGeom xmlns:a="http://schemas.openxmlformats.org/drawingml/2006/main" prst="line">
          <a:avLst/>
        </a:prstGeom>
        <a:ln xmlns:a="http://schemas.openxmlformats.org/drawingml/2006/main" w="9525"/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22411</xdr:colOff>
      <xdr:row>8</xdr:row>
      <xdr:rowOff>134471</xdr:rowOff>
    </xdr:from>
    <xdr:to>
      <xdr:col>18</xdr:col>
      <xdr:colOff>0</xdr:colOff>
      <xdr:row>52</xdr:row>
      <xdr:rowOff>179294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27650C2-0C74-4B90-BA9E-9059CDF6EE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242049</xdr:colOff>
      <xdr:row>29</xdr:row>
      <xdr:rowOff>96370</xdr:rowOff>
    </xdr:from>
    <xdr:to>
      <xdr:col>14</xdr:col>
      <xdr:colOff>602049</xdr:colOff>
      <xdr:row>29</xdr:row>
      <xdr:rowOff>96370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FC801849-C1C8-4DDA-AF98-6678531CA127}"/>
            </a:ext>
          </a:extLst>
        </xdr:cNvPr>
        <xdr:cNvCxnSpPr/>
      </xdr:nvCxnSpPr>
      <xdr:spPr>
        <a:xfrm flipV="1">
          <a:off x="15078637" y="5620870"/>
          <a:ext cx="360000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730626</xdr:colOff>
      <xdr:row>29</xdr:row>
      <xdr:rowOff>103094</xdr:rowOff>
    </xdr:from>
    <xdr:to>
      <xdr:col>14</xdr:col>
      <xdr:colOff>1090626</xdr:colOff>
      <xdr:row>29</xdr:row>
      <xdr:rowOff>103094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B361B3B3-CF06-4721-8ADC-457B969D10BB}"/>
            </a:ext>
          </a:extLst>
        </xdr:cNvPr>
        <xdr:cNvCxnSpPr/>
      </xdr:nvCxnSpPr>
      <xdr:spPr>
        <a:xfrm flipV="1">
          <a:off x="15567214" y="5627594"/>
          <a:ext cx="360000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1712261</xdr:colOff>
      <xdr:row>29</xdr:row>
      <xdr:rowOff>98612</xdr:rowOff>
    </xdr:from>
    <xdr:to>
      <xdr:col>14</xdr:col>
      <xdr:colOff>133644</xdr:colOff>
      <xdr:row>29</xdr:row>
      <xdr:rowOff>98612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64B2A352-877D-49DA-9A4D-221DCEA19F06}"/>
            </a:ext>
          </a:extLst>
        </xdr:cNvPr>
        <xdr:cNvCxnSpPr/>
      </xdr:nvCxnSpPr>
      <xdr:spPr>
        <a:xfrm flipV="1">
          <a:off x="14610232" y="5623112"/>
          <a:ext cx="360000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1270750</xdr:colOff>
      <xdr:row>29</xdr:row>
      <xdr:rowOff>138953</xdr:rowOff>
    </xdr:from>
    <xdr:to>
      <xdr:col>16</xdr:col>
      <xdr:colOff>1630750</xdr:colOff>
      <xdr:row>29</xdr:row>
      <xdr:rowOff>138953</xdr:rowOff>
    </xdr:to>
    <xdr:cxnSp macro="">
      <xdr:nvCxnSpPr>
        <xdr:cNvPr id="22" name="Conector recto 21">
          <a:extLst>
            <a:ext uri="{FF2B5EF4-FFF2-40B4-BE49-F238E27FC236}">
              <a16:creationId xmlns:a16="http://schemas.microsoft.com/office/drawing/2014/main" id="{95E3558D-36F3-4650-8FD2-21FDADE44BEE}"/>
            </a:ext>
          </a:extLst>
        </xdr:cNvPr>
        <xdr:cNvCxnSpPr/>
      </xdr:nvCxnSpPr>
      <xdr:spPr>
        <a:xfrm flipV="1">
          <a:off x="20298338" y="5663453"/>
          <a:ext cx="360000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1736915</xdr:colOff>
      <xdr:row>29</xdr:row>
      <xdr:rowOff>134471</xdr:rowOff>
    </xdr:from>
    <xdr:to>
      <xdr:col>17</xdr:col>
      <xdr:colOff>236738</xdr:colOff>
      <xdr:row>29</xdr:row>
      <xdr:rowOff>134471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152F8F51-2777-4B87-848C-0BAAA4C3F026}"/>
            </a:ext>
          </a:extLst>
        </xdr:cNvPr>
        <xdr:cNvCxnSpPr/>
      </xdr:nvCxnSpPr>
      <xdr:spPr>
        <a:xfrm flipV="1">
          <a:off x="20764503" y="5658971"/>
          <a:ext cx="360000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791138</xdr:colOff>
      <xdr:row>29</xdr:row>
      <xdr:rowOff>129989</xdr:rowOff>
    </xdr:from>
    <xdr:to>
      <xdr:col>16</xdr:col>
      <xdr:colOff>1151138</xdr:colOff>
      <xdr:row>29</xdr:row>
      <xdr:rowOff>129989</xdr:rowOff>
    </xdr:to>
    <xdr:cxnSp macro="">
      <xdr:nvCxnSpPr>
        <xdr:cNvPr id="24" name="Conector recto 23">
          <a:extLst>
            <a:ext uri="{FF2B5EF4-FFF2-40B4-BE49-F238E27FC236}">
              <a16:creationId xmlns:a16="http://schemas.microsoft.com/office/drawing/2014/main" id="{2BBE5D28-9F88-4C0D-B3D7-3F2FBF71B3E0}"/>
            </a:ext>
          </a:extLst>
        </xdr:cNvPr>
        <xdr:cNvCxnSpPr/>
      </xdr:nvCxnSpPr>
      <xdr:spPr>
        <a:xfrm flipV="1">
          <a:off x="19818726" y="5654489"/>
          <a:ext cx="360000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0.04443</cdr:x>
      <cdr:y>0.03324</cdr:y>
    </cdr:from>
    <cdr:to>
      <cdr:x>0.99594</cdr:x>
      <cdr:y>0.45849</cdr:y>
    </cdr:to>
    <cdr:pic>
      <cdr:nvPicPr>
        <cdr:cNvPr id="2" name="chart">
          <a:extLst xmlns:a="http://schemas.openxmlformats.org/drawingml/2006/main">
            <a:ext uri="{FF2B5EF4-FFF2-40B4-BE49-F238E27FC236}">
              <a16:creationId xmlns:a16="http://schemas.microsoft.com/office/drawing/2014/main" id="{8CBC4F35-AC7E-49BA-AD07-392743523AC2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490377" y="280147"/>
          <a:ext cx="10502595" cy="3583503"/>
        </a:xfrm>
        <a:prstGeom xmlns:a="http://schemas.openxmlformats.org/drawingml/2006/main" prst="rect">
          <a:avLst/>
        </a:prstGeom>
      </cdr:spPr>
    </cdr:pic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200025</xdr:colOff>
      <xdr:row>18</xdr:row>
      <xdr:rowOff>114300</xdr:rowOff>
    </xdr:from>
    <xdr:to>
      <xdr:col>18</xdr:col>
      <xdr:colOff>266700</xdr:colOff>
      <xdr:row>53</xdr:row>
      <xdr:rowOff>180976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797E0505-A078-4FD9-981E-AFF5BDB2D9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0</xdr:colOff>
      <xdr:row>19</xdr:row>
      <xdr:rowOff>66675</xdr:rowOff>
    </xdr:from>
    <xdr:to>
      <xdr:col>18</xdr:col>
      <xdr:colOff>142875</xdr:colOff>
      <xdr:row>34</xdr:row>
      <xdr:rowOff>104993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4D6ADB2-581C-4427-9473-F44EC27CA6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15225" y="3686175"/>
          <a:ext cx="10020300" cy="2895818"/>
        </a:xfrm>
        <a:prstGeom prst="rect">
          <a:avLst/>
        </a:prstGeom>
      </xdr:spPr>
    </xdr:pic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0.08897</cdr:x>
      <cdr:y>0.47383</cdr:y>
    </cdr:from>
    <cdr:to>
      <cdr:x>0.12367</cdr:x>
      <cdr:y>0.47383</cdr:y>
    </cdr:to>
    <cdr:cxnSp macro="">
      <cdr:nvCxnSpPr>
        <cdr:cNvPr id="4" name="Conector recto 3">
          <a:extLst xmlns:a="http://schemas.openxmlformats.org/drawingml/2006/main">
            <a:ext uri="{FF2B5EF4-FFF2-40B4-BE49-F238E27FC236}">
              <a16:creationId xmlns:a16="http://schemas.microsoft.com/office/drawing/2014/main" id="{8346D0D8-E4B1-4357-8DB7-86E310704CA7}"/>
            </a:ext>
          </a:extLst>
        </cdr:cNvPr>
        <cdr:cNvCxnSpPr/>
      </cdr:nvCxnSpPr>
      <cdr:spPr>
        <a:xfrm xmlns:a="http://schemas.openxmlformats.org/drawingml/2006/main">
          <a:off x="952500" y="3190875"/>
          <a:ext cx="371475" cy="0"/>
        </a:xfrm>
        <a:prstGeom xmlns:a="http://schemas.openxmlformats.org/drawingml/2006/main" prst="line">
          <a:avLst/>
        </a:prstGeom>
        <a:ln xmlns:a="http://schemas.openxmlformats.org/drawingml/2006/main" w="19050"/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0.55546</cdr:x>
      <cdr:y>0.47148</cdr:y>
    </cdr:from>
    <cdr:to>
      <cdr:x>0.58837</cdr:x>
      <cdr:y>0.47148</cdr:y>
    </cdr:to>
    <cdr:cxnSp macro="">
      <cdr:nvCxnSpPr>
        <cdr:cNvPr id="5" name="Conector recto 4">
          <a:extLst xmlns:a="http://schemas.openxmlformats.org/drawingml/2006/main">
            <a:ext uri="{FF2B5EF4-FFF2-40B4-BE49-F238E27FC236}">
              <a16:creationId xmlns:a16="http://schemas.microsoft.com/office/drawing/2014/main" id="{D0945A1E-0255-4C51-85FB-3D7D26A682FA}"/>
            </a:ext>
          </a:extLst>
        </cdr:cNvPr>
        <cdr:cNvCxnSpPr/>
      </cdr:nvCxnSpPr>
      <cdr:spPr>
        <a:xfrm xmlns:a="http://schemas.openxmlformats.org/drawingml/2006/main">
          <a:off x="5946775" y="3175000"/>
          <a:ext cx="352425" cy="0"/>
        </a:xfrm>
        <a:prstGeom xmlns:a="http://schemas.openxmlformats.org/drawingml/2006/main" prst="line">
          <a:avLst/>
        </a:prstGeom>
        <a:ln xmlns:a="http://schemas.openxmlformats.org/drawingml/2006/main" w="19050"/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0.59757</cdr:x>
      <cdr:y>0.47053</cdr:y>
    </cdr:from>
    <cdr:to>
      <cdr:x>0.63049</cdr:x>
      <cdr:y>0.47053</cdr:y>
    </cdr:to>
    <cdr:cxnSp macro="">
      <cdr:nvCxnSpPr>
        <cdr:cNvPr id="6" name="Conector recto 5">
          <a:extLst xmlns:a="http://schemas.openxmlformats.org/drawingml/2006/main">
            <a:ext uri="{FF2B5EF4-FFF2-40B4-BE49-F238E27FC236}">
              <a16:creationId xmlns:a16="http://schemas.microsoft.com/office/drawing/2014/main" id="{DE15EF5E-D473-42A6-B072-BF630DB8DA20}"/>
            </a:ext>
          </a:extLst>
        </cdr:cNvPr>
        <cdr:cNvCxnSpPr/>
      </cdr:nvCxnSpPr>
      <cdr:spPr>
        <a:xfrm xmlns:a="http://schemas.openxmlformats.org/drawingml/2006/main">
          <a:off x="6397625" y="3168650"/>
          <a:ext cx="352425" cy="0"/>
        </a:xfrm>
        <a:prstGeom xmlns:a="http://schemas.openxmlformats.org/drawingml/2006/main" prst="line">
          <a:avLst/>
        </a:prstGeom>
        <a:ln xmlns:a="http://schemas.openxmlformats.org/drawingml/2006/main" w="19050"/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0.63968</cdr:x>
      <cdr:y>0.471</cdr:y>
    </cdr:from>
    <cdr:to>
      <cdr:x>0.6726</cdr:x>
      <cdr:y>0.471</cdr:y>
    </cdr:to>
    <cdr:cxnSp macro="">
      <cdr:nvCxnSpPr>
        <cdr:cNvPr id="7" name="Conector recto 6">
          <a:extLst xmlns:a="http://schemas.openxmlformats.org/drawingml/2006/main">
            <a:ext uri="{FF2B5EF4-FFF2-40B4-BE49-F238E27FC236}">
              <a16:creationId xmlns:a16="http://schemas.microsoft.com/office/drawing/2014/main" id="{13360255-9377-4383-AF86-E032623CF86C}"/>
            </a:ext>
          </a:extLst>
        </cdr:cNvPr>
        <cdr:cNvCxnSpPr/>
      </cdr:nvCxnSpPr>
      <cdr:spPr>
        <a:xfrm xmlns:a="http://schemas.openxmlformats.org/drawingml/2006/main">
          <a:off x="6848475" y="3171825"/>
          <a:ext cx="352425" cy="0"/>
        </a:xfrm>
        <a:prstGeom xmlns:a="http://schemas.openxmlformats.org/drawingml/2006/main" prst="line">
          <a:avLst/>
        </a:prstGeom>
        <a:ln xmlns:a="http://schemas.openxmlformats.org/drawingml/2006/main" w="19050"/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0.68268</cdr:x>
      <cdr:y>0.47148</cdr:y>
    </cdr:from>
    <cdr:to>
      <cdr:x>0.7156</cdr:x>
      <cdr:y>0.47148</cdr:y>
    </cdr:to>
    <cdr:cxnSp macro="">
      <cdr:nvCxnSpPr>
        <cdr:cNvPr id="8" name="Conector recto 7">
          <a:extLst xmlns:a="http://schemas.openxmlformats.org/drawingml/2006/main">
            <a:ext uri="{FF2B5EF4-FFF2-40B4-BE49-F238E27FC236}">
              <a16:creationId xmlns:a16="http://schemas.microsoft.com/office/drawing/2014/main" id="{D686605A-C146-451F-8051-5EBA3E799514}"/>
            </a:ext>
          </a:extLst>
        </cdr:cNvPr>
        <cdr:cNvCxnSpPr/>
      </cdr:nvCxnSpPr>
      <cdr:spPr>
        <a:xfrm xmlns:a="http://schemas.openxmlformats.org/drawingml/2006/main">
          <a:off x="7308850" y="3175000"/>
          <a:ext cx="352425" cy="0"/>
        </a:xfrm>
        <a:prstGeom xmlns:a="http://schemas.openxmlformats.org/drawingml/2006/main" prst="line">
          <a:avLst/>
        </a:prstGeom>
        <a:ln xmlns:a="http://schemas.openxmlformats.org/drawingml/2006/main" w="19050"/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17B23-D55C-4B8E-977D-EC9F365D93D4}">
  <dimension ref="D2:Q40"/>
  <sheetViews>
    <sheetView tabSelected="1" topLeftCell="F1" zoomScaleNormal="100" workbookViewId="0">
      <selection activeCell="J11" sqref="J11"/>
    </sheetView>
  </sheetViews>
  <sheetFormatPr baseColWidth="10" defaultColWidth="9.140625" defaultRowHeight="15" x14ac:dyDescent="0.25"/>
  <cols>
    <col min="4" max="4" width="13.28515625" style="52" customWidth="1"/>
    <col min="5" max="5" width="27.5703125" customWidth="1"/>
    <col min="6" max="8" width="17.140625" customWidth="1"/>
    <col min="9" max="9" width="17.140625" style="46" customWidth="1"/>
    <col min="10" max="10" width="21.140625" style="46" customWidth="1"/>
    <col min="11" max="11" width="16.5703125" customWidth="1"/>
    <col min="12" max="12" width="15.140625" customWidth="1"/>
    <col min="13" max="13" width="16" customWidth="1"/>
    <col min="14" max="14" width="27" customWidth="1"/>
    <col min="15" max="15" width="20.85546875" customWidth="1"/>
    <col min="16" max="16" width="29" customWidth="1"/>
  </cols>
  <sheetData>
    <row r="2" spans="4:17" x14ac:dyDescent="0.25">
      <c r="D2" s="14"/>
      <c r="E2" s="37"/>
      <c r="F2" s="37"/>
      <c r="G2" s="36"/>
      <c r="H2" s="36"/>
      <c r="I2" s="47"/>
      <c r="J2" s="48"/>
      <c r="K2" s="6"/>
    </row>
    <row r="3" spans="4:17" x14ac:dyDescent="0.25">
      <c r="D3" s="14"/>
      <c r="E3" s="14"/>
      <c r="F3" s="14"/>
      <c r="G3" s="14"/>
      <c r="H3" s="14"/>
      <c r="I3" s="49"/>
      <c r="J3" s="50"/>
      <c r="K3" s="4"/>
    </row>
    <row r="4" spans="4:17" ht="15" customHeight="1" x14ac:dyDescent="0.25">
      <c r="D4" s="14"/>
      <c r="E4" s="6"/>
      <c r="F4" s="21"/>
      <c r="G4" s="21"/>
      <c r="H4" s="21"/>
      <c r="I4" s="48"/>
      <c r="J4" s="48"/>
      <c r="K4" s="24"/>
      <c r="M4" s="29" t="s">
        <v>4</v>
      </c>
      <c r="N4" s="29" t="s">
        <v>8</v>
      </c>
      <c r="O4" s="29" t="s">
        <v>6</v>
      </c>
      <c r="P4" s="20" t="s">
        <v>12</v>
      </c>
      <c r="Q4" s="13"/>
    </row>
    <row r="5" spans="4:17" x14ac:dyDescent="0.25">
      <c r="D5" s="14"/>
      <c r="E5" s="6"/>
      <c r="F5" s="21"/>
      <c r="G5" s="21"/>
      <c r="H5" s="21"/>
      <c r="I5" s="48"/>
      <c r="J5" s="48"/>
      <c r="K5" s="24"/>
      <c r="L5" s="29" t="s">
        <v>0</v>
      </c>
      <c r="M5" s="8">
        <f>E11/E11</f>
        <v>1</v>
      </c>
      <c r="N5" s="8">
        <f>E19/E19</f>
        <v>1</v>
      </c>
      <c r="O5" s="8">
        <f>E27/E27</f>
        <v>1</v>
      </c>
      <c r="P5" s="8">
        <f>E36/E36</f>
        <v>1</v>
      </c>
    </row>
    <row r="6" spans="4:17" x14ac:dyDescent="0.25">
      <c r="D6" s="14"/>
      <c r="E6" s="6"/>
      <c r="F6" s="21"/>
      <c r="G6" s="21"/>
      <c r="H6" s="21"/>
      <c r="I6" s="48"/>
      <c r="J6" s="48"/>
      <c r="K6" s="24"/>
      <c r="L6" s="29" t="s">
        <v>13</v>
      </c>
      <c r="M6" s="8">
        <f>E12/E11</f>
        <v>3.7831184481964888E-2</v>
      </c>
      <c r="N6" s="8">
        <f>E20/E19</f>
        <v>0.88069956877740807</v>
      </c>
      <c r="O6" s="8">
        <f>E28/E27</f>
        <v>0.46786983743450217</v>
      </c>
      <c r="P6" s="8">
        <f>E37/E36</f>
        <v>10.42577144625548</v>
      </c>
    </row>
    <row r="7" spans="4:17" x14ac:dyDescent="0.25">
      <c r="D7" s="10"/>
      <c r="E7" s="6"/>
      <c r="F7" s="21"/>
      <c r="G7" s="21"/>
      <c r="H7" s="21"/>
      <c r="I7" s="48" t="s">
        <v>20</v>
      </c>
      <c r="J7" s="48"/>
      <c r="K7" s="24"/>
      <c r="L7" s="29" t="s">
        <v>15</v>
      </c>
      <c r="M7" s="8">
        <f>E13/E11</f>
        <v>2.4359938155024827E-2</v>
      </c>
      <c r="N7" s="8">
        <f>E21/E19</f>
        <v>3.1545748429776852</v>
      </c>
      <c r="O7" s="8">
        <f>E29/E27</f>
        <v>0.76009914696324243</v>
      </c>
      <c r="P7" s="8">
        <f>E38/E36</f>
        <v>33.064204624439235</v>
      </c>
    </row>
    <row r="8" spans="4:17" x14ac:dyDescent="0.25">
      <c r="K8" s="24"/>
      <c r="L8" s="29" t="s">
        <v>11</v>
      </c>
      <c r="M8" s="8">
        <f>E14/E11</f>
        <v>2.0007977805416938E-2</v>
      </c>
      <c r="N8" s="8">
        <f>E22/E19</f>
        <v>0.76048699507256579</v>
      </c>
      <c r="O8" s="8">
        <f>E30/E27</f>
        <v>0.45132312768256733</v>
      </c>
      <c r="P8" s="8">
        <f>E39/E36</f>
        <v>1.0258893392033908</v>
      </c>
    </row>
    <row r="9" spans="4:17" x14ac:dyDescent="0.25">
      <c r="E9" s="38" t="s">
        <v>4</v>
      </c>
      <c r="F9" s="39"/>
      <c r="G9" s="39"/>
      <c r="H9" s="39"/>
      <c r="I9" s="39"/>
      <c r="J9" s="39"/>
      <c r="K9" s="24"/>
    </row>
    <row r="10" spans="4:17" x14ac:dyDescent="0.25">
      <c r="E10" s="3" t="s">
        <v>2</v>
      </c>
      <c r="F10" s="3" t="s">
        <v>3</v>
      </c>
      <c r="G10" s="26" t="s">
        <v>16</v>
      </c>
      <c r="H10" s="26" t="s">
        <v>17</v>
      </c>
      <c r="I10" s="51" t="s">
        <v>18</v>
      </c>
      <c r="J10" s="51" t="s">
        <v>19</v>
      </c>
      <c r="K10" s="25"/>
    </row>
    <row r="11" spans="4:17" x14ac:dyDescent="0.25">
      <c r="D11" s="1" t="s">
        <v>0</v>
      </c>
      <c r="E11">
        <v>34239.742100000003</v>
      </c>
      <c r="F11" s="2">
        <v>4.8800000000000003E-2</v>
      </c>
      <c r="G11" s="27">
        <v>33945.72</v>
      </c>
      <c r="H11" s="27">
        <v>35619.347000000002</v>
      </c>
      <c r="I11" s="46">
        <f>M5- ((E11-(E11*F11))/$E$11)</f>
        <v>4.8800000000000066E-2</v>
      </c>
      <c r="J11" s="46">
        <f>(E11+(E11*F11))/$E$11 -M5</f>
        <v>4.8799999999999955E-2</v>
      </c>
      <c r="K11" s="24"/>
    </row>
    <row r="12" spans="4:17" x14ac:dyDescent="0.25">
      <c r="D12" s="1" t="s">
        <v>13</v>
      </c>
      <c r="E12">
        <v>1295.33</v>
      </c>
      <c r="F12" s="2">
        <v>9.3399999999999997E-2</v>
      </c>
      <c r="G12" s="27">
        <v>1261.7070000000001</v>
      </c>
      <c r="H12" s="27">
        <v>1385.345</v>
      </c>
      <c r="I12" s="46">
        <f>M6- (E12-(E12*F12))/$E$11</f>
        <v>3.5334326306155212E-3</v>
      </c>
      <c r="J12" s="46">
        <f t="shared" ref="J12:J14" si="0">(E12+(E12*F12))/$E$11 -M6</f>
        <v>3.5334326306155142E-3</v>
      </c>
      <c r="K12" s="24"/>
    </row>
    <row r="13" spans="4:17" x14ac:dyDescent="0.25">
      <c r="D13" s="1" t="s">
        <v>5</v>
      </c>
      <c r="E13">
        <v>834.07799999999997</v>
      </c>
      <c r="F13" s="2">
        <v>0.1293</v>
      </c>
      <c r="G13" s="27">
        <v>745.20699999999999</v>
      </c>
      <c r="H13" s="27">
        <v>1076.75</v>
      </c>
      <c r="I13" s="46">
        <f t="shared" ref="I12:I14" si="1">M7- ((E13-(E13*F13))/$E$11)</f>
        <v>3.1497400034447079E-3</v>
      </c>
      <c r="J13" s="46">
        <f>(E13+(E13*F13))/$E$11 -M7</f>
        <v>3.1497400034447079E-3</v>
      </c>
      <c r="K13" s="24"/>
    </row>
    <row r="14" spans="4:17" x14ac:dyDescent="0.25">
      <c r="D14" s="9" t="s">
        <v>11</v>
      </c>
      <c r="E14" s="12">
        <v>685.06799999999998</v>
      </c>
      <c r="F14" s="11">
        <v>0.18149999999999999</v>
      </c>
      <c r="G14" s="28">
        <v>587.25</v>
      </c>
      <c r="H14" s="28">
        <v>711.89</v>
      </c>
      <c r="I14" s="46">
        <f t="shared" si="1"/>
        <v>3.6314479716831743E-3</v>
      </c>
      <c r="J14" s="46">
        <f t="shared" si="0"/>
        <v>3.6314479716831743E-3</v>
      </c>
      <c r="K14" s="24"/>
    </row>
    <row r="15" spans="4:17" x14ac:dyDescent="0.25">
      <c r="G15" s="27"/>
      <c r="H15" s="27"/>
      <c r="K15" s="24"/>
    </row>
    <row r="16" spans="4:17" x14ac:dyDescent="0.25">
      <c r="G16" s="27"/>
      <c r="H16" s="27"/>
      <c r="K16" s="24"/>
    </row>
    <row r="17" spans="4:11" x14ac:dyDescent="0.25">
      <c r="E17" s="38" t="s">
        <v>8</v>
      </c>
      <c r="F17" s="39"/>
      <c r="G17" s="39"/>
      <c r="H17" s="39"/>
      <c r="I17" s="39"/>
      <c r="J17" s="39"/>
      <c r="K17" s="24"/>
    </row>
    <row r="18" spans="4:11" x14ac:dyDescent="0.25">
      <c r="E18" s="3" t="s">
        <v>9</v>
      </c>
      <c r="F18" s="3" t="s">
        <v>3</v>
      </c>
      <c r="G18" s="26" t="s">
        <v>16</v>
      </c>
      <c r="H18" s="26" t="s">
        <v>17</v>
      </c>
      <c r="I18" s="51" t="s">
        <v>18</v>
      </c>
      <c r="J18" s="51" t="s">
        <v>19</v>
      </c>
      <c r="K18" s="25"/>
    </row>
    <row r="19" spans="4:11" x14ac:dyDescent="0.25">
      <c r="D19" s="1" t="s">
        <v>0</v>
      </c>
      <c r="E19">
        <v>1040.298</v>
      </c>
      <c r="F19" s="2">
        <v>8.5500000000000007E-2</v>
      </c>
      <c r="G19" s="27">
        <v>995.81899999999996</v>
      </c>
      <c r="H19" s="27">
        <v>1084.8008</v>
      </c>
      <c r="I19" s="46">
        <f>N5- ((E19-(E19*F19))/$E$19)</f>
        <v>8.550000000000002E-2</v>
      </c>
      <c r="J19" s="46">
        <f>(E19+(E19*F19))/$E$19 -N5</f>
        <v>8.5499999999999909E-2</v>
      </c>
      <c r="K19" s="24"/>
    </row>
    <row r="20" spans="4:11" x14ac:dyDescent="0.25">
      <c r="D20" s="1" t="s">
        <v>13</v>
      </c>
      <c r="E20">
        <v>916.19</v>
      </c>
      <c r="F20" s="2">
        <v>4.2900000000000001E-2</v>
      </c>
      <c r="G20" s="27">
        <v>897.55799999999999</v>
      </c>
      <c r="H20" s="27">
        <v>936.86800000000005</v>
      </c>
      <c r="I20" s="46">
        <f t="shared" ref="I20:I22" si="2">N6- ((E20-(E20*F20))/$E$19)</f>
        <v>3.7782011500550716E-2</v>
      </c>
      <c r="J20" s="46">
        <f t="shared" ref="J20:J22" si="3">(E20+(E20*F20))/$E$19 -N6</f>
        <v>3.7782011500550716E-2</v>
      </c>
      <c r="K20" s="24"/>
    </row>
    <row r="21" spans="4:11" x14ac:dyDescent="0.25">
      <c r="D21" s="1" t="s">
        <v>5</v>
      </c>
      <c r="E21">
        <v>3281.6979000000001</v>
      </c>
      <c r="F21" s="2">
        <v>0.16250000000000001</v>
      </c>
      <c r="G21" s="27">
        <v>3114.732</v>
      </c>
      <c r="H21" s="27">
        <v>3665.6563000000001</v>
      </c>
      <c r="I21" s="46">
        <f t="shared" si="2"/>
        <v>0.51261841198387348</v>
      </c>
      <c r="J21" s="46">
        <f t="shared" si="3"/>
        <v>0.51261841198387392</v>
      </c>
      <c r="K21" s="24"/>
    </row>
    <row r="22" spans="4:11" x14ac:dyDescent="0.25">
      <c r="D22" s="9" t="s">
        <v>11</v>
      </c>
      <c r="E22">
        <v>791.13310000000001</v>
      </c>
      <c r="F22" s="11">
        <v>0.105</v>
      </c>
      <c r="G22" s="28">
        <v>741.23500000000001</v>
      </c>
      <c r="H22" s="28">
        <v>824.74</v>
      </c>
      <c r="I22" s="46">
        <f t="shared" si="2"/>
        <v>7.9851134482619379E-2</v>
      </c>
      <c r="J22" s="46">
        <f t="shared" si="3"/>
        <v>7.9851134482619379E-2</v>
      </c>
      <c r="K22" s="24"/>
    </row>
    <row r="23" spans="4:11" x14ac:dyDescent="0.25">
      <c r="G23" s="27"/>
      <c r="H23" s="27"/>
      <c r="K23" s="24"/>
    </row>
    <row r="24" spans="4:11" x14ac:dyDescent="0.25">
      <c r="G24" s="27"/>
      <c r="H24" s="27"/>
      <c r="K24" s="24"/>
    </row>
    <row r="25" spans="4:11" x14ac:dyDescent="0.25">
      <c r="E25" s="38" t="s">
        <v>6</v>
      </c>
      <c r="F25" s="39"/>
      <c r="G25" s="39"/>
      <c r="H25" s="39"/>
      <c r="I25" s="39"/>
      <c r="J25" s="39"/>
      <c r="K25" s="24"/>
    </row>
    <row r="26" spans="4:11" x14ac:dyDescent="0.25">
      <c r="E26" s="3" t="s">
        <v>2</v>
      </c>
      <c r="F26" s="3" t="s">
        <v>3</v>
      </c>
      <c r="G26" s="26" t="s">
        <v>16</v>
      </c>
      <c r="H26" s="26" t="s">
        <v>17</v>
      </c>
      <c r="I26" s="51" t="s">
        <v>18</v>
      </c>
      <c r="J26" s="51" t="s">
        <v>19</v>
      </c>
      <c r="K26" s="25"/>
    </row>
    <row r="27" spans="4:11" x14ac:dyDescent="0.25">
      <c r="D27" s="1" t="s">
        <v>0</v>
      </c>
      <c r="E27">
        <v>1132.8234</v>
      </c>
      <c r="F27" s="2">
        <v>7.6300000000000007E-2</v>
      </c>
      <c r="G27" s="27">
        <v>1094.278</v>
      </c>
      <c r="H27" s="27">
        <v>1180.7239999999999</v>
      </c>
      <c r="I27" s="46">
        <f>O5- (E27-(E27*F27))/$E$27</f>
        <v>7.6300000000000034E-2</v>
      </c>
      <c r="J27" s="46">
        <f>(E27+(E27*F27))/$E$27 -O5</f>
        <v>7.6300000000000034E-2</v>
      </c>
      <c r="K27" s="24"/>
    </row>
    <row r="28" spans="4:11" x14ac:dyDescent="0.25">
      <c r="D28" s="1" t="s">
        <v>13</v>
      </c>
      <c r="E28">
        <v>530.01390000000004</v>
      </c>
      <c r="F28" s="2">
        <v>4.24E-2</v>
      </c>
      <c r="G28" s="27">
        <v>523.68100000000004</v>
      </c>
      <c r="H28" s="27">
        <v>546.16999999999996</v>
      </c>
      <c r="I28" s="46">
        <f t="shared" ref="I28:I30" si="4">O6- (E28-(E28*F28))/$E$27</f>
        <v>1.9837681107222893E-2</v>
      </c>
      <c r="J28" s="46">
        <f t="shared" ref="J28:J30" si="5">(E28+(E28*F28))/$E$27 -O6</f>
        <v>1.9837681107222949E-2</v>
      </c>
      <c r="K28" s="24"/>
    </row>
    <row r="29" spans="4:11" x14ac:dyDescent="0.25">
      <c r="D29" s="1" t="s">
        <v>5</v>
      </c>
      <c r="E29">
        <v>861.05809999999997</v>
      </c>
      <c r="F29" s="2">
        <v>0.3286</v>
      </c>
      <c r="G29" s="27">
        <v>692.28899999999999</v>
      </c>
      <c r="H29" s="27">
        <v>975.29</v>
      </c>
      <c r="I29" s="46">
        <f t="shared" si="4"/>
        <v>0.24976857969212152</v>
      </c>
      <c r="J29" s="46">
        <f t="shared" si="5"/>
        <v>0.24976857969212152</v>
      </c>
      <c r="K29" s="24"/>
    </row>
    <row r="30" spans="4:11" x14ac:dyDescent="0.25">
      <c r="D30" s="9" t="s">
        <v>11</v>
      </c>
      <c r="E30">
        <v>511.26940000000002</v>
      </c>
      <c r="F30" s="11">
        <v>2.1299999999999999E-2</v>
      </c>
      <c r="G30" s="28">
        <v>507.15</v>
      </c>
      <c r="H30" s="28">
        <v>518.05999999999995</v>
      </c>
      <c r="I30" s="46">
        <f t="shared" si="4"/>
        <v>9.6131826196387271E-3</v>
      </c>
      <c r="J30" s="46">
        <f t="shared" si="5"/>
        <v>9.6131826196386161E-3</v>
      </c>
      <c r="K30" s="24"/>
    </row>
    <row r="31" spans="4:11" x14ac:dyDescent="0.25">
      <c r="G31" s="27"/>
      <c r="H31" s="27"/>
      <c r="K31" s="24"/>
    </row>
    <row r="32" spans="4:11" x14ac:dyDescent="0.25">
      <c r="G32" s="27"/>
      <c r="H32" s="27"/>
      <c r="K32" s="24"/>
    </row>
    <row r="33" spans="4:11" x14ac:dyDescent="0.25">
      <c r="G33" s="27"/>
      <c r="H33" s="27"/>
      <c r="K33" s="24"/>
    </row>
    <row r="34" spans="4:11" ht="15" customHeight="1" x14ac:dyDescent="0.25">
      <c r="E34" s="38" t="s">
        <v>12</v>
      </c>
      <c r="F34" s="39"/>
      <c r="G34" s="39"/>
      <c r="H34" s="39"/>
      <c r="I34" s="39"/>
      <c r="J34" s="39"/>
      <c r="K34" s="24"/>
    </row>
    <row r="35" spans="4:11" x14ac:dyDescent="0.25">
      <c r="E35" s="3" t="s">
        <v>2</v>
      </c>
      <c r="F35" s="3" t="s">
        <v>3</v>
      </c>
      <c r="G35" s="26" t="s">
        <v>16</v>
      </c>
      <c r="H35" s="26" t="s">
        <v>17</v>
      </c>
      <c r="I35" s="51" t="s">
        <v>18</v>
      </c>
      <c r="J35" s="51" t="s">
        <v>19</v>
      </c>
      <c r="K35" s="25"/>
    </row>
    <row r="36" spans="4:11" x14ac:dyDescent="0.25">
      <c r="D36" s="1" t="s">
        <v>0</v>
      </c>
      <c r="E36">
        <v>2591.8429000000001</v>
      </c>
      <c r="F36" s="2">
        <v>1.0200000000000001E-2</v>
      </c>
      <c r="G36" s="27">
        <v>2572.2350000000001</v>
      </c>
      <c r="H36" s="27">
        <v>2598.8218999999999</v>
      </c>
      <c r="I36" s="46">
        <f>P5- (E36-(E36*F36))/$E$36</f>
        <v>1.0199999999999987E-2</v>
      </c>
      <c r="J36" s="46">
        <f>(E36+(E36*F36))/$E$36 -P5</f>
        <v>1.0199999999999987E-2</v>
      </c>
      <c r="K36" s="24"/>
    </row>
    <row r="37" spans="4:11" x14ac:dyDescent="0.25">
      <c r="D37" s="1" t="s">
        <v>13</v>
      </c>
      <c r="E37">
        <v>27021.9617</v>
      </c>
      <c r="F37" s="2">
        <v>2.0899999999999998E-2</v>
      </c>
      <c r="G37" s="27">
        <v>26749.815999999999</v>
      </c>
      <c r="H37" s="27">
        <v>27315.370999999999</v>
      </c>
      <c r="I37" s="46">
        <f t="shared" ref="I37:I39" si="6">P6- (E37-(E37*F37))/$E$36</f>
        <v>0.21789862322673947</v>
      </c>
      <c r="J37" s="46">
        <f t="shared" ref="J37:J39" si="7">(E37+(E37*F37))/$E$36 -P6</f>
        <v>0.21789862322674125</v>
      </c>
      <c r="K37" s="24"/>
    </row>
    <row r="38" spans="4:11" x14ac:dyDescent="0.25">
      <c r="D38" s="1" t="s">
        <v>5</v>
      </c>
      <c r="E38">
        <v>85697.224000000002</v>
      </c>
      <c r="F38" s="2">
        <v>1.78E-2</v>
      </c>
      <c r="G38" s="27">
        <v>84291.316999999995</v>
      </c>
      <c r="H38" s="27">
        <v>85821.438999999998</v>
      </c>
      <c r="I38" s="46">
        <f t="shared" si="6"/>
        <v>0.58854284231502163</v>
      </c>
      <c r="J38" s="46">
        <f t="shared" si="7"/>
        <v>0.58854284231502163</v>
      </c>
      <c r="K38" s="8"/>
    </row>
    <row r="39" spans="4:11" x14ac:dyDescent="0.25">
      <c r="D39" s="9" t="s">
        <v>11</v>
      </c>
      <c r="E39">
        <v>2658.944</v>
      </c>
      <c r="F39" s="11">
        <v>4.9799999999999997E-2</v>
      </c>
      <c r="G39" s="28">
        <v>2549.2510000000002</v>
      </c>
      <c r="H39" s="28">
        <v>2681.75</v>
      </c>
      <c r="I39" s="46">
        <f t="shared" si="6"/>
        <v>5.1089289092328904E-2</v>
      </c>
      <c r="J39" s="46">
        <f t="shared" si="7"/>
        <v>5.1089289092328904E-2</v>
      </c>
      <c r="K39" s="8"/>
    </row>
    <row r="40" spans="4:11" x14ac:dyDescent="0.25">
      <c r="G40" s="27"/>
      <c r="H40" s="27"/>
    </row>
  </sheetData>
  <mergeCells count="5">
    <mergeCell ref="E2:F2"/>
    <mergeCell ref="E9:J9"/>
    <mergeCell ref="E17:J17"/>
    <mergeCell ref="E25:J25"/>
    <mergeCell ref="E34:J34"/>
  </mergeCells>
  <pageMargins left="0.7" right="0.7" top="0.75" bottom="0.75" header="0.3" footer="0.3"/>
  <pageSetup paperSize="9" orientation="portrait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E9188-7CB3-482E-9D47-446D449611CC}">
  <dimension ref="A2:R43"/>
  <sheetViews>
    <sheetView topLeftCell="D9" zoomScale="85" zoomScaleNormal="85" workbookViewId="0">
      <selection activeCell="T29" sqref="T29"/>
    </sheetView>
  </sheetViews>
  <sheetFormatPr baseColWidth="10" defaultRowHeight="15" x14ac:dyDescent="0.25"/>
  <cols>
    <col min="5" max="5" width="13.28515625" customWidth="1"/>
    <col min="6" max="6" width="17.85546875" bestFit="1" customWidth="1"/>
    <col min="7" max="7" width="17.85546875" style="30" customWidth="1"/>
    <col min="8" max="8" width="16.42578125" style="30" customWidth="1"/>
    <col min="9" max="9" width="16.42578125" style="27" customWidth="1"/>
    <col min="10" max="10" width="19.85546875" style="27" customWidth="1"/>
    <col min="13" max="13" width="23.140625" customWidth="1"/>
    <col min="14" max="14" width="29.140625" customWidth="1"/>
    <col min="15" max="15" width="30.85546875" customWidth="1"/>
    <col min="16" max="16" width="31.85546875" customWidth="1"/>
    <col min="17" max="17" width="27.85546875" customWidth="1"/>
  </cols>
  <sheetData>
    <row r="2" spans="1:18" x14ac:dyDescent="0.25">
      <c r="A2" s="5"/>
    </row>
    <row r="3" spans="1:18" ht="15" customHeight="1" x14ac:dyDescent="0.25">
      <c r="A3" s="5"/>
      <c r="D3" s="6"/>
      <c r="E3" s="37"/>
      <c r="F3" s="37"/>
      <c r="G3" s="31"/>
      <c r="N3" s="19" t="s">
        <v>4</v>
      </c>
      <c r="O3" s="15" t="s">
        <v>8</v>
      </c>
      <c r="P3" s="15" t="s">
        <v>6</v>
      </c>
      <c r="Q3" s="20" t="s">
        <v>14</v>
      </c>
      <c r="R3" s="13"/>
    </row>
    <row r="4" spans="1:18" x14ac:dyDescent="0.25">
      <c r="A4" s="5"/>
      <c r="D4" s="6"/>
      <c r="E4" s="14"/>
      <c r="F4" s="14"/>
      <c r="G4" s="32"/>
      <c r="M4" s="1" t="s">
        <v>0</v>
      </c>
      <c r="N4" s="8">
        <f>E12/E12</f>
        <v>1</v>
      </c>
      <c r="O4" s="8">
        <f>E21/E21</f>
        <v>1</v>
      </c>
      <c r="P4" s="8">
        <f>E29/E29</f>
        <v>1</v>
      </c>
      <c r="Q4" s="8">
        <f>E37/E37</f>
        <v>1</v>
      </c>
    </row>
    <row r="5" spans="1:18" x14ac:dyDescent="0.25">
      <c r="A5" s="5"/>
      <c r="D5" s="14"/>
      <c r="E5" s="6"/>
      <c r="F5" s="21"/>
      <c r="G5" s="23"/>
      <c r="M5" s="1" t="s">
        <v>13</v>
      </c>
      <c r="N5" s="8">
        <f>E13/E12</f>
        <v>0.41876032747801167</v>
      </c>
      <c r="O5" s="8">
        <f>E22/E21</f>
        <v>725</v>
      </c>
      <c r="P5" s="8">
        <f>E30/E29</f>
        <v>1.3970260147801044</v>
      </c>
      <c r="Q5" s="8">
        <f>E38/E37</f>
        <v>160.70706666666666</v>
      </c>
    </row>
    <row r="6" spans="1:18" x14ac:dyDescent="0.25">
      <c r="A6" s="5"/>
      <c r="D6" s="14"/>
      <c r="E6" s="22"/>
      <c r="F6" s="21"/>
      <c r="G6" s="23"/>
      <c r="M6" s="1" t="s">
        <v>15</v>
      </c>
      <c r="N6" s="8">
        <f>E14/E12</f>
        <v>0.12437756296360637</v>
      </c>
      <c r="O6" s="8">
        <f>E23/E21</f>
        <v>2713.6923000000002</v>
      </c>
      <c r="P6" s="8">
        <f>E31/E29</f>
        <v>1.3504888643179336</v>
      </c>
      <c r="Q6" s="8">
        <f>E39/E37</f>
        <v>477.77592222222222</v>
      </c>
    </row>
    <row r="7" spans="1:18" x14ac:dyDescent="0.25">
      <c r="A7" s="5"/>
      <c r="D7" s="14"/>
      <c r="E7" s="23"/>
      <c r="F7" s="21"/>
      <c r="G7" s="23"/>
      <c r="M7" s="9" t="s">
        <v>11</v>
      </c>
      <c r="N7" s="8">
        <f>E15/E12</f>
        <v>0.19551480312687894</v>
      </c>
      <c r="O7" s="8">
        <f>E24/E21</f>
        <v>600.71420000000001</v>
      </c>
      <c r="P7" s="8">
        <f>E32/E29</f>
        <v>1.3557598824473769</v>
      </c>
      <c r="Q7" s="8">
        <f>E40/E37</f>
        <v>771.06837222222225</v>
      </c>
    </row>
    <row r="8" spans="1:18" x14ac:dyDescent="0.25">
      <c r="D8" s="10"/>
      <c r="F8" s="11"/>
      <c r="G8" s="33"/>
    </row>
    <row r="10" spans="1:18" ht="15" customHeight="1" x14ac:dyDescent="0.25">
      <c r="E10" s="40" t="s">
        <v>4</v>
      </c>
      <c r="F10" s="41"/>
      <c r="G10" s="41"/>
      <c r="H10" s="41"/>
      <c r="I10" s="41"/>
      <c r="J10" s="42"/>
    </row>
    <row r="11" spans="1:18" x14ac:dyDescent="0.25">
      <c r="E11" s="3" t="s">
        <v>2</v>
      </c>
      <c r="F11" s="3" t="s">
        <v>3</v>
      </c>
      <c r="G11" s="34" t="s">
        <v>16</v>
      </c>
      <c r="H11" s="35" t="s">
        <v>17</v>
      </c>
      <c r="I11" s="26" t="s">
        <v>18</v>
      </c>
      <c r="J11" s="26" t="s">
        <v>19</v>
      </c>
    </row>
    <row r="12" spans="1:18" x14ac:dyDescent="0.25">
      <c r="D12" s="1" t="s">
        <v>0</v>
      </c>
      <c r="E12">
        <v>2958.7330000000002</v>
      </c>
      <c r="F12" s="2">
        <v>3.8800000000000001E-2</v>
      </c>
      <c r="G12" s="30">
        <v>2912.33</v>
      </c>
      <c r="H12" s="30">
        <v>3027.297</v>
      </c>
      <c r="I12" s="27">
        <f>N4-((E12-(E12*F12))/$E$12)</f>
        <v>3.8799999999999946E-2</v>
      </c>
      <c r="J12" s="27">
        <f>(E12+(E12*F12))/$E$12 - N4</f>
        <v>3.8799999999999946E-2</v>
      </c>
    </row>
    <row r="13" spans="1:18" x14ac:dyDescent="0.25">
      <c r="D13" s="1" t="s">
        <v>1</v>
      </c>
      <c r="E13">
        <v>1239</v>
      </c>
      <c r="F13" s="2">
        <v>5.5899999999999998E-2</v>
      </c>
      <c r="G13" s="30">
        <v>1193.4290000000001</v>
      </c>
      <c r="H13" s="30">
        <v>1262.78</v>
      </c>
      <c r="I13" s="27">
        <f t="shared" ref="I13:I15" si="0">N5-((E13-(E13*F13))/$E$12)</f>
        <v>2.3408702306020823E-2</v>
      </c>
      <c r="J13" s="27">
        <f t="shared" ref="J13:J15" si="1">(E13+(E13*F13))/$E$12 - N5</f>
        <v>2.3408702306020823E-2</v>
      </c>
    </row>
    <row r="14" spans="1:18" x14ac:dyDescent="0.25">
      <c r="D14" s="1" t="s">
        <v>5</v>
      </c>
      <c r="E14">
        <v>368</v>
      </c>
      <c r="F14" s="2">
        <v>0.1207</v>
      </c>
      <c r="G14" s="30">
        <v>347.18</v>
      </c>
      <c r="H14" s="30">
        <v>391.61500000000001</v>
      </c>
      <c r="I14" s="27">
        <f t="shared" si="0"/>
        <v>1.5012371849707287E-2</v>
      </c>
      <c r="J14" s="27">
        <f t="shared" si="1"/>
        <v>1.5012371849707287E-2</v>
      </c>
    </row>
    <row r="15" spans="1:18" x14ac:dyDescent="0.25">
      <c r="D15" s="9" t="s">
        <v>11</v>
      </c>
      <c r="E15">
        <v>578.47609999999997</v>
      </c>
      <c r="F15" s="11">
        <v>0.13300000000000001</v>
      </c>
      <c r="G15" s="33">
        <v>524.47</v>
      </c>
      <c r="H15" s="30">
        <v>601.45899999999995</v>
      </c>
      <c r="I15" s="27">
        <f t="shared" si="0"/>
        <v>2.6003468815874897E-2</v>
      </c>
      <c r="J15" s="27">
        <f t="shared" si="1"/>
        <v>2.6003468815874925E-2</v>
      </c>
    </row>
    <row r="19" spans="3:10" x14ac:dyDescent="0.25">
      <c r="E19" s="43" t="s">
        <v>8</v>
      </c>
      <c r="F19" s="44"/>
      <c r="G19" s="44"/>
      <c r="H19" s="44"/>
      <c r="I19" s="44"/>
      <c r="J19" s="45"/>
    </row>
    <row r="20" spans="3:10" x14ac:dyDescent="0.25">
      <c r="E20" s="3" t="s">
        <v>2</v>
      </c>
      <c r="F20" s="3" t="s">
        <v>3</v>
      </c>
      <c r="G20" s="34" t="s">
        <v>16</v>
      </c>
      <c r="H20" s="35" t="s">
        <v>17</v>
      </c>
      <c r="I20" s="26" t="s">
        <v>18</v>
      </c>
      <c r="J20" s="26" t="s">
        <v>19</v>
      </c>
    </row>
    <row r="21" spans="3:10" x14ac:dyDescent="0.25">
      <c r="D21" s="1" t="s">
        <v>0</v>
      </c>
      <c r="E21">
        <v>1</v>
      </c>
      <c r="F21" s="2">
        <v>0</v>
      </c>
      <c r="G21" s="30">
        <v>1</v>
      </c>
      <c r="H21" s="30">
        <v>1</v>
      </c>
      <c r="I21" s="27">
        <f>O4-((E21-(E21*F21))/$E$21)</f>
        <v>0</v>
      </c>
      <c r="J21" s="27">
        <f>((E21+(E21*F21))/$E$21) -O4</f>
        <v>0</v>
      </c>
    </row>
    <row r="22" spans="3:10" x14ac:dyDescent="0.25">
      <c r="D22" s="1" t="s">
        <v>1</v>
      </c>
      <c r="E22" s="8">
        <v>725</v>
      </c>
      <c r="F22" s="2">
        <v>2.2000000000000001E-3</v>
      </c>
      <c r="G22" s="30">
        <v>724.25</v>
      </c>
      <c r="H22" s="30">
        <v>725.89099999999996</v>
      </c>
      <c r="I22" s="27">
        <f t="shared" ref="I22:I24" si="2">O5-((E22-(E22*F22))/$E$21)</f>
        <v>1.5950000000000273</v>
      </c>
      <c r="J22" s="27">
        <f t="shared" ref="J22:J24" si="3">((E22+(E22*F22))/$E$21) -O5</f>
        <v>1.5950000000000273</v>
      </c>
    </row>
    <row r="23" spans="3:10" x14ac:dyDescent="0.25">
      <c r="D23" s="1" t="s">
        <v>5</v>
      </c>
      <c r="E23">
        <v>2713.6923000000002</v>
      </c>
      <c r="F23" s="2">
        <v>4.65E-2</v>
      </c>
      <c r="G23" s="30">
        <v>2685.1</v>
      </c>
      <c r="H23" s="30">
        <v>2811.3330000000001</v>
      </c>
      <c r="I23" s="27">
        <f t="shared" si="2"/>
        <v>126.18669194999984</v>
      </c>
      <c r="J23" s="27">
        <f t="shared" si="3"/>
        <v>126.18669194999984</v>
      </c>
    </row>
    <row r="24" spans="3:10" x14ac:dyDescent="0.25">
      <c r="D24" s="9" t="s">
        <v>11</v>
      </c>
      <c r="E24">
        <v>600.71420000000001</v>
      </c>
      <c r="F24" s="11">
        <v>8.7099999999999997E-2</v>
      </c>
      <c r="G24" s="33">
        <v>576.39599999999996</v>
      </c>
      <c r="H24" s="30">
        <v>628.72799999999995</v>
      </c>
      <c r="I24" s="27">
        <f t="shared" si="2"/>
        <v>52.322206820000019</v>
      </c>
      <c r="J24" s="27">
        <f t="shared" si="3"/>
        <v>52.322206820000019</v>
      </c>
    </row>
    <row r="25" spans="3:10" x14ac:dyDescent="0.25">
      <c r="J25" s="53"/>
    </row>
    <row r="26" spans="3:10" x14ac:dyDescent="0.25">
      <c r="J26" s="53"/>
    </row>
    <row r="27" spans="3:10" ht="15" customHeight="1" x14ac:dyDescent="0.25">
      <c r="E27" s="40" t="s">
        <v>6</v>
      </c>
      <c r="F27" s="41"/>
      <c r="G27" s="41"/>
      <c r="H27" s="41"/>
      <c r="I27" s="41"/>
      <c r="J27" s="42"/>
    </row>
    <row r="28" spans="3:10" x14ac:dyDescent="0.25">
      <c r="E28" s="3" t="s">
        <v>2</v>
      </c>
      <c r="F28" s="3" t="s">
        <v>3</v>
      </c>
      <c r="G28" s="34" t="s">
        <v>16</v>
      </c>
      <c r="H28" s="35" t="s">
        <v>17</v>
      </c>
      <c r="I28" s="26" t="s">
        <v>18</v>
      </c>
      <c r="J28" s="26" t="s">
        <v>19</v>
      </c>
    </row>
    <row r="29" spans="3:10" x14ac:dyDescent="0.25">
      <c r="C29" s="6"/>
      <c r="D29" s="1" t="s">
        <v>0</v>
      </c>
      <c r="E29">
        <v>316.18180000000001</v>
      </c>
      <c r="F29" s="2">
        <v>6.4100000000000004E-2</v>
      </c>
      <c r="G29" s="30">
        <v>302.15899999999999</v>
      </c>
      <c r="H29" s="23">
        <v>322.42899999999997</v>
      </c>
      <c r="I29" s="53">
        <f>P4-((E29-(E29*F29))/$E$29)</f>
        <v>6.4100000000000046E-2</v>
      </c>
      <c r="J29" s="53">
        <f>((E29+(E29*F29))/$E$29)- P4</f>
        <v>6.4100000000000046E-2</v>
      </c>
    </row>
    <row r="30" spans="3:10" x14ac:dyDescent="0.25">
      <c r="D30" s="1" t="s">
        <v>1</v>
      </c>
      <c r="E30">
        <v>441.71420000000001</v>
      </c>
      <c r="F30" s="2">
        <v>3.8100000000000002E-2</v>
      </c>
      <c r="G30" s="30">
        <v>432.52</v>
      </c>
      <c r="H30" s="30">
        <v>449.38</v>
      </c>
      <c r="I30" s="53">
        <f t="shared" ref="I30:I32" si="4">P5-((E30-(E30*F30))/$E$29)</f>
        <v>5.3226691163121842E-2</v>
      </c>
      <c r="J30" s="53">
        <f t="shared" ref="J30:J32" si="5">((E30+(E30*F30))/$E$29)- P5</f>
        <v>5.3226691163121842E-2</v>
      </c>
    </row>
    <row r="31" spans="3:10" x14ac:dyDescent="0.25">
      <c r="D31" s="1" t="s">
        <v>5</v>
      </c>
      <c r="E31">
        <v>427</v>
      </c>
      <c r="F31" s="2">
        <v>0</v>
      </c>
      <c r="G31" s="30">
        <v>427</v>
      </c>
      <c r="H31" s="30">
        <v>427</v>
      </c>
      <c r="I31" s="53">
        <f t="shared" si="4"/>
        <v>0</v>
      </c>
      <c r="J31" s="53">
        <f t="shared" si="5"/>
        <v>0</v>
      </c>
    </row>
    <row r="32" spans="3:10" x14ac:dyDescent="0.25">
      <c r="D32" s="9" t="s">
        <v>11</v>
      </c>
      <c r="E32">
        <v>428.66660000000002</v>
      </c>
      <c r="F32" s="11">
        <v>4.41E-2</v>
      </c>
      <c r="G32" s="33">
        <v>419.37799999999999</v>
      </c>
      <c r="H32" s="30">
        <v>438.28100000000001</v>
      </c>
      <c r="I32" s="53">
        <f t="shared" si="4"/>
        <v>5.9789010815929355E-2</v>
      </c>
      <c r="J32" s="53">
        <f t="shared" si="5"/>
        <v>5.9789010815929133E-2</v>
      </c>
    </row>
    <row r="33" spans="4:10" x14ac:dyDescent="0.25">
      <c r="J33" s="53"/>
    </row>
    <row r="34" spans="4:10" x14ac:dyDescent="0.25">
      <c r="J34" s="53"/>
    </row>
    <row r="35" spans="4:10" ht="15" customHeight="1" x14ac:dyDescent="0.25">
      <c r="E35" s="40" t="s">
        <v>12</v>
      </c>
      <c r="F35" s="41"/>
      <c r="G35" s="41"/>
      <c r="H35" s="41"/>
      <c r="I35" s="41"/>
      <c r="J35" s="42"/>
    </row>
    <row r="36" spans="4:10" x14ac:dyDescent="0.25">
      <c r="E36" s="3" t="s">
        <v>2</v>
      </c>
      <c r="F36" s="3" t="s">
        <v>3</v>
      </c>
      <c r="G36" s="34" t="s">
        <v>16</v>
      </c>
      <c r="H36" s="35" t="s">
        <v>17</v>
      </c>
      <c r="I36" s="26" t="s">
        <v>18</v>
      </c>
      <c r="J36" s="26" t="s">
        <v>19</v>
      </c>
    </row>
    <row r="37" spans="4:10" x14ac:dyDescent="0.25">
      <c r="D37" s="1" t="s">
        <v>0</v>
      </c>
      <c r="E37">
        <v>18</v>
      </c>
      <c r="F37" s="2">
        <v>2.35E-2</v>
      </c>
      <c r="G37" s="30">
        <v>17.7333</v>
      </c>
      <c r="H37" s="23">
        <v>18.157800000000002</v>
      </c>
      <c r="I37" s="53">
        <f>Q4-((E37-(E37*F37))/$E$37)</f>
        <v>2.3499999999999854E-2</v>
      </c>
      <c r="J37" s="53">
        <f>((E37+(E37*F37))/$E$37) - Q4</f>
        <v>2.3499999999999854E-2</v>
      </c>
    </row>
    <row r="38" spans="4:10" x14ac:dyDescent="0.25">
      <c r="D38" s="1" t="s">
        <v>1</v>
      </c>
      <c r="E38">
        <v>2892.7271999999998</v>
      </c>
      <c r="F38" s="2">
        <v>1.0200000000000001E-2</v>
      </c>
      <c r="G38" s="30">
        <v>2879.1590000000001</v>
      </c>
      <c r="H38" s="30">
        <v>2908.8490000000002</v>
      </c>
      <c r="I38" s="53">
        <f t="shared" ref="I38:I40" si="6">Q5-((E38-(E38*F38))/$E$37)</f>
        <v>1.6392120800000214</v>
      </c>
      <c r="J38" s="53">
        <f t="shared" ref="J38:J40" si="7">((E38+(E38*F38))/$E$37) - Q5</f>
        <v>1.639212079999993</v>
      </c>
    </row>
    <row r="39" spans="4:10" x14ac:dyDescent="0.25">
      <c r="D39" s="1" t="s">
        <v>5</v>
      </c>
      <c r="E39">
        <v>8599.9665999999997</v>
      </c>
      <c r="F39" s="2">
        <v>2.58E-2</v>
      </c>
      <c r="G39" s="30">
        <v>8479.3330000000005</v>
      </c>
      <c r="H39" s="30">
        <v>8701.2289999999994</v>
      </c>
      <c r="I39" s="53">
        <f t="shared" si="6"/>
        <v>12.326618793333409</v>
      </c>
      <c r="J39" s="53">
        <f t="shared" si="7"/>
        <v>12.326618793333353</v>
      </c>
    </row>
    <row r="40" spans="4:10" x14ac:dyDescent="0.25">
      <c r="D40" s="9" t="s">
        <v>11</v>
      </c>
      <c r="E40">
        <v>13879.2307</v>
      </c>
      <c r="F40" s="11">
        <v>0.24890000000000001</v>
      </c>
      <c r="G40" s="33">
        <v>11290.942999999999</v>
      </c>
      <c r="H40" s="30">
        <v>14746.370999999999</v>
      </c>
      <c r="I40" s="53">
        <f t="shared" si="6"/>
        <v>191.91891784611107</v>
      </c>
      <c r="J40" s="53">
        <f t="shared" si="7"/>
        <v>191.91891784611107</v>
      </c>
    </row>
    <row r="41" spans="4:10" x14ac:dyDescent="0.25">
      <c r="J41" s="53"/>
    </row>
    <row r="42" spans="4:10" x14ac:dyDescent="0.25">
      <c r="J42" s="53"/>
    </row>
    <row r="43" spans="4:10" x14ac:dyDescent="0.25">
      <c r="J43" s="53"/>
    </row>
  </sheetData>
  <mergeCells count="5">
    <mergeCell ref="E3:F3"/>
    <mergeCell ref="E35:J35"/>
    <mergeCell ref="E27:J27"/>
    <mergeCell ref="E19:J19"/>
    <mergeCell ref="E10:J10"/>
  </mergeCells>
  <pageMargins left="0.7" right="0.7" top="0.75" bottom="0.75" header="0.3" footer="0.3"/>
  <pageSetup paperSize="9" orientation="portrait" horizont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0086C-01D6-4C53-B46F-0E27B0F4A59B}">
  <dimension ref="E10:Q40"/>
  <sheetViews>
    <sheetView topLeftCell="C19" workbookViewId="0">
      <selection activeCell="J10" sqref="J10"/>
    </sheetView>
  </sheetViews>
  <sheetFormatPr baseColWidth="10" defaultRowHeight="15" x14ac:dyDescent="0.25"/>
  <cols>
    <col min="6" max="6" width="21.28515625" customWidth="1"/>
    <col min="11" max="11" width="13.140625" customWidth="1"/>
    <col min="12" max="12" width="12.42578125" customWidth="1"/>
    <col min="13" max="13" width="11.7109375" customWidth="1"/>
    <col min="14" max="14" width="17.28515625" customWidth="1"/>
    <col min="16" max="16" width="26.5703125" customWidth="1"/>
    <col min="17" max="17" width="32.7109375" customWidth="1"/>
  </cols>
  <sheetData>
    <row r="10" spans="5:17" x14ac:dyDescent="0.25">
      <c r="F10" s="7" t="s">
        <v>4</v>
      </c>
      <c r="M10" s="8"/>
      <c r="N10" s="16" t="s">
        <v>4</v>
      </c>
      <c r="O10" s="16" t="s">
        <v>10</v>
      </c>
      <c r="P10" s="16" t="s">
        <v>6</v>
      </c>
      <c r="Q10" s="17" t="s">
        <v>12</v>
      </c>
    </row>
    <row r="11" spans="5:17" x14ac:dyDescent="0.25">
      <c r="F11" s="3" t="s">
        <v>7</v>
      </c>
      <c r="M11" s="18" t="s">
        <v>0</v>
      </c>
      <c r="N11" s="8">
        <f>F12</f>
        <v>2366.66</v>
      </c>
      <c r="O11" s="8">
        <f>F21</f>
        <v>78</v>
      </c>
      <c r="P11" s="8">
        <f>F29</f>
        <v>1656</v>
      </c>
      <c r="Q11" s="8">
        <f>F37</f>
        <v>142.66</v>
      </c>
    </row>
    <row r="12" spans="5:17" x14ac:dyDescent="0.25">
      <c r="E12" s="1" t="s">
        <v>0</v>
      </c>
      <c r="F12">
        <v>2366.66</v>
      </c>
      <c r="M12" s="18" t="s">
        <v>13</v>
      </c>
      <c r="N12" s="8">
        <f>F13</f>
        <v>73.5</v>
      </c>
      <c r="O12" s="8">
        <f>F22</f>
        <v>40</v>
      </c>
      <c r="P12" s="8">
        <f>F30</f>
        <v>1567</v>
      </c>
      <c r="Q12" s="8">
        <f>F38</f>
        <v>56</v>
      </c>
    </row>
    <row r="13" spans="5:17" x14ac:dyDescent="0.25">
      <c r="E13" s="1" t="s">
        <v>1</v>
      </c>
      <c r="F13">
        <v>73.5</v>
      </c>
      <c r="M13" s="18" t="s">
        <v>15</v>
      </c>
      <c r="N13" s="8">
        <f>F14</f>
        <v>320</v>
      </c>
      <c r="O13" s="8">
        <f>F23</f>
        <v>105</v>
      </c>
      <c r="P13" s="8">
        <f>F31</f>
        <v>3906</v>
      </c>
      <c r="Q13" s="8">
        <f>F39</f>
        <v>117</v>
      </c>
    </row>
    <row r="14" spans="5:17" x14ac:dyDescent="0.25">
      <c r="E14" s="1" t="s">
        <v>5</v>
      </c>
      <c r="F14">
        <v>320</v>
      </c>
      <c r="M14" s="18" t="s">
        <v>11</v>
      </c>
      <c r="N14" s="8">
        <f>F15</f>
        <v>73.08</v>
      </c>
      <c r="O14" s="8">
        <f>F24</f>
        <v>25</v>
      </c>
      <c r="P14" s="8">
        <f>F32</f>
        <v>1551</v>
      </c>
      <c r="Q14" s="8">
        <f>F40</f>
        <v>40</v>
      </c>
    </row>
    <row r="15" spans="5:17" x14ac:dyDescent="0.25">
      <c r="E15" s="1" t="s">
        <v>11</v>
      </c>
      <c r="F15">
        <v>73.08</v>
      </c>
    </row>
    <row r="19" spans="5:6" x14ac:dyDescent="0.25">
      <c r="F19" s="7" t="s">
        <v>10</v>
      </c>
    </row>
    <row r="20" spans="5:6" x14ac:dyDescent="0.25">
      <c r="F20" s="3" t="s">
        <v>7</v>
      </c>
    </row>
    <row r="21" spans="5:6" x14ac:dyDescent="0.25">
      <c r="E21" s="1" t="s">
        <v>0</v>
      </c>
      <c r="F21">
        <v>78</v>
      </c>
    </row>
    <row r="22" spans="5:6" x14ac:dyDescent="0.25">
      <c r="E22" s="1" t="s">
        <v>1</v>
      </c>
      <c r="F22">
        <v>40</v>
      </c>
    </row>
    <row r="23" spans="5:6" x14ac:dyDescent="0.25">
      <c r="E23" s="1" t="s">
        <v>5</v>
      </c>
      <c r="F23">
        <v>105</v>
      </c>
    </row>
    <row r="24" spans="5:6" x14ac:dyDescent="0.25">
      <c r="E24" s="1" t="s">
        <v>11</v>
      </c>
      <c r="F24">
        <v>25</v>
      </c>
    </row>
    <row r="27" spans="5:6" x14ac:dyDescent="0.25">
      <c r="F27" s="7" t="s">
        <v>6</v>
      </c>
    </row>
    <row r="28" spans="5:6" x14ac:dyDescent="0.25">
      <c r="F28" s="3" t="s">
        <v>7</v>
      </c>
    </row>
    <row r="29" spans="5:6" x14ac:dyDescent="0.25">
      <c r="E29" s="1" t="s">
        <v>0</v>
      </c>
      <c r="F29">
        <v>1656</v>
      </c>
    </row>
    <row r="30" spans="5:6" x14ac:dyDescent="0.25">
      <c r="E30" s="1" t="s">
        <v>1</v>
      </c>
      <c r="F30">
        <v>1567</v>
      </c>
    </row>
    <row r="31" spans="5:6" x14ac:dyDescent="0.25">
      <c r="E31" s="1" t="s">
        <v>5</v>
      </c>
      <c r="F31">
        <v>3906</v>
      </c>
    </row>
    <row r="32" spans="5:6" x14ac:dyDescent="0.25">
      <c r="E32" s="1" t="s">
        <v>11</v>
      </c>
      <c r="F32">
        <v>1551</v>
      </c>
    </row>
    <row r="35" spans="5:7" ht="15" customHeight="1" x14ac:dyDescent="0.25">
      <c r="F35" s="15" t="s">
        <v>12</v>
      </c>
      <c r="G35" s="13"/>
    </row>
    <row r="36" spans="5:7" x14ac:dyDescent="0.25">
      <c r="F36" s="3" t="s">
        <v>7</v>
      </c>
      <c r="G36" s="14"/>
    </row>
    <row r="37" spans="5:7" x14ac:dyDescent="0.25">
      <c r="E37" s="1" t="s">
        <v>0</v>
      </c>
      <c r="F37">
        <v>142.66</v>
      </c>
      <c r="G37" s="2"/>
    </row>
    <row r="38" spans="5:7" x14ac:dyDescent="0.25">
      <c r="E38" s="1" t="s">
        <v>1</v>
      </c>
      <c r="F38">
        <v>56</v>
      </c>
      <c r="G38" s="2"/>
    </row>
    <row r="39" spans="5:7" x14ac:dyDescent="0.25">
      <c r="E39" s="1" t="s">
        <v>5</v>
      </c>
      <c r="F39">
        <v>117</v>
      </c>
      <c r="G39" s="2"/>
    </row>
    <row r="40" spans="5:7" x14ac:dyDescent="0.25">
      <c r="E40" s="9" t="s">
        <v>11</v>
      </c>
      <c r="F40">
        <v>40</v>
      </c>
      <c r="G40" s="11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Startup</vt:lpstr>
      <vt:lpstr>Stedy</vt:lpstr>
      <vt:lpstr>Memoria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Álvarez Guinarte</dc:creator>
  <cp:lastModifiedBy>Diego Álvarez Guinarte</cp:lastModifiedBy>
  <dcterms:created xsi:type="dcterms:W3CDTF">2015-06-05T18:19:34Z</dcterms:created>
  <dcterms:modified xsi:type="dcterms:W3CDTF">2020-12-08T18:14:50Z</dcterms:modified>
</cp:coreProperties>
</file>