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League T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1" i="1"/>
  <c r="J12" i="1"/>
  <c r="J9" i="1"/>
  <c r="J8" i="1"/>
  <c r="J4" i="1"/>
  <c r="J10" i="1"/>
  <c r="J6" i="1"/>
  <c r="J5" i="1"/>
  <c r="J2" i="1"/>
  <c r="J3" i="1"/>
  <c r="J7" i="1"/>
  <c r="I13" i="1"/>
  <c r="I11" i="1"/>
  <c r="I12" i="1"/>
  <c r="I9" i="1"/>
  <c r="I8" i="1"/>
  <c r="I4" i="1"/>
  <c r="I10" i="1"/>
  <c r="I6" i="1"/>
  <c r="I5" i="1"/>
  <c r="I2" i="1"/>
  <c r="I3" i="1"/>
  <c r="I7" i="1"/>
  <c r="H13" i="1"/>
  <c r="H11" i="1"/>
  <c r="H12" i="1"/>
  <c r="H9" i="1"/>
  <c r="H8" i="1"/>
  <c r="H4" i="1"/>
  <c r="H10" i="1"/>
  <c r="H6" i="1"/>
  <c r="H5" i="1"/>
  <c r="H2" i="1"/>
  <c r="H3" i="1"/>
  <c r="H7" i="1"/>
  <c r="B13" i="1"/>
  <c r="B11" i="1"/>
  <c r="B12" i="1"/>
  <c r="B9" i="1"/>
  <c r="B8" i="1"/>
  <c r="B4" i="1"/>
  <c r="B10" i="1"/>
  <c r="B6" i="1"/>
  <c r="B5" i="1"/>
  <c r="B2" i="1"/>
  <c r="B3" i="1"/>
  <c r="B7" i="1"/>
  <c r="K7" i="1" l="1"/>
  <c r="K9" i="1"/>
  <c r="K3" i="1"/>
  <c r="K10" i="1"/>
  <c r="K12" i="1"/>
  <c r="K6" i="1"/>
  <c r="K2" i="1"/>
  <c r="K4" i="1"/>
  <c r="K11" i="1"/>
  <c r="K5" i="1"/>
  <c r="K8" i="1"/>
  <c r="K13" i="1"/>
  <c r="O9" i="1"/>
  <c r="O3" i="1"/>
  <c r="O10" i="1"/>
  <c r="O12" i="1"/>
  <c r="O6" i="1"/>
  <c r="O2" i="1"/>
  <c r="O4" i="1"/>
  <c r="O11" i="1"/>
  <c r="O7" i="1"/>
  <c r="O5" i="1"/>
  <c r="O8" i="1"/>
  <c r="O13" i="1"/>
  <c r="J16" i="1"/>
  <c r="J15" i="1"/>
  <c r="O16" i="1" l="1"/>
  <c r="O15" i="1"/>
  <c r="K15" i="1"/>
  <c r="K16" i="1"/>
  <c r="M13" i="1"/>
  <c r="M4" i="1"/>
  <c r="M12" i="1"/>
  <c r="M6" i="1"/>
  <c r="M11" i="1"/>
  <c r="M8" i="1"/>
  <c r="M9" i="1"/>
  <c r="M2" i="1"/>
  <c r="M10" i="1"/>
  <c r="M7" i="1"/>
  <c r="M3" i="1"/>
  <c r="M5" i="1"/>
  <c r="N5" i="1" l="1"/>
  <c r="N13" i="1"/>
  <c r="P6" i="1"/>
  <c r="P13" i="1"/>
  <c r="P8" i="1"/>
  <c r="P3" i="1"/>
  <c r="P5" i="1"/>
  <c r="P12" i="1"/>
  <c r="P9" i="1"/>
  <c r="P2" i="1"/>
  <c r="N2" i="1" s="1"/>
  <c r="P10" i="1"/>
  <c r="P11" i="1"/>
  <c r="P7" i="1"/>
  <c r="P4" i="1"/>
  <c r="L12" i="1"/>
  <c r="N12" i="1" s="1"/>
  <c r="L7" i="1"/>
  <c r="N7" i="1" s="1"/>
  <c r="L3" i="1"/>
  <c r="N3" i="1" s="1"/>
  <c r="L11" i="1"/>
  <c r="N11" i="1" s="1"/>
  <c r="L10" i="1"/>
  <c r="N10" i="1" s="1"/>
  <c r="L9" i="1"/>
  <c r="N9" i="1" s="1"/>
  <c r="L2" i="1"/>
  <c r="L4" i="1"/>
  <c r="N4" i="1" s="1"/>
  <c r="L6" i="1"/>
  <c r="N6" i="1" s="1"/>
  <c r="L13" i="1"/>
  <c r="L5" i="1"/>
  <c r="L8" i="1"/>
  <c r="N8" i="1" s="1"/>
</calcChain>
</file>

<file path=xl/sharedStrings.xml><?xml version="1.0" encoding="utf-8"?>
<sst xmlns="http://schemas.openxmlformats.org/spreadsheetml/2006/main" count="30" uniqueCount="30">
  <si>
    <t>Team</t>
  </si>
  <si>
    <t>Played</t>
  </si>
  <si>
    <t>Won</t>
  </si>
  <si>
    <t>Drawn</t>
  </si>
  <si>
    <t>Lost</t>
  </si>
  <si>
    <t>For</t>
  </si>
  <si>
    <t>Against</t>
  </si>
  <si>
    <t>GD</t>
  </si>
  <si>
    <t>Points</t>
  </si>
  <si>
    <t>Possible</t>
  </si>
  <si>
    <t>Pollok</t>
  </si>
  <si>
    <t>Troon</t>
  </si>
  <si>
    <t>Auchinleck</t>
  </si>
  <si>
    <t>Glenafton</t>
  </si>
  <si>
    <t>KRR</t>
  </si>
  <si>
    <t>Shettleston</t>
  </si>
  <si>
    <t>Kilbirnie</t>
  </si>
  <si>
    <t>Hurlford</t>
  </si>
  <si>
    <t>Beith</t>
  </si>
  <si>
    <t>Petershill</t>
  </si>
  <si>
    <t>Arthurlie</t>
  </si>
  <si>
    <t>Irvine Meadow</t>
  </si>
  <si>
    <t>GD Per Game</t>
  </si>
  <si>
    <t>Mean</t>
  </si>
  <si>
    <t>GDPG Standardised</t>
  </si>
  <si>
    <t>Poss Standardised</t>
  </si>
  <si>
    <t>STD</t>
  </si>
  <si>
    <t>Dalyrank™</t>
  </si>
  <si>
    <t>PPG</t>
  </si>
  <si>
    <t>PPG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</si>
</sst>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2" xfId="0" applyFill="1" applyBorder="1"/>
    <xf numFmtId="2" fontId="0" fillId="0" borderId="3" xfId="0" applyNumberFormat="1" applyFill="1" applyBorder="1"/>
    <xf numFmtId="1" fontId="0" fillId="0" borderId="0" xfId="0" applyNumberFormat="1"/>
    <xf numFmtId="0" fontId="1" fillId="0" borderId="11" xfId="0" applyFont="1" applyFill="1" applyBorder="1"/>
    <xf numFmtId="0" fontId="1" fillId="0" borderId="6" xfId="0" applyFont="1" applyBorder="1"/>
    <xf numFmtId="0" fontId="0" fillId="2" borderId="9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1" fillId="4" borderId="10" xfId="0" applyFont="1" applyFill="1" applyBorder="1"/>
    <xf numFmtId="0" fontId="1" fillId="4" borderId="11" xfId="0" applyFont="1" applyFill="1" applyBorder="1"/>
    <xf numFmtId="0" fontId="0" fillId="4" borderId="9" xfId="0" applyFill="1" applyBorder="1"/>
    <xf numFmtId="0" fontId="0" fillId="4" borderId="14" xfId="0" applyFill="1" applyBorder="1"/>
    <xf numFmtId="2" fontId="0" fillId="4" borderId="9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3" borderId="15" xfId="0" applyFill="1" applyBorder="1" applyProtection="1">
      <protection locked="0"/>
    </xf>
    <xf numFmtId="0" fontId="0" fillId="4" borderId="15" xfId="0" applyFill="1" applyBorder="1"/>
    <xf numFmtId="2" fontId="0" fillId="4" borderId="15" xfId="0" applyNumberFormat="1" applyFill="1" applyBorder="1"/>
    <xf numFmtId="0" fontId="0" fillId="0" borderId="15" xfId="0" applyBorder="1"/>
    <xf numFmtId="1" fontId="0" fillId="0" borderId="9" xfId="0" applyNumberFormat="1" applyBorder="1"/>
    <xf numFmtId="0" fontId="1" fillId="0" borderId="16" xfId="0" applyFont="1" applyFill="1" applyBorder="1"/>
    <xf numFmtId="1" fontId="0" fillId="0" borderId="17" xfId="0" applyNumberFormat="1" applyBorder="1"/>
    <xf numFmtId="0" fontId="1" fillId="0" borderId="9" xfId="0" applyFont="1" applyFill="1" applyBorder="1"/>
    <xf numFmtId="0" fontId="1" fillId="0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N1" sqref="N1:N1048576"/>
    </sheetView>
  </sheetViews>
  <sheetFormatPr defaultRowHeight="15" x14ac:dyDescent="0.25"/>
  <cols>
    <col min="1" max="1" width="18" customWidth="1"/>
    <col min="11" max="11" width="13.5703125" customWidth="1"/>
    <col min="12" max="12" width="17.5703125" customWidth="1"/>
    <col min="13" max="13" width="16" customWidth="1"/>
    <col min="14" max="14" width="10.140625" customWidth="1"/>
  </cols>
  <sheetData>
    <row r="1" spans="1:17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22</v>
      </c>
      <c r="L1" s="13" t="s">
        <v>24</v>
      </c>
      <c r="M1" s="13" t="s">
        <v>25</v>
      </c>
      <c r="N1" s="31" t="s">
        <v>27</v>
      </c>
      <c r="O1" s="33" t="s">
        <v>28</v>
      </c>
      <c r="P1" s="34" t="s">
        <v>29</v>
      </c>
      <c r="Q1" s="8"/>
    </row>
    <row r="2" spans="1:17" x14ac:dyDescent="0.25">
      <c r="A2" s="23" t="s">
        <v>12</v>
      </c>
      <c r="B2" s="20">
        <f>($C2+$D2+$E2)</f>
        <v>10</v>
      </c>
      <c r="C2" s="15">
        <v>7</v>
      </c>
      <c r="D2" s="15">
        <v>0</v>
      </c>
      <c r="E2" s="15">
        <v>3</v>
      </c>
      <c r="F2" s="26">
        <v>17</v>
      </c>
      <c r="G2" s="26">
        <v>8</v>
      </c>
      <c r="H2" s="27">
        <f>($F2-$G2)</f>
        <v>9</v>
      </c>
      <c r="I2" s="27">
        <f>($C2*3)+$D2</f>
        <v>21</v>
      </c>
      <c r="J2" s="27">
        <f>66-($E2*3)-($D2*2)</f>
        <v>57</v>
      </c>
      <c r="K2" s="28">
        <f>$H2/$B2</f>
        <v>0.9</v>
      </c>
      <c r="L2" s="29">
        <f>STANDARDIZE(K2,$K$15,$K$16)</f>
        <v>1.1802300442060674</v>
      </c>
      <c r="M2" s="29">
        <f>STANDARDIZE(J2, $J$15,$J$16)</f>
        <v>1.7231137919889445</v>
      </c>
      <c r="N2" s="32">
        <f>500+(10*((1*M2)+(1*L2)+(2*P2)))</f>
        <v>559.72003650033218</v>
      </c>
      <c r="O2" s="30">
        <f>22*(I2/B2)</f>
        <v>46.2</v>
      </c>
      <c r="P2">
        <f>STANDARDIZE(O2,$O$15,$O$16)</f>
        <v>1.5343299069191045</v>
      </c>
      <c r="Q2" s="12"/>
    </row>
    <row r="3" spans="1:17" x14ac:dyDescent="0.25">
      <c r="A3" s="23" t="s">
        <v>11</v>
      </c>
      <c r="B3" s="20">
        <f>($C3+$D3+$E3)</f>
        <v>12</v>
      </c>
      <c r="C3" s="15">
        <v>7</v>
      </c>
      <c r="D3" s="15">
        <v>0</v>
      </c>
      <c r="E3" s="15">
        <v>5</v>
      </c>
      <c r="F3" s="16">
        <v>27</v>
      </c>
      <c r="G3" s="16">
        <v>12</v>
      </c>
      <c r="H3" s="20">
        <f>($F3-$G3)</f>
        <v>15</v>
      </c>
      <c r="I3" s="20">
        <f>($C3*3)+$D3</f>
        <v>21</v>
      </c>
      <c r="J3" s="20">
        <f>66-($E3*3)-($D3*2)</f>
        <v>51</v>
      </c>
      <c r="K3" s="22">
        <f>$H3/$B3</f>
        <v>1.25</v>
      </c>
      <c r="L3" s="7">
        <f>STANDARDIZE(K3,$K$15,$K$16)</f>
        <v>1.6219711428649901</v>
      </c>
      <c r="M3" s="7">
        <f>STANDARDIZE(J3, $J$15,$J$16)</f>
        <v>0.48247186175690482</v>
      </c>
      <c r="N3" s="32">
        <f>500+(10*((1*M3)+(1*L3)+(2*P3)))</f>
        <v>536.20543434127558</v>
      </c>
      <c r="O3" s="30">
        <f>22*(I3/B3)</f>
        <v>38.5</v>
      </c>
      <c r="P3">
        <f>STANDARDIZE(O3,$O$15,$O$16)</f>
        <v>0.75805021475283119</v>
      </c>
      <c r="Q3" s="12"/>
    </row>
    <row r="4" spans="1:17" x14ac:dyDescent="0.25">
      <c r="A4" s="23" t="s">
        <v>16</v>
      </c>
      <c r="B4" s="20">
        <f>($C4+$D4+$E4)</f>
        <v>9</v>
      </c>
      <c r="C4" s="15">
        <v>4</v>
      </c>
      <c r="D4" s="15">
        <v>3</v>
      </c>
      <c r="E4" s="15">
        <v>2</v>
      </c>
      <c r="F4" s="16">
        <v>10</v>
      </c>
      <c r="G4" s="16">
        <v>9</v>
      </c>
      <c r="H4" s="20">
        <f>($F4-$G4)</f>
        <v>1</v>
      </c>
      <c r="I4" s="20">
        <f>($C4*3)+$D4</f>
        <v>15</v>
      </c>
      <c r="J4" s="20">
        <f>66-($E4*3)-($D4*2)</f>
        <v>54</v>
      </c>
      <c r="K4" s="22">
        <f>$H4/$B4</f>
        <v>0.1111111111111111</v>
      </c>
      <c r="L4" s="7">
        <f>STANDARDIZE(K4,$K$15,$K$16)</f>
        <v>0.18455963135579709</v>
      </c>
      <c r="M4" s="7">
        <f>STANDARDIZE(J4, $J$15,$J$16)</f>
        <v>1.1027928268729246</v>
      </c>
      <c r="N4" s="32">
        <f>500+(10*((1*M4)+(1*L4)+(2*P4)))</f>
        <v>524.33795891464729</v>
      </c>
      <c r="O4" s="30">
        <f>22*(I4/B4)</f>
        <v>36.666666666666671</v>
      </c>
      <c r="P4">
        <f>STANDARDIZE(O4,$O$15,$O$16)</f>
        <v>0.5732217166180047</v>
      </c>
      <c r="Q4" s="12"/>
    </row>
    <row r="5" spans="1:17" x14ac:dyDescent="0.25">
      <c r="A5" s="23" t="s">
        <v>13</v>
      </c>
      <c r="B5" s="20">
        <f>($C5+$D5+$E5)</f>
        <v>11</v>
      </c>
      <c r="C5" s="15">
        <v>6</v>
      </c>
      <c r="D5" s="15">
        <v>1</v>
      </c>
      <c r="E5" s="15">
        <v>4</v>
      </c>
      <c r="F5" s="16">
        <v>19</v>
      </c>
      <c r="G5" s="16">
        <v>17</v>
      </c>
      <c r="H5" s="20">
        <f>($F5-$G5)</f>
        <v>2</v>
      </c>
      <c r="I5" s="20">
        <f>($C5*3)+$D5</f>
        <v>19</v>
      </c>
      <c r="J5" s="20">
        <f>66-($E5*3)-($D5*2)</f>
        <v>52</v>
      </c>
      <c r="K5" s="22">
        <f>$H5/$B5</f>
        <v>0.18181818181818182</v>
      </c>
      <c r="L5" s="7">
        <f>STANDARDIZE(K5,$K$15,$K$16)</f>
        <v>0.27380025734749869</v>
      </c>
      <c r="M5" s="7">
        <f>STANDARDIZE(J5, $J$15,$J$16)</f>
        <v>0.68924551679557811</v>
      </c>
      <c r="N5" s="32">
        <f>500+(10*((1*M5)+(1*L5)+(2*P5)))</f>
        <v>523.78330659211565</v>
      </c>
      <c r="O5" s="30">
        <f>22*(I5/B5)</f>
        <v>38</v>
      </c>
      <c r="P5">
        <f>STANDARDIZE(O5,$O$15,$O$16)</f>
        <v>0.70764244253424202</v>
      </c>
      <c r="Q5" s="12"/>
    </row>
    <row r="6" spans="1:17" x14ac:dyDescent="0.25">
      <c r="A6" s="25" t="s">
        <v>14</v>
      </c>
      <c r="B6" s="20">
        <f>($C6+$D6+$E6)</f>
        <v>11</v>
      </c>
      <c r="C6" s="15">
        <v>6</v>
      </c>
      <c r="D6" s="15">
        <v>1</v>
      </c>
      <c r="E6" s="15">
        <v>4</v>
      </c>
      <c r="F6" s="16">
        <v>14</v>
      </c>
      <c r="G6" s="16">
        <v>16</v>
      </c>
      <c r="H6" s="20">
        <f>($F6-$G6)</f>
        <v>-2</v>
      </c>
      <c r="I6" s="20">
        <f>($C6*3)+$D6</f>
        <v>19</v>
      </c>
      <c r="J6" s="20">
        <f>66-($E6*3)-($D6*2)</f>
        <v>52</v>
      </c>
      <c r="K6" s="22">
        <f>$H6/$B6</f>
        <v>-0.18181818181818182</v>
      </c>
      <c r="L6" s="7">
        <f>STANDARDIZE(K6,$K$15,$K$16)</f>
        <v>-0.18515153346696653</v>
      </c>
      <c r="M6" s="7">
        <f>STANDARDIZE(J6, $J$15,$J$16)</f>
        <v>0.68924551679557811</v>
      </c>
      <c r="N6" s="32">
        <f>500+(10*((1*M6)+(1*L6)+(2*P6)))</f>
        <v>519.19378868397098</v>
      </c>
      <c r="O6" s="30">
        <f>22*(I6/B6)</f>
        <v>38</v>
      </c>
      <c r="P6">
        <f>STANDARDIZE(O6,$O$15,$O$16)</f>
        <v>0.70764244253424202</v>
      </c>
      <c r="Q6" s="12"/>
    </row>
    <row r="7" spans="1:17" x14ac:dyDescent="0.25">
      <c r="A7" s="25" t="s">
        <v>10</v>
      </c>
      <c r="B7" s="20">
        <f>($C7+$D7+$E7)</f>
        <v>15</v>
      </c>
      <c r="C7" s="15">
        <v>8</v>
      </c>
      <c r="D7" s="15">
        <v>2</v>
      </c>
      <c r="E7" s="15">
        <v>5</v>
      </c>
      <c r="F7" s="16">
        <v>26</v>
      </c>
      <c r="G7" s="16">
        <v>18</v>
      </c>
      <c r="H7" s="20">
        <f>($F7-$G7)</f>
        <v>8</v>
      </c>
      <c r="I7" s="20">
        <f>($C7*3)+$D7</f>
        <v>26</v>
      </c>
      <c r="J7" s="20">
        <f>66-($E7*3)-($D7*2)</f>
        <v>47</v>
      </c>
      <c r="K7" s="22">
        <f>$H7/$B7</f>
        <v>0.53333333333333333</v>
      </c>
      <c r="L7" s="7">
        <f>STANDARDIZE(K7,$K$15,$K$16)</f>
        <v>0.71745365513481496</v>
      </c>
      <c r="M7" s="7">
        <f>STANDARDIZE(J7, $J$15,$J$16)</f>
        <v>-0.34462275839778833</v>
      </c>
      <c r="N7" s="32">
        <f>500+(10*((1*M7)+(1*L7)+(2*P7)))</f>
        <v>518.14999926988753</v>
      </c>
      <c r="O7" s="30">
        <f>22*(I7/B7)</f>
        <v>38.133333333333333</v>
      </c>
      <c r="P7">
        <f>STANDARDIZE(O7,$O$15,$O$16)</f>
        <v>0.72108451512586569</v>
      </c>
      <c r="Q7" s="12"/>
    </row>
    <row r="8" spans="1:17" x14ac:dyDescent="0.25">
      <c r="A8" s="23" t="s">
        <v>17</v>
      </c>
      <c r="B8" s="20">
        <f>($C8+$D8+$E8)</f>
        <v>10</v>
      </c>
      <c r="C8" s="15">
        <v>4</v>
      </c>
      <c r="D8" s="15">
        <v>2</v>
      </c>
      <c r="E8" s="15">
        <v>4</v>
      </c>
      <c r="F8" s="16">
        <v>21</v>
      </c>
      <c r="G8" s="16">
        <v>15</v>
      </c>
      <c r="H8" s="20">
        <f>($F8-$G8)</f>
        <v>6</v>
      </c>
      <c r="I8" s="20">
        <f>($C8*3)+$D8</f>
        <v>14</v>
      </c>
      <c r="J8" s="20">
        <f>66-($E8*3)-($D8*2)</f>
        <v>50</v>
      </c>
      <c r="K8" s="22">
        <f>$H8/$B8</f>
        <v>0.6</v>
      </c>
      <c r="L8" s="7">
        <f>STANDARDIZE(K8,$K$15,$K$16)</f>
        <v>0.80159481678413358</v>
      </c>
      <c r="M8" s="7">
        <f>STANDARDIZE(J8, $J$15,$J$16)</f>
        <v>0.27569820671823153</v>
      </c>
      <c r="N8" s="32">
        <f>500+(10*((1*M8)+(1*L8)+(2*P8)))</f>
        <v>510.4083406867548</v>
      </c>
      <c r="O8" s="30">
        <f>22*(I8/B8)</f>
        <v>30.799999999999997</v>
      </c>
      <c r="P8">
        <f>STANDARDIZE(O8,$O$15,$O$16)</f>
        <v>-1.8229477413442295E-2</v>
      </c>
      <c r="Q8" s="12"/>
    </row>
    <row r="9" spans="1:17" x14ac:dyDescent="0.25">
      <c r="A9" s="23" t="s">
        <v>18</v>
      </c>
      <c r="B9" s="20">
        <f>($C9+$D9+$E9)</f>
        <v>10</v>
      </c>
      <c r="C9" s="15">
        <v>3</v>
      </c>
      <c r="D9" s="15">
        <v>3</v>
      </c>
      <c r="E9" s="15">
        <v>4</v>
      </c>
      <c r="F9" s="16">
        <v>17</v>
      </c>
      <c r="G9" s="16">
        <v>23</v>
      </c>
      <c r="H9" s="20">
        <f>($F9-$G9)</f>
        <v>-6</v>
      </c>
      <c r="I9" s="20">
        <f>($C9*3)+$D9</f>
        <v>12</v>
      </c>
      <c r="J9" s="20">
        <f>66-($E9*3)-($D9*2)</f>
        <v>48</v>
      </c>
      <c r="K9" s="22">
        <f>$H9/$B9</f>
        <v>-0.6</v>
      </c>
      <c r="L9" s="7">
        <f>STANDARDIZE(K9,$K$15,$K$16)</f>
        <v>-0.71294609290360145</v>
      </c>
      <c r="M9" s="7">
        <f>STANDARDIZE(J9, $J$15,$J$16)</f>
        <v>-0.13784910335911504</v>
      </c>
      <c r="N9" s="32">
        <f>500+(10*((1*M9)+(1*L9)+(2*P9)))</f>
        <v>482.25569057863231</v>
      </c>
      <c r="O9" s="30">
        <f>22*(I9/B9)</f>
        <v>26.4</v>
      </c>
      <c r="P9">
        <f>STANDARDIZE(O9,$O$15,$O$16)</f>
        <v>-0.46181787293702681</v>
      </c>
      <c r="Q9" s="12"/>
    </row>
    <row r="10" spans="1:17" x14ac:dyDescent="0.25">
      <c r="A10" s="25" t="s">
        <v>15</v>
      </c>
      <c r="B10" s="20">
        <f>($C10+$D10+$E10)</f>
        <v>14</v>
      </c>
      <c r="C10" s="15">
        <v>5</v>
      </c>
      <c r="D10" s="15">
        <v>2</v>
      </c>
      <c r="E10" s="15">
        <v>7</v>
      </c>
      <c r="F10" s="16">
        <v>17</v>
      </c>
      <c r="G10" s="16">
        <v>18</v>
      </c>
      <c r="H10" s="20">
        <f>($F10-$G10)</f>
        <v>-1</v>
      </c>
      <c r="I10" s="20">
        <f>($C10*3)+$D10</f>
        <v>17</v>
      </c>
      <c r="J10" s="20">
        <f>66-($E10*3)-($D10*2)</f>
        <v>41</v>
      </c>
      <c r="K10" s="22">
        <f>$H10/$B10</f>
        <v>-7.1428571428571425E-2</v>
      </c>
      <c r="L10" s="7">
        <f>STANDARDIZE(K10,$K$15,$K$16)</f>
        <v>-4.5826882684003874E-2</v>
      </c>
      <c r="M10" s="7">
        <f>STANDARDIZE(J10, $J$15,$J$16)</f>
        <v>-1.5852646886298281</v>
      </c>
      <c r="N10" s="32">
        <f>500+(10*((1*M10)+(1*L10)+(2*P10)))</f>
        <v>475.08642453601198</v>
      </c>
      <c r="O10" s="30">
        <f>22*(I10/B10)</f>
        <v>26.714285714285712</v>
      </c>
      <c r="P10">
        <f>STANDARDIZE(O10,$O$15,$O$16)</f>
        <v>-0.43013298754248519</v>
      </c>
      <c r="Q10" s="12"/>
    </row>
    <row r="11" spans="1:17" x14ac:dyDescent="0.25">
      <c r="A11" s="25" t="s">
        <v>20</v>
      </c>
      <c r="B11" s="20">
        <f>($C11+$D11+$E11)</f>
        <v>9</v>
      </c>
      <c r="C11" s="15">
        <v>2</v>
      </c>
      <c r="D11" s="15">
        <v>2</v>
      </c>
      <c r="E11" s="15">
        <v>5</v>
      </c>
      <c r="F11" s="16">
        <v>9</v>
      </c>
      <c r="G11" s="16">
        <v>13</v>
      </c>
      <c r="H11" s="20">
        <f>($F11-$G11)</f>
        <v>-4</v>
      </c>
      <c r="I11" s="20">
        <f>($C11*3)+$D11</f>
        <v>8</v>
      </c>
      <c r="J11" s="20">
        <f>66-($E11*3)-($D11*2)</f>
        <v>47</v>
      </c>
      <c r="K11" s="22">
        <f>$H11/$B11</f>
        <v>-0.44444444444444442</v>
      </c>
      <c r="L11" s="7">
        <f>STANDARDIZE(K11,$K$15,$K$16)</f>
        <v>-0.51661671572185808</v>
      </c>
      <c r="M11" s="7">
        <f>STANDARDIZE(J11, $J$15,$J$16)</f>
        <v>-0.34462275839778833</v>
      </c>
      <c r="N11" s="32">
        <f>500+(10*((1*M11)+(1*L11)+(2*P11)))</f>
        <v>468.35071993932922</v>
      </c>
      <c r="O11" s="30">
        <f>22*(I11/B11)</f>
        <v>19.555555555555554</v>
      </c>
      <c r="P11">
        <f>STANDARDIZE(O11,$O$15,$O$16)</f>
        <v>-1.1518442659737143</v>
      </c>
      <c r="Q11" s="12"/>
    </row>
    <row r="12" spans="1:17" x14ac:dyDescent="0.25">
      <c r="A12" s="25" t="s">
        <v>19</v>
      </c>
      <c r="B12" s="20">
        <f>($C12+$D12+$E12)</f>
        <v>11</v>
      </c>
      <c r="C12" s="15">
        <v>3</v>
      </c>
      <c r="D12" s="15">
        <v>3</v>
      </c>
      <c r="E12" s="15">
        <v>5</v>
      </c>
      <c r="F12" s="16">
        <v>13</v>
      </c>
      <c r="G12" s="16">
        <v>24</v>
      </c>
      <c r="H12" s="20">
        <f>($F12-$G12)</f>
        <v>-11</v>
      </c>
      <c r="I12" s="20">
        <f>($C12*3)+$D12</f>
        <v>12</v>
      </c>
      <c r="J12" s="20">
        <f>66-($E12*3)-($D12*2)</f>
        <v>45</v>
      </c>
      <c r="K12" s="22">
        <f>$H12/$B12</f>
        <v>-1</v>
      </c>
      <c r="L12" s="7">
        <f>STANDARDIZE(K12,$K$15,$K$16)</f>
        <v>-1.2177930627995133</v>
      </c>
      <c r="M12" s="7">
        <f>STANDARDIZE(J12, $J$15,$J$16)</f>
        <v>-0.75817006847513491</v>
      </c>
      <c r="N12" s="32">
        <f>500+(10*((1*M12)+(1*L12)+(2*P12)))</f>
        <v>466.1648650955284</v>
      </c>
      <c r="O12" s="30">
        <f>22*(I12/B12)</f>
        <v>24</v>
      </c>
      <c r="P12">
        <f>STANDARDIZE(O12,$O$15,$O$16)</f>
        <v>-0.70377517958625468</v>
      </c>
      <c r="Q12" s="12"/>
    </row>
    <row r="13" spans="1:17" ht="15.75" thickBot="1" x14ac:dyDescent="0.3">
      <c r="A13" s="24" t="s">
        <v>21</v>
      </c>
      <c r="B13" s="21">
        <f>($C13+$D13+$E13)</f>
        <v>10</v>
      </c>
      <c r="C13" s="17">
        <v>1</v>
      </c>
      <c r="D13" s="17">
        <v>1</v>
      </c>
      <c r="E13" s="17">
        <v>8</v>
      </c>
      <c r="F13" s="16">
        <v>13</v>
      </c>
      <c r="G13" s="16">
        <v>30</v>
      </c>
      <c r="H13" s="20">
        <f>($F13-$G13)</f>
        <v>-17</v>
      </c>
      <c r="I13" s="20">
        <f>($C13*3)+$D13</f>
        <v>4</v>
      </c>
      <c r="J13" s="20">
        <f>66-($E13*3)-($D13*2)</f>
        <v>40</v>
      </c>
      <c r="K13" s="22">
        <f>$H13/$B13</f>
        <v>-1.7</v>
      </c>
      <c r="L13" s="7">
        <f>STANDARDIZE(K13,$K$15,$K$16)</f>
        <v>-2.1012752601173585</v>
      </c>
      <c r="M13" s="7">
        <f>STANDARDIZE(J13, $J$15,$J$16)</f>
        <v>-1.7920383436685012</v>
      </c>
      <c r="N13" s="32">
        <f>500+(10*((1*M13)+(1*L13)+(2*P13)))</f>
        <v>416.34343486151408</v>
      </c>
      <c r="O13" s="30">
        <f>22*(I13/B13)</f>
        <v>8.8000000000000007</v>
      </c>
      <c r="P13">
        <f>STANDARDIZE(O13,$O$15,$O$16)</f>
        <v>-2.2361714550313652</v>
      </c>
      <c r="Q13" s="12"/>
    </row>
    <row r="14" spans="1:17" ht="15.75" thickBot="1" x14ac:dyDescent="0.3">
      <c r="I14" s="2"/>
      <c r="J14" s="3"/>
      <c r="K14" s="4"/>
    </row>
    <row r="15" spans="1:17" x14ac:dyDescent="0.25">
      <c r="H15" s="9"/>
      <c r="I15" s="1" t="s">
        <v>23</v>
      </c>
      <c r="J15" s="10">
        <f>AVERAGE(J2:J13)</f>
        <v>48.666666666666664</v>
      </c>
      <c r="K15" s="11">
        <f>AVERAGE(K2:K13)</f>
        <v>-3.5119047619047626E-2</v>
      </c>
      <c r="O15" s="12">
        <f>AVERAGE(O2:O13)</f>
        <v>30.980820105820104</v>
      </c>
    </row>
    <row r="16" spans="1:17" ht="15.75" thickBot="1" x14ac:dyDescent="0.3">
      <c r="I16" s="14" t="s">
        <v>26</v>
      </c>
      <c r="J16" s="5">
        <f>_xlfn.STDEV.P(J2:J13)</f>
        <v>4.8362060428489695</v>
      </c>
      <c r="K16" s="6">
        <f>_xlfn.STDEV.P(K2:K13)</f>
        <v>0.79231930436756148</v>
      </c>
      <c r="O16">
        <f>_xlfn.STDEV.P(O2:O13)</f>
        <v>9.919105288600953</v>
      </c>
    </row>
  </sheetData>
  <sortState ref="A2:P16">
    <sortCondition descending="1" ref="N1"/>
  </sortState>
  <conditionalFormatting sqref="L2:L13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Q1 N1: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2016-02-28T12:41:06Z</dcterms:created>
  <dcterms:modified xsi:type="dcterms:W3CDTF">2016-02-28T22:25:19Z</dcterms:modified>
</cp:coreProperties>
</file>