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"/>
    </mc:Choice>
  </mc:AlternateContent>
  <xr:revisionPtr revIDLastSave="0" documentId="13_ncr:1_{EE6040A0-9459-4DFF-8665-76A44B19D24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rowdfunding" sheetId="1" r:id="rId1"/>
    <sheet name="Parent Category-Pivot" sheetId="2" r:id="rId2"/>
    <sheet name="Sub-Category Pivot" sheetId="3" r:id="rId3"/>
    <sheet name="Date Created Conversion Pivot" sheetId="4" r:id="rId4"/>
    <sheet name="Bonus" sheetId="6" r:id="rId5"/>
    <sheet name="Bonus Statistical" sheetId="7" r:id="rId6"/>
  </sheets>
  <definedNames>
    <definedName name="_xlnm._FilterDatabase" localSheetId="0" hidden="1">Crowdfunding!$A$1:$T$1001</definedName>
    <definedName name="_xlchart.v1.0" hidden="1">'Bonus Statistical'!$F$2:$F$365</definedName>
    <definedName name="_xlchart.v1.1" hidden="1">'Bonus Statistical'!$B$2:$B$566</definedName>
    <definedName name="_xlchart.v1.2" hidden="1">'Bonus Statistical'!$B$2:$B$566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7" l="1"/>
  <c r="M18" i="7"/>
  <c r="N13" i="7"/>
  <c r="M13" i="7"/>
  <c r="L18" i="7"/>
  <c r="K18" i="7"/>
  <c r="J18" i="7"/>
  <c r="I18" i="7"/>
  <c r="L13" i="7"/>
  <c r="K13" i="7"/>
  <c r="J13" i="7"/>
  <c r="I13" i="7"/>
  <c r="N7" i="7" l="1"/>
  <c r="M7" i="7"/>
  <c r="L7" i="7"/>
  <c r="K7" i="7"/>
  <c r="J7" i="7"/>
  <c r="I7" i="7"/>
  <c r="N2" i="7"/>
  <c r="M2" i="7"/>
  <c r="L2" i="7"/>
  <c r="K2" i="7"/>
  <c r="J2" i="7"/>
  <c r="I2" i="7"/>
  <c r="D13" i="6"/>
  <c r="D12" i="6"/>
  <c r="D11" i="6"/>
  <c r="D10" i="6"/>
  <c r="D9" i="6"/>
  <c r="D8" i="6"/>
  <c r="D7" i="6"/>
  <c r="D6" i="6"/>
  <c r="E6" i="6" s="1"/>
  <c r="D5" i="6"/>
  <c r="D4" i="6"/>
  <c r="D3" i="6"/>
  <c r="C4" i="6"/>
  <c r="C5" i="6"/>
  <c r="C6" i="6"/>
  <c r="C7" i="6"/>
  <c r="C8" i="6"/>
  <c r="C9" i="6"/>
  <c r="C10" i="6"/>
  <c r="C11" i="6"/>
  <c r="C12" i="6"/>
  <c r="C13" i="6"/>
  <c r="C3" i="6"/>
  <c r="B13" i="6"/>
  <c r="B12" i="6"/>
  <c r="E12" i="6" s="1"/>
  <c r="B11" i="6"/>
  <c r="B10" i="6"/>
  <c r="B9" i="6"/>
  <c r="B8" i="6"/>
  <c r="E8" i="6" s="1"/>
  <c r="B7" i="6"/>
  <c r="B6" i="6"/>
  <c r="B5" i="6"/>
  <c r="B3" i="6"/>
  <c r="E3" i="6" s="1"/>
  <c r="H3" i="6" s="1"/>
  <c r="B4" i="6"/>
  <c r="D2" i="6"/>
  <c r="C2" i="6"/>
  <c r="B2" i="6"/>
  <c r="E2" i="6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T3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10" i="6" l="1"/>
  <c r="E4" i="6"/>
  <c r="G4" i="6" s="1"/>
  <c r="E7" i="6"/>
  <c r="H7" i="6" s="1"/>
  <c r="E11" i="6"/>
  <c r="H11" i="6" s="1"/>
  <c r="E5" i="6"/>
  <c r="F5" i="6" s="1"/>
  <c r="E9" i="6"/>
  <c r="F9" i="6" s="1"/>
  <c r="E13" i="6"/>
  <c r="F13" i="6" s="1"/>
  <c r="F6" i="6"/>
  <c r="F10" i="6"/>
  <c r="G3" i="6"/>
  <c r="G10" i="6"/>
  <c r="G6" i="6"/>
  <c r="H4" i="6"/>
  <c r="H8" i="6"/>
  <c r="H12" i="6"/>
  <c r="G12" i="6"/>
  <c r="G8" i="6"/>
  <c r="H5" i="6"/>
  <c r="H9" i="6"/>
  <c r="F12" i="6"/>
  <c r="F8" i="6"/>
  <c r="F4" i="6"/>
  <c r="H10" i="6"/>
  <c r="H6" i="6"/>
  <c r="F3" i="6"/>
  <c r="H2" i="6"/>
  <c r="F2" i="6"/>
  <c r="G2" i="6"/>
  <c r="F7" i="6" l="1"/>
  <c r="G7" i="6"/>
  <c r="F11" i="6"/>
  <c r="G5" i="6"/>
  <c r="G11" i="6"/>
  <c r="H13" i="6"/>
  <c r="G9" i="6"/>
  <c r="G13" i="6"/>
</calcChain>
</file>

<file path=xl/sharedStrings.xml><?xml version="1.0" encoding="utf-8"?>
<sst xmlns="http://schemas.openxmlformats.org/spreadsheetml/2006/main" count="7084" uniqueCount="2130">
  <si>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</si>
  <si>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</si>
  <si>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</si>
  <si>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</si>
  <si>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</si>
  <si>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</si>
  <si>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</si>
  <si>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</si>
  <si>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</si>
  <si>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</si>
  <si>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</si>
  <si>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</si>
  <si>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</si>
  <si>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</si>
  <si>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</si>
  <si>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</si>
  <si>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</si>
  <si>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</si>
  <si>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</si>
  <si>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</si>
  <si>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</si>
  <si>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</si>
  <si>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</si>
  <si>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</si>
  <si>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</si>
  <si>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</si>
  <si>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</si>
  <si>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</si>
  <si>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</si>
  <si>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</si>
  <si>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</si>
  <si>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</si>
  <si>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</si>
  <si>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</si>
  <si>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</si>
  <si>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</si>
  <si>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</si>
  <si>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</si>
  <si>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</si>
  <si>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</si>
  <si>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</si>
  <si>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</si>
  <si>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</si>
  <si>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</si>
  <si>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</si>
  <si>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</si>
  <si>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</si>
  <si>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</si>
  <si>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</si>
  <si>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</si>
  <si>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</si>
  <si>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</si>
  <si>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</si>
  <si>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</si>
  <si>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</si>
  <si>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</si>
  <si>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</si>
  <si>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</si>
  <si>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</si>
  <si>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</si>
  <si>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</si>
  <si>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</si>
  <si>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</si>
  <si>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</si>
  <si>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</si>
  <si>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</si>
  <si>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</si>
  <si>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</si>
  <si>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</si>
  <si>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</si>
  <si>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</si>
  <si>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</si>
  <si>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</si>
  <si>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</si>
  <si>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</si>
  <si>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</si>
  <si>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</si>
  <si>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</si>
  <si>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</si>
  <si>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</si>
  <si>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</si>
  <si>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</si>
  <si>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</si>
  <si>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</si>
  <si>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</si>
  <si>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</si>
  <si>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</si>
  <si>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</si>
  <si>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</si>
  <si>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</si>
  <si>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</si>
  <si>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</si>
  <si>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</si>
  <si>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</si>
  <si>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</si>
  <si>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</si>
  <si>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</si>
  <si>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</si>
  <si>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</si>
  <si>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</si>
  <si>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</si>
  <si>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</si>
  <si>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</si>
  <si>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</si>
  <si>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</si>
  <si>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</si>
  <si>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</si>
  <si>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</si>
  <si>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</si>
  <si>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</si>
  <si>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</si>
  <si>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</si>
  <si>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</si>
  <si>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</si>
  <si>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</si>
  <si>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</si>
  <si>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</si>
  <si>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</si>
  <si>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</si>
  <si>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</si>
  <si>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</si>
  <si>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</si>
  <si>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</si>
  <si>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</si>
  <si>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</si>
  <si>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</si>
  <si>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</si>
  <si>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</si>
  <si>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</si>
  <si>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</si>
  <si>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</si>
  <si>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</si>
  <si>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</si>
  <si>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</si>
  <si>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</si>
  <si>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</si>
  <si>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</si>
  <si>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</si>
  <si>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</si>
  <si>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</si>
  <si>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</si>
  <si>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</si>
  <si>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</si>
  <si>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</si>
  <si>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</si>
  <si>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</si>
  <si>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</si>
  <si>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</si>
  <si>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</si>
  <si>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</si>
  <si>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</si>
  <si>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</si>
  <si>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</si>
  <si>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</si>
  <si>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</si>
  <si>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</si>
  <si>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</si>
  <si>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</si>
  <si>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</si>
  <si>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</si>
  <si>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</si>
  <si>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</si>
  <si>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</si>
  <si>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</si>
  <si>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</si>
  <si>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</si>
  <si>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</si>
  <si>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</si>
  <si>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</si>
  <si>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</si>
  <si>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</si>
  <si>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</si>
  <si>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</si>
  <si>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</si>
  <si>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</si>
  <si>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</si>
  <si>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</si>
  <si>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</si>
  <si>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</si>
  <si>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</si>
  <si>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</si>
  <si>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</si>
  <si>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</si>
  <si>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</si>
  <si>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</si>
  <si>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</si>
  <si>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</si>
  <si>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</si>
  <si>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</si>
  <si>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</si>
  <si>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</si>
  <si>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</si>
  <si>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</si>
  <si>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</si>
  <si>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</si>
  <si>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</si>
  <si>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</si>
  <si>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</si>
  <si>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</si>
  <si>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</si>
  <si>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</si>
  <si>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</si>
  <si>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</si>
  <si>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</si>
  <si>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</si>
  <si>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</si>
  <si>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</si>
  <si>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</si>
  <si>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</si>
  <si>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</si>
  <si>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</si>
  <si>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</si>
  <si>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</si>
  <si>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</si>
  <si>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</si>
  <si>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</si>
  <si>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</si>
  <si>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</si>
  <si>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</si>
  <si>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</si>
  <si>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</si>
  <si>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</si>
  <si>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</si>
  <si>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</si>
  <si>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</si>
  <si>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</si>
  <si>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</si>
  <si>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</si>
  <si>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</si>
  <si>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</si>
  <si>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</si>
  <si>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</si>
  <si>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</si>
  <si>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</si>
  <si>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</si>
  <si>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</si>
  <si>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</si>
  <si>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</si>
  <si>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</si>
  <si>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</si>
  <si>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</si>
  <si>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</si>
  <si>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</si>
  <si>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</si>
  <si>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</si>
  <si>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</si>
  <si>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</si>
  <si>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</si>
  <si>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</si>
  <si>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</si>
  <si>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</si>
  <si>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</si>
  <si>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</si>
  <si>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</si>
  <si>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</si>
  <si>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</si>
  <si>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</si>
  <si>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</si>
  <si>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</si>
  <si>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</si>
  <si>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</si>
  <si>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</si>
  <si>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</si>
  <si>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</si>
  <si>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</si>
  <si>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</si>
  <si>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</si>
  <si>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</si>
  <si>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</si>
  <si>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</si>
  <si>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</si>
  <si>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</si>
  <si>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</si>
  <si>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</si>
  <si>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</si>
  <si>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</si>
  <si>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</si>
  <si>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</si>
  <si>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</si>
  <si>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</si>
  <si>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</si>
  <si>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</si>
  <si>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</si>
  <si>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</si>
  <si>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</si>
  <si>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</si>
  <si>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</si>
  <si>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</si>
  <si>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</si>
  <si>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</si>
  <si>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</si>
  <si>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</si>
  <si>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</si>
  <si>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</si>
  <si>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</si>
  <si>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</si>
  <si>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</si>
  <si>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</si>
  <si>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</si>
  <si>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</si>
  <si>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</si>
  <si>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</si>
  <si>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</si>
  <si>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</si>
  <si>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</si>
  <si>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</si>
  <si>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</si>
  <si>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</si>
  <si>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</si>
  <si>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</si>
  <si>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</si>
  <si>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</si>
  <si>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</si>
  <si>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</si>
  <si>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</si>
  <si>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</si>
  <si>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</si>
  <si>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</si>
  <si>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</si>
  <si>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</si>
  <si>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</si>
  <si>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</si>
  <si>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</si>
  <si>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</si>
  <si>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</si>
  <si>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</si>
  <si>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</si>
  <si>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</si>
  <si>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</si>
  <si>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</si>
  <si>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</si>
  <si>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</si>
  <si>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</si>
  <si>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</si>
  <si>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</si>
  <si>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</si>
  <si>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</si>
  <si>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</si>
  <si>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</si>
  <si>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</si>
  <si>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</si>
  <si>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</si>
  <si>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</si>
  <si>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</si>
  <si>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</si>
  <si>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</si>
  <si>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</si>
  <si>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</si>
  <si>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</si>
  <si>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</si>
  <si>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</si>
  <si>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</si>
  <si>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</si>
  <si>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</si>
  <si>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</si>
  <si>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</si>
  <si>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</si>
  <si>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</si>
  <si>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</si>
  <si>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</si>
  <si>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</si>
  <si>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</si>
  <si>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</si>
  <si>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</si>
  <si>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</si>
  <si>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</si>
  <si>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</si>
  <si>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</si>
  <si>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</si>
  <si>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</si>
  <si>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</si>
  <si>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</si>
  <si>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</si>
  <si>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</si>
  <si>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</si>
  <si>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</si>
  <si>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</si>
  <si>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</si>
  <si>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</si>
  <si>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</si>
  <si>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</si>
  <si>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</si>
  <si>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</si>
  <si>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</si>
  <si>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</si>
  <si>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</si>
  <si>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</si>
  <si>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</si>
  <si>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</si>
  <si>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</si>
  <si>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</si>
  <si>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</si>
  <si>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</si>
  <si>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</si>
  <si>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</si>
  <si>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</si>
  <si>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</si>
  <si>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</si>
  <si>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</si>
  <si>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</si>
  <si>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</si>
  <si>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</si>
  <si>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</si>
  <si>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</si>
  <si>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</si>
  <si>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</si>
  <si>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</si>
  <si>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</si>
  <si>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</si>
  <si>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</si>
  <si>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</si>
  <si>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</si>
  <si>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</si>
  <si>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</si>
  <si>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</si>
  <si>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</si>
  <si>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</si>
  <si>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</si>
  <si>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</si>
  <si>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</si>
  <si>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</si>
  <si>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</si>
  <si>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</si>
  <si>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</si>
  <si>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</si>
  <si>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</si>
  <si>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</si>
  <si>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</si>
  <si>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</si>
  <si>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</si>
  <si>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</si>
  <si>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</si>
  <si>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</si>
  <si>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</si>
  <si>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</si>
  <si>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</si>
  <si>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</si>
  <si>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</si>
  <si>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</si>
  <si>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</si>
  <si>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</si>
  <si>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</si>
  <si>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</si>
  <si>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</si>
  <si>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</si>
  <si>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</si>
  <si>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</si>
  <si>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</si>
  <si>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</si>
  <si>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</si>
  <si>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</si>
  <si>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</si>
  <si>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</si>
  <si>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</si>
  <si>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</si>
  <si>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</si>
  <si>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</si>
  <si>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</si>
  <si>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</si>
  <si>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</si>
  <si>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</si>
  <si>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</si>
  <si>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</si>
  <si>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</si>
  <si>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</si>
  <si>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</si>
  <si>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</si>
  <si>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</si>
  <si>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</si>
  <si>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</si>
  <si>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</si>
  <si>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</si>
  <si>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</si>
  <si>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</si>
  <si>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</si>
  <si>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</si>
  <si>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</si>
  <si>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</si>
  <si>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</si>
  <si>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</si>
  <si>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</si>
  <si>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</si>
  <si>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</si>
  <si>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</si>
  <si>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</si>
  <si>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</si>
  <si>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</si>
  <si>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</si>
  <si>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</si>
  <si>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</si>
  <si>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</si>
  <si>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</si>
  <si>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</si>
  <si>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</si>
  <si>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</si>
  <si>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</si>
  <si>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</si>
  <si>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</si>
  <si>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</si>
  <si>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</si>
  <si>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</si>
  <si>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</si>
  <si>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</si>
  <si>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</si>
  <si>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</si>
  <si>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</si>
  <si>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</si>
  <si>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</si>
  <si>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</si>
  <si>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</si>
  <si>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</si>
  <si>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</si>
  <si>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</si>
  <si>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</si>
  <si>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</si>
  <si>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</si>
  <si>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</si>
  <si>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</si>
  <si>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</si>
  <si>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</si>
  <si>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</si>
  <si>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</si>
  <si>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</si>
  <si>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</si>
  <si>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</si>
  <si>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</si>
  <si>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</si>
  <si>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</si>
  <si>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</si>
  <si>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</si>
  <si>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</si>
  <si>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</si>
  <si>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</si>
  <si>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</si>
  <si>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</si>
  <si>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</si>
  <si>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</si>
  <si>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</si>
  <si>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</si>
  <si>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</si>
  <si>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</si>
  <si>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</si>
  <si>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</si>
  <si>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</si>
  <si>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</si>
  <si>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</si>
  <si>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</si>
  <si>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</si>
  <si>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</si>
  <si>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</si>
  <si>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</si>
  <si>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</si>
  <si>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</si>
  <si>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</si>
  <si>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</si>
  <si>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</si>
  <si>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</si>
  <si>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</si>
  <si>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</si>
  <si>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</si>
  <si>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</si>
  <si>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</si>
  <si>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</si>
  <si>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</si>
  <si>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</si>
  <si>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</si>
  <si>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</si>
  <si>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</si>
  <si>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</si>
  <si>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</si>
  <si>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</si>
  <si>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</si>
  <si>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</si>
  <si>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</si>
  <si>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</si>
  <si>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</si>
  <si>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</si>
  <si>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</si>
  <si>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</si>
  <si>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</si>
  <si>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</si>
  <si>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</si>
  <si>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</si>
  <si>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</si>
  <si>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</si>
  <si>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</si>
  <si>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</si>
  <si>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</si>
  <si>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</si>
  <si>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</si>
  <si>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</si>
  <si>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</si>
  <si>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</si>
  <si>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</si>
  <si>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</si>
  <si>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</si>
  <si>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</si>
  <si>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</si>
  <si>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</si>
  <si>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</si>
  <si>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</si>
  <si>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</si>
  <si>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</si>
  <si>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</si>
  <si>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</si>
  <si>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</si>
  <si>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</si>
  <si>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</si>
  <si>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</si>
  <si>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</si>
  <si>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</si>
  <si>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</si>
  <si>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</si>
  <si>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</si>
  <si>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</si>
  <si>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</si>
  <si>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</si>
  <si>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</si>
  <si>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</si>
  <si>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</si>
  <si>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</si>
  <si>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</si>
  <si>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</si>
  <si>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</si>
  <si>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</si>
  <si>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</si>
  <si>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</si>
  <si>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</si>
  <si>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</si>
  <si>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</si>
  <si>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</si>
  <si>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</si>
  <si>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</si>
  <si>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</si>
  <si>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</si>
  <si>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</si>
  <si>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</si>
  <si>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</si>
  <si>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</si>
  <si>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</si>
  <si>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</si>
  <si>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</si>
  <si>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</si>
  <si>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</si>
  <si>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</si>
  <si>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</si>
  <si>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</si>
  <si>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</si>
  <si>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</si>
  <si>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</si>
  <si>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</si>
  <si>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</si>
  <si>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</si>
  <si>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</si>
  <si>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</si>
  <si>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</si>
  <si>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</si>
  <si>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</si>
  <si>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</si>
  <si>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</si>
  <si>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</si>
  <si>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</si>
  <si>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</si>
  <si>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</si>
  <si>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</si>
  <si>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</si>
  <si>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</si>
  <si>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</si>
  <si>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</si>
  <si>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</si>
  <si>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</si>
  <si>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</si>
  <si>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</si>
  <si>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</si>
  <si>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</si>
  <si>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</si>
  <si>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</si>
  <si>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</si>
  <si>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</si>
  <si>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</si>
  <si>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</si>
  <si>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</si>
  <si>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</si>
  <si>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</si>
  <si>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</si>
  <si>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</si>
  <si>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</si>
  <si>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</si>
  <si>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</si>
  <si>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</si>
  <si>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</si>
  <si>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</si>
  <si>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</si>
  <si>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</si>
  <si>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</si>
  <si>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</si>
  <si>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</si>
  <si>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</si>
  <si>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</si>
  <si>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</si>
  <si>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</si>
  <si>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</si>
  <si>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</si>
  <si>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</si>
  <si>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</si>
  <si>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</si>
  <si>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</si>
  <si>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</si>
  <si>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</si>
  <si>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</si>
  <si>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</si>
  <si>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</si>
  <si>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</si>
  <si>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</si>
  <si>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</si>
  <si>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</si>
  <si>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</si>
  <si>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</si>
  <si>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</si>
  <si>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</si>
  <si>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</si>
  <si>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</si>
  <si>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</si>
  <si>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</si>
  <si>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</si>
  <si>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</si>
  <si>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</si>
  <si>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</si>
  <si>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</si>
  <si>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</si>
  <si>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</si>
  <si>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</si>
  <si>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</si>
  <si>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</si>
  <si>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</si>
  <si>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</si>
  <si>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</si>
  <si>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</si>
  <si>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</si>
  <si>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</si>
  <si>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</si>
  <si>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</si>
  <si>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</si>
  <si>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</si>
  <si>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</si>
  <si>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</si>
  <si>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</si>
  <si>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</si>
  <si>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</si>
  <si>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</si>
  <si>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</si>
  <si>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</si>
  <si>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</si>
  <si>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</si>
  <si>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</si>
  <si>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</si>
  <si>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</si>
  <si>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</si>
  <si>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</si>
  <si>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</si>
  <si>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</si>
  <si>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</si>
  <si>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</si>
  <si>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</si>
  <si>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</si>
  <si>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</si>
  <si>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</si>
  <si>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</si>
  <si>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</si>
  <si>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</si>
  <si>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</si>
  <si>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</si>
  <si>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</si>
  <si>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</si>
  <si>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</si>
  <si>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</si>
  <si>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</si>
  <si>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</si>
  <si>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</si>
  <si>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</si>
  <si>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</si>
  <si>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</si>
  <si>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</si>
  <si>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</si>
  <si>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</si>
  <si>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</si>
  <si>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</si>
  <si>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</si>
  <si>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</si>
  <si>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</si>
  <si>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</si>
  <si>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</si>
  <si>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</si>
  <si>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</si>
  <si>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</si>
  <si>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</si>
  <si>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</si>
  <si>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</si>
  <si>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</si>
  <si>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</si>
  <si>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</si>
  <si>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</si>
  <si>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</si>
  <si>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</si>
  <si>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</si>
  <si>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</si>
  <si>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</si>
  <si>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</si>
  <si>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</si>
  <si>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</si>
  <si>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</si>
  <si>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</si>
  <si>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</si>
  <si>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</si>
  <si>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</si>
  <si>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</si>
  <si>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</si>
  <si>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</si>
  <si>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</si>
  <si>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</si>
  <si>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</si>
  <si>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</si>
  <si>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</si>
  <si>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</si>
  <si>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</si>
  <si>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</si>
  <si>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</si>
  <si>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</si>
  <si>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</si>
  <si>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</si>
  <si>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</si>
  <si>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</si>
  <si>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</si>
  <si>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</si>
  <si>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</si>
  <si>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</si>
  <si>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</si>
  <si>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</si>
  <si>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</si>
  <si>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</si>
  <si>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</si>
  <si>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</si>
  <si>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</si>
  <si>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</si>
  <si>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</si>
  <si>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</si>
  <si>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</si>
  <si>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</si>
  <si>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</si>
  <si>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</si>
  <si>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</si>
  <si>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</si>
  <si>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</si>
  <si>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</si>
  <si>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</si>
  <si>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</si>
  <si>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</si>
  <si>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</si>
  <si>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</si>
  <si>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</si>
  <si>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</si>
  <si>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</si>
  <si>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</si>
  <si>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</si>
  <si>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</si>
  <si>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</si>
  <si>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</si>
  <si>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</si>
  <si>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</si>
  <si>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</si>
  <si>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</si>
  <si>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</si>
  <si>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</si>
  <si>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</si>
  <si>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</si>
  <si>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</si>
  <si>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</si>
  <si>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</si>
  <si>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</si>
  <si>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</si>
  <si>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</si>
  <si>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</si>
  <si>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</si>
  <si>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</si>
  <si>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</si>
  <si>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</si>
  <si>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</si>
  <si>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</si>
  <si>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</si>
  <si>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</si>
  <si>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</si>
  <si>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</si>
  <si>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</si>
  <si>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</si>
  <si>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</si>
  <si>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</si>
  <si>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</si>
  <si>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</si>
  <si>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</si>
  <si>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</si>
  <si>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</si>
  <si>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</si>
  <si>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</si>
  <si>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</si>
  <si>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</si>
  <si>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</si>
  <si>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</si>
  <si>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</si>
  <si>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</si>
  <si>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</si>
  <si>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</si>
  <si>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</si>
  <si>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</si>
  <si>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</si>
  <si>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</si>
  <si>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</si>
  <si>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</si>
  <si>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</si>
  <si>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</si>
  <si>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</si>
  <si>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</si>
  <si>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</si>
  <si>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</si>
  <si>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</si>
  <si>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</si>
  <si>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</si>
  <si>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</si>
  <si>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</si>
  <si>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</si>
  <si>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</si>
  <si>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</si>
  <si>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</si>
  <si>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</si>
  <si>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</si>
  <si>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</si>
  <si>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</si>
  <si>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</si>
  <si>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</si>
  <si>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</si>
  <si>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</si>
  <si>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</si>
  <si>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</si>
  <si>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</si>
  <si>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</si>
  <si>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</si>
  <si>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</si>
  <si>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</si>
  <si>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</si>
  <si>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</si>
  <si>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</si>
  <si>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</si>
  <si>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</si>
  <si>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</si>
  <si>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</si>
  <si>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</si>
  <si>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</si>
  <si>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</si>
  <si>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</si>
  <si>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</si>
  <si>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</si>
  <si>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</si>
  <si>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</si>
  <si>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</si>
  <si>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</si>
  <si>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</si>
  <si>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</si>
  <si>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</si>
  <si>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</si>
  <si>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</si>
  <si>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</si>
  <si>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</si>
  <si>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</si>
  <si>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</si>
  <si>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</si>
  <si>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</si>
  <si>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</si>
  <si>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</si>
  <si>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</si>
  <si>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</si>
  <si>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</si>
  <si>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</si>
  <si>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</si>
  <si>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</si>
  <si>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</si>
  <si>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</si>
  <si>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</si>
  <si>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</si>
  <si>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</si>
  <si>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</si>
  <si>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</si>
  <si>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</si>
  <si>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</si>
  <si>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</si>
  <si>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</si>
  <si>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</si>
  <si>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</si>
  <si>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</si>
  <si>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</si>
  <si>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</si>
  <si>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</si>
  <si>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</si>
  <si>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</si>
  <si>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</si>
  <si>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</si>
  <si>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</si>
  <si>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</si>
  <si>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</si>
  <si>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</si>
  <si>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</si>
  <si>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</si>
  <si>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</si>
  <si>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</si>
  <si>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</si>
  <si>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</si>
  <si>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</si>
  <si>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</si>
  <si>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</si>
  <si>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</si>
  <si>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</si>
  <si>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</si>
  <si>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</si>
  <si>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</si>
  <si>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</si>
  <si>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</si>
  <si>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</si>
  <si>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</si>
  <si>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</si>
  <si>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</si>
  <si>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</si>
  <si>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</si>
  <si>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</si>
  <si>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</si>
  <si>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</si>
  <si>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</si>
  <si>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</si>
  <si>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</si>
  <si>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</si>
  <si>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</si>
  <si>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</si>
  <si>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</si>
  <si>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</si>
  <si>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</si>
  <si>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</si>
  <si>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</si>
  <si>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</si>
  <si>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</si>
  <si>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</si>
  <si>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</si>
  <si>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</si>
  <si>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</si>
  <si>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</si>
  <si>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</si>
  <si>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</si>
  <si>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</si>
  <si>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</si>
  <si>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</si>
  <si>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</si>
  <si>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</si>
  <si>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</si>
  <si>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</si>
  <si>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</si>
  <si>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</si>
  <si>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</si>
  <si>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</si>
  <si>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</si>
  <si>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</si>
  <si>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</si>
  <si>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</si>
  <si>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</si>
  <si>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</si>
  <si>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</si>
  <si>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</si>
  <si>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</si>
  <si>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</si>
  <si>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</si>
  <si>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</si>
  <si>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</si>
  <si>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</si>
  <si>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</si>
  <si>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</si>
  <si>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</si>
  <si>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</si>
  <si>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</si>
  <si>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</si>
  <si>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</si>
  <si>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</si>
  <si>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</si>
  <si>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</si>
  <si>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</si>
  <si>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</si>
  <si>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</si>
  <si>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</si>
  <si>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</si>
  <si>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</si>
  <si>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</si>
  <si>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</si>
  <si>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</si>
  <si>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</si>
  <si>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</si>
  <si>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</si>
  <si>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</si>
  <si>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</si>
  <si>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</si>
  <si>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</si>
  <si>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</si>
  <si>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</si>
  <si>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</si>
  <si>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</si>
  <si>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</si>
  <si>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</si>
  <si>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</si>
  <si>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</si>
  <si>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</si>
  <si>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</si>
  <si>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</si>
  <si>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</si>
  <si>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</si>
  <si>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</si>
  <si>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</si>
  <si>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</si>
  <si>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</si>
  <si>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</si>
  <si>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</si>
  <si>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</si>
  <si>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</si>
  <si>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</si>
  <si>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</si>
  <si>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</si>
  <si>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</si>
  <si>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</si>
  <si>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</si>
  <si>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</si>
  <si>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</si>
  <si>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</si>
  <si>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</si>
  <si>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</si>
  <si>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</si>
  <si>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</si>
  <si>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</si>
  <si>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</si>
  <si>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</si>
  <si>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</si>
  <si>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</si>
  <si>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</si>
  <si>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</si>
  <si>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</si>
  <si>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</si>
  <si>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</si>
  <si>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</si>
  <si>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</si>
  <si>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</si>
  <si>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</si>
  <si>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</si>
  <si>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</si>
  <si>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</si>
  <si>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</si>
  <si>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</si>
  <si>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</si>
  <si>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</si>
  <si>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</si>
  <si>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</si>
  <si>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</si>
  <si>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</si>
  <si>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</si>
  <si>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</si>
  <si>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</si>
  <si>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</si>
  <si>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</si>
  <si>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</si>
  <si>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</si>
  <si>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</si>
  <si>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</si>
  <si>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</si>
  <si>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</si>
  <si>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</si>
  <si>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</si>
  <si>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</si>
  <si>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</si>
  <si>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</si>
  <si>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</si>
  <si>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</si>
  <si>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</si>
  <si>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</si>
  <si>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</si>
  <si>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</si>
  <si>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</si>
  <si>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</si>
  <si>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</si>
  <si>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</si>
  <si>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</si>
  <si>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</si>
  <si>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</si>
  <si>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</si>
  <si>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</si>
  <si>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</si>
  <si>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</si>
  <si>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</si>
  <si>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</si>
  <si>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</si>
  <si>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</si>
  <si>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</si>
  <si>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</si>
  <si>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</si>
  <si>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</si>
  <si>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</si>
  <si>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</si>
  <si>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</si>
  <si>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</si>
  <si>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</si>
  <si>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</si>
  <si>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</si>
  <si>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</si>
  <si>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</si>
  <si>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</si>
  <si>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</si>
  <si>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</si>
  <si>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</si>
  <si>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</si>
  <si>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</si>
  <si>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</si>
  <si>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</si>
  <si>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</si>
  <si>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</si>
  <si>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</si>
  <si>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</si>
  <si>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</si>
  <si>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</si>
  <si>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</si>
  <si>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</si>
  <si>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</si>
  <si>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</si>
  <si>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</si>
  <si>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</si>
  <si>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</si>
  <si>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</si>
  <si>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</si>
  <si>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</si>
  <si>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</si>
  <si>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</si>
  <si>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</si>
  <si>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</si>
  <si>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</si>
  <si>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</si>
  <si>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</si>
  <si>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</si>
  <si>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</si>
  <si>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</si>
  <si>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</si>
  <si>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</si>
  <si>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</si>
  <si>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</si>
  <si>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</si>
  <si>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</si>
  <si>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</si>
  <si>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</si>
  <si>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</si>
  <si>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</si>
  <si>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</si>
  <si>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</si>
  <si>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</si>
  <si>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</si>
  <si>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</si>
  <si>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</si>
  <si>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</si>
  <si>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</si>
  <si>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</si>
  <si>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</si>
  <si>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</si>
  <si>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</si>
  <si>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</si>
  <si>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</si>
  <si>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</si>
  <si>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</si>
  <si>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</si>
  <si>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</si>
  <si>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</si>
  <si>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</si>
  <si>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</si>
  <si>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</si>
  <si>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</si>
  <si>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</si>
  <si>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</si>
  <si>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</si>
  <si>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</si>
  <si>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</si>
  <si>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</si>
  <si>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</si>
  <si>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</si>
  <si>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</si>
  <si>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</si>
  <si>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</si>
  <si>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</si>
  <si>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</si>
  <si>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</si>
  <si>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</si>
  <si>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</si>
  <si>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</si>
  <si>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</si>
  <si>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</si>
  <si>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</si>
  <si>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</si>
  <si>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</si>
  <si>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</si>
  <si>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</si>
  <si>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</si>
  <si>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</si>
  <si>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</si>
  <si>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</si>
  <si>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</si>
  <si>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</si>
  <si>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</si>
  <si>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</si>
  <si>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</si>
  <si>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</si>
  <si>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</si>
  <si>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</si>
  <si>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</si>
  <si>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</si>
  <si>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</si>
  <si>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</si>
  <si>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</si>
  <si>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</si>
  <si>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</si>
  <si>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</si>
  <si>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</si>
  <si>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</si>
  <si>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</si>
  <si>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</si>
  <si>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</si>
  <si>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</si>
  <si>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</si>
  <si>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</si>
  <si>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</si>
  <si>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</si>
  <si>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</si>
  <si>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</si>
  <si>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</si>
  <si>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</si>
  <si>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</si>
  <si>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</si>
  <si>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</si>
  <si>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</si>
  <si>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</si>
  <si>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</si>
  <si>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</si>
  <si>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</si>
  <si>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</si>
  <si>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</si>
  <si>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</si>
  <si>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</si>
  <si>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</si>
  <si>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</si>
  <si>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</si>
  <si>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</si>
  <si>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</si>
  <si>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</si>
  <si>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</si>
  <si>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</si>
  <si>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</si>
  <si>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</si>
  <si>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</si>
  <si>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</si>
  <si>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</si>
  <si>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</si>
  <si>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</si>
  <si>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</si>
  <si>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</si>
  <si>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</si>
  <si>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</si>
  <si>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</si>
  <si>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</si>
  <si>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</si>
  <si>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</si>
  <si>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</si>
  <si>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</si>
  <si>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</si>
  <si>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</si>
  <si>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</si>
  <si>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</si>
  <si>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</si>
  <si>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</si>
  <si>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</si>
  <si>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</si>
  <si>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</si>
  <si>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</si>
  <si>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</si>
  <si>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</si>
  <si>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</si>
  <si>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</si>
  <si>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</si>
  <si>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</si>
  <si>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</si>
  <si>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</si>
  <si>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</si>
  <si>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</si>
  <si>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</si>
  <si>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</si>
  <si>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</si>
  <si>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</si>
  <si>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</si>
  <si>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</si>
  <si>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</si>
  <si>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</si>
  <si>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</si>
  <si>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</si>
  <si>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</si>
  <si>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</si>
  <si>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</si>
  <si>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</si>
  <si>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</si>
  <si>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</si>
  <si>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</si>
  <si>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</si>
  <si>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</si>
  <si>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</si>
  <si>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</si>
  <si>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</si>
  <si>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</si>
  <si>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</si>
  <si>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</si>
  <si>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</si>
  <si>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</si>
  <si>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</si>
  <si>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</si>
  <si>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</si>
  <si>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</si>
  <si>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</si>
  <si>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</si>
  <si>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</si>
  <si>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</si>
  <si>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</si>
  <si>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</si>
  <si>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</si>
  <si>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</si>
  <si>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</si>
  <si>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</si>
  <si>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</si>
  <si>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</si>
  <si>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</si>
  <si>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</si>
  <si>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</si>
  <si>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</si>
  <si>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</si>
  <si>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</si>
  <si>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</si>
  <si>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</si>
  <si>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</si>
  <si>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</si>
  <si>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</si>
  <si>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</si>
  <si>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</si>
  <si>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</si>
  <si>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</si>
  <si>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</si>
  <si>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</si>
  <si>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</si>
  <si>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</si>
  <si>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</si>
  <si>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</si>
  <si>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</si>
  <si>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</si>
  <si>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</si>
  <si>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</si>
  <si>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</si>
  <si>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</si>
  <si>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</si>
  <si>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</si>
  <si>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</si>
  <si>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</si>
  <si>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</si>
  <si>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</si>
  <si>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</si>
  <si>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</si>
  <si>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</si>
  <si>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</si>
  <si>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</si>
  <si>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</si>
  <si>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</si>
  <si>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</si>
  <si>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</si>
  <si>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</si>
  <si>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</si>
  <si>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</si>
  <si>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</si>
  <si>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</si>
  <si>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</si>
  <si>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</si>
  <si>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</si>
  <si>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</si>
  <si>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</si>
  <si>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</si>
  <si>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</si>
  <si>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</si>
  <si>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</si>
  <si>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</si>
  <si>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</si>
  <si>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</si>
  <si>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</si>
  <si>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</si>
  <si>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</si>
  <si>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</si>
  <si>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</si>
  <si>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</si>
  <si>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</si>
  <si>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</si>
  <si>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</si>
  <si>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</si>
  <si>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</si>
  <si>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</si>
  <si>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</si>
  <si>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</si>
  <si>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</si>
  <si>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</si>
  <si>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</si>
  <si>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</si>
  <si>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</si>
  <si>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</si>
  <si>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</si>
  <si>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</si>
  <si>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</si>
  <si>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</si>
  <si>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</si>
  <si>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</si>
  <si>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</si>
  <si>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</si>
  <si>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</si>
  <si>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</si>
  <si>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</si>
  <si>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</si>
  <si>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</si>
  <si>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</si>
  <si>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</si>
  <si>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</si>
  <si>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</si>
  <si>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</si>
  <si>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</si>
  <si>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</si>
  <si>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</si>
  <si>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</si>
  <si>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</si>
  <si>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</si>
  <si>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</si>
  <si>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</si>
  <si>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</si>
  <si>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</si>
  <si>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</si>
  <si>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</si>
  <si>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</si>
  <si>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</si>
  <si>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</si>
  <si>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</si>
  <si>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</si>
  <si>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</si>
  <si>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</si>
  <si>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</si>
  <si>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</si>
  <si>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</si>
  <si>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</si>
  <si>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</si>
  <si>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</si>
  <si>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</si>
  <si>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</si>
  <si>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</si>
  <si>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</si>
  <si>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</si>
  <si>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</si>
  <si>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</si>
  <si>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</si>
  <si>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</si>
  <si>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</si>
  <si>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</si>
  <si>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</si>
  <si>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</si>
  <si>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</si>
  <si>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</si>
  <si>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</si>
  <si>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</si>
  <si>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</si>
  <si>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</si>
  <si>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</si>
  <si>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</si>
  <si>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</si>
  <si>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</si>
  <si>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</si>
  <si>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</si>
  <si>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</si>
  <si>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</si>
  <si>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</si>
  <si>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</si>
  <si>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</si>
  <si>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</si>
  <si>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</si>
  <si>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</si>
  <si>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</si>
  <si>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</si>
  <si>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</si>
  <si>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</si>
  <si>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</si>
  <si>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</si>
  <si>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</si>
  <si>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</si>
  <si>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</si>
  <si>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</si>
  <si>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</si>
  <si>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</si>
  <si>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</si>
  <si>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</si>
  <si>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</si>
  <si>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</si>
  <si>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</si>
  <si>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</si>
  <si>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</si>
  <si>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</si>
  <si>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</si>
  <si>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</si>
  <si>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</si>
  <si>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</si>
  <si>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</si>
  <si>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</si>
  <si>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</si>
  <si>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</si>
  <si>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</si>
  <si>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</si>
  <si>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</si>
  <si>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</si>
  <si>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</si>
  <si>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</si>
  <si>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</si>
  <si>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</si>
  <si>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</si>
  <si>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</si>
  <si>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</si>
  <si>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</si>
  <si>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</si>
  <si>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</si>
  <si>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</si>
  <si>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</si>
  <si>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</si>
  <si>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</si>
  <si>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</si>
  <si>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</si>
  <si>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</si>
  <si>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</si>
  <si>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</si>
  <si>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</si>
  <si>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</si>
  <si>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</si>
  <si>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</si>
  <si>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</si>
  <si>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</si>
  <si>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</si>
  <si>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</si>
  <si>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</si>
  <si>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</si>
  <si>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</si>
  <si>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</si>
  <si>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</si>
  <si>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</si>
  <si>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</si>
  <si>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</si>
  <si>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</si>
  <si>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</si>
  <si>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</si>
  <si>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</si>
  <si>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</si>
  <si>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</si>
  <si>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</si>
  <si>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</si>
  <si>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</si>
  <si>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</si>
  <si>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</si>
  <si>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</si>
  <si>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</si>
  <si>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</si>
  <si>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</si>
  <si>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</si>
  <si>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</si>
  <si>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</si>
  <si>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</si>
  <si>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</si>
  <si>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</si>
  <si>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</si>
  <si>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</si>
  <si>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</si>
  <si>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</si>
  <si>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</si>
  <si>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</si>
  <si>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</si>
  <si>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</si>
  <si>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</si>
  <si>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</si>
  <si>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</si>
  <si>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</si>
  <si>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</si>
  <si>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</si>
  <si>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</si>
  <si>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</si>
  <si>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</si>
  <si>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</si>
  <si>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</si>
  <si>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</si>
  <si>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</si>
  <si>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</si>
  <si>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</si>
  <si>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</si>
  <si>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</si>
  <si>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</si>
  <si>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</si>
  <si>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</si>
  <si>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</si>
  <si>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</si>
  <si>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</si>
  <si>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</si>
  <si>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</si>
  <si>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</si>
  <si>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</si>
  <si>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</si>
  <si>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</si>
  <si>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</si>
  <si>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</si>
  <si>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</si>
  <si>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</si>
  <si>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</si>
  <si>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</si>
  <si>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</si>
  <si>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</si>
  <si>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</si>
  <si>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</si>
  <si>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</si>
  <si>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</si>
  <si>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</si>
  <si>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</si>
  <si>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</si>
  <si>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</si>
  <si>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</si>
  <si>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</si>
  <si>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</si>
  <si>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</si>
  <si>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</si>
  <si>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</si>
  <si>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</si>
  <si>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</si>
  <si>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</si>
  <si>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</si>
  <si>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</si>
  <si>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</si>
  <si>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</si>
  <si>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</si>
  <si>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</si>
  <si>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</si>
  <si>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</si>
  <si>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</si>
  <si>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</si>
  <si>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</si>
  <si>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</si>
  <si>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</si>
  <si>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</si>
  <si>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</si>
  <si>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</si>
  <si>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</si>
  <si>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</si>
  <si>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</si>
  <si>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</si>
  <si>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</si>
  <si>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</si>
  <si>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</si>
  <si>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</si>
  <si>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</si>
  <si>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</si>
  <si>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</si>
  <si>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</si>
  <si>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</si>
  <si>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</si>
  <si>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</si>
  <si>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</si>
  <si>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</si>
  <si>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</si>
  <si>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</si>
  <si>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</si>
  <si>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</si>
  <si>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</si>
  <si>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</si>
  <si>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</si>
  <si>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</si>
  <si>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</si>
  <si>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</si>
  <si>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</si>
  <si>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</si>
  <si>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</si>
  <si>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</si>
  <si>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</si>
  <si>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</si>
  <si>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</si>
  <si>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</si>
  <si>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</si>
  <si>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</si>
  <si>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</si>
  <si>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</si>
  <si>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</si>
  <si>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</si>
  <si>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</si>
  <si>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</si>
  <si>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</si>
  <si>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</si>
  <si>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</si>
  <si>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</si>
  <si>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</si>
  <si>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</si>
  <si>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</si>
  <si>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</si>
  <si>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</si>
  <si>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</si>
  <si>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</si>
  <si>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</si>
  <si>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</si>
  <si>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</si>
  <si>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</si>
  <si>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</si>
  <si>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</si>
  <si>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</si>
  <si>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</si>
  <si>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</si>
  <si>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</si>
  <si>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</si>
  <si>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</si>
  <si>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</si>
  <si>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</si>
  <si>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</si>
  <si>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</si>
  <si>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</si>
  <si>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</si>
  <si>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</si>
  <si>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</si>
  <si>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</si>
  <si>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</si>
  <si>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</si>
  <si>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</si>
  <si>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</si>
  <si>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</si>
  <si>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</si>
  <si>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</si>
  <si>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</si>
  <si>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</si>
  <si>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</si>
  <si>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</si>
  <si>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</si>
  <si>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</si>
  <si>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</si>
  <si>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</si>
  <si>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</si>
  <si>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</si>
  <si>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</si>
  <si>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</si>
  <si>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</si>
  <si>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</si>
  <si>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</si>
  <si>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</si>
  <si>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</si>
  <si>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</si>
  <si>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</si>
  <si>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</si>
  <si>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</si>
  <si>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</si>
  <si>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</si>
  <si>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</si>
  <si>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</si>
  <si>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</si>
  <si>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</si>
  <si>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</si>
  <si>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</si>
  <si>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</si>
  <si>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</si>
  <si>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</si>
  <si>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</si>
  <si>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</si>
  <si>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</si>
  <si>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</si>
  <si>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</si>
  <si>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</si>
  <si>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</si>
  <si>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</si>
  <si>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</si>
  <si>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</si>
  <si>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</si>
  <si>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</si>
  <si>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</si>
  <si>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</si>
  <si>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</si>
  <si>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</si>
  <si>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</si>
  <si>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</si>
  <si>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</si>
  <si>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</si>
  <si>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</si>
  <si>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</si>
  <si>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</si>
  <si>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</si>
  <si>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</si>
  <si>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</si>
  <si>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</si>
  <si>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</si>
  <si>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</si>
  <si>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</si>
  <si>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</si>
  <si>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</si>
  <si>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</si>
  <si>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</si>
  <si>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</si>
  <si>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</si>
  <si>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</si>
  <si>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</si>
  <si>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</si>
  <si>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</si>
  <si>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</si>
  <si>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</si>
  <si>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</si>
  <si>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</si>
  <si>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</si>
  <si>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</si>
  <si>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</si>
  <si>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</si>
  <si>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</si>
  <si>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</si>
  <si>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</si>
  <si>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</si>
  <si>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</si>
  <si>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</si>
  <si>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</si>
  <si>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</si>
  <si>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</si>
  <si>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</si>
  <si>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</si>
  <si>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</si>
  <si>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</si>
  <si>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</si>
  <si>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</si>
  <si>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</si>
  <si>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</si>
  <si>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</si>
  <si>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</si>
  <si>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</si>
  <si>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</si>
  <si>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</si>
  <si>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</si>
  <si>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</si>
  <si>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</si>
  <si>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</si>
  <si>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</si>
  <si>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</si>
  <si>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</si>
  <si>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</si>
  <si>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</si>
  <si>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</si>
  <si>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</si>
  <si>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</si>
  <si>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</si>
  <si>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</si>
  <si>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</si>
  <si>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</si>
  <si>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</si>
  <si>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</si>
  <si>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</si>
  <si>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</si>
  <si>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</si>
  <si>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</si>
  <si>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</si>
  <si>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</si>
  <si>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</si>
  <si>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</si>
  <si>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</si>
  <si>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</si>
  <si>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</si>
  <si>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</si>
  <si>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</si>
  <si>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</si>
  <si>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</si>
  <si>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</si>
  <si>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</si>
  <si>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</si>
  <si>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</si>
  <si>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</si>
  <si>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</si>
  <si>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</si>
  <si>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</si>
  <si>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</si>
  <si>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</si>
  <si>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</si>
  <si>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</si>
  <si>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</si>
  <si>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</si>
  <si>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</si>
  <si>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</si>
  <si>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</si>
  <si>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</si>
  <si>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</si>
  <si>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</si>
  <si>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</si>
  <si>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</si>
  <si>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</si>
  <si>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</si>
  <si>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</si>
  <si>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</si>
  <si>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</si>
  <si>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</si>
  <si>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</si>
  <si>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</si>
  <si>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</si>
  <si>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</si>
  <si>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</si>
  <si>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</si>
  <si>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</si>
  <si>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</si>
  <si>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</si>
  <si>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</si>
  <si>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</si>
  <si>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</si>
  <si>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</si>
  <si>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</si>
  <si>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</si>
  <si>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</si>
  <si>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</si>
  <si>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</si>
  <si>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</si>
  <si>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</si>
  <si>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</si>
  <si>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</si>
  <si>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</si>
  <si>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</si>
  <si>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</si>
  <si>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</si>
  <si>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</si>
  <si>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</si>
  <si>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Parent Category</t>
  </si>
  <si>
    <t>Row Labels</t>
  </si>
  <si>
    <t>Grand Total</t>
  </si>
  <si>
    <t>Count of outcome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</si>
  <si>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</si>
  <si>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</si>
  <si>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</si>
  <si>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</si>
  <si>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</si>
  <si>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</si>
  <si>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</si>
  <si>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</si>
  <si>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</si>
  <si>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</si>
  <si>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</si>
  <si>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</si>
  <si>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</si>
  <si>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</si>
  <si>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</si>
  <si>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</si>
  <si>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</si>
  <si>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</si>
  <si>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</si>
  <si>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</si>
  <si>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</si>
  <si>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</si>
  <si>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</si>
  <si>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</si>
  <si>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</si>
  <si>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</si>
  <si>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</si>
  <si>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</si>
  <si>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</si>
  <si>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</si>
  <si>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</si>
  <si>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</si>
  <si>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</si>
  <si>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</si>
  <si>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</si>
  <si>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</si>
  <si>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</si>
  <si>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</si>
  <si>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</si>
  <si>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</si>
  <si>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</si>
  <si>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</si>
  <si>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</si>
  <si>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</si>
  <si>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</si>
  <si>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</si>
  <si>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</si>
  <si>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</si>
  <si>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</si>
  <si>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</si>
  <si>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country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</si>
  <si>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</si>
  <si>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</si>
  <si>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</si>
  <si>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</si>
  <si>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</si>
  <si>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</si>
  <si>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</si>
  <si>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</si>
  <si>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</si>
  <si>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</si>
  <si>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</si>
  <si>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</si>
  <si>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</si>
  <si>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</si>
  <si>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</si>
  <si>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</si>
  <si>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</si>
  <si>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</si>
  <si>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</si>
  <si>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</si>
  <si>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</si>
  <si>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Mean-Successful</t>
  </si>
  <si>
    <t>Median-Successful</t>
  </si>
  <si>
    <t>Minimum-Successful</t>
  </si>
  <si>
    <t>Maximum-Successful</t>
  </si>
  <si>
    <t>Variance-Successful</t>
  </si>
  <si>
    <t>St. Dev-Successful</t>
  </si>
  <si>
    <t>Mean-failed</t>
  </si>
  <si>
    <t>Median-failed</t>
  </si>
  <si>
    <t>Minimum-failed</t>
  </si>
  <si>
    <t>Maximum-failed</t>
  </si>
  <si>
    <t>Variance-failed</t>
  </si>
  <si>
    <t>St. Dev-failed</t>
  </si>
  <si>
    <t>Median represents the data more so than the Mean</t>
  </si>
  <si>
    <t>First Quartile-Successful</t>
  </si>
  <si>
    <t>Second Quartile-Successful</t>
  </si>
  <si>
    <t>Thid Quartile-Successful</t>
  </si>
  <si>
    <t>IQR</t>
  </si>
  <si>
    <t>First Quartile-failed</t>
  </si>
  <si>
    <t>Second Quartile-failed</t>
  </si>
  <si>
    <t>Thid Quartile-failed</t>
  </si>
  <si>
    <t>Boundary</t>
  </si>
  <si>
    <t>Successful campaigns have more variability than failed campaigns. This is due to the lower and upper boundaries having a wider range to incorporate all of the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</si>
</sst>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 applyFont="1"/>
    <xf numFmtId="44" fontId="16" fillId="0" borderId="0" xfId="43" applyFont="1" applyAlignment="1">
      <alignment horizontal="center"/>
    </xf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 hidde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theme="9"/>
        </patternFill>
      </fill>
    </dxf>
    <dxf>
      <fill>
        <patternFill>
          <bgColor theme="8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Homework.xlsx]Parent Category-Pivot!PivotTable1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by Category</a:t>
            </a:r>
          </a:p>
        </c:rich>
      </c:tx>
      <c:layout>
        <c:manualLayout>
          <c:xMode val="edge"/>
          <c:yMode val="edge"/>
          <c:x val="0.33691831638981046"/>
          <c:y val="4.4222025063768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Category-Pivot'!$B$3:$B$4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Category-Pivot'!$A$5:$A$14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Category-Pivot'!$B$5:$B$14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4F-416F-8B44-3126B07B673F}"/>
            </c:ext>
          </c:extLst>
        </c:ser>
        <c:ser>
          <c:idx val="1"/>
          <c:order val="1"/>
          <c:tx>
            <c:strRef>
              <c:f>'Parent Category-Pivot'!$C$3:$C$4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Category-Pivot'!$A$5:$A$14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Category-Pivot'!$C$5:$C$14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4F-416F-8B44-3126B07B673F}"/>
            </c:ext>
          </c:extLst>
        </c:ser>
        <c:ser>
          <c:idx val="2"/>
          <c:order val="2"/>
          <c:tx>
            <c:strRef>
              <c:f>'Parent Category-Pivot'!$D$3:$D$4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Category-Pivot'!$A$5:$A$14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Category-Pivot'!$D$5:$D$14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44F-416F-8B44-3126B07B673F}"/>
            </c:ext>
          </c:extLst>
        </c:ser>
        <c:ser>
          <c:idx val="3"/>
          <c:order val="3"/>
          <c:tx>
            <c:strRef>
              <c:f>'Parent Category-Pivot'!$E$3:$E$4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Category-Pivot'!$A$5:$A$14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Category-Pivot'!$E$5:$E$14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44F-416F-8B44-3126B07B6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1809104"/>
        <c:axId val="1831816592"/>
      </c:barChart>
      <c:catAx>
        <c:axId val="183180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16592"/>
        <c:crosses val="autoZero"/>
        <c:auto val="1"/>
        <c:lblAlgn val="ctr"/>
        <c:lblOffset val="100"/>
        <c:noMultiLvlLbl val="0"/>
      </c:catAx>
      <c:valAx>
        <c:axId val="18318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0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Homework.xlsx]Sub-Category Pivot!PivotTable2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0-479E-8994-E58F60B80E64}"/>
            </c:ext>
          </c:extLst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F0-479E-8994-E58F60B80E64}"/>
            </c:ext>
          </c:extLst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F0-479E-8994-E58F60B80E64}"/>
            </c:ext>
          </c:extLst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F0-479E-8994-E58F60B80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502512"/>
        <c:axId val="1538507920"/>
      </c:barChart>
      <c:catAx>
        <c:axId val="15385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07920"/>
        <c:crosses val="autoZero"/>
        <c:auto val="1"/>
        <c:lblAlgn val="ctr"/>
        <c:lblOffset val="100"/>
        <c:noMultiLvlLbl val="0"/>
      </c:catAx>
      <c:valAx>
        <c:axId val="153850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50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Book Homework.xlsx]Date Created Conversion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Pivot'!$B$4:$B$5</c:f>
              <c:strCache>
                <c:ptCount val="1"/>
                <c:pt idx="0">
                  <c:v>AU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Pivot'!$B$6:$B$18</c:f>
              <c:numCache>
                <c:formatCode>General</c:formatCode>
                <c:ptCount val="12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6-4CB2-92F4-A5AD2CA11F98}"/>
            </c:ext>
          </c:extLst>
        </c:ser>
        <c:ser>
          <c:idx val="1"/>
          <c:order val="1"/>
          <c:tx>
            <c:strRef>
              <c:f>'Date Created Conversion Pivot'!$C$4:$C$5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Pivot'!$C$6:$C$18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6-4CB2-92F4-A5AD2CA11F98}"/>
            </c:ext>
          </c:extLst>
        </c:ser>
        <c:ser>
          <c:idx val="2"/>
          <c:order val="2"/>
          <c:tx>
            <c:strRef>
              <c:f>'Date Created Conversion Pivot'!$D$4:$D$5</c:f>
              <c:strCache>
                <c:ptCount val="1"/>
                <c:pt idx="0">
                  <c:v>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Pivot'!$D$6:$D$18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6-4CB2-92F4-A5AD2CA11F98}"/>
            </c:ext>
          </c:extLst>
        </c:ser>
        <c:ser>
          <c:idx val="3"/>
          <c:order val="3"/>
          <c:tx>
            <c:strRef>
              <c:f>'Date Created Conversion Pivot'!$E$4:$E$5</c:f>
              <c:strCache>
                <c:ptCount val="1"/>
                <c:pt idx="0">
                  <c:v>DK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Pivot'!$E$6:$E$18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7">
                  <c:v>5</c:v>
                </c:pt>
                <c:pt idx="8">
                  <c:v>2</c:v>
                </c:pt>
                <c:pt idx="9">
                  <c:v>3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6-4CB2-92F4-A5AD2CA11F98}"/>
            </c:ext>
          </c:extLst>
        </c:ser>
        <c:ser>
          <c:idx val="4"/>
          <c:order val="4"/>
          <c:tx>
            <c:strRef>
              <c:f>'Date Created Conversion Pivot'!$F$4:$F$5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Pivot'!$F$6:$F$18</c:f>
              <c:numCache>
                <c:formatCode>General</c:formatCode>
                <c:ptCount val="12"/>
                <c:pt idx="0">
                  <c:v>9</c:v>
                </c:pt>
                <c:pt idx="1">
                  <c:v>1</c:v>
                </c:pt>
                <c:pt idx="2">
                  <c:v>7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10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6-4CB2-92F4-A5AD2CA11F98}"/>
            </c:ext>
          </c:extLst>
        </c:ser>
        <c:ser>
          <c:idx val="5"/>
          <c:order val="5"/>
          <c:tx>
            <c:strRef>
              <c:f>'Date Created Conversion Pivot'!$G$4:$G$5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Pivot'!$G$6:$G$18</c:f>
              <c:numCache>
                <c:formatCode>General</c:formatCode>
                <c:ptCount val="12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1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E6-4CB2-92F4-A5AD2CA11F98}"/>
            </c:ext>
          </c:extLst>
        </c:ser>
        <c:ser>
          <c:idx val="6"/>
          <c:order val="6"/>
          <c:tx>
            <c:strRef>
              <c:f>'Date Created Conversion Pivot'!$H$4:$H$5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Pivot'!$H$6:$H$18</c:f>
              <c:numCache>
                <c:formatCode>General</c:formatCode>
                <c:ptCount val="12"/>
                <c:pt idx="0">
                  <c:v>66</c:v>
                </c:pt>
                <c:pt idx="1">
                  <c:v>64</c:v>
                </c:pt>
                <c:pt idx="2">
                  <c:v>64</c:v>
                </c:pt>
                <c:pt idx="3">
                  <c:v>68</c:v>
                </c:pt>
                <c:pt idx="4">
                  <c:v>66</c:v>
                </c:pt>
                <c:pt idx="5">
                  <c:v>62</c:v>
                </c:pt>
                <c:pt idx="6">
                  <c:v>75</c:v>
                </c:pt>
                <c:pt idx="7">
                  <c:v>63</c:v>
                </c:pt>
                <c:pt idx="8">
                  <c:v>60</c:v>
                </c:pt>
                <c:pt idx="9">
                  <c:v>57</c:v>
                </c:pt>
                <c:pt idx="10">
                  <c:v>58</c:v>
                </c:pt>
                <c:pt idx="11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E6-4CB2-92F4-A5AD2CA11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639727"/>
        <c:axId val="1223640975"/>
      </c:lineChart>
      <c:catAx>
        <c:axId val="122363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40975"/>
        <c:crosses val="autoZero"/>
        <c:auto val="1"/>
        <c:lblAlgn val="ctr"/>
        <c:lblOffset val="100"/>
        <c:noMultiLvlLbl val="0"/>
      </c:catAx>
      <c:valAx>
        <c:axId val="122364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F0-4787-83FB-8D714FF30B16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F0-4787-83FB-8D714FF30B16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F0-4787-83FB-8D714FF30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857680"/>
        <c:axId val="554858512"/>
      </c:lineChart>
      <c:catAx>
        <c:axId val="55485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8512"/>
        <c:crosses val="autoZero"/>
        <c:auto val="1"/>
        <c:lblAlgn val="ctr"/>
        <c:lblOffset val="100"/>
        <c:noMultiLvlLbl val="0"/>
      </c:catAx>
      <c:valAx>
        <c:axId val="5548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85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531811</xdr:colOff>
      <xdr:row>2</xdr:row>
      <xdr:rowOff>0</xdr:rowOff>
    </xdr:from>
    <xdr:to>
      <xdr:col>15</xdr:col>
      <xdr:colOff>12699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556B78-3137-4D56-941A-93F62BDCC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122237</xdr:colOff>
      <xdr:row>2</xdr:row>
      <xdr:rowOff>158749</xdr:rowOff>
    </xdr:from>
    <xdr:to>
      <xdr:col>17</xdr:col>
      <xdr:colOff>504825</xdr:colOff>
      <xdr:row>26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16F09-C433-4BE2-AE35-5D7806A8B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7935</xdr:colOff>
      <xdr:row>3</xdr:row>
      <xdr:rowOff>19050</xdr:rowOff>
    </xdr:from>
    <xdr:to>
      <xdr:col>22</xdr:col>
      <xdr:colOff>457199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2AA90-F318-4AB2-831C-059BFBD3B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14</xdr:row>
      <xdr:rowOff>76199</xdr:rowOff>
    </xdr:from>
    <xdr:to>
      <xdr:col>8</xdr:col>
      <xdr:colOff>76199</xdr:colOff>
      <xdr:row>31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F68571-D9CF-4477-A663-85742D95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rek" refreshedDate="44647.811961458334" createdVersion="7" refreshedVersion="7" minRefreshableVersion="3" recordCount="1001" xr:uid="{B1B31D32-657E-4241-A029-0BD2E81D661B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Average Donation" numFmtId="44">
      <sharedItems containsBlank="1" containsMixedTypes="1" containsNumber="1" minValue="1" maxValue="113.17073170731707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e v="#DIV/0!"/>
    <n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92.151898734177209"/>
    <n v="10.4"/>
    <x v="1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.3147878228782288"/>
    <x v="1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0.58976190476190471"/>
    <x v="0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99.339622641509436"/>
    <n v="0.69276315789473686"/>
    <x v="0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75.833333333333329"/>
    <n v="1.7361842105263159"/>
    <x v="1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0.20961538461538462"/>
    <x v="0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.2757777777777779"/>
    <x v="1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0.19932788374205268"/>
    <x v="2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0.51741935483870971"/>
    <x v="0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62.9"/>
    <n v="2.6611538461538462"/>
    <x v="1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0.48095238095238096"/>
    <x v="0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102.34545454545454"/>
    <n v="0.89349206349206345"/>
    <x v="0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.4511904761904764"/>
    <x v="1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0.66769503546099296"/>
    <x v="0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0.47307881773399013"/>
    <x v="0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110.41"/>
    <n v="6.4947058823529416"/>
    <x v="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.5939125295508274"/>
    <x v="1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0.66912087912087914"/>
    <x v="3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5.001483679525222"/>
    <n v="0.48529600000000001"/>
    <x v="0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.1224279210925645"/>
    <x v="1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0.40992553191489361"/>
    <x v="0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85.044943820224717"/>
    <n v="1.2807106598984772"/>
    <x v="1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105.22535211267606"/>
    <n v="3.3204444444444445"/>
    <x v="1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.1283225108225108"/>
    <x v="1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.1643636363636363"/>
    <x v="1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0.4819906976744186"/>
    <x v="3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106.6"/>
    <n v="0.79949999999999999"/>
    <x v="0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.0522553516819573"/>
    <x v="1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.2889978213507627"/>
    <x v="1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.606111111111111"/>
    <x v="1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.1"/>
    <x v="1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38.004334633723452"/>
    <n v="0.86807920792079207"/>
    <x v="0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.7782071713147412"/>
    <x v="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85"/>
    <n v="1.5080645161290323"/>
    <x v="1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.5030119521912351"/>
    <x v="1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68.8125"/>
    <n v="1.572857142857143"/>
    <x v="1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.3998765432098765"/>
    <x v="1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.2532258064516131"/>
    <x v="1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7.125"/>
    <n v="0.50777777777777777"/>
    <x v="0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75.141414141414145"/>
    <n v="1.6906818181818182"/>
    <x v="1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.1292857142857144"/>
    <x v="1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35.995495495495497"/>
    <n v="4.4394444444444447"/>
    <x v="1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26.998873148744366"/>
    <n v="1.859390243902439"/>
    <x v="1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.5881249999999998"/>
    <x v="1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94.375"/>
    <n v="0.4768421052631579"/>
    <x v="0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.1478378378378378"/>
    <x v="1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.845637583892618"/>
    <n v="4.7526666666666664"/>
    <x v="1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53.007815713698065"/>
    <n v="3.86972972972973"/>
    <x v="1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45.059405940594061"/>
    <n v="1.89625"/>
    <x v="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n v="0.02"/>
    <x v="0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0.91867805186590767"/>
    <x v="0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0.34152777777777776"/>
    <x v="0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59.119617224880386"/>
    <n v="1.4040909090909091"/>
    <x v="1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0.89866666666666661"/>
    <x v="0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.7796969696969698"/>
    <x v="1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.436625"/>
    <x v="1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.1527586206896552"/>
    <x v="1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9.061611374407583"/>
    <n v="2.2711111111111113"/>
    <x v="1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30.0859375"/>
    <n v="2.7507142857142859"/>
    <x v="1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84.998125000000002"/>
    <n v="1.4437048832271762"/>
    <x v="1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0.92745983935742971"/>
    <x v="0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58.040160642570278"/>
    <n v="7.226"/>
    <x v="1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1.4"/>
    <n v="0.11851063829787234"/>
    <x v="0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71.94736842105263"/>
    <n v="0.97642857142857142"/>
    <x v="0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61.038135593220339"/>
    <n v="2.3614754098360655"/>
    <x v="1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108.91666666666667"/>
    <n v="0.45068965517241377"/>
    <x v="0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29.001722017220171"/>
    <n v="1.6238567493112948"/>
    <x v="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.5452631578947367"/>
    <x v="1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111.82352941176471"/>
    <n v="0.24063291139240506"/>
    <x v="3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63.995555555555555"/>
    <n v="1.2374140625000001"/>
    <x v="1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.0806666666666667"/>
    <x v="1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74.481481481481481"/>
    <n v="6.7033333333333331"/>
    <x v="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.609285714285714"/>
    <x v="1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56.188235294117646"/>
    <n v="1.2246153846153847"/>
    <x v="1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.5057731958762886"/>
    <x v="1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0.78106590724165992"/>
    <x v="0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79.642857142857139"/>
    <n v="0.46947368421052632"/>
    <x v="0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.008"/>
    <x v="1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0.6959861591695502"/>
    <x v="0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.374545454545455"/>
    <x v="1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.253392857142857"/>
    <x v="1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83.183333333333337"/>
    <n v="14.973000000000001"/>
    <x v="1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9.996000000000002"/>
    <n v="0.37590225563909774"/>
    <x v="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.3236942675159236"/>
    <x v="1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.3122448979591836"/>
    <x v="1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61.108374384236456"/>
    <n v="1.6763513513513513"/>
    <x v="1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0.6198488664987406"/>
    <x v="0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110.76106194690266"/>
    <n v="2.6074999999999999"/>
    <x v="1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.5258823529411765"/>
    <x v="1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57.849056603773583"/>
    <n v="0.7861538461538462"/>
    <x v="0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0.48404406999351912"/>
    <x v="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.5887500000000001"/>
    <x v="1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0.60548713235294116"/>
    <x v="3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48.927777777777777"/>
    <n v="3.036896551724138"/>
    <x v="1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.1299999999999999"/>
    <x v="1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.1737876614060259"/>
    <x v="1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106.61061946902655"/>
    <n v="9.2669230769230762"/>
    <x v="1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0.33692229038854804"/>
    <x v="0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.9672368421052631"/>
    <x v="1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n v="0.01"/>
    <x v="0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56.054878048780488"/>
    <n v="10.214444444444444"/>
    <x v="1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31.017857142857142"/>
    <n v="2.8167567567567566"/>
    <x v="1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0.24610000000000001"/>
    <x v="0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.4314010067114094"/>
    <x v="1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.4454411764705883"/>
    <x v="1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.5912820512820511"/>
    <x v="1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.8648571428571428"/>
    <x v="1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107.57831325301204"/>
    <n v="5.9526666666666666"/>
    <x v="1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0.5921153846153846"/>
    <x v="0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0.14962780898876404"/>
    <x v="0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.1995602605863191"/>
    <x v="1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35"/>
    <n v="2.6882978723404256"/>
    <x v="1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.7687878787878786"/>
    <x v="1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109.65079365079364"/>
    <n v="7.2715789473684209"/>
    <x v="1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0.87211757648470301"/>
    <x v="0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0.88"/>
    <x v="0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30.992727272727272"/>
    <n v="1.7393877551020409"/>
    <x v="1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.1761111111111111"/>
    <x v="1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.1496"/>
    <x v="1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.4949667110519307"/>
    <x v="1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.1933995584988963"/>
    <x v="1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25.997933274284026"/>
    <n v="0.64367690058479532"/>
    <x v="0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49.987915407854985"/>
    <n v="0.18622397298818233"/>
    <x v="0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.6776923076923076"/>
    <x v="1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.5990566037735849"/>
    <x v="1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89.944444444444443"/>
    <n v="0.38633185349611543"/>
    <x v="0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0.51421511627906979"/>
    <x v="0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80.067669172932327"/>
    <n v="0.60334277620396604"/>
    <x v="3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29E-2"/>
    <x v="3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.5546875"/>
    <x v="1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.0085974499089254"/>
    <x v="1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43.078651685393261"/>
    <n v="1.1618181818181819"/>
    <x v="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87.95597484276729"/>
    <n v="3.1077777777777778"/>
    <x v="1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4.987234042553197"/>
    <n v="0.89736683417085428"/>
    <x v="0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0.71272727272727276"/>
    <x v="0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1E-2"/>
    <x v="3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94.24"/>
    <n v="2.617777777777778"/>
    <x v="1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0.96"/>
    <x v="0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0.20896851248642778"/>
    <x v="0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.2316363636363636"/>
    <x v="1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.0159097978227061"/>
    <x v="1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.3003999999999998"/>
    <x v="1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04.6"/>
    <n v="1.355925925925926"/>
    <x v="1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.2909999999999999"/>
    <x v="1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76.989583333333329"/>
    <n v="2.3651200000000001"/>
    <x v="1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0.17249999999999999"/>
    <x v="3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.1249397590361445"/>
    <x v="1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.2102150537634409"/>
    <x v="1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.1987096774193549"/>
    <x v="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n v="0.01"/>
    <x v="0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0.011588275391958"/>
    <n v="0.64166909620991253"/>
    <x v="0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.2306746987951804"/>
    <x v="1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0.92984160506863778"/>
    <x v="0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95.042492917847028"/>
    <n v="0.58756567425569173"/>
    <x v="0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0.65022222222222226"/>
    <x v="0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1.013192612137203"/>
    <n v="0.73939560439560437"/>
    <x v="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73.733333333333334"/>
    <n v="0.52666666666666662"/>
    <x v="0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.2095238095238097"/>
    <x v="1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5.00933552992861"/>
    <n v="1.0001150627615063"/>
    <x v="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79.176829268292678"/>
    <n v="1.6231249999999999"/>
    <x v="1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0.78181818181818186"/>
    <x v="0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.4973770491803278"/>
    <x v="1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36.032520325203251"/>
    <n v="2.5325714285714285"/>
    <x v="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.0016943521594683"/>
    <x v="1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44.005985634477256"/>
    <n v="1.2199004424778761"/>
    <x v="1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.3713265306122449"/>
    <x v="1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74"/>
    <n v="4.155384615384615"/>
    <x v="1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41.996858638743454"/>
    <n v="0.3130913348946136"/>
    <x v="0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.240815450643777"/>
    <x v="1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599E-2"/>
    <x v="0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4.2"/>
    <n v="0.1063265306122449"/>
    <x v="0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25.5"/>
    <n v="0.82874999999999999"/>
    <x v="0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.6301447776628748"/>
    <x v="1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.9466666666666672"/>
    <x v="1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0.26191501103752757"/>
    <x v="0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0.74834782608695649"/>
    <x v="0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.1647680412371137"/>
    <x v="1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0.96208333333333329"/>
    <x v="0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.5771910112359548"/>
    <x v="1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.0845714285714285"/>
    <x v="1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0.61802325581395345"/>
    <x v="0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.2232472324723247"/>
    <x v="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0.69117647058823528"/>
    <x v="0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.9305555555555554"/>
    <x v="1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37.789473684210527"/>
    <n v="0.71799999999999997"/>
    <x v="0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0.31934684684684683"/>
    <x v="0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95.966712898751737"/>
    <n v="2.2987375415282392"/>
    <x v="1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0.3201219512195122"/>
    <x v="0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102.0498866213152"/>
    <n v="0.23525352848928385"/>
    <x v="3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105.75"/>
    <n v="0.68594594594594593"/>
    <x v="0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069767441860463"/>
    <n v="0.37952380952380954"/>
    <x v="0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0.19992957746478873"/>
    <x v="0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.338461538461537"/>
    <n v="0.45636363636363636"/>
    <x v="0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.227605633802817"/>
    <x v="1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109.07824427480917"/>
    <n v="3.61753164556962"/>
    <x v="1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51.78"/>
    <n v="0.63146341463414635"/>
    <x v="0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.9820475319926874"/>
    <x v="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5E-2"/>
    <x v="0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0.5377777777777778"/>
    <x v="0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n v="0.02"/>
    <x v="0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.8119047619047617"/>
    <x v="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.792682926829272"/>
    <n v="0.78831325301204824"/>
    <x v="3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.3440792216817234"/>
    <x v="1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63.225000000000001"/>
    <n v="3.372E-2"/>
    <x v="0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70.174999999999997"/>
    <n v="4.3184615384615386"/>
    <x v="1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0.38844444444444443"/>
    <x v="3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99"/>
    <n v="4.2569999999999997"/>
    <x v="1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96.984900146127615"/>
    <n v="1.0112239715591671"/>
    <x v="1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0.21188688946015424"/>
    <x v="2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0.67425531914893622"/>
    <x v="0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0.9492337164750958"/>
    <x v="0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.5185185185185186"/>
    <x v="1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.9516382252559727"/>
    <x v="1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.231428571428571"/>
    <x v="1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78E-2"/>
    <x v="0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.5507066557107643"/>
    <x v="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0.44753477588871715"/>
    <x v="0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.1594736842105262"/>
    <x v="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.3212709832134291"/>
    <x v="1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1E-2"/>
    <x v="0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0.9862551440329218"/>
    <x v="0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47.992753623188406"/>
    <n v="1.3797916666666667"/>
    <x v="1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0.93810996563573879"/>
    <x v="0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51.999165275459099"/>
    <n v="4.0363930885529156"/>
    <x v="1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.6017404129793511"/>
    <x v="1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98.205357142857139"/>
    <n v="3.6663333333333332"/>
    <x v="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.687208538587849"/>
    <x v="1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.1990717911530093"/>
    <x v="1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.936892523364486"/>
    <x v="1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.2016666666666671"/>
    <x v="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0.76708333333333334"/>
    <x v="3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63.293478260869563"/>
    <n v="1.7126470588235294"/>
    <x v="1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.5789473684210527"/>
    <x v="1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.0908"/>
    <x v="1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0.41732558139534881"/>
    <x v="0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0.10944303797468355"/>
    <x v="0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.593763440860215"/>
    <x v="1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.2241666666666671"/>
    <x v="1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76.268292682926827"/>
    <n v="0.97718749999999999"/>
    <x v="0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.1878911564625847"/>
    <x v="1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.0191632047477746"/>
    <x v="1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.2772619047619047"/>
    <x v="1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.4521739130434783"/>
    <x v="1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.6971428571428575"/>
    <x v="1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.0934482758620687"/>
    <x v="1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.2553333333333332"/>
    <x v="1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.3261616161616168"/>
    <x v="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.1133870967741935"/>
    <x v="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.7332520325203253"/>
    <x v="1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n v="0.03"/>
    <x v="0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38.019801980198018"/>
    <n v="0.54084507042253516"/>
    <x v="0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106.15254237288136"/>
    <n v="6.2629999999999999"/>
    <x v="1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0.8902139917695473"/>
    <x v="0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.8489130434782608"/>
    <x v="1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.2016770186335404"/>
    <x v="1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63.93333333333333"/>
    <n v="0.23390243902439026"/>
    <x v="0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90.456521739130437"/>
    <n v="1.46"/>
    <x v="1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.6848000000000001"/>
    <x v="1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.9749999999999996"/>
    <x v="1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.5769841269841269"/>
    <x v="1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57.936123348017624"/>
    <n v="0.31201660735468567"/>
    <x v="0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49.794392523364486"/>
    <n v="3.1341176470588237"/>
    <x v="1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54.050251256281406"/>
    <n v="3.7089655172413791"/>
    <x v="1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.6266447368421053"/>
    <x v="1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70.127906976744185"/>
    <n v="1.2308163265306122"/>
    <x v="1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26.996228786926462"/>
    <n v="0.76766756032171579"/>
    <x v="0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51.990606936416185"/>
    <n v="2.3362012987012988"/>
    <x v="1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56.416666666666664"/>
    <n v="1.8053333333333332"/>
    <x v="1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.5262857142857142"/>
    <x v="1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0.27176538240368026"/>
    <x v="3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E-2"/>
    <x v="2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.0400978473581213"/>
    <x v="1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37.957446808510639"/>
    <n v="1.3723076923076922"/>
    <x v="1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0.32208333333333333"/>
    <x v="0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.4151282051282053"/>
    <x v="1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40.030075187969928"/>
    <n v="0.96799999999999997"/>
    <x v="0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.664285714285715"/>
    <x v="1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.2588888888888889"/>
    <x v="1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.7070000000000001"/>
    <x v="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.8144"/>
    <x v="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0.91520972644376897"/>
    <x v="0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.0804761904761904"/>
    <x v="1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0.18728395061728395"/>
    <x v="0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61.765151515151516"/>
    <n v="0.83193877551020412"/>
    <x v="0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.0633333333333335"/>
    <x v="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06.28804347826087"/>
    <n v="0.17446030330062445"/>
    <x v="3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75.07386363636364"/>
    <n v="2.0973015873015872"/>
    <x v="1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39.970802919708028"/>
    <n v="0.97785714285714287"/>
    <x v="0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.842500000000001"/>
    <x v="1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0.54402135231316728"/>
    <x v="0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.5661111111111108"/>
    <x v="1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71.7"/>
    <n v="9.8219178082191785E-2"/>
    <x v="0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33.28125"/>
    <n v="0.16384615384615384"/>
    <x v="3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43.923497267759565"/>
    <n v="13.396666666666667"/>
    <x v="1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0.35650077760497667"/>
    <x v="0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88.21052631578948"/>
    <n v="0.54950819672131146"/>
    <x v="0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0.94236111111111109"/>
    <x v="0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.4391428571428571"/>
    <x v="1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0.51421052631578945"/>
    <x v="0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n v="0.05"/>
    <x v="0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.446666666666667"/>
    <x v="1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0.31844940867279897"/>
    <x v="0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7.78125"/>
    <n v="0.82617647058823529"/>
    <x v="0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80.767605633802816"/>
    <n v="5.4614285714285717"/>
    <x v="1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.8621428571428571"/>
    <x v="1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2E-2"/>
    <x v="0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.3213677811550153"/>
    <x v="1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0.74077834179357027"/>
    <x v="0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41.16"/>
    <n v="0.75292682926829269"/>
    <x v="3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99.125"/>
    <n v="0.20333333333333334"/>
    <x v="0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105.88429752066116"/>
    <n v="2.0336507936507937"/>
    <x v="1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48.996525921966864"/>
    <n v="3.1022842639593908"/>
    <x v="1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"/>
    <n v="3.9531818181818181"/>
    <x v="1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31.022556390977442"/>
    <n v="2.9471428571428571"/>
    <x v="1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0.33894736842105261"/>
    <x v="0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59.268518518518519"/>
    <n v="0.66677083333333331"/>
    <x v="0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42.3"/>
    <n v="0.19227272727272726"/>
    <x v="0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0.15842105263157893"/>
    <x v="0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50.796875"/>
    <n v="0.38702380952380955"/>
    <x v="3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3E-2"/>
    <x v="0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0.94144366197183094"/>
    <x v="0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.6656234096692113"/>
    <x v="1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0.24134831460674158"/>
    <x v="0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.6405633802816901"/>
    <x v="1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80.780821917808225"/>
    <n v="0.90723076923076929"/>
    <x v="0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0.46194444444444444"/>
    <x v="0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0.38538461538461538"/>
    <x v="0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.3356231003039514"/>
    <x v="1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101.78672985781991"/>
    <n v="0.22896588486140726"/>
    <x v="2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.8495548961424333"/>
    <x v="1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77.068421052631578"/>
    <n v="4.4372727272727275"/>
    <x v="1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.999806763285024"/>
    <x v="1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.2395833333333333"/>
    <x v="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10.99550763701707"/>
    <n v="1.8661329305135952"/>
    <x v="1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87.003066141042481"/>
    <n v="1.1428538550057536"/>
    <x v="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63.994402985074629"/>
    <n v="0.97032531824611035"/>
    <x v="0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05.9945205479452"/>
    <n v="1.2281904761904763"/>
    <x v="1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.7914326647564469"/>
    <x v="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0.79951577402787966"/>
    <x v="3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0.94242587601078165"/>
    <x v="0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0.84669291338582675"/>
    <x v="0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0.66521920668058454"/>
    <x v="0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33.013605442176868"/>
    <n v="0.53922222222222227"/>
    <x v="0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0.41983299595141699"/>
    <x v="0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0.14694796954314721"/>
    <x v="0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110.32"/>
    <n v="0.34475"/>
    <x v="0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.007777777777777"/>
    <x v="1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41.005742176284812"/>
    <n v="0.71770351758793971"/>
    <x v="0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0.53074115044247783"/>
    <x v="0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n v="0.05"/>
    <x v="0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47.009935419771487"/>
    <n v="1.2770715249662619"/>
    <x v="1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29.606060606060606"/>
    <n v="0.34892857142857142"/>
    <x v="0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81.010569583088667"/>
    <n v="4.105982142857143"/>
    <x v="1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94.35"/>
    <n v="1.2373770491803278"/>
    <x v="1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0.58973684210526311"/>
    <x v="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0.36892473118279567"/>
    <x v="0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.8491304347826087"/>
    <x v="1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0.11814432989690722"/>
    <x v="0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.9870000000000001"/>
    <x v="1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.2635175879396985"/>
    <x v="1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.7356363636363636"/>
    <x v="1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72.015706806282722"/>
    <n v="3.7175675675675675"/>
    <x v="1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59.928057553956833"/>
    <n v="1.601923076923077"/>
    <x v="1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78.209677419354833"/>
    <n v="16.163333333333334"/>
    <x v="1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.3343749999999996"/>
    <x v="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.9211111111111112"/>
    <x v="1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0.18888888888888888"/>
    <x v="0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.7680769230769231"/>
    <x v="1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.730185185185185"/>
    <x v="1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.593633125556545"/>
    <x v="1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0.67869978858350954"/>
    <x v="0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.915555555555555"/>
    <x v="1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.3018222222222224"/>
    <x v="1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0.13185782556750297"/>
    <x v="0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0.54777777777777781"/>
    <x v="0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93.702290076335885"/>
    <n v="3.6102941176470589"/>
    <x v="1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0.10257545271629778"/>
    <x v="0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70.090140845070422"/>
    <n v="0.13962962962962963"/>
    <x v="0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0.40444444444444444"/>
    <x v="0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.6032"/>
    <x v="1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.8394339622641509"/>
    <x v="1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86.611940298507463"/>
    <n v="0.63769230769230767"/>
    <x v="0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.2538095238095237"/>
    <x v="1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.7200961538461539"/>
    <x v="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.4616709511568124"/>
    <x v="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0.76423616236162362"/>
    <x v="0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100.93160377358491"/>
    <n v="0.39261467889908258"/>
    <x v="0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89.227586206896547"/>
    <n v="0.11270034843205574"/>
    <x v="3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87.979166666666671"/>
    <n v="1.2211084337349398"/>
    <x v="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89.54"/>
    <n v="1.8654166666666667"/>
    <x v="1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E-2"/>
    <x v="0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0.65642371234207963"/>
    <x v="0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.2896178343949045"/>
    <x v="1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110.44117647058823"/>
    <n v="4.6937499999999996"/>
    <x v="1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.3011267605633803"/>
    <x v="1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48.012468827930178"/>
    <n v="1.6705422993492407"/>
    <x v="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.738641975308642"/>
    <x v="1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99.203252032520325"/>
    <n v="7.1776470588235295"/>
    <x v="1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0.63850976361767731"/>
    <x v="0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n v="0.02"/>
    <x v="0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.302222222222222"/>
    <x v="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0.40356164383561643"/>
    <x v="0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0.86220633299284988"/>
    <x v="0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.1558486707566464"/>
    <x v="1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60.981609195402299"/>
    <n v="0.89618243243243245"/>
    <x v="0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10.98139534883721"/>
    <n v="1.8214503816793892"/>
    <x v="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25"/>
    <n v="3.5588235294117645"/>
    <x v="1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.3183695652173912"/>
    <x v="1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0.46315634218289087"/>
    <x v="0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49.987398739873989"/>
    <n v="0.36132726089785294"/>
    <x v="2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.0462820512820512"/>
    <x v="1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104.82089552238806"/>
    <n v="6.6885714285714286"/>
    <x v="1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0.62072823218997364"/>
    <x v="2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0.84699787460148779"/>
    <x v="0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0.11059030837004405"/>
    <x v="0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0.43838781575037145"/>
    <x v="0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0.55470588235294116"/>
    <x v="0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47.005002501250623"/>
    <n v="0.57399511301160655"/>
    <x v="0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.2343497363796134"/>
    <x v="1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.2846"/>
    <x v="1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50.974576271186443"/>
    <n v="0.63989361702127656"/>
    <x v="0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.2729885057471264"/>
    <x v="1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97.055555555555557"/>
    <n v="0.10638024357239513"/>
    <x v="0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24.867469879518072"/>
    <n v="0.40470588235294119"/>
    <x v="0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.8766666666666665"/>
    <x v="1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.7294444444444448"/>
    <x v="1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.1290429799426933"/>
    <x v="1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0.46387573964497042"/>
    <x v="0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0.90675916230366493"/>
    <x v="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0.67740740740740746"/>
    <x v="0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04.43617021276596"/>
    <n v="1.9249019607843136"/>
    <x v="1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69.989010989010993"/>
    <n v="0.82714285714285718"/>
    <x v="0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0.54163920922570019"/>
    <x v="0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90.3"/>
    <n v="0.16722222222222222"/>
    <x v="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.168766404199475"/>
    <x v="1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54.931726907630519"/>
    <n v="10.521538461538462"/>
    <x v="1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51.921875"/>
    <n v="1.2307407407407407"/>
    <x v="1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.7863855421686747"/>
    <x v="1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44.003488879197555"/>
    <n v="3.5528169014084505"/>
    <x v="1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.6190634146341463"/>
    <x v="1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54.5"/>
    <n v="0.24914285714285714"/>
    <x v="0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.9872222222222222"/>
    <x v="1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.911111111111111"/>
    <n v="0.34752688172043011"/>
    <x v="3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36.952702702702702"/>
    <n v="1.7641935483870967"/>
    <x v="1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.1138095238095236"/>
    <x v="1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0.82044117647058823"/>
    <x v="0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86"/>
    <n v="0.24326030927835052"/>
    <x v="3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0.50482758620689661"/>
    <x v="0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101.19767441860465"/>
    <n v="9.67"/>
    <x v="1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n v="0.04"/>
    <x v="0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.2284501347708894"/>
    <x v="1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0.63437500000000002"/>
    <x v="0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0.56331688596491225"/>
    <x v="0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0.44074999999999998"/>
    <x v="0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.1837253218884121"/>
    <x v="1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.041243169398907"/>
    <x v="1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0.26640000000000003"/>
    <x v="0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.5120118343195266"/>
    <x v="1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0.90063492063492068"/>
    <x v="0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.7162500000000001"/>
    <x v="1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66.997115384615384"/>
    <n v="1.4104655870445344"/>
    <x v="1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107.91401869158878"/>
    <n v="0.30579449152542371"/>
    <x v="0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.0816455696202532"/>
    <x v="1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.3345505617977529"/>
    <x v="1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10.3625"/>
    <n v="1.8785106382978722"/>
    <x v="1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.32"/>
    <x v="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.7521428571428572"/>
    <x v="1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101.25"/>
    <n v="0.40500000000000003"/>
    <x v="0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64.95597484276729"/>
    <n v="1.8442857142857143"/>
    <x v="1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.8580555555555556"/>
    <x v="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50.97422680412371"/>
    <n v="3.19"/>
    <x v="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0.39234070221066319"/>
    <x v="0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84.028301886792448"/>
    <n v="1.7814000000000001"/>
    <x v="1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102.85915492957747"/>
    <n v="3.6515"/>
    <x v="1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.1394594594594594"/>
    <x v="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0.29828720626631855"/>
    <x v="0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0.54270588235294115"/>
    <x v="0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.3634156976744185"/>
    <x v="1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.1291666666666664"/>
    <x v="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99.494252873563212"/>
    <n v="1.0065116279069768"/>
    <x v="1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0.81348423194303154"/>
    <x v="0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0.16404761904761905"/>
    <x v="0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0.52774617067833696"/>
    <x v="0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48.99554707379135"/>
    <n v="2.6020608108108108"/>
    <x v="1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0.30732891832229581"/>
    <x v="0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0.13500000000000001"/>
    <x v="0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.7862556663644606"/>
    <x v="1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.2005660377358489"/>
    <x v="1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9.87058823529412"/>
    <n v="1.015108695652174"/>
    <x v="1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.915"/>
    <x v="1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.0534683098591549"/>
    <x v="1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77.026890756302521"/>
    <n v="0.23995287958115183"/>
    <x v="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.2377777777777776"/>
    <x v="1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.4736000000000002"/>
    <x v="1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.1449999999999996"/>
    <x v="1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30.87037037037037"/>
    <n v="9.0696409140369975E-3"/>
    <x v="0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0.34173469387755101"/>
    <x v="0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0.239488107549121"/>
    <x v="0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0.48072649572649573"/>
    <x v="0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e v="#DIV/0!"/>
    <n v="0"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59.990534521158132"/>
    <n v="0.70145182291666663"/>
    <x v="0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.2992307692307694"/>
    <x v="1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.8032549019607844"/>
    <x v="1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0.92320000000000002"/>
    <x v="0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36.014409221902014"/>
    <n v="0.13901001112347053"/>
    <x v="0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.2707777777777771"/>
    <x v="1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0.39857142857142858"/>
    <x v="0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.1222929936305732"/>
    <x v="1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95"/>
    <n v="0.70925816023738875"/>
    <x v="0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.1908974358974358"/>
    <x v="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0.24017591339648173"/>
    <x v="0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53.046025104602514"/>
    <n v="1.3931868131868133"/>
    <x v="1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0.39277108433734942"/>
    <x v="3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0.22439077144917088"/>
    <x v="3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36.067669172932334"/>
    <n v="0.55779069767441858"/>
    <x v="0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0.42523125996810207"/>
    <x v="0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.1200000000000001"/>
    <x v="1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79E-2"/>
    <x v="0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.0174563871693867"/>
    <x v="1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106.4375"/>
    <n v="4.2575000000000003"/>
    <x v="1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29.975609756097562"/>
    <n v="1.4553947368421052"/>
    <x v="1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0.32453465346534655"/>
    <x v="0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.003333333333333"/>
    <x v="1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0.83904860392967939"/>
    <x v="0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0.84190476190476193"/>
    <x v="0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.5595180722891566"/>
    <x v="1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31"/>
    <n v="0.99619450317124736"/>
    <x v="0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0.80300000000000005"/>
    <x v="0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63.777777777777779"/>
    <n v="0.11254901960784314"/>
    <x v="0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0.91740952380952379"/>
    <x v="0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0.95521156936261387"/>
    <x v="2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.0287499999999996"/>
    <x v="1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.5924394463667819"/>
    <x v="1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0.15022446689113356"/>
    <x v="0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.820384615384615"/>
    <x v="1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04.97857142857143"/>
    <n v="1.4996938775510205"/>
    <x v="1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.1722156398104266"/>
    <x v="1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0.37695968274950431"/>
    <x v="0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0.72653061224489801"/>
    <x v="0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.6598113207547169"/>
    <x v="1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0.24205617977528091"/>
    <x v="0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4E-2"/>
    <x v="0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0.1632979976442874"/>
    <x v="0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.7650000000000001"/>
    <x v="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61.007063197026021"/>
    <n v="0.88803571428571426"/>
    <x v="0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.6357142857142857"/>
    <x v="1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80.75"/>
    <n v="9.69"/>
    <x v="1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59.991289782244557"/>
    <n v="2.7091376701966716"/>
    <x v="1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.8421355932203389"/>
    <x v="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n v="0.04"/>
    <x v="3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0.58632981676846196"/>
    <x v="0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0.98511111111111116"/>
    <x v="0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0.43975381008206332"/>
    <x v="0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.5166315789473683"/>
    <x v="1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104.36296296296297"/>
    <n v="2.2363492063492063"/>
    <x v="1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102.18852459016394"/>
    <n v="2.3975"/>
    <x v="1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.9933333333333334"/>
    <x v="1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.373448275862069"/>
    <x v="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.009696106362773"/>
    <x v="1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49.994334277620396"/>
    <n v="7.9416000000000002"/>
    <x v="1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.6970000000000001"/>
    <x v="1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0.12818181818181817"/>
    <x v="0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.3802702702702703"/>
    <x v="1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0.83813278008298753"/>
    <x v="0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.0460063224446787"/>
    <x v="1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111.45945945945945"/>
    <n v="0.44344086021505374"/>
    <x v="0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.1860294117647059"/>
    <x v="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26.0015444015444"/>
    <n v="1.8603314917127072"/>
    <x v="1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.3733830845771142"/>
    <x v="1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.0565384615384614"/>
    <x v="1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n v="0.94142857142857139"/>
    <x v="0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0.54400000000000004"/>
    <x v="3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24.986666666666668"/>
    <n v="1.1188059701492536"/>
    <x v="1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.6914814814814814"/>
    <x v="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93.944444444444443"/>
    <n v="0.62930372148859548"/>
    <x v="0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98.40625"/>
    <n v="0.6492783505154639"/>
    <x v="0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41.783783783783782"/>
    <n v="0.18853658536585366"/>
    <x v="3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65.991836734693877"/>
    <n v="0.1675440414507772"/>
    <x v="0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.0111290322580646"/>
    <x v="1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48.003209242618745"/>
    <n v="3.4150228310502282"/>
    <x v="1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0.64016666666666666"/>
    <x v="0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107.88095238095238"/>
    <n v="0.5208045977011494"/>
    <x v="0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.2240211640211642"/>
    <x v="1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.1950810185185186"/>
    <x v="1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96.066176470588232"/>
    <n v="1.4679775280898877"/>
    <x v="1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.5057142857142853"/>
    <x v="1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43.92307692307692"/>
    <n v="0.72893617021276591"/>
    <x v="0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91.021198830409361"/>
    <n v="0.7900824873096447"/>
    <x v="0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0.64721518987341775"/>
    <x v="0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0.82028169014084507"/>
    <x v="0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.376666666666667"/>
    <x v="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0.12910076530612244"/>
    <x v="0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.5484210526315789"/>
    <x v="1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4E-2"/>
    <x v="0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.0852773826458035"/>
    <x v="1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43.032786885245905"/>
    <n v="0.99683544303797467"/>
    <x v="0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.0159756097560977"/>
    <x v="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.6209032258064515"/>
    <x v="1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E-2"/>
    <x v="0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n v="0.05"/>
    <x v="0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67.103092783505161"/>
    <n v="2.0663492063492064"/>
    <x v="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.2823628691983122"/>
    <x v="1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.1966037735849056"/>
    <x v="1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.7073055242390078"/>
    <x v="1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.8721212121212121"/>
    <x v="1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40.03125"/>
    <n v="1.8838235294117647"/>
    <x v="1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.3129869186046512"/>
    <x v="1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35.047468354430379"/>
    <n v="2.8397435897435899"/>
    <x v="1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02.92307692307692"/>
    <n v="1.2041999999999999"/>
    <x v="1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.1905607476635511"/>
    <x v="1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0.13853658536585367"/>
    <x v="3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45.026041666666664"/>
    <n v="1.3943548387096774"/>
    <x v="1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.74"/>
    <x v="1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.5549056603773586"/>
    <x v="1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.7044705882352942"/>
    <x v="1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50.962184873949582"/>
    <n v="1.8951562500000001"/>
    <x v="1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63.563636363636363"/>
    <n v="2.4971428571428573"/>
    <x v="1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80.999165275459092"/>
    <n v="0.48860523665659616"/>
    <x v="0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0.28461970393057684"/>
    <x v="0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.6802325581395348"/>
    <x v="1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.1980078125000002"/>
    <x v="1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92.4375"/>
    <n v="3.1301587301587303E-2"/>
    <x v="0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.5992152704135738"/>
    <x v="1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.793921568627451"/>
    <x v="1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0.77373333333333338"/>
    <x v="0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.0632812500000002"/>
    <x v="1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.9424999999999999"/>
    <x v="1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.5178947368421052"/>
    <x v="1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0.64582072176949945"/>
    <x v="0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8.65517241379311"/>
    <n v="0.62873684210526315"/>
    <x v="3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.1039864864864866"/>
    <x v="1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111.15827338129496"/>
    <n v="0.42859916782246882"/>
    <x v="2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53.038095238095238"/>
    <n v="0.83119402985074631"/>
    <x v="0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0.78531302876480547"/>
    <x v="3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.1409352517985611"/>
    <x v="1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0.64537683358624176"/>
    <x v="0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0.79411764705882348"/>
    <x v="0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99.127659574468083"/>
    <n v="0.11419117647058824"/>
    <x v="0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107.37777777777778"/>
    <n v="0.56186046511627907"/>
    <x v="2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0.16501669449081802"/>
    <x v="0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.1996808510638297"/>
    <x v="1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.4545652173913044"/>
    <x v="1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.2138255033557046"/>
    <x v="1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28"/>
    <n v="0.48396694214876035"/>
    <x v="0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0.92911504424778757"/>
    <x v="0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29.999313893653515"/>
    <n v="0.88599797365754818"/>
    <x v="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103.5"/>
    <n v="0.41399999999999998"/>
    <x v="0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0.63056795131845844"/>
    <x v="3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98.011627906976742"/>
    <n v="0.48482333607230893"/>
    <x v="0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n v="0.02"/>
    <x v="0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0.88479410269445857"/>
    <x v="0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.2684"/>
    <x v="1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.388333333333332"/>
    <x v="1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.0838857142857146"/>
    <x v="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.9147826086956521"/>
    <x v="1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0.42127533783783783"/>
    <x v="0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00000000000001E-2"/>
    <x v="0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0.60064638783269964"/>
    <x v="3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76.013333333333335"/>
    <n v="0.47232808616404309"/>
    <x v="0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0.81736263736263737"/>
    <x v="0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76.957446808510639"/>
    <n v="0.54187265917603"/>
    <x v="0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67.984732824427482"/>
    <n v="0.97868131868131869"/>
    <x v="0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88.781609195402297"/>
    <n v="0.77239999999999998"/>
    <x v="0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24.99623706491063"/>
    <n v="0.33464735516372796"/>
    <x v="0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44.922794117647058"/>
    <n v="2.3958823529411766"/>
    <x v="1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0.64032258064516134"/>
    <x v="3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.7615942028985507"/>
    <x v="1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0.20338181818181819"/>
    <x v="0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.5864754098360656"/>
    <x v="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.6885802469135802"/>
    <x v="1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.220563524590164"/>
    <x v="1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24.997515808491418"/>
    <n v="0.55931783729156137"/>
    <x v="0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0.43660714285714286"/>
    <x v="0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47.003284072249592"/>
    <n v="0.33538371411833628"/>
    <x v="3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.2297938144329896"/>
    <x v="1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.8974959871589085"/>
    <x v="1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0.83622641509433959"/>
    <x v="0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0.17968844221105529"/>
    <x v="3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.365"/>
    <x v="1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0.97405219780219776"/>
    <x v="0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0.86386203150461705"/>
    <x v="0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78.728155339805824"/>
    <n v="1.5016666666666667"/>
    <x v="1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56.081632653061227"/>
    <n v="3.5843478260869563"/>
    <x v="1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69.090909090909093"/>
    <n v="5.4285714285714288"/>
    <x v="1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0.67500714285714281"/>
    <x v="0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.9174666666666667"/>
    <x v="1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.32"/>
    <x v="1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.2927586206896553"/>
    <x v="1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.0065753424657535"/>
    <x v="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42.93684210526316"/>
    <n v="2.266111111111111"/>
    <x v="1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.4238"/>
    <x v="1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0.90633333333333332"/>
    <x v="0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0.63966740576496672"/>
    <x v="0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96.911392405063296"/>
    <n v="0.84131868131868137"/>
    <x v="0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.3393478260869565"/>
    <x v="1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108.98537682789652"/>
    <n v="0.59042047531992692"/>
    <x v="0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.5280062063615205"/>
    <x v="1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.466912114014252"/>
    <x v="1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111.51785714285714"/>
    <n v="0.8439189189189189"/>
    <x v="0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n v="0.03"/>
    <x v="0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.7502692307692307"/>
    <x v="1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6.746987951807228"/>
    <n v="0.54137931034482756"/>
    <x v="0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97.020608439646708"/>
    <n v="3.1187381703470032"/>
    <x v="1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.2278160919540231"/>
    <x v="1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0.99026517383618151"/>
    <x v="0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.278468634686347"/>
    <x v="1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.5861643835616439"/>
    <x v="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87.737226277372258"/>
    <n v="7.0705882352941174"/>
    <x v="1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.4238775510204082"/>
    <x v="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.4786046511627906"/>
    <x v="1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90"/>
    <n v="0.20322580645161289"/>
    <x v="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72.896039603960389"/>
    <n v="18.40625"/>
    <x v="1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08.48543689320388"/>
    <n v="1.6194202898550725"/>
    <x v="1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.7282077922077921"/>
    <x v="1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0.24466101694915254"/>
    <x v="0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.1764999999999999"/>
    <x v="1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.4764285714285714"/>
    <x v="1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.0020481927710843"/>
    <x v="1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.53"/>
    <x v="1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0.37091954022988505"/>
    <x v="3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28E-2"/>
    <x v="3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25.00197628458498"/>
    <n v="1.5650721649484536"/>
    <x v="1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.704081632653061"/>
    <x v="1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93.066115702479337"/>
    <n v="1.3405952380952382"/>
    <x v="1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61.008145363408524"/>
    <n v="0.50398033126293995"/>
    <x v="0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0.88815837937384901"/>
    <x v="3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.65"/>
    <x v="1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73.5"/>
    <n v="0.17499999999999999"/>
    <x v="0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.8566071428571429"/>
    <x v="1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.1266319444444441"/>
    <x v="1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0.90249999999999997"/>
    <x v="3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0.91984615384615387"/>
    <x v="0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84.96632653061225"/>
    <n v="5.2700632911392402"/>
    <x v="1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25.007462686567163"/>
    <n v="3.1914285714285713"/>
    <x v="1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.5418867924528303"/>
    <x v="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0.32896103896103895"/>
    <x v="3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.358918918918919"/>
    <x v="1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4E-2"/>
    <x v="0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31.937172774869111"/>
    <n v="0.61"/>
    <x v="0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99.5"/>
    <n v="0.30037735849056602"/>
    <x v="0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08.84615384615384"/>
    <n v="11.791666666666666"/>
    <x v="1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.260833333333334"/>
    <x v="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0.12923076923076923"/>
    <x v="0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101.71428571428571"/>
    <n v="7.12"/>
    <x v="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61.5"/>
    <n v="0.30304347826086958"/>
    <x v="0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35"/>
    <n v="2.1250896057347672"/>
    <x v="1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40.049999999999997"/>
    <n v="2.2885714285714287"/>
    <x v="1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110.97231270358306"/>
    <n v="0.34959979476654696"/>
    <x v="3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.5729069767441861"/>
    <x v="1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n v="0.01"/>
    <x v="0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30.974074074074075"/>
    <n v="2.3230555555555554"/>
    <x v="1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47.035087719298247"/>
    <n v="0.92448275862068963"/>
    <x v="3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88.065693430656935"/>
    <n v="2.5670212765957445"/>
    <x v="1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.6847017045454546"/>
    <x v="1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.6657777777777778"/>
    <x v="1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.7207692307692311"/>
    <x v="1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.0685714285714285"/>
    <x v="1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.6420608108108112"/>
    <x v="1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0.6842686567164179"/>
    <x v="0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79.009523809523813"/>
    <n v="0.34351966873706002"/>
    <x v="0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86.867469879518069"/>
    <n v="6.5545454545454547"/>
    <x v="1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62.04"/>
    <n v="1.7725714285714285"/>
    <x v="1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26.970212765957445"/>
    <n v="1.1317857142857144"/>
    <x v="1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.2818181818181822"/>
    <x v="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41.035353535353536"/>
    <n v="2.0833333333333335"/>
    <x v="1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0.31171232876712329"/>
    <x v="0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0.56967078189300413"/>
    <x v="0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.31"/>
    <x v="1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31.995894428152493"/>
    <n v="0.86867834394904464"/>
    <x v="0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.7074418604651163"/>
    <x v="1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106.5"/>
    <n v="0.49446428571428569"/>
    <x v="3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.1335962566844919"/>
    <x v="1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.9055555555555554"/>
    <x v="1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86.858974358974365"/>
    <n v="1.355"/>
    <x v="1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96.8"/>
    <n v="0.10297872340425532"/>
    <x v="0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32.995456610631528"/>
    <n v="0.65544223826714798"/>
    <x v="0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68.028106508875737"/>
    <n v="0.49026652452025588"/>
    <x v="0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58.867816091954026"/>
    <n v="7.8792307692307695"/>
    <x v="1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0.80306347746090156"/>
    <x v="0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.0629411764705883"/>
    <x v="1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0.50735632183908042"/>
    <x v="3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.153137254901961"/>
    <x v="1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.4122972972972974"/>
    <x v="1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30.996070133010882"/>
    <n v="1.1533745781777278"/>
    <x v="1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.9311940298507462"/>
    <x v="1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.2973333333333334"/>
    <x v="1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71.005820721769496"/>
    <n v="0.99663398692810456"/>
    <x v="0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102.38709677419355"/>
    <n v="0.88166666666666671"/>
    <x v="2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0.37233333333333335"/>
    <x v="0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51.009883198562441"/>
    <n v="0.30540075309306081"/>
    <x v="3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90"/>
    <n v="0.25714285714285712"/>
    <x v="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0.34"/>
    <x v="0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.859090909090909"/>
    <x v="1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75.236363636363635"/>
    <n v="1.2539393939393939"/>
    <x v="1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32.967741935483872"/>
    <n v="0.14394366197183098"/>
    <x v="0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0.54807692307692313"/>
    <x v="0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.0963157894736841"/>
    <x v="1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52.958677685950413"/>
    <n v="1.8847058823529412"/>
    <x v="1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60.017959183673469"/>
    <n v="0.87008284023668636"/>
    <x v="0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n v="0.01"/>
    <x v="0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44.028301886792455"/>
    <n v="2.0291304347826089"/>
    <x v="1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.9703225806451612"/>
    <x v="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.07"/>
    <x v="1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.6873076923076922"/>
    <x v="1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73.611940298507463"/>
    <n v="0.50845360824742269"/>
    <x v="0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08.71052631578948"/>
    <n v="11.802857142857142"/>
    <x v="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42.97674418604651"/>
    <n v="2.64"/>
    <x v="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0.30442307692307691"/>
    <x v="0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42"/>
    <n v="0.62880681818181816"/>
    <x v="0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.9312499999999999"/>
    <x v="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0.77102702702702708"/>
    <x v="0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48"/>
    <n v="2.2552763819095478"/>
    <x v="1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112.66176470588235"/>
    <n v="2.3940625"/>
    <x v="1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81.944444444444443"/>
    <n v="0.921875"/>
    <x v="0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.3023333333333333"/>
    <x v="1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.1521739130434785"/>
    <x v="1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76.011249497790274"/>
    <n v="3.687953216374269"/>
    <x v="1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11.07246376811594"/>
    <n v="10.948571428571428"/>
    <x v="1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95.936170212765958"/>
    <n v="0.50662921348314605"/>
    <x v="0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.0060000000000002"/>
    <x v="1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67.966666666666669"/>
    <n v="2.9128571428571428"/>
    <x v="1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.4996666666666667"/>
    <x v="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58.095238095238095"/>
    <n v="3.5707317073170732"/>
    <x v="1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.2648941176470587"/>
    <x v="1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.875"/>
    <x v="1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.5703571428571426"/>
    <x v="1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.6669565217391304"/>
    <x v="1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0.69"/>
    <x v="0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32.006493506493506"/>
    <n v="0.51343749999999999"/>
    <x v="0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E-2"/>
    <x v="0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.089773429454171"/>
    <x v="1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.1517592592592591"/>
    <x v="1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.5769117647058823"/>
    <x v="1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.5380821917808218"/>
    <x v="1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0.89738979118329465"/>
    <x v="0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64.744680851063833"/>
    <n v="0.75135802469135804"/>
    <x v="0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.5288135593220336"/>
    <x v="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34.061302681992338"/>
    <n v="1.3890625000000001"/>
    <x v="1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93.273885350318466"/>
    <n v="1.9018181818181819"/>
    <x v="1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.0024333619948409"/>
    <x v="1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.4275824175824177"/>
    <x v="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.6313333333333331"/>
    <x v="1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0.30715909090909088"/>
    <x v="0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0.99397727272727276"/>
    <x v="3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.9754935622317598"/>
    <x v="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105.9375"/>
    <n v="5.085"/>
    <x v="1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.3774468085106384"/>
    <x v="1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.3846875000000001"/>
    <x v="1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.3308955223880596"/>
    <x v="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n v="0.01"/>
    <x v="0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.0779999999999998"/>
    <x v="1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0.51122448979591839"/>
    <x v="0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.5205847953216374"/>
    <x v="1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.1363099415204678"/>
    <x v="1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53"/>
    <n v="1.0237606837606839"/>
    <x v="1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54.164556962025316"/>
    <n v="3.5658333333333334"/>
    <x v="1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.3986792452830188"/>
    <x v="1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0.69450000000000001"/>
    <x v="0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0.35534246575342465"/>
    <x v="0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77.430769230769229"/>
    <n v="2.5165000000000002"/>
    <x v="1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.0587500000000001"/>
    <x v="1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77.17647058823529"/>
    <n v="1.8742857142857143"/>
    <x v="1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24.953917050691246"/>
    <n v="3.8678571428571429"/>
    <x v="1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97.18"/>
    <n v="3.4707142857142856"/>
    <x v="1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.8582098765432098"/>
    <x v="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88.023385300668153"/>
    <n v="0.43241247264770238"/>
    <x v="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.6243749999999999"/>
    <x v="1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.8484285714285715"/>
    <x v="1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0.23703520691785052"/>
    <x v="0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0.89870129870129867"/>
    <x v="0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.7260419580419581"/>
    <x v="1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98.666666666666671"/>
    <n v="1.7004255319148935"/>
    <x v="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.8828503562945369"/>
    <x v="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.4693532338308457"/>
    <x v="1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0.6917721518987342"/>
    <x v="0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0.25433734939759034"/>
    <x v="0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0.77400977995110021"/>
    <x v="0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84.333333333333329"/>
    <n v="0.37481481481481482"/>
    <x v="0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102.60377358490567"/>
    <n v="5.4379999999999997"/>
    <x v="1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.2852189349112426"/>
    <x v="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0.38948339483394834"/>
    <x v="0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"/>
    <n v="3.7"/>
    <x v="1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.3791176470588233"/>
    <x v="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0.64036299765807958"/>
    <x v="0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40.942307692307693"/>
    <n v="1.1827777777777777"/>
    <x v="1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69.9972602739726"/>
    <n v="0.84824037184594958"/>
    <x v="0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0.29346153846153844"/>
    <x v="0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.0989655172413793"/>
    <x v="1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77.93442622950819"/>
    <n v="1.697857142857143"/>
    <x v="1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.1595907738095239"/>
    <x v="1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.5859999999999999"/>
    <x v="1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.3058333333333332"/>
    <x v="1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.2821428571428573"/>
    <x v="1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.8870588235294117"/>
    <x v="1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11E-2"/>
    <x v="0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.7443434343434348"/>
    <x v="1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90.259259259259252"/>
    <n v="0.27693181818181817"/>
    <x v="0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76.978705978705975"/>
    <n v="0.52479620323841425"/>
    <x v="0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.0709677419354842"/>
    <x v="1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n v="0.02"/>
    <x v="0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55.0062893081761"/>
    <n v="1.5617857142857143"/>
    <x v="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32.127272727272725"/>
    <n v="2.5242857142857145"/>
    <x v="1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E-2"/>
    <x v="2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0.12230769230769231"/>
    <x v="0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.6398734177215191"/>
    <x v="1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.6298181818181818"/>
    <x v="1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0.20252747252747252"/>
    <x v="0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0.99898322318251"/>
    <n v="3.1924083769633507"/>
    <x v="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.7894444444444444"/>
    <x v="1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02.07770270270271"/>
    <n v="0.19556634304207121"/>
    <x v="3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.9894827586206896"/>
    <x v="1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.95"/>
    <x v="1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0.50621082621082625"/>
    <x v="0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0.57437499999999997"/>
    <x v="0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.5562827640984909"/>
    <x v="1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0.36297297297297298"/>
    <x v="0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0.58250000000000002"/>
    <x v="2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57.82692307692308"/>
    <n v="2.3739473684210526"/>
    <x v="1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0.58750000000000002"/>
    <x v="0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.8256603773584905"/>
    <x v="1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7.5436408977556111E-3"/>
    <x v="0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40"/>
    <n v="1.7595330739299611"/>
    <x v="1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101.1"/>
    <n v="2.3788235294117648"/>
    <x v="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84.006989951944078"/>
    <n v="4.8805076142131982"/>
    <x v="1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.2406666666666668"/>
    <x v="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05.13333333333334"/>
    <n v="0.18126436781609195"/>
    <x v="0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89.21621621621621"/>
    <n v="0.45847222222222223"/>
    <x v="0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.1731541218637993"/>
    <x v="1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64.956521739130437"/>
    <n v="2.173090909090909"/>
    <x v="1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.1228571428571428"/>
    <x v="1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0.72518987341772156"/>
    <x v="0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.1230434782608696"/>
    <x v="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92.016298633017882"/>
    <n v="2.3974657534246577"/>
    <x v="1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.8193548387096774"/>
    <x v="1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.6413114754098361"/>
    <x v="1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3E-2"/>
    <x v="0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0.49643859649122807"/>
    <x v="3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.0970652173913042"/>
    <x v="1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0.49217948717948717"/>
    <x v="0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93.348484848484844"/>
    <n v="0.62232323232323228"/>
    <x v="2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71.987179487179489"/>
    <n v="0.1305813953488372"/>
    <x v="0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92.611940298507463"/>
    <n v="0.64635416666666667"/>
    <x v="0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.5958666666666668"/>
    <x v="1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30.958174904942965"/>
    <n v="0.81420000000000003"/>
    <x v="0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0.32444767441860467"/>
    <x v="0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E-2"/>
    <x v="0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73.92307692307692"/>
    <n v="0.26694444444444443"/>
    <x v="0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36.987499999999997"/>
    <n v="0.62957446808510642"/>
    <x v="3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.6135593220338984"/>
    <x v="1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n v="0.05"/>
    <x v="0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2.02437459910199"/>
    <n v="10.969379310344827"/>
    <x v="1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45.007502206531335"/>
    <n v="0.70094158075601376"/>
    <x v="3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0.6"/>
    <x v="0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.6709859154929578"/>
    <x v="1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.09"/>
    <x v="1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43.00963855421687"/>
    <n v="0.19028784648187633"/>
    <x v="0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.2687755102040816"/>
    <x v="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.3463636363636367"/>
    <x v="1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2E-2"/>
    <x v="0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0.85054545454545449"/>
    <x v="0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.1929824561403508"/>
    <x v="1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.9602777777777778"/>
    <x v="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43.833333333333336"/>
    <n v="0.84694915254237291"/>
    <x v="0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.5578378378378379"/>
    <x v="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41.067632850241544"/>
    <n v="3.8640909090909092"/>
    <x v="1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54.971428571428568"/>
    <n v="7.9223529411764702"/>
    <x v="1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.3703393665158372"/>
    <x v="1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.3820833333333336"/>
    <x v="1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91.935483870967744"/>
    <n v="1.0822784810126582"/>
    <x v="1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0.60757639620653314"/>
    <x v="0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58.916666666666664"/>
    <n v="0.27725490196078434"/>
    <x v="0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.283934426229508"/>
    <x v="1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0.21615194054500414"/>
    <x v="0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93.46875"/>
    <n v="3.73875"/>
    <x v="1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61.970370370370368"/>
    <n v="1.5492592592592593"/>
    <x v="1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.2214999999999998"/>
    <x v="1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7.268656716417908"/>
    <n v="0.73957142857142855"/>
    <x v="0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.641"/>
    <x v="1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.432624584717608"/>
    <x v="1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0.40281762295081969"/>
    <x v="0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36.969040247678016"/>
    <n v="1.7822388059701493"/>
    <x v="1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1.533333333333331"/>
    <n v="0.84930555555555554"/>
    <x v="0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.4593648334624323"/>
    <x v="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.5246153846153847"/>
    <x v="1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25.998410896708286"/>
    <n v="0.67129542790152408"/>
    <x v="0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0.40307692307692305"/>
    <x v="0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8.002083333333335"/>
    <n v="2.1679032258064517"/>
    <x v="1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0.52117021276595743"/>
    <x v="0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.9958333333333336"/>
    <x v="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0.87679487179487181"/>
    <x v="0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.131734693877551"/>
    <x v="1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100.17424242424242"/>
    <n v="4.2654838709677421"/>
    <x v="1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101.44"/>
    <n v="0.77632653061224488"/>
    <x v="3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0.52496810772501767"/>
    <x v="0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.5746762589928058"/>
    <x v="1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0.72939393939393937"/>
    <x v="0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33.115107913669064"/>
    <n v="0.60565789473684206"/>
    <x v="3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0.5679129129129129"/>
    <x v="0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0.56542754275427543"/>
    <x v="3"/>
    <n v="1122"/>
    <x v="1"/>
    <s v="USD"/>
    <n v="1467176400"/>
    <x v="878"/>
    <n v="1467781200"/>
    <d v="2016-07-06T05:00:00"/>
    <b v="0"/>
    <b v="0"/>
    <s v="food/food trucks"/>
    <x v="0"/>
    <x v="0"/>
  </r>
  <r>
    <m/>
    <m/>
    <m/>
    <m/>
    <m/>
    <m/>
    <m/>
    <x v="4"/>
    <m/>
    <x v="7"/>
    <m/>
    <m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A7522-C398-4E4D-8FF7-8DE543E4B286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780DF8-3403-4298-BC77-74CBFB3EF013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axis="axisCol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dataField="1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Sub-Category" fld="19" subtotal="count" baseField="0" baseItem="0"/>
  </dataFields>
  <chartFormats count="2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1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3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4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6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8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9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B0E16F-92E8-4E68-8304-6B96FE2C327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I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8" hier="-1"/>
    <pageField fld="21" hier="-1"/>
  </pageFields>
  <dataFields count="1">
    <dataField name="Count of country" fld="9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C2" sqref="C2"/>
    </sheetView>
  </sheetViews>
  <sheetFormatPr defaultColWidth="10.6640625" defaultRowHeight="15.5" x14ac:dyDescent="0.35"/>
  <cols>
    <col min="1" max="1" width="4.1640625" bestFit="1" customWidth="1"/>
    <col min="2" max="2" width="30.6640625" style="4" bestFit="1" customWidth="1"/>
    <col min="3" max="3" width="33.5" style="3" customWidth="1"/>
    <col min="6" max="6" width="16.5" style="7" bestFit="1" customWidth="1"/>
    <col min="7" max="7" width="14.5" bestFit="1" customWidth="1"/>
    <col min="9" max="9" width="13" bestFit="1" customWidth="1"/>
    <col min="12" max="12" width="13.5" customWidth="1"/>
    <col min="13" max="13" width="22.33203125" style="12" customWidth="1"/>
    <col min="14" max="14" width="12.58203125" customWidth="1"/>
    <col min="15" max="15" width="21" style="12" bestFit="1" customWidth="1"/>
    <col min="18" max="18" width="28" bestFit="1" customWidth="1"/>
    <col min="19" max="19" width="14.83203125" bestFit="1" customWidth="1"/>
    <col min="20" max="20" width="12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2072</v>
      </c>
      <c r="N1" s="1" t="s">
        <v>9</v>
      </c>
      <c r="O1" s="11" t="s">
        <v>2073</v>
      </c>
      <c r="P1" s="1" t="s">
        <v>10</v>
      </c>
      <c r="Q1" s="1" t="s">
        <v>11</v>
      </c>
      <c r="R1" s="1" t="s">
        <v>2028</v>
      </c>
      <c r="S1" s="1" t="s">
        <v>2032</v>
      </c>
      <c r="T1" s="1" t="s">
        <v>2031</v>
      </c>
    </row>
    <row r="2" spans="1:20" x14ac:dyDescent="0.35">
      <c r="A2">
        <v>0</v>
      </c>
      <c r="B2" s="4" t="s">
        <v>12</v>
      </c>
      <c r="C2" s="3" t="s">
        <v>13</v>
      </c>
      <c r="D2">
        <v>100</v>
      </c>
      <c r="E2">
        <v>0</v>
      </c>
      <c r="F2" s="7" t="e">
        <f>E2/I2</f>
        <v>#DIV/0!</v>
      </c>
      <c r="G2" s="5">
        <f>E2/D2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 FIND("/", R2, 1)-1)</f>
        <v>food</v>
      </c>
      <c r="T2" t="str">
        <f>RIGHT(R2,LEN(R2)-FIND("/",R2))</f>
        <v>food trucks</v>
      </c>
    </row>
    <row r="3" spans="1:20" x14ac:dyDescent="0.3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 t="shared" ref="F3:F66" si="0">E3/I3</f>
        <v>92.151898734177209</v>
      </c>
      <c r="G3" s="5">
        <f t="shared" ref="G3:G66" si="1">E3/D3</f>
        <v>10.4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2">
        <f t="shared" ref="M3:M66" si="2">(((L3/60)/60)/24)+DATE(1970,1,1)</f>
        <v>41870.208333333336</v>
      </c>
      <c r="N3">
        <v>1408597200</v>
      </c>
      <c r="O3" s="12">
        <f t="shared" ref="O3:O66" si="3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 FIND("/", R3, 1)-1)</f>
        <v>music</v>
      </c>
      <c r="T3" t="str">
        <f>RIGHT(R3,LEN(R3)-FIND("/",R3))</f>
        <v>rock</v>
      </c>
    </row>
    <row r="4" spans="1:20" ht="31" x14ac:dyDescent="0.3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 t="shared" si="0"/>
        <v>100.01614035087719</v>
      </c>
      <c r="G4" s="5">
        <f t="shared" si="1"/>
        <v>1.3147878228782288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2">
        <f t="shared" si="2"/>
        <v>41595.25</v>
      </c>
      <c r="N4">
        <v>1384840800</v>
      </c>
      <c r="O4" s="12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ref="T4:T67" si="5">RIGHT(R4,LEN(R4)-FIND("/",R4))</f>
        <v>web</v>
      </c>
    </row>
    <row r="5" spans="1:20" ht="31" x14ac:dyDescent="0.3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 t="shared" si="0"/>
        <v>103.20833333333333</v>
      </c>
      <c r="G5" s="5">
        <f t="shared" si="1"/>
        <v>0.58976190476190471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2">
        <f t="shared" si="2"/>
        <v>43688.208333333328</v>
      </c>
      <c r="N5">
        <v>1568955600</v>
      </c>
      <c r="O5" s="12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 t="shared" si="0"/>
        <v>99.339622641509436</v>
      </c>
      <c r="G6" s="5">
        <f t="shared" si="1"/>
        <v>0.69276315789473686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2">
        <f t="shared" si="2"/>
        <v>43485.25</v>
      </c>
      <c r="N6">
        <v>1548309600</v>
      </c>
      <c r="O6" s="12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 t="shared" si="0"/>
        <v>75.833333333333329</v>
      </c>
      <c r="G7" s="5">
        <f t="shared" si="1"/>
        <v>1.7361842105263159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2">
        <f t="shared" si="2"/>
        <v>41149.208333333336</v>
      </c>
      <c r="N7">
        <v>1347080400</v>
      </c>
      <c r="O7" s="12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 t="shared" si="0"/>
        <v>60.555555555555557</v>
      </c>
      <c r="G8" s="5">
        <f t="shared" si="1"/>
        <v>0.20961538461538462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2">
        <f t="shared" si="2"/>
        <v>42991.208333333328</v>
      </c>
      <c r="N8">
        <v>1505365200</v>
      </c>
      <c r="O8" s="12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 t="shared" si="0"/>
        <v>64.93832599118943</v>
      </c>
      <c r="G9" s="5">
        <f t="shared" si="1"/>
        <v>3.2757777777777779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2">
        <f t="shared" si="2"/>
        <v>42229.208333333328</v>
      </c>
      <c r="N9">
        <v>1439614800</v>
      </c>
      <c r="O9" s="12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 t="shared" si="0"/>
        <v>30.997175141242938</v>
      </c>
      <c r="G10" s="5">
        <f t="shared" si="1"/>
        <v>0.19932788374205268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2">
        <f t="shared" si="2"/>
        <v>40399.208333333336</v>
      </c>
      <c r="N10">
        <v>1281502800</v>
      </c>
      <c r="O10" s="12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 t="shared" si="0"/>
        <v>72.909090909090907</v>
      </c>
      <c r="G11" s="5">
        <f t="shared" si="1"/>
        <v>0.51741935483870971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2">
        <f t="shared" si="2"/>
        <v>41536.208333333336</v>
      </c>
      <c r="N11">
        <v>1383804000</v>
      </c>
      <c r="O11" s="12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 t="shared" si="0"/>
        <v>62.9</v>
      </c>
      <c r="G12" s="5">
        <f t="shared" si="1"/>
        <v>2.6611538461538462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2">
        <f t="shared" si="2"/>
        <v>40404.208333333336</v>
      </c>
      <c r="N12">
        <v>1285909200</v>
      </c>
      <c r="O12" s="12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" x14ac:dyDescent="0.3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 t="shared" si="0"/>
        <v>112.22222222222223</v>
      </c>
      <c r="G13" s="5">
        <f t="shared" si="1"/>
        <v>0.48095238095238096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2">
        <f t="shared" si="2"/>
        <v>40442.208333333336</v>
      </c>
      <c r="N13">
        <v>1285563600</v>
      </c>
      <c r="O13" s="12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 t="shared" si="0"/>
        <v>102.34545454545454</v>
      </c>
      <c r="G14" s="5">
        <f t="shared" si="1"/>
        <v>0.89349206349206345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2">
        <f t="shared" si="2"/>
        <v>43760.208333333328</v>
      </c>
      <c r="N14">
        <v>1572411600</v>
      </c>
      <c r="O14" s="12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" x14ac:dyDescent="0.3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 t="shared" si="0"/>
        <v>105.05102040816327</v>
      </c>
      <c r="G15" s="5">
        <f t="shared" si="1"/>
        <v>2.4511904761904764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2">
        <f t="shared" si="2"/>
        <v>42532.208333333328</v>
      </c>
      <c r="N15">
        <v>1466658000</v>
      </c>
      <c r="O15" s="12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 t="shared" si="0"/>
        <v>94.144999999999996</v>
      </c>
      <c r="G16" s="5">
        <f t="shared" si="1"/>
        <v>0.66769503546099296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2">
        <f t="shared" si="2"/>
        <v>40974.25</v>
      </c>
      <c r="N16">
        <v>1333342800</v>
      </c>
      <c r="O16" s="12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 t="shared" si="0"/>
        <v>84.986725663716811</v>
      </c>
      <c r="G17" s="5">
        <f t="shared" si="1"/>
        <v>0.47307881773399013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2">
        <f t="shared" si="2"/>
        <v>43809.25</v>
      </c>
      <c r="N17">
        <v>1576303200</v>
      </c>
      <c r="O17" s="12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 t="shared" si="0"/>
        <v>110.41</v>
      </c>
      <c r="G18" s="5">
        <f t="shared" si="1"/>
        <v>6.4947058823529416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2">
        <f t="shared" si="2"/>
        <v>41661.25</v>
      </c>
      <c r="N18">
        <v>1392271200</v>
      </c>
      <c r="O18" s="12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 t="shared" si="0"/>
        <v>107.96236989591674</v>
      </c>
      <c r="G19" s="5">
        <f t="shared" si="1"/>
        <v>1.5939125295508274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2">
        <f t="shared" si="2"/>
        <v>40555.25</v>
      </c>
      <c r="N19">
        <v>1294898400</v>
      </c>
      <c r="O19" s="12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 t="shared" si="0"/>
        <v>45.103703703703701</v>
      </c>
      <c r="G20" s="5">
        <f t="shared" si="1"/>
        <v>0.66912087912087914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2">
        <f t="shared" si="2"/>
        <v>43351.208333333328</v>
      </c>
      <c r="N20">
        <v>1537074000</v>
      </c>
      <c r="O20" s="12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 t="shared" si="0"/>
        <v>45.001483679525222</v>
      </c>
      <c r="G21" s="5">
        <f t="shared" si="1"/>
        <v>0.48529600000000001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2">
        <f t="shared" si="2"/>
        <v>43528.25</v>
      </c>
      <c r="N21">
        <v>1553490000</v>
      </c>
      <c r="O21" s="12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 t="shared" si="0"/>
        <v>105.97134670487107</v>
      </c>
      <c r="G22" s="5">
        <f t="shared" si="1"/>
        <v>1.1224279210925645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2">
        <f t="shared" si="2"/>
        <v>41848.208333333336</v>
      </c>
      <c r="N22">
        <v>1406523600</v>
      </c>
      <c r="O22" s="12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 t="shared" si="0"/>
        <v>69.055555555555557</v>
      </c>
      <c r="G23" s="5">
        <f t="shared" si="1"/>
        <v>0.40992553191489361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2">
        <f t="shared" si="2"/>
        <v>40770.208333333336</v>
      </c>
      <c r="N23">
        <v>1316322000</v>
      </c>
      <c r="O23" s="12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 t="shared" si="0"/>
        <v>85.044943820224717</v>
      </c>
      <c r="G24" s="5">
        <f t="shared" si="1"/>
        <v>1.2807106598984772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2">
        <f t="shared" si="2"/>
        <v>43193.208333333328</v>
      </c>
      <c r="N24">
        <v>1524027600</v>
      </c>
      <c r="O24" s="12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 t="shared" si="0"/>
        <v>105.22535211267606</v>
      </c>
      <c r="G25" s="5">
        <f t="shared" si="1"/>
        <v>3.3204444444444445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2">
        <f t="shared" si="2"/>
        <v>43510.25</v>
      </c>
      <c r="N25">
        <v>1554699600</v>
      </c>
      <c r="O25" s="12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 t="shared" si="0"/>
        <v>39.003741114852225</v>
      </c>
      <c r="G26" s="5">
        <f t="shared" si="1"/>
        <v>1.1283225108225108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2">
        <f t="shared" si="2"/>
        <v>41811.208333333336</v>
      </c>
      <c r="N26">
        <v>1403499600</v>
      </c>
      <c r="O26" s="12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 t="shared" si="0"/>
        <v>73.030674846625772</v>
      </c>
      <c r="G27" s="5">
        <f t="shared" si="1"/>
        <v>2.1643636363636363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2">
        <f t="shared" si="2"/>
        <v>40681.208333333336</v>
      </c>
      <c r="N27">
        <v>1307422800</v>
      </c>
      <c r="O27" s="12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 t="shared" si="0"/>
        <v>35.009459459459457</v>
      </c>
      <c r="G28" s="5">
        <f t="shared" si="1"/>
        <v>0.4819906976744186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2">
        <f t="shared" si="2"/>
        <v>43312.208333333328</v>
      </c>
      <c r="N28">
        <v>1535346000</v>
      </c>
      <c r="O28" s="12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 t="shared" si="0"/>
        <v>106.6</v>
      </c>
      <c r="G29" s="5">
        <f t="shared" si="1"/>
        <v>0.79949999999999999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2">
        <f t="shared" si="2"/>
        <v>42280.208333333328</v>
      </c>
      <c r="N29">
        <v>1444539600</v>
      </c>
      <c r="O29" s="12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 t="shared" si="0"/>
        <v>61.997747747747745</v>
      </c>
      <c r="G30" s="5">
        <f t="shared" si="1"/>
        <v>1.0522553516819573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2">
        <f t="shared" si="2"/>
        <v>40218.25</v>
      </c>
      <c r="N30">
        <v>1267682400</v>
      </c>
      <c r="O30" s="12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 t="shared" si="0"/>
        <v>94.000622665006233</v>
      </c>
      <c r="G31" s="5">
        <f t="shared" si="1"/>
        <v>3.2889978213507627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2">
        <f t="shared" si="2"/>
        <v>43301.208333333328</v>
      </c>
      <c r="N31">
        <v>1535518800</v>
      </c>
      <c r="O31" s="12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 t="shared" si="0"/>
        <v>112.05426356589147</v>
      </c>
      <c r="G32" s="5">
        <f t="shared" si="1"/>
        <v>1.606111111111111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2">
        <f t="shared" si="2"/>
        <v>43609.208333333328</v>
      </c>
      <c r="N32">
        <v>1559106000</v>
      </c>
      <c r="O32" s="12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 t="shared" si="0"/>
        <v>48.008849557522126</v>
      </c>
      <c r="G33" s="5">
        <f t="shared" si="1"/>
        <v>3.1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2">
        <f t="shared" si="2"/>
        <v>42374.25</v>
      </c>
      <c r="N33">
        <v>1454392800</v>
      </c>
      <c r="O33" s="12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 t="shared" si="0"/>
        <v>38.004334633723452</v>
      </c>
      <c r="G34" s="5">
        <f t="shared" si="1"/>
        <v>0.86807920792079207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2">
        <f t="shared" si="2"/>
        <v>43110.25</v>
      </c>
      <c r="N34">
        <v>1517896800</v>
      </c>
      <c r="O34" s="12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 t="shared" si="0"/>
        <v>35.000184535892231</v>
      </c>
      <c r="G35" s="5">
        <f t="shared" si="1"/>
        <v>3.7782071713147412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2">
        <f t="shared" si="2"/>
        <v>41917.208333333336</v>
      </c>
      <c r="N35">
        <v>1415685600</v>
      </c>
      <c r="O35" s="12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" x14ac:dyDescent="0.3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 t="shared" si="0"/>
        <v>85</v>
      </c>
      <c r="G36" s="5">
        <f t="shared" si="1"/>
        <v>1.5080645161290323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2">
        <f t="shared" si="2"/>
        <v>42817.208333333328</v>
      </c>
      <c r="N36">
        <v>1490677200</v>
      </c>
      <c r="O36" s="12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 t="shared" si="0"/>
        <v>95.993893129770996</v>
      </c>
      <c r="G37" s="5">
        <f t="shared" si="1"/>
        <v>1.5030119521912351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2">
        <f t="shared" si="2"/>
        <v>43484.25</v>
      </c>
      <c r="N37">
        <v>1551506400</v>
      </c>
      <c r="O37" s="12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 t="shared" si="0"/>
        <v>68.8125</v>
      </c>
      <c r="G38" s="5">
        <f t="shared" si="1"/>
        <v>1.572857142857143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2">
        <f t="shared" si="2"/>
        <v>40600.25</v>
      </c>
      <c r="N38">
        <v>1300856400</v>
      </c>
      <c r="O38" s="12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" x14ac:dyDescent="0.3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 t="shared" si="0"/>
        <v>105.97196261682242</v>
      </c>
      <c r="G39" s="5">
        <f t="shared" si="1"/>
        <v>1.3998765432098765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2">
        <f t="shared" si="2"/>
        <v>43744.208333333328</v>
      </c>
      <c r="N39">
        <v>1573192800</v>
      </c>
      <c r="O39" s="12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 t="shared" si="0"/>
        <v>75.261194029850742</v>
      </c>
      <c r="G40" s="5">
        <f t="shared" si="1"/>
        <v>3.2532258064516131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2">
        <f t="shared" si="2"/>
        <v>40469.208333333336</v>
      </c>
      <c r="N40">
        <v>1287810000</v>
      </c>
      <c r="O40" s="12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 t="shared" si="0"/>
        <v>57.125</v>
      </c>
      <c r="G41" s="5">
        <f t="shared" si="1"/>
        <v>0.50777777777777777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2">
        <f t="shared" si="2"/>
        <v>41330.25</v>
      </c>
      <c r="N41">
        <v>1362978000</v>
      </c>
      <c r="O41" s="12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 t="shared" si="0"/>
        <v>75.141414141414145</v>
      </c>
      <c r="G42" s="5">
        <f t="shared" si="1"/>
        <v>1.6906818181818182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2">
        <f t="shared" si="2"/>
        <v>40334.208333333336</v>
      </c>
      <c r="N42">
        <v>1277355600</v>
      </c>
      <c r="O42" s="12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 t="shared" si="0"/>
        <v>107.42342342342343</v>
      </c>
      <c r="G43" s="5">
        <f t="shared" si="1"/>
        <v>2.1292857142857144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2">
        <f t="shared" si="2"/>
        <v>41156.208333333336</v>
      </c>
      <c r="N43">
        <v>1348981200</v>
      </c>
      <c r="O43" s="12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 t="shared" si="0"/>
        <v>35.995495495495497</v>
      </c>
      <c r="G44" s="5">
        <f t="shared" si="1"/>
        <v>4.4394444444444447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2">
        <f t="shared" si="2"/>
        <v>40728.208333333336</v>
      </c>
      <c r="N44">
        <v>1310533200</v>
      </c>
      <c r="O44" s="12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 t="shared" si="0"/>
        <v>26.998873148744366</v>
      </c>
      <c r="G45" s="5">
        <f t="shared" si="1"/>
        <v>1.859390243902439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2">
        <f t="shared" si="2"/>
        <v>41844.208333333336</v>
      </c>
      <c r="N45">
        <v>1407560400</v>
      </c>
      <c r="O45" s="12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 t="shared" si="0"/>
        <v>107.56122448979592</v>
      </c>
      <c r="G46" s="5">
        <f t="shared" si="1"/>
        <v>6.5881249999999998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2">
        <f t="shared" si="2"/>
        <v>43541.208333333328</v>
      </c>
      <c r="N46">
        <v>1552885200</v>
      </c>
      <c r="O46" s="12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" x14ac:dyDescent="0.3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 t="shared" si="0"/>
        <v>94.375</v>
      </c>
      <c r="G47" s="5">
        <f t="shared" si="1"/>
        <v>0.4768421052631579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2">
        <f t="shared" si="2"/>
        <v>42676.208333333328</v>
      </c>
      <c r="N47">
        <v>1479362400</v>
      </c>
      <c r="O47" s="12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 t="shared" si="0"/>
        <v>46.163043478260867</v>
      </c>
      <c r="G48" s="5">
        <f t="shared" si="1"/>
        <v>1.1478378378378378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2">
        <f t="shared" si="2"/>
        <v>40367.208333333336</v>
      </c>
      <c r="N48">
        <v>1280552400</v>
      </c>
      <c r="O48" s="12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 t="shared" si="0"/>
        <v>47.845637583892618</v>
      </c>
      <c r="G49" s="5">
        <f t="shared" si="1"/>
        <v>4.7526666666666664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2">
        <f t="shared" si="2"/>
        <v>41727.208333333336</v>
      </c>
      <c r="N49">
        <v>1398661200</v>
      </c>
      <c r="O49" s="12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 t="shared" si="0"/>
        <v>53.007815713698065</v>
      </c>
      <c r="G50" s="5">
        <f t="shared" si="1"/>
        <v>3.86972972972973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2">
        <f t="shared" si="2"/>
        <v>42180.208333333328</v>
      </c>
      <c r="N50">
        <v>1436245200</v>
      </c>
      <c r="O50" s="12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 t="shared" si="0"/>
        <v>45.059405940594061</v>
      </c>
      <c r="G51" s="5">
        <f t="shared" si="1"/>
        <v>1.89625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2">
        <f t="shared" si="2"/>
        <v>43758.208333333328</v>
      </c>
      <c r="N51">
        <v>1575439200</v>
      </c>
      <c r="O51" s="12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" x14ac:dyDescent="0.3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 t="shared" si="0"/>
        <v>2</v>
      </c>
      <c r="G52" s="5">
        <f t="shared" si="1"/>
        <v>0.02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2">
        <f t="shared" si="2"/>
        <v>41487.208333333336</v>
      </c>
      <c r="N52">
        <v>1377752400</v>
      </c>
      <c r="O52" s="12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 t="shared" si="0"/>
        <v>99.006816632583508</v>
      </c>
      <c r="G53" s="5">
        <f t="shared" si="1"/>
        <v>0.91867805186590767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2">
        <f t="shared" si="2"/>
        <v>40995.208333333336</v>
      </c>
      <c r="N53">
        <v>1334206800</v>
      </c>
      <c r="O53" s="12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 t="shared" si="0"/>
        <v>32.786666666666669</v>
      </c>
      <c r="G54" s="5">
        <f t="shared" si="1"/>
        <v>0.34152777777777776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2">
        <f t="shared" si="2"/>
        <v>40436.208333333336</v>
      </c>
      <c r="N54">
        <v>1284872400</v>
      </c>
      <c r="O54" s="12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 t="shared" si="0"/>
        <v>59.119617224880386</v>
      </c>
      <c r="G55" s="5">
        <f t="shared" si="1"/>
        <v>1.4040909090909091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2">
        <f t="shared" si="2"/>
        <v>41779.208333333336</v>
      </c>
      <c r="N55">
        <v>1403931600</v>
      </c>
      <c r="O55" s="12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" x14ac:dyDescent="0.3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 t="shared" si="0"/>
        <v>44.93333333333333</v>
      </c>
      <c r="G56" s="5">
        <f t="shared" si="1"/>
        <v>0.89866666666666661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2">
        <f t="shared" si="2"/>
        <v>43170.25</v>
      </c>
      <c r="N56">
        <v>1521262800</v>
      </c>
      <c r="O56" s="12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x14ac:dyDescent="0.3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 t="shared" si="0"/>
        <v>89.664122137404576</v>
      </c>
      <c r="G57" s="5">
        <f t="shared" si="1"/>
        <v>1.7796969696969698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2">
        <f t="shared" si="2"/>
        <v>43311.208333333328</v>
      </c>
      <c r="N57">
        <v>1533358800</v>
      </c>
      <c r="O57" s="12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" x14ac:dyDescent="0.3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 t="shared" si="0"/>
        <v>70.079268292682926</v>
      </c>
      <c r="G58" s="5">
        <f t="shared" si="1"/>
        <v>1.436625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2">
        <f t="shared" si="2"/>
        <v>42014.25</v>
      </c>
      <c r="N58">
        <v>1421474400</v>
      </c>
      <c r="O58" s="12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 t="shared" si="0"/>
        <v>31.059701492537314</v>
      </c>
      <c r="G59" s="5">
        <f t="shared" si="1"/>
        <v>2.1527586206896552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2">
        <f t="shared" si="2"/>
        <v>42979.208333333328</v>
      </c>
      <c r="N59">
        <v>1505278800</v>
      </c>
      <c r="O59" s="12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 t="shared" si="0"/>
        <v>29.061611374407583</v>
      </c>
      <c r="G60" s="5">
        <f t="shared" si="1"/>
        <v>2.2711111111111113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2">
        <f t="shared" si="2"/>
        <v>42268.208333333328</v>
      </c>
      <c r="N60">
        <v>1443934800</v>
      </c>
      <c r="O60" s="12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 t="shared" si="0"/>
        <v>30.0859375</v>
      </c>
      <c r="G61" s="5">
        <f t="shared" si="1"/>
        <v>2.7507142857142859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2">
        <f t="shared" si="2"/>
        <v>42898.208333333328</v>
      </c>
      <c r="N61">
        <v>1498539600</v>
      </c>
      <c r="O61" s="12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 t="shared" si="0"/>
        <v>84.998125000000002</v>
      </c>
      <c r="G62" s="5">
        <f t="shared" si="1"/>
        <v>1.4437048832271762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2">
        <f t="shared" si="2"/>
        <v>41107.208333333336</v>
      </c>
      <c r="N62">
        <v>1342760400</v>
      </c>
      <c r="O62" s="12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" x14ac:dyDescent="0.3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 t="shared" si="0"/>
        <v>82.001775410563695</v>
      </c>
      <c r="G63" s="5">
        <f t="shared" si="1"/>
        <v>0.92745983935742971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2">
        <f t="shared" si="2"/>
        <v>40595.25</v>
      </c>
      <c r="N63">
        <v>1301720400</v>
      </c>
      <c r="O63" s="12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x14ac:dyDescent="0.3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 t="shared" si="0"/>
        <v>58.040160642570278</v>
      </c>
      <c r="G64" s="5">
        <f t="shared" si="1"/>
        <v>7.226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2">
        <f t="shared" si="2"/>
        <v>42160.208333333328</v>
      </c>
      <c r="N64">
        <v>1433566800</v>
      </c>
      <c r="O64" s="12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 t="shared" si="0"/>
        <v>111.4</v>
      </c>
      <c r="G65" s="5">
        <f t="shared" si="1"/>
        <v>0.11851063829787234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2">
        <f t="shared" si="2"/>
        <v>42853.208333333328</v>
      </c>
      <c r="N65">
        <v>1493874000</v>
      </c>
      <c r="O65" s="12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 t="shared" si="0"/>
        <v>71.94736842105263</v>
      </c>
      <c r="G66" s="5">
        <f t="shared" si="1"/>
        <v>0.97642857142857142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2">
        <f t="shared" si="2"/>
        <v>43283.208333333328</v>
      </c>
      <c r="N66">
        <v>1531803600</v>
      </c>
      <c r="O66" s="12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 t="shared" ref="F67:F130" si="6">E67/I67</f>
        <v>61.038135593220339</v>
      </c>
      <c r="G67" s="5">
        <f t="shared" ref="G67:G130" si="7">E67/D67</f>
        <v>2.3614754098360655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2">
        <f t="shared" ref="M67:M130" si="8">(((L67/60)/60)/24)+DATE(1970,1,1)</f>
        <v>40570.25</v>
      </c>
      <c r="N67">
        <v>1296712800</v>
      </c>
      <c r="O67" s="12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 FIND("/", R67, 1)-1)</f>
        <v>theater</v>
      </c>
      <c r="T67" t="str">
        <f t="shared" si="5"/>
        <v>plays</v>
      </c>
    </row>
    <row r="68" spans="1:20" x14ac:dyDescent="0.3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 t="shared" si="6"/>
        <v>108.91666666666667</v>
      </c>
      <c r="G68" s="5">
        <f t="shared" si="7"/>
        <v>0.45068965517241377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2">
        <f t="shared" si="8"/>
        <v>42102.208333333328</v>
      </c>
      <c r="N68">
        <v>1428901200</v>
      </c>
      <c r="O68" s="12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ref="T68:T131" si="11">RIGHT(R68,LEN(R68)-FIND("/",R68))</f>
        <v>plays</v>
      </c>
    </row>
    <row r="69" spans="1:20" ht="31" x14ac:dyDescent="0.3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 t="shared" si="6"/>
        <v>29.001722017220171</v>
      </c>
      <c r="G69" s="5">
        <f t="shared" si="7"/>
        <v>1.6238567493112948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2">
        <f t="shared" si="8"/>
        <v>40203.25</v>
      </c>
      <c r="N69">
        <v>1264831200</v>
      </c>
      <c r="O69" s="12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 t="shared" si="6"/>
        <v>58.975609756097562</v>
      </c>
      <c r="G70" s="5">
        <f t="shared" si="7"/>
        <v>2.5452631578947367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2">
        <f t="shared" si="8"/>
        <v>42943.208333333328</v>
      </c>
      <c r="N70">
        <v>1505192400</v>
      </c>
      <c r="O70" s="12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3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 t="shared" si="6"/>
        <v>111.82352941176471</v>
      </c>
      <c r="G71" s="5">
        <f t="shared" si="7"/>
        <v>0.24063291139240506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2">
        <f t="shared" si="8"/>
        <v>40531.25</v>
      </c>
      <c r="N71">
        <v>1295676000</v>
      </c>
      <c r="O71" s="12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 t="shared" si="6"/>
        <v>63.995555555555555</v>
      </c>
      <c r="G72" s="5">
        <f t="shared" si="7"/>
        <v>1.2374140625000001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2">
        <f t="shared" si="8"/>
        <v>40484.208333333336</v>
      </c>
      <c r="N72">
        <v>1292911200</v>
      </c>
      <c r="O72" s="12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" x14ac:dyDescent="0.3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 t="shared" si="6"/>
        <v>85.315789473684205</v>
      </c>
      <c r="G73" s="5">
        <f t="shared" si="7"/>
        <v>1.0806666666666667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2">
        <f t="shared" si="8"/>
        <v>43799.25</v>
      </c>
      <c r="N73">
        <v>1575439200</v>
      </c>
      <c r="O73" s="12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 t="shared" si="6"/>
        <v>74.481481481481481</v>
      </c>
      <c r="G74" s="5">
        <f t="shared" si="7"/>
        <v>6.7033333333333331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2">
        <f t="shared" si="8"/>
        <v>42186.208333333328</v>
      </c>
      <c r="N74">
        <v>1438837200</v>
      </c>
      <c r="O74" s="12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 t="shared" si="6"/>
        <v>105.14772727272727</v>
      </c>
      <c r="G75" s="5">
        <f t="shared" si="7"/>
        <v>6.609285714285714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2">
        <f t="shared" si="8"/>
        <v>42701.25</v>
      </c>
      <c r="N75">
        <v>1480485600</v>
      </c>
      <c r="O75" s="12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 t="shared" si="6"/>
        <v>56.188235294117646</v>
      </c>
      <c r="G76" s="5">
        <f t="shared" si="7"/>
        <v>1.2246153846153847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2">
        <f t="shared" si="8"/>
        <v>42456.208333333328</v>
      </c>
      <c r="N76">
        <v>1459141200</v>
      </c>
      <c r="O76" s="12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 t="shared" si="6"/>
        <v>85.917647058823533</v>
      </c>
      <c r="G77" s="5">
        <f t="shared" si="7"/>
        <v>1.5057731958762886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2">
        <f t="shared" si="8"/>
        <v>43296.208333333328</v>
      </c>
      <c r="N77">
        <v>1532322000</v>
      </c>
      <c r="O77" s="12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 t="shared" si="6"/>
        <v>57.00296912114014</v>
      </c>
      <c r="G78" s="5">
        <f t="shared" si="7"/>
        <v>0.78106590724165992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2">
        <f t="shared" si="8"/>
        <v>42027.25</v>
      </c>
      <c r="N78">
        <v>1426222800</v>
      </c>
      <c r="O78" s="12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 t="shared" si="6"/>
        <v>79.642857142857139</v>
      </c>
      <c r="G79" s="5">
        <f t="shared" si="7"/>
        <v>0.46947368421052632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2">
        <f t="shared" si="8"/>
        <v>40448.208333333336</v>
      </c>
      <c r="N79">
        <v>1286773200</v>
      </c>
      <c r="O79" s="12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3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 t="shared" si="6"/>
        <v>41.018181818181816</v>
      </c>
      <c r="G80" s="5">
        <f t="shared" si="7"/>
        <v>3.008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2">
        <f t="shared" si="8"/>
        <v>43206.208333333328</v>
      </c>
      <c r="N80">
        <v>1523941200</v>
      </c>
      <c r="O80" s="12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 t="shared" si="6"/>
        <v>48.004773269689736</v>
      </c>
      <c r="G81" s="5">
        <f t="shared" si="7"/>
        <v>0.6959861591695502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2">
        <f t="shared" si="8"/>
        <v>43267.208333333328</v>
      </c>
      <c r="N81">
        <v>1529557200</v>
      </c>
      <c r="O81" s="12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 t="shared" si="6"/>
        <v>55.212598425196852</v>
      </c>
      <c r="G82" s="5">
        <f t="shared" si="7"/>
        <v>6.374545454545455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2">
        <f t="shared" si="8"/>
        <v>42976.208333333328</v>
      </c>
      <c r="N82">
        <v>1506574800</v>
      </c>
      <c r="O82" s="12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 t="shared" si="6"/>
        <v>92.109489051094897</v>
      </c>
      <c r="G83" s="5">
        <f t="shared" si="7"/>
        <v>2.253392857142857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2">
        <f t="shared" si="8"/>
        <v>43062.25</v>
      </c>
      <c r="N83">
        <v>1513576800</v>
      </c>
      <c r="O83" s="12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 t="shared" si="6"/>
        <v>83.183333333333337</v>
      </c>
      <c r="G84" s="5">
        <f t="shared" si="7"/>
        <v>14.973000000000001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2">
        <f t="shared" si="8"/>
        <v>43482.25</v>
      </c>
      <c r="N84">
        <v>1548309600</v>
      </c>
      <c r="O84" s="12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 t="shared" si="6"/>
        <v>39.996000000000002</v>
      </c>
      <c r="G85" s="5">
        <f t="shared" si="7"/>
        <v>0.37590225563909774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2">
        <f t="shared" si="8"/>
        <v>42579.208333333328</v>
      </c>
      <c r="N85">
        <v>1471582800</v>
      </c>
      <c r="O85" s="12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3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 t="shared" si="6"/>
        <v>111.1336898395722</v>
      </c>
      <c r="G86" s="5">
        <f t="shared" si="7"/>
        <v>1.3236942675159236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2">
        <f t="shared" si="8"/>
        <v>41118.208333333336</v>
      </c>
      <c r="N86">
        <v>1344315600</v>
      </c>
      <c r="O86" s="12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 t="shared" si="6"/>
        <v>90.563380281690144</v>
      </c>
      <c r="G87" s="5">
        <f t="shared" si="7"/>
        <v>1.3122448979591836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2">
        <f t="shared" si="8"/>
        <v>40797.208333333336</v>
      </c>
      <c r="N87">
        <v>1316408400</v>
      </c>
      <c r="O87" s="12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 t="shared" si="6"/>
        <v>61.108374384236456</v>
      </c>
      <c r="G88" s="5">
        <f t="shared" si="7"/>
        <v>1.6763513513513513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2">
        <f t="shared" si="8"/>
        <v>42128.208333333328</v>
      </c>
      <c r="N88">
        <v>1431838800</v>
      </c>
      <c r="O88" s="12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" x14ac:dyDescent="0.3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 t="shared" si="6"/>
        <v>83.022941970310384</v>
      </c>
      <c r="G89" s="5">
        <f t="shared" si="7"/>
        <v>0.6198488664987406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2">
        <f t="shared" si="8"/>
        <v>40610.25</v>
      </c>
      <c r="N89">
        <v>1300510800</v>
      </c>
      <c r="O89" s="12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 t="shared" si="6"/>
        <v>110.76106194690266</v>
      </c>
      <c r="G90" s="5">
        <f t="shared" si="7"/>
        <v>2.6074999999999999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2">
        <f t="shared" si="8"/>
        <v>42110.208333333328</v>
      </c>
      <c r="N90">
        <v>1431061200</v>
      </c>
      <c r="O90" s="12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 t="shared" si="6"/>
        <v>89.458333333333329</v>
      </c>
      <c r="G91" s="5">
        <f t="shared" si="7"/>
        <v>2.5258823529411765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2">
        <f t="shared" si="8"/>
        <v>40283.208333333336</v>
      </c>
      <c r="N91">
        <v>1271480400</v>
      </c>
      <c r="O91" s="12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 t="shared" si="6"/>
        <v>57.849056603773583</v>
      </c>
      <c r="G92" s="5">
        <f t="shared" si="7"/>
        <v>0.7861538461538462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2">
        <f t="shared" si="8"/>
        <v>42425.25</v>
      </c>
      <c r="N92">
        <v>1456380000</v>
      </c>
      <c r="O92" s="12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 t="shared" si="6"/>
        <v>109.99705449189985</v>
      </c>
      <c r="G93" s="5">
        <f t="shared" si="7"/>
        <v>0.48404406999351912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2">
        <f t="shared" si="8"/>
        <v>42588.208333333328</v>
      </c>
      <c r="N93">
        <v>1472878800</v>
      </c>
      <c r="O93" s="12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" x14ac:dyDescent="0.3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 t="shared" si="6"/>
        <v>103.96586345381526</v>
      </c>
      <c r="G94" s="5">
        <f t="shared" si="7"/>
        <v>2.5887500000000001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2">
        <f t="shared" si="8"/>
        <v>40352.208333333336</v>
      </c>
      <c r="N94">
        <v>1277355600</v>
      </c>
      <c r="O94" s="12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 t="shared" si="6"/>
        <v>107.99508196721311</v>
      </c>
      <c r="G95" s="5">
        <f t="shared" si="7"/>
        <v>0.60548713235294116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2">
        <f t="shared" si="8"/>
        <v>41202.208333333336</v>
      </c>
      <c r="N95">
        <v>1351054800</v>
      </c>
      <c r="O95" s="12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 t="shared" si="6"/>
        <v>48.927777777777777</v>
      </c>
      <c r="G96" s="5">
        <f t="shared" si="7"/>
        <v>3.036896551724138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2">
        <f t="shared" si="8"/>
        <v>43562.208333333328</v>
      </c>
      <c r="N96">
        <v>1555563600</v>
      </c>
      <c r="O96" s="12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" x14ac:dyDescent="0.3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 t="shared" si="6"/>
        <v>37.666666666666664</v>
      </c>
      <c r="G97" s="5">
        <f t="shared" si="7"/>
        <v>1.1299999999999999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2">
        <f t="shared" si="8"/>
        <v>43752.208333333328</v>
      </c>
      <c r="N97">
        <v>1571634000</v>
      </c>
      <c r="O97" s="12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 t="shared" si="6"/>
        <v>64.999141999141997</v>
      </c>
      <c r="G98" s="5">
        <f t="shared" si="7"/>
        <v>2.1737876614060259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2">
        <f t="shared" si="8"/>
        <v>40612.25</v>
      </c>
      <c r="N98">
        <v>1300856400</v>
      </c>
      <c r="O98" s="12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 t="shared" si="6"/>
        <v>106.61061946902655</v>
      </c>
      <c r="G99" s="5">
        <f t="shared" si="7"/>
        <v>9.2669230769230762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2">
        <f t="shared" si="8"/>
        <v>42180.208333333328</v>
      </c>
      <c r="N99">
        <v>1439874000</v>
      </c>
      <c r="O99" s="12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 t="shared" si="6"/>
        <v>27.009016393442622</v>
      </c>
      <c r="G100" s="5">
        <f t="shared" si="7"/>
        <v>0.33692229038854804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2">
        <f t="shared" si="8"/>
        <v>42212.208333333328</v>
      </c>
      <c r="N100">
        <v>1438318800</v>
      </c>
      <c r="O100" s="12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" x14ac:dyDescent="0.3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 t="shared" si="6"/>
        <v>91.16463414634147</v>
      </c>
      <c r="G101" s="5">
        <f t="shared" si="7"/>
        <v>1.9672368421052631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2">
        <f t="shared" si="8"/>
        <v>41968.25</v>
      </c>
      <c r="N101">
        <v>1419400800</v>
      </c>
      <c r="O101" s="12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 t="shared" si="6"/>
        <v>1</v>
      </c>
      <c r="G102" s="5">
        <f t="shared" si="7"/>
        <v>0.01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2">
        <f t="shared" si="8"/>
        <v>40835.208333333336</v>
      </c>
      <c r="N102">
        <v>1320555600</v>
      </c>
      <c r="O102" s="12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 t="shared" si="6"/>
        <v>56.054878048780488</v>
      </c>
      <c r="G103" s="5">
        <f t="shared" si="7"/>
        <v>10.214444444444444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2">
        <f t="shared" si="8"/>
        <v>42056.25</v>
      </c>
      <c r="N103">
        <v>1425103200</v>
      </c>
      <c r="O103" s="12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 t="shared" si="6"/>
        <v>31.017857142857142</v>
      </c>
      <c r="G104" s="5">
        <f t="shared" si="7"/>
        <v>2.8167567567567566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2">
        <f t="shared" si="8"/>
        <v>43234.208333333328</v>
      </c>
      <c r="N104">
        <v>1526878800</v>
      </c>
      <c r="O104" s="12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 t="shared" si="6"/>
        <v>66.513513513513516</v>
      </c>
      <c r="G105" s="5">
        <f t="shared" si="7"/>
        <v>0.24610000000000001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2">
        <f t="shared" si="8"/>
        <v>40475.208333333336</v>
      </c>
      <c r="N105">
        <v>1288674000</v>
      </c>
      <c r="O105" s="12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 t="shared" si="6"/>
        <v>89.005216484089729</v>
      </c>
      <c r="G106" s="5">
        <f t="shared" si="7"/>
        <v>1.4314010067114094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2">
        <f t="shared" si="8"/>
        <v>42878.208333333328</v>
      </c>
      <c r="N106">
        <v>1495602000</v>
      </c>
      <c r="O106" s="12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 t="shared" si="6"/>
        <v>103.46315789473684</v>
      </c>
      <c r="G107" s="5">
        <f t="shared" si="7"/>
        <v>1.4454411764705883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2">
        <f t="shared" si="8"/>
        <v>41366.208333333336</v>
      </c>
      <c r="N107">
        <v>1366434000</v>
      </c>
      <c r="O107" s="12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 t="shared" si="6"/>
        <v>95.278911564625844</v>
      </c>
      <c r="G108" s="5">
        <f t="shared" si="7"/>
        <v>3.5912820512820511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2">
        <f t="shared" si="8"/>
        <v>43716.208333333328</v>
      </c>
      <c r="N108">
        <v>1568350800</v>
      </c>
      <c r="O108" s="12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" x14ac:dyDescent="0.3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 t="shared" si="6"/>
        <v>75.895348837209298</v>
      </c>
      <c r="G109" s="5">
        <f t="shared" si="7"/>
        <v>1.8648571428571428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2">
        <f t="shared" si="8"/>
        <v>43213.208333333328</v>
      </c>
      <c r="N109">
        <v>1525928400</v>
      </c>
      <c r="O109" s="12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 t="shared" si="6"/>
        <v>107.57831325301204</v>
      </c>
      <c r="G110" s="5">
        <f t="shared" si="7"/>
        <v>5.9526666666666666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2">
        <f t="shared" si="8"/>
        <v>41005.208333333336</v>
      </c>
      <c r="N110">
        <v>1336885200</v>
      </c>
      <c r="O110" s="12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 t="shared" si="6"/>
        <v>51.31666666666667</v>
      </c>
      <c r="G111" s="5">
        <f t="shared" si="7"/>
        <v>0.5921153846153846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2">
        <f t="shared" si="8"/>
        <v>41651.25</v>
      </c>
      <c r="N111">
        <v>1389679200</v>
      </c>
      <c r="O111" s="12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" x14ac:dyDescent="0.3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 t="shared" si="6"/>
        <v>71.983108108108112</v>
      </c>
      <c r="G112" s="5">
        <f t="shared" si="7"/>
        <v>0.14962780898876404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2">
        <f t="shared" si="8"/>
        <v>43354.208333333328</v>
      </c>
      <c r="N112">
        <v>1538283600</v>
      </c>
      <c r="O112" s="12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 t="shared" si="6"/>
        <v>108.95414201183432</v>
      </c>
      <c r="G113" s="5">
        <f t="shared" si="7"/>
        <v>1.1995602605863191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2">
        <f t="shared" si="8"/>
        <v>41174.208333333336</v>
      </c>
      <c r="N113">
        <v>1348808400</v>
      </c>
      <c r="O113" s="12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 t="shared" si="6"/>
        <v>35</v>
      </c>
      <c r="G114" s="5">
        <f t="shared" si="7"/>
        <v>2.6882978723404256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2">
        <f t="shared" si="8"/>
        <v>41875.208333333336</v>
      </c>
      <c r="N114">
        <v>1410152400</v>
      </c>
      <c r="O114" s="12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 t="shared" si="6"/>
        <v>94.938931297709928</v>
      </c>
      <c r="G115" s="5">
        <f t="shared" si="7"/>
        <v>3.7687878787878786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2">
        <f t="shared" si="8"/>
        <v>42990.208333333328</v>
      </c>
      <c r="N115">
        <v>1505797200</v>
      </c>
      <c r="O115" s="12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 t="shared" si="6"/>
        <v>109.65079365079364</v>
      </c>
      <c r="G116" s="5">
        <f t="shared" si="7"/>
        <v>7.2715789473684209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2">
        <f t="shared" si="8"/>
        <v>43564.208333333328</v>
      </c>
      <c r="N116">
        <v>1554872400</v>
      </c>
      <c r="O116" s="12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 t="shared" si="6"/>
        <v>44.001815980629537</v>
      </c>
      <c r="G117" s="5">
        <f t="shared" si="7"/>
        <v>0.87211757648470301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2">
        <f t="shared" si="8"/>
        <v>43056.25</v>
      </c>
      <c r="N117">
        <v>1513922400</v>
      </c>
      <c r="O117" s="12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" x14ac:dyDescent="0.3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 t="shared" si="6"/>
        <v>86.794520547945211</v>
      </c>
      <c r="G118" s="5">
        <f t="shared" si="7"/>
        <v>0.88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2">
        <f t="shared" si="8"/>
        <v>42265.208333333328</v>
      </c>
      <c r="N118">
        <v>1442638800</v>
      </c>
      <c r="O118" s="12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 t="shared" si="6"/>
        <v>30.992727272727272</v>
      </c>
      <c r="G119" s="5">
        <f t="shared" si="7"/>
        <v>1.7393877551020409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2">
        <f t="shared" si="8"/>
        <v>40808.208333333336</v>
      </c>
      <c r="N119">
        <v>1317186000</v>
      </c>
      <c r="O119" s="12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 t="shared" si="6"/>
        <v>94.791044776119406</v>
      </c>
      <c r="G120" s="5">
        <f t="shared" si="7"/>
        <v>1.1761111111111111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2">
        <f t="shared" si="8"/>
        <v>41665.25</v>
      </c>
      <c r="N120">
        <v>1391234400</v>
      </c>
      <c r="O120" s="12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" x14ac:dyDescent="0.3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 t="shared" si="6"/>
        <v>69.79220779220779</v>
      </c>
      <c r="G121" s="5">
        <f t="shared" si="7"/>
        <v>2.1496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2">
        <f t="shared" si="8"/>
        <v>41806.208333333336</v>
      </c>
      <c r="N121">
        <v>1404363600</v>
      </c>
      <c r="O121" s="12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 t="shared" si="6"/>
        <v>63.003367003367003</v>
      </c>
      <c r="G122" s="5">
        <f t="shared" si="7"/>
        <v>1.4949667110519307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2">
        <f t="shared" si="8"/>
        <v>42111.208333333328</v>
      </c>
      <c r="N122">
        <v>1429592400</v>
      </c>
      <c r="O122" s="12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 t="shared" si="6"/>
        <v>110.0343300110742</v>
      </c>
      <c r="G123" s="5">
        <f t="shared" si="7"/>
        <v>2.1933995584988963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2">
        <f t="shared" si="8"/>
        <v>41917.208333333336</v>
      </c>
      <c r="N123">
        <v>1413608400</v>
      </c>
      <c r="O123" s="12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 t="shared" si="6"/>
        <v>25.997933274284026</v>
      </c>
      <c r="G124" s="5">
        <f t="shared" si="7"/>
        <v>0.64367690058479532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2">
        <f t="shared" si="8"/>
        <v>41970.25</v>
      </c>
      <c r="N124">
        <v>1419400800</v>
      </c>
      <c r="O124" s="12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 t="shared" si="6"/>
        <v>49.987915407854985</v>
      </c>
      <c r="G125" s="5">
        <f t="shared" si="7"/>
        <v>0.18622397298818233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2">
        <f t="shared" si="8"/>
        <v>42332.25</v>
      </c>
      <c r="N125">
        <v>1448604000</v>
      </c>
      <c r="O125" s="12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 t="shared" si="6"/>
        <v>101.72340425531915</v>
      </c>
      <c r="G126" s="5">
        <f t="shared" si="7"/>
        <v>3.6776923076923076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2">
        <f t="shared" si="8"/>
        <v>43598.208333333328</v>
      </c>
      <c r="N126">
        <v>1562302800</v>
      </c>
      <c r="O126" s="12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 t="shared" si="6"/>
        <v>47.083333333333336</v>
      </c>
      <c r="G127" s="5">
        <f t="shared" si="7"/>
        <v>1.5990566037735849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2">
        <f t="shared" si="8"/>
        <v>43362.208333333328</v>
      </c>
      <c r="N127">
        <v>1537678800</v>
      </c>
      <c r="O127" s="12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 t="shared" si="6"/>
        <v>89.944444444444443</v>
      </c>
      <c r="G128" s="5">
        <f t="shared" si="7"/>
        <v>0.38633185349611543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2">
        <f t="shared" si="8"/>
        <v>42596.208333333328</v>
      </c>
      <c r="N128">
        <v>1473570000</v>
      </c>
      <c r="O128" s="12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 t="shared" si="6"/>
        <v>78.96875</v>
      </c>
      <c r="G129" s="5">
        <f t="shared" si="7"/>
        <v>0.51421511627906979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2">
        <f t="shared" si="8"/>
        <v>40310.208333333336</v>
      </c>
      <c r="N129">
        <v>1273899600</v>
      </c>
      <c r="O129" s="12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 t="shared" si="6"/>
        <v>80.067669172932327</v>
      </c>
      <c r="G130" s="5">
        <f t="shared" si="7"/>
        <v>0.60334277620396604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2">
        <f t="shared" si="8"/>
        <v>40417.208333333336</v>
      </c>
      <c r="N130">
        <v>1284008400</v>
      </c>
      <c r="O130" s="12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 t="shared" ref="F131:F194" si="12">E131/I131</f>
        <v>86.472727272727269</v>
      </c>
      <c r="G131" s="5">
        <f t="shared" ref="G131:G194" si="13">E131/D131</f>
        <v>3.2026936026936029E-2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2">
        <f t="shared" ref="M131:M194" si="14">(((L131/60)/60)/24)+DATE(1970,1,1)</f>
        <v>42038.25</v>
      </c>
      <c r="N131">
        <v>1425103200</v>
      </c>
      <c r="O131" s="12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 FIND("/", R131, 1)-1)</f>
        <v>food</v>
      </c>
      <c r="T131" t="str">
        <f t="shared" si="11"/>
        <v>food trucks</v>
      </c>
    </row>
    <row r="132" spans="1:20" x14ac:dyDescent="0.3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 t="shared" si="12"/>
        <v>28.001876172607879</v>
      </c>
      <c r="G132" s="5">
        <f t="shared" si="13"/>
        <v>1.5546875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2">
        <f t="shared" si="14"/>
        <v>40842.208333333336</v>
      </c>
      <c r="N132">
        <v>1320991200</v>
      </c>
      <c r="O132" s="12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ref="T132:T195" si="17">RIGHT(R132,LEN(R132)-FIND("/",R132))</f>
        <v>drama</v>
      </c>
    </row>
    <row r="133" spans="1:20" ht="31" x14ac:dyDescent="0.3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 t="shared" si="12"/>
        <v>67.996725337699544</v>
      </c>
      <c r="G133" s="5">
        <f t="shared" si="13"/>
        <v>1.0085974499089254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2">
        <f t="shared" si="14"/>
        <v>41607.25</v>
      </c>
      <c r="N133">
        <v>1386828000</v>
      </c>
      <c r="O133" s="12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 t="shared" si="12"/>
        <v>43.078651685393261</v>
      </c>
      <c r="G134" s="5">
        <f t="shared" si="13"/>
        <v>1.1618181818181819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2">
        <f t="shared" si="14"/>
        <v>43112.25</v>
      </c>
      <c r="N134">
        <v>1517119200</v>
      </c>
      <c r="O134" s="12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 t="shared" si="12"/>
        <v>87.95597484276729</v>
      </c>
      <c r="G135" s="5">
        <f t="shared" si="13"/>
        <v>3.1077777777777778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2">
        <f t="shared" si="14"/>
        <v>40767.208333333336</v>
      </c>
      <c r="N135">
        <v>1315026000</v>
      </c>
      <c r="O135" s="12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 t="shared" si="12"/>
        <v>94.987234042553197</v>
      </c>
      <c r="G136" s="5">
        <f t="shared" si="13"/>
        <v>0.89736683417085428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2">
        <f t="shared" si="14"/>
        <v>40713.208333333336</v>
      </c>
      <c r="N136">
        <v>1312693200</v>
      </c>
      <c r="O136" s="12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 t="shared" si="12"/>
        <v>46.905982905982903</v>
      </c>
      <c r="G137" s="5">
        <f t="shared" si="13"/>
        <v>0.71272727272727276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2">
        <f t="shared" si="14"/>
        <v>41340.25</v>
      </c>
      <c r="N137">
        <v>1363064400</v>
      </c>
      <c r="O137" s="12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3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 t="shared" si="12"/>
        <v>46.913793103448278</v>
      </c>
      <c r="G138" s="5">
        <f t="shared" si="13"/>
        <v>3.2862318840579711E-2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2">
        <f t="shared" si="14"/>
        <v>41797.208333333336</v>
      </c>
      <c r="N138">
        <v>1403154000</v>
      </c>
      <c r="O138" s="12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 t="shared" si="12"/>
        <v>94.24</v>
      </c>
      <c r="G139" s="5">
        <f t="shared" si="13"/>
        <v>2.617777777777778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2">
        <f t="shared" si="14"/>
        <v>40457.208333333336</v>
      </c>
      <c r="N139">
        <v>1286859600</v>
      </c>
      <c r="O139" s="12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" x14ac:dyDescent="0.3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 t="shared" si="12"/>
        <v>80.139130434782615</v>
      </c>
      <c r="G140" s="5">
        <f t="shared" si="13"/>
        <v>0.96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2">
        <f t="shared" si="14"/>
        <v>41180.208333333336</v>
      </c>
      <c r="N140">
        <v>1349326800</v>
      </c>
      <c r="O140" s="12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 t="shared" si="12"/>
        <v>59.036809815950917</v>
      </c>
      <c r="G141" s="5">
        <f t="shared" si="13"/>
        <v>0.20896851248642778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2">
        <f t="shared" si="14"/>
        <v>42115.208333333328</v>
      </c>
      <c r="N141">
        <v>1430974800</v>
      </c>
      <c r="O141" s="12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" x14ac:dyDescent="0.3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 t="shared" si="12"/>
        <v>65.989247311827953</v>
      </c>
      <c r="G142" s="5">
        <f t="shared" si="13"/>
        <v>2.2316363636363636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2">
        <f t="shared" si="14"/>
        <v>43156.25</v>
      </c>
      <c r="N142">
        <v>1519970400</v>
      </c>
      <c r="O142" s="12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 t="shared" si="12"/>
        <v>60.992530345471522</v>
      </c>
      <c r="G143" s="5">
        <f t="shared" si="13"/>
        <v>1.0159097978227061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2">
        <f t="shared" si="14"/>
        <v>42167.208333333328</v>
      </c>
      <c r="N143">
        <v>1434603600</v>
      </c>
      <c r="O143" s="12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" x14ac:dyDescent="0.3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 t="shared" si="12"/>
        <v>98.307692307692307</v>
      </c>
      <c r="G144" s="5">
        <f t="shared" si="13"/>
        <v>2.3003999999999998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2">
        <f t="shared" si="14"/>
        <v>41005.208333333336</v>
      </c>
      <c r="N144">
        <v>1337230800</v>
      </c>
      <c r="O144" s="12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 t="shared" si="12"/>
        <v>104.6</v>
      </c>
      <c r="G145" s="5">
        <f t="shared" si="13"/>
        <v>1.355925925925926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2">
        <f t="shared" si="14"/>
        <v>40357.208333333336</v>
      </c>
      <c r="N145">
        <v>1279429200</v>
      </c>
      <c r="O145" s="12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 t="shared" si="12"/>
        <v>86.066666666666663</v>
      </c>
      <c r="G146" s="5">
        <f t="shared" si="13"/>
        <v>1.2909999999999999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2">
        <f t="shared" si="14"/>
        <v>43633.208333333328</v>
      </c>
      <c r="N146">
        <v>1561438800</v>
      </c>
      <c r="O146" s="12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 t="shared" si="12"/>
        <v>76.989583333333329</v>
      </c>
      <c r="G147" s="5">
        <f t="shared" si="13"/>
        <v>2.3651200000000001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2">
        <f t="shared" si="14"/>
        <v>41889.208333333336</v>
      </c>
      <c r="N147">
        <v>1410498000</v>
      </c>
      <c r="O147" s="12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" x14ac:dyDescent="0.3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 t="shared" si="12"/>
        <v>29.764705882352942</v>
      </c>
      <c r="G148" s="5">
        <f t="shared" si="13"/>
        <v>0.17249999999999999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2">
        <f t="shared" si="14"/>
        <v>40855.25</v>
      </c>
      <c r="N148">
        <v>1322460000</v>
      </c>
      <c r="O148" s="12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" x14ac:dyDescent="0.3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 t="shared" si="12"/>
        <v>46.91959798994975</v>
      </c>
      <c r="G149" s="5">
        <f t="shared" si="13"/>
        <v>1.1249397590361445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2">
        <f t="shared" si="14"/>
        <v>42534.208333333328</v>
      </c>
      <c r="N149">
        <v>1466312400</v>
      </c>
      <c r="O149" s="12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 t="shared" si="12"/>
        <v>105.18691588785046</v>
      </c>
      <c r="G150" s="5">
        <f t="shared" si="13"/>
        <v>1.2102150537634409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2">
        <f t="shared" si="14"/>
        <v>42941.208333333328</v>
      </c>
      <c r="N150">
        <v>1501736400</v>
      </c>
      <c r="O150" s="12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 t="shared" si="12"/>
        <v>69.907692307692301</v>
      </c>
      <c r="G151" s="5">
        <f t="shared" si="13"/>
        <v>2.1987096774193549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2">
        <f t="shared" si="14"/>
        <v>41275.25</v>
      </c>
      <c r="N151">
        <v>1361512800</v>
      </c>
      <c r="O151" s="12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 t="shared" si="12"/>
        <v>1</v>
      </c>
      <c r="G152" s="5">
        <f t="shared" si="13"/>
        <v>0.01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2">
        <f t="shared" si="14"/>
        <v>43450.25</v>
      </c>
      <c r="N152">
        <v>1545026400</v>
      </c>
      <c r="O152" s="12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 t="shared" si="12"/>
        <v>60.011588275391958</v>
      </c>
      <c r="G153" s="5">
        <f t="shared" si="13"/>
        <v>0.64166909620991253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2">
        <f t="shared" si="14"/>
        <v>41799.208333333336</v>
      </c>
      <c r="N153">
        <v>1406696400</v>
      </c>
      <c r="O153" s="12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 t="shared" si="12"/>
        <v>52.006220379146917</v>
      </c>
      <c r="G154" s="5">
        <f t="shared" si="13"/>
        <v>4.2306746987951804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2">
        <f t="shared" si="14"/>
        <v>42783.25</v>
      </c>
      <c r="N154">
        <v>1487916000</v>
      </c>
      <c r="O154" s="12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 t="shared" si="12"/>
        <v>31.000176025347649</v>
      </c>
      <c r="G155" s="5">
        <f t="shared" si="13"/>
        <v>0.92984160506863778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2">
        <f t="shared" si="14"/>
        <v>41201.208333333336</v>
      </c>
      <c r="N155">
        <v>1351141200</v>
      </c>
      <c r="O155" s="12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 t="shared" si="12"/>
        <v>95.042492917847028</v>
      </c>
      <c r="G156" s="5">
        <f t="shared" si="13"/>
        <v>0.58756567425569173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2">
        <f t="shared" si="14"/>
        <v>42502.208333333328</v>
      </c>
      <c r="N156">
        <v>1465016400</v>
      </c>
      <c r="O156" s="12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 t="shared" si="12"/>
        <v>75.968174204355108</v>
      </c>
      <c r="G157" s="5">
        <f t="shared" si="13"/>
        <v>0.65022222222222226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2">
        <f t="shared" si="14"/>
        <v>40262.208333333336</v>
      </c>
      <c r="N157">
        <v>1270789200</v>
      </c>
      <c r="O157" s="12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 t="shared" si="12"/>
        <v>71.013192612137203</v>
      </c>
      <c r="G158" s="5">
        <f t="shared" si="13"/>
        <v>0.73939560439560437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2">
        <f t="shared" si="14"/>
        <v>43743.208333333328</v>
      </c>
      <c r="N158">
        <v>1572325200</v>
      </c>
      <c r="O158" s="12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 t="shared" si="12"/>
        <v>73.733333333333334</v>
      </c>
      <c r="G159" s="5">
        <f t="shared" si="13"/>
        <v>0.52666666666666662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2">
        <f t="shared" si="14"/>
        <v>41638.25</v>
      </c>
      <c r="N159">
        <v>1389420000</v>
      </c>
      <c r="O159" s="12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 t="shared" si="12"/>
        <v>113.17073170731707</v>
      </c>
      <c r="G160" s="5">
        <f t="shared" si="13"/>
        <v>2.2095238095238097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2">
        <f t="shared" si="14"/>
        <v>42346.25</v>
      </c>
      <c r="N160">
        <v>1449640800</v>
      </c>
      <c r="O160" s="12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 t="shared" si="12"/>
        <v>105.00933552992861</v>
      </c>
      <c r="G161" s="5">
        <f t="shared" si="13"/>
        <v>1.0001150627615063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2">
        <f t="shared" si="14"/>
        <v>43551.208333333328</v>
      </c>
      <c r="N161">
        <v>1555218000</v>
      </c>
      <c r="O161" s="12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 t="shared" si="12"/>
        <v>79.176829268292678</v>
      </c>
      <c r="G162" s="5">
        <f t="shared" si="13"/>
        <v>1.6231249999999999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2">
        <f t="shared" si="14"/>
        <v>43582.208333333328</v>
      </c>
      <c r="N162">
        <v>1557723600</v>
      </c>
      <c r="O162" s="12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" x14ac:dyDescent="0.3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 t="shared" si="12"/>
        <v>57.333333333333336</v>
      </c>
      <c r="G163" s="5">
        <f t="shared" si="13"/>
        <v>0.78181818181818186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2">
        <f t="shared" si="14"/>
        <v>42270.208333333328</v>
      </c>
      <c r="N163">
        <v>1443502800</v>
      </c>
      <c r="O163" s="12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" x14ac:dyDescent="0.3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 t="shared" si="12"/>
        <v>58.178343949044589</v>
      </c>
      <c r="G164" s="5">
        <f t="shared" si="13"/>
        <v>1.4973770491803278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2">
        <f t="shared" si="14"/>
        <v>43442.25</v>
      </c>
      <c r="N164">
        <v>1546840800</v>
      </c>
      <c r="O164" s="12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 t="shared" si="12"/>
        <v>36.032520325203251</v>
      </c>
      <c r="G165" s="5">
        <f t="shared" si="13"/>
        <v>2.5325714285714285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2">
        <f t="shared" si="14"/>
        <v>43028.208333333328</v>
      </c>
      <c r="N165">
        <v>1512712800</v>
      </c>
      <c r="O165" s="12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 t="shared" si="12"/>
        <v>107.99068767908309</v>
      </c>
      <c r="G166" s="5">
        <f t="shared" si="13"/>
        <v>1.0016943521594683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2">
        <f t="shared" si="14"/>
        <v>43016.208333333328</v>
      </c>
      <c r="N166">
        <v>1507525200</v>
      </c>
      <c r="O166" s="12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 t="shared" si="12"/>
        <v>44.005985634477256</v>
      </c>
      <c r="G167" s="5">
        <f t="shared" si="13"/>
        <v>1.2199004424778761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2">
        <f t="shared" si="14"/>
        <v>42948.208333333328</v>
      </c>
      <c r="N167">
        <v>1504328400</v>
      </c>
      <c r="O167" s="12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 t="shared" si="12"/>
        <v>55.077868852459019</v>
      </c>
      <c r="G168" s="5">
        <f t="shared" si="13"/>
        <v>1.3713265306122449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2">
        <f t="shared" si="14"/>
        <v>40534.25</v>
      </c>
      <c r="N168">
        <v>1293343200</v>
      </c>
      <c r="O168" s="12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 t="shared" si="12"/>
        <v>74</v>
      </c>
      <c r="G169" s="5">
        <f t="shared" si="13"/>
        <v>4.155384615384615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2">
        <f t="shared" si="14"/>
        <v>41435.208333333336</v>
      </c>
      <c r="N169">
        <v>1371704400</v>
      </c>
      <c r="O169" s="12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 t="shared" si="12"/>
        <v>41.996858638743454</v>
      </c>
      <c r="G170" s="5">
        <f t="shared" si="13"/>
        <v>0.3130913348946136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2">
        <f t="shared" si="14"/>
        <v>43518.25</v>
      </c>
      <c r="N170">
        <v>1552798800</v>
      </c>
      <c r="O170" s="12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 t="shared" si="12"/>
        <v>77.988161010260455</v>
      </c>
      <c r="G171" s="5">
        <f t="shared" si="13"/>
        <v>4.240815450643777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2">
        <f t="shared" si="14"/>
        <v>41077.208333333336</v>
      </c>
      <c r="N171">
        <v>1342328400</v>
      </c>
      <c r="O171" s="12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 t="shared" si="12"/>
        <v>82.507462686567166</v>
      </c>
      <c r="G172" s="5">
        <f t="shared" si="13"/>
        <v>2.9388623072833599E-2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2">
        <f t="shared" si="14"/>
        <v>42950.208333333328</v>
      </c>
      <c r="N172">
        <v>1502341200</v>
      </c>
      <c r="O172" s="12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" x14ac:dyDescent="0.3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 t="shared" si="12"/>
        <v>104.2</v>
      </c>
      <c r="G173" s="5">
        <f t="shared" si="13"/>
        <v>0.1063265306122449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2">
        <f t="shared" si="14"/>
        <v>41718.208333333336</v>
      </c>
      <c r="N173">
        <v>1397192400</v>
      </c>
      <c r="O173" s="12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 t="shared" si="12"/>
        <v>25.5</v>
      </c>
      <c r="G174" s="5">
        <f t="shared" si="13"/>
        <v>0.82874999999999999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2">
        <f t="shared" si="14"/>
        <v>41839.208333333336</v>
      </c>
      <c r="N174">
        <v>1407042000</v>
      </c>
      <c r="O174" s="12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3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 t="shared" si="12"/>
        <v>100.98334401024984</v>
      </c>
      <c r="G175" s="5">
        <f t="shared" si="13"/>
        <v>1.6301447776628748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2">
        <f t="shared" si="14"/>
        <v>41412.208333333336</v>
      </c>
      <c r="N175">
        <v>1369371600</v>
      </c>
      <c r="O175" s="12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 t="shared" si="12"/>
        <v>111.83333333333333</v>
      </c>
      <c r="G176" s="5">
        <f t="shared" si="13"/>
        <v>8.9466666666666672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2">
        <f t="shared" si="14"/>
        <v>42282.208333333328</v>
      </c>
      <c r="N176">
        <v>1444107600</v>
      </c>
      <c r="O176" s="12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 t="shared" si="12"/>
        <v>41.999115044247787</v>
      </c>
      <c r="G177" s="5">
        <f t="shared" si="13"/>
        <v>0.26191501103752757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2">
        <f t="shared" si="14"/>
        <v>42613.208333333328</v>
      </c>
      <c r="N177">
        <v>1474261200</v>
      </c>
      <c r="O177" s="12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" x14ac:dyDescent="0.3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 t="shared" si="12"/>
        <v>110.05115089514067</v>
      </c>
      <c r="G178" s="5">
        <f t="shared" si="13"/>
        <v>0.74834782608695649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2">
        <f t="shared" si="14"/>
        <v>42616.208333333328</v>
      </c>
      <c r="N178">
        <v>1473656400</v>
      </c>
      <c r="O178" s="12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 t="shared" si="12"/>
        <v>58.997079225994888</v>
      </c>
      <c r="G179" s="5">
        <f t="shared" si="13"/>
        <v>4.1647680412371137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2">
        <f t="shared" si="14"/>
        <v>40497.25</v>
      </c>
      <c r="N179">
        <v>1291960800</v>
      </c>
      <c r="O179" s="12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 t="shared" si="12"/>
        <v>32.985714285714288</v>
      </c>
      <c r="G180" s="5">
        <f t="shared" si="13"/>
        <v>0.96208333333333329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2">
        <f t="shared" si="14"/>
        <v>42999.208333333328</v>
      </c>
      <c r="N180">
        <v>1506747600</v>
      </c>
      <c r="O180" s="12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" x14ac:dyDescent="0.3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 t="shared" si="12"/>
        <v>45.005654509471306</v>
      </c>
      <c r="G181" s="5">
        <f t="shared" si="13"/>
        <v>3.5771910112359548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2">
        <f t="shared" si="14"/>
        <v>41350.208333333336</v>
      </c>
      <c r="N181">
        <v>1363582800</v>
      </c>
      <c r="O181" s="12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 t="shared" si="12"/>
        <v>81.98196487897485</v>
      </c>
      <c r="G182" s="5">
        <f t="shared" si="13"/>
        <v>3.0845714285714285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2">
        <f t="shared" si="14"/>
        <v>40259.208333333336</v>
      </c>
      <c r="N182">
        <v>1269666000</v>
      </c>
      <c r="O182" s="12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 t="shared" si="12"/>
        <v>39.080882352941174</v>
      </c>
      <c r="G183" s="5">
        <f t="shared" si="13"/>
        <v>0.61802325581395345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2">
        <f t="shared" si="14"/>
        <v>43012.208333333328</v>
      </c>
      <c r="N183">
        <v>1508648400</v>
      </c>
      <c r="O183" s="12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" x14ac:dyDescent="0.3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 t="shared" si="12"/>
        <v>58.996383363471971</v>
      </c>
      <c r="G184" s="5">
        <f t="shared" si="13"/>
        <v>7.2232472324723247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2">
        <f t="shared" si="14"/>
        <v>43631.208333333328</v>
      </c>
      <c r="N184">
        <v>1561957200</v>
      </c>
      <c r="O184" s="12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" x14ac:dyDescent="0.3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 t="shared" si="12"/>
        <v>40.988372093023258</v>
      </c>
      <c r="G185" s="5">
        <f t="shared" si="13"/>
        <v>0.69117647058823528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2">
        <f t="shared" si="14"/>
        <v>40430.208333333336</v>
      </c>
      <c r="N185">
        <v>1285131600</v>
      </c>
      <c r="O185" s="12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 t="shared" si="12"/>
        <v>31.029411764705884</v>
      </c>
      <c r="G186" s="5">
        <f t="shared" si="13"/>
        <v>2.9305555555555554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2">
        <f t="shared" si="14"/>
        <v>43588.208333333328</v>
      </c>
      <c r="N186">
        <v>1556946000</v>
      </c>
      <c r="O186" s="12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 t="shared" si="12"/>
        <v>37.789473684210527</v>
      </c>
      <c r="G187" s="5">
        <f t="shared" si="13"/>
        <v>0.71799999999999997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2">
        <f t="shared" si="14"/>
        <v>43233.208333333328</v>
      </c>
      <c r="N187">
        <v>1527138000</v>
      </c>
      <c r="O187" s="12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 t="shared" si="12"/>
        <v>32.006772009029348</v>
      </c>
      <c r="G188" s="5">
        <f t="shared" si="13"/>
        <v>0.31934684684684683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2">
        <f t="shared" si="14"/>
        <v>41782.208333333336</v>
      </c>
      <c r="N188">
        <v>1402117200</v>
      </c>
      <c r="O188" s="12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 t="shared" si="12"/>
        <v>95.966712898751737</v>
      </c>
      <c r="G189" s="5">
        <f t="shared" si="13"/>
        <v>2.2987375415282392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2">
        <f t="shared" si="14"/>
        <v>41328.25</v>
      </c>
      <c r="N189">
        <v>1364014800</v>
      </c>
      <c r="O189" s="12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 t="shared" si="12"/>
        <v>75</v>
      </c>
      <c r="G190" s="5">
        <f t="shared" si="13"/>
        <v>0.3201219512195122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2">
        <f t="shared" si="14"/>
        <v>41975.25</v>
      </c>
      <c r="N190">
        <v>1417586400</v>
      </c>
      <c r="O190" s="12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 t="shared" si="12"/>
        <v>102.0498866213152</v>
      </c>
      <c r="G191" s="5">
        <f t="shared" si="13"/>
        <v>0.23525352848928385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2">
        <f t="shared" si="14"/>
        <v>42433.25</v>
      </c>
      <c r="N191">
        <v>1457071200</v>
      </c>
      <c r="O191" s="12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 t="shared" si="12"/>
        <v>105.75</v>
      </c>
      <c r="G192" s="5">
        <f t="shared" si="13"/>
        <v>0.68594594594594593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2">
        <f t="shared" si="14"/>
        <v>41429.208333333336</v>
      </c>
      <c r="N192">
        <v>1370408400</v>
      </c>
      <c r="O192" s="12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 t="shared" si="12"/>
        <v>37.069767441860463</v>
      </c>
      <c r="G193" s="5">
        <f t="shared" si="13"/>
        <v>0.37952380952380954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2">
        <f t="shared" si="14"/>
        <v>43536.208333333328</v>
      </c>
      <c r="N193">
        <v>1552626000</v>
      </c>
      <c r="O193" s="12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3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 t="shared" si="12"/>
        <v>35.049382716049379</v>
      </c>
      <c r="G194" s="5">
        <f t="shared" si="13"/>
        <v>0.19992957746478873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2">
        <f t="shared" si="14"/>
        <v>41817.208333333336</v>
      </c>
      <c r="N194">
        <v>1404190800</v>
      </c>
      <c r="O194" s="12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 t="shared" ref="F195:F258" si="18">E195/I195</f>
        <v>46.338461538461537</v>
      </c>
      <c r="G195" s="5">
        <f t="shared" ref="G195:G258" si="19">E195/D195</f>
        <v>0.45636363636363636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2">
        <f t="shared" ref="M195:M258" si="20">(((L195/60)/60)/24)+DATE(1970,1,1)</f>
        <v>43198.208333333328</v>
      </c>
      <c r="N195">
        <v>1523509200</v>
      </c>
      <c r="O195" s="12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 FIND("/", R195, 1)-1)</f>
        <v>music</v>
      </c>
      <c r="T195" t="str">
        <f t="shared" si="17"/>
        <v>indie rock</v>
      </c>
    </row>
    <row r="196" spans="1:20" x14ac:dyDescent="0.3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 t="shared" si="18"/>
        <v>69.174603174603178</v>
      </c>
      <c r="G196" s="5">
        <f t="shared" si="19"/>
        <v>1.227605633802817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2">
        <f t="shared" si="20"/>
        <v>42261.208333333328</v>
      </c>
      <c r="N196">
        <v>1443589200</v>
      </c>
      <c r="O196" s="12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ref="T196:T259" si="23">RIGHT(R196,LEN(R196)-FIND("/",R196))</f>
        <v>metal</v>
      </c>
    </row>
    <row r="197" spans="1:20" x14ac:dyDescent="0.3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 t="shared" si="18"/>
        <v>109.07824427480917</v>
      </c>
      <c r="G197" s="5">
        <f t="shared" si="19"/>
        <v>3.61753164556962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2">
        <f t="shared" si="20"/>
        <v>43310.208333333328</v>
      </c>
      <c r="N197">
        <v>1533445200</v>
      </c>
      <c r="O197" s="12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 t="shared" si="18"/>
        <v>51.78</v>
      </c>
      <c r="G198" s="5">
        <f t="shared" si="19"/>
        <v>0.63146341463414635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2">
        <f t="shared" si="20"/>
        <v>42616.208333333328</v>
      </c>
      <c r="N198">
        <v>1474520400</v>
      </c>
      <c r="O198" s="12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 t="shared" si="18"/>
        <v>82.010055304172951</v>
      </c>
      <c r="G199" s="5">
        <f t="shared" si="19"/>
        <v>2.9820475319926874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2">
        <f t="shared" si="20"/>
        <v>42909.208333333328</v>
      </c>
      <c r="N199">
        <v>1499403600</v>
      </c>
      <c r="O199" s="12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 t="shared" si="18"/>
        <v>35.958333333333336</v>
      </c>
      <c r="G200" s="5">
        <f t="shared" si="19"/>
        <v>9.5585443037974685E-2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2">
        <f t="shared" si="20"/>
        <v>40396.208333333336</v>
      </c>
      <c r="N200">
        <v>1283576400</v>
      </c>
      <c r="O200" s="12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 t="shared" si="18"/>
        <v>74.461538461538467</v>
      </c>
      <c r="G201" s="5">
        <f t="shared" si="19"/>
        <v>0.5377777777777778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2">
        <f t="shared" si="20"/>
        <v>42192.208333333328</v>
      </c>
      <c r="N201">
        <v>1436590800</v>
      </c>
      <c r="O201" s="12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 t="shared" si="18"/>
        <v>2</v>
      </c>
      <c r="G202" s="5">
        <f t="shared" si="19"/>
        <v>0.02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2">
        <f t="shared" si="20"/>
        <v>40262.208333333336</v>
      </c>
      <c r="N202">
        <v>1270443600</v>
      </c>
      <c r="O202" s="12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3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 t="shared" si="18"/>
        <v>91.114649681528661</v>
      </c>
      <c r="G203" s="5">
        <f t="shared" si="19"/>
        <v>6.8119047619047617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2">
        <f t="shared" si="20"/>
        <v>41845.208333333336</v>
      </c>
      <c r="N203">
        <v>1407819600</v>
      </c>
      <c r="O203" s="12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 t="shared" si="18"/>
        <v>79.792682926829272</v>
      </c>
      <c r="G204" s="5">
        <f t="shared" si="19"/>
        <v>0.78831325301204824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2">
        <f t="shared" si="20"/>
        <v>40818.208333333336</v>
      </c>
      <c r="N204">
        <v>1317877200</v>
      </c>
      <c r="O204" s="12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" x14ac:dyDescent="0.3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 t="shared" si="18"/>
        <v>42.999777678968428</v>
      </c>
      <c r="G205" s="5">
        <f t="shared" si="19"/>
        <v>1.3440792216817234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2">
        <f t="shared" si="20"/>
        <v>42752.25</v>
      </c>
      <c r="N205">
        <v>1484805600</v>
      </c>
      <c r="O205" s="12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 t="shared" si="18"/>
        <v>63.225000000000001</v>
      </c>
      <c r="G206" s="5">
        <f t="shared" si="19"/>
        <v>3.372E-2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2">
        <f t="shared" si="20"/>
        <v>40636.208333333336</v>
      </c>
      <c r="N206">
        <v>1302670800</v>
      </c>
      <c r="O206" s="12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 t="shared" si="18"/>
        <v>70.174999999999997</v>
      </c>
      <c r="G207" s="5">
        <f t="shared" si="19"/>
        <v>4.3184615384615386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2">
        <f t="shared" si="20"/>
        <v>43390.208333333328</v>
      </c>
      <c r="N207">
        <v>1540789200</v>
      </c>
      <c r="O207" s="12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 t="shared" si="18"/>
        <v>61.333333333333336</v>
      </c>
      <c r="G208" s="5">
        <f t="shared" si="19"/>
        <v>0.38844444444444443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2">
        <f t="shared" si="20"/>
        <v>40236.25</v>
      </c>
      <c r="N208">
        <v>1268028000</v>
      </c>
      <c r="O208" s="12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" x14ac:dyDescent="0.3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 t="shared" si="18"/>
        <v>99</v>
      </c>
      <c r="G209" s="5">
        <f t="shared" si="19"/>
        <v>4.2569999999999997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2">
        <f t="shared" si="20"/>
        <v>43340.208333333328</v>
      </c>
      <c r="N209">
        <v>1537160400</v>
      </c>
      <c r="O209" s="12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 t="shared" si="18"/>
        <v>96.984900146127615</v>
      </c>
      <c r="G210" s="5">
        <f t="shared" si="19"/>
        <v>1.0112239715591671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2">
        <f t="shared" si="20"/>
        <v>43048.25</v>
      </c>
      <c r="N210">
        <v>1512280800</v>
      </c>
      <c r="O210" s="12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3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 t="shared" si="18"/>
        <v>51.004950495049506</v>
      </c>
      <c r="G211" s="5">
        <f t="shared" si="19"/>
        <v>0.21188688946015424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2">
        <f t="shared" si="20"/>
        <v>42496.208333333328</v>
      </c>
      <c r="N211">
        <v>1463115600</v>
      </c>
      <c r="O211" s="12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 t="shared" si="18"/>
        <v>28.044247787610619</v>
      </c>
      <c r="G212" s="5">
        <f t="shared" si="19"/>
        <v>0.67425531914893622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2">
        <f t="shared" si="20"/>
        <v>42797.25</v>
      </c>
      <c r="N212">
        <v>1490850000</v>
      </c>
      <c r="O212" s="12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" x14ac:dyDescent="0.3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 t="shared" si="18"/>
        <v>60.984615384615381</v>
      </c>
      <c r="G213" s="5">
        <f t="shared" si="19"/>
        <v>0.9492337164750958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2">
        <f t="shared" si="20"/>
        <v>41513.208333333336</v>
      </c>
      <c r="N213">
        <v>1379653200</v>
      </c>
      <c r="O213" s="12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" x14ac:dyDescent="0.3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 t="shared" si="18"/>
        <v>73.214285714285708</v>
      </c>
      <c r="G214" s="5">
        <f t="shared" si="19"/>
        <v>1.5185185185185186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2">
        <f t="shared" si="20"/>
        <v>43814.25</v>
      </c>
      <c r="N214">
        <v>1580364000</v>
      </c>
      <c r="O214" s="12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" x14ac:dyDescent="0.3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 t="shared" si="18"/>
        <v>39.997435299603637</v>
      </c>
      <c r="G215" s="5">
        <f t="shared" si="19"/>
        <v>1.9516382252559727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2">
        <f t="shared" si="20"/>
        <v>40488.208333333336</v>
      </c>
      <c r="N215">
        <v>1289714400</v>
      </c>
      <c r="O215" s="12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 t="shared" si="18"/>
        <v>86.812121212121212</v>
      </c>
      <c r="G216" s="5">
        <f t="shared" si="19"/>
        <v>10.231428571428571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2">
        <f t="shared" si="20"/>
        <v>40409.208333333336</v>
      </c>
      <c r="N216">
        <v>1282712400</v>
      </c>
      <c r="O216" s="12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 t="shared" si="18"/>
        <v>42.125874125874127</v>
      </c>
      <c r="G217" s="5">
        <f t="shared" si="19"/>
        <v>3.8418367346938778E-2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2">
        <f t="shared" si="20"/>
        <v>43509.25</v>
      </c>
      <c r="N217">
        <v>1550210400</v>
      </c>
      <c r="O217" s="12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 t="shared" si="18"/>
        <v>103.97851239669421</v>
      </c>
      <c r="G218" s="5">
        <f t="shared" si="19"/>
        <v>1.5507066557107643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2">
        <f t="shared" si="20"/>
        <v>40869.25</v>
      </c>
      <c r="N218">
        <v>1322114400</v>
      </c>
      <c r="O218" s="12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 t="shared" si="18"/>
        <v>62.003211991434689</v>
      </c>
      <c r="G219" s="5">
        <f t="shared" si="19"/>
        <v>0.44753477588871715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2">
        <f t="shared" si="20"/>
        <v>43583.208333333328</v>
      </c>
      <c r="N219">
        <v>1557205200</v>
      </c>
      <c r="O219" s="12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 t="shared" si="18"/>
        <v>31.005037783375315</v>
      </c>
      <c r="G220" s="5">
        <f t="shared" si="19"/>
        <v>2.1594736842105262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2">
        <f t="shared" si="20"/>
        <v>40858.25</v>
      </c>
      <c r="N220">
        <v>1323928800</v>
      </c>
      <c r="O220" s="12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 t="shared" si="18"/>
        <v>89.991552956465242</v>
      </c>
      <c r="G221" s="5">
        <f t="shared" si="19"/>
        <v>3.3212709832134291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2">
        <f t="shared" si="20"/>
        <v>41137.208333333336</v>
      </c>
      <c r="N221">
        <v>1346130000</v>
      </c>
      <c r="O221" s="12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 t="shared" si="18"/>
        <v>39.235294117647058</v>
      </c>
      <c r="G222" s="5">
        <f t="shared" si="19"/>
        <v>8.4430379746835441E-2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2">
        <f t="shared" si="20"/>
        <v>40725.208333333336</v>
      </c>
      <c r="N222">
        <v>1311051600</v>
      </c>
      <c r="O222" s="12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" x14ac:dyDescent="0.3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 t="shared" si="18"/>
        <v>54.993116108306566</v>
      </c>
      <c r="G223" s="5">
        <f t="shared" si="19"/>
        <v>0.9862551440329218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2">
        <f t="shared" si="20"/>
        <v>41081.208333333336</v>
      </c>
      <c r="N223">
        <v>1340427600</v>
      </c>
      <c r="O223" s="12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 t="shared" si="18"/>
        <v>47.992753623188406</v>
      </c>
      <c r="G224" s="5">
        <f t="shared" si="19"/>
        <v>1.3797916666666667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2">
        <f t="shared" si="20"/>
        <v>41914.208333333336</v>
      </c>
      <c r="N224">
        <v>1412312400</v>
      </c>
      <c r="O224" s="12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 t="shared" si="18"/>
        <v>87.966702470461868</v>
      </c>
      <c r="G225" s="5">
        <f t="shared" si="19"/>
        <v>0.93810996563573879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2">
        <f t="shared" si="20"/>
        <v>42445.208333333328</v>
      </c>
      <c r="N225">
        <v>1459314000</v>
      </c>
      <c r="O225" s="12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 t="shared" si="18"/>
        <v>51.999165275459099</v>
      </c>
      <c r="G226" s="5">
        <f t="shared" si="19"/>
        <v>4.0363930885529156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2">
        <f t="shared" si="20"/>
        <v>41906.208333333336</v>
      </c>
      <c r="N226">
        <v>1415426400</v>
      </c>
      <c r="O226" s="12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 t="shared" si="18"/>
        <v>29.999659863945578</v>
      </c>
      <c r="G227" s="5">
        <f t="shared" si="19"/>
        <v>2.6017404129793511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2">
        <f t="shared" si="20"/>
        <v>41762.208333333336</v>
      </c>
      <c r="N227">
        <v>1399093200</v>
      </c>
      <c r="O227" s="12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 t="shared" si="18"/>
        <v>98.205357142857139</v>
      </c>
      <c r="G228" s="5">
        <f t="shared" si="19"/>
        <v>3.6663333333333332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2">
        <f t="shared" si="20"/>
        <v>40276.208333333336</v>
      </c>
      <c r="N228">
        <v>1273899600</v>
      </c>
      <c r="O228" s="12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3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 t="shared" si="18"/>
        <v>108.96182396606575</v>
      </c>
      <c r="G229" s="5">
        <f t="shared" si="19"/>
        <v>1.687208538587849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2">
        <f t="shared" si="20"/>
        <v>42139.208333333328</v>
      </c>
      <c r="N229">
        <v>1432184400</v>
      </c>
      <c r="O229" s="12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 t="shared" si="18"/>
        <v>66.998379254457049</v>
      </c>
      <c r="G230" s="5">
        <f t="shared" si="19"/>
        <v>1.1990717911530093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2">
        <f t="shared" si="20"/>
        <v>42613.208333333328</v>
      </c>
      <c r="N230">
        <v>1474779600</v>
      </c>
      <c r="O230" s="12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 t="shared" si="18"/>
        <v>64.99333594668758</v>
      </c>
      <c r="G231" s="5">
        <f t="shared" si="19"/>
        <v>1.936892523364486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2">
        <f t="shared" si="20"/>
        <v>42887.208333333328</v>
      </c>
      <c r="N231">
        <v>1500440400</v>
      </c>
      <c r="O231" s="12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 t="shared" si="18"/>
        <v>99.841584158415841</v>
      </c>
      <c r="G232" s="5">
        <f t="shared" si="19"/>
        <v>4.2016666666666671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2">
        <f t="shared" si="20"/>
        <v>43805.25</v>
      </c>
      <c r="N232">
        <v>1575612000</v>
      </c>
      <c r="O232" s="12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 t="shared" si="18"/>
        <v>82.432835820895519</v>
      </c>
      <c r="G233" s="5">
        <f t="shared" si="19"/>
        <v>0.76708333333333334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2">
        <f t="shared" si="20"/>
        <v>41415.208333333336</v>
      </c>
      <c r="N233">
        <v>1374123600</v>
      </c>
      <c r="O233" s="12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 t="shared" si="18"/>
        <v>63.293478260869563</v>
      </c>
      <c r="G234" s="5">
        <f t="shared" si="19"/>
        <v>1.7126470588235294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2">
        <f t="shared" si="20"/>
        <v>42576.208333333328</v>
      </c>
      <c r="N234">
        <v>1469509200</v>
      </c>
      <c r="O234" s="12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 t="shared" si="18"/>
        <v>96.774193548387103</v>
      </c>
      <c r="G235" s="5">
        <f t="shared" si="19"/>
        <v>1.5789473684210527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2">
        <f t="shared" si="20"/>
        <v>40706.208333333336</v>
      </c>
      <c r="N235">
        <v>1309237200</v>
      </c>
      <c r="O235" s="12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 t="shared" si="18"/>
        <v>54.906040268456373</v>
      </c>
      <c r="G236" s="5">
        <f t="shared" si="19"/>
        <v>1.0908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2">
        <f t="shared" si="20"/>
        <v>42969.208333333328</v>
      </c>
      <c r="N236">
        <v>1503982800</v>
      </c>
      <c r="O236" s="12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" x14ac:dyDescent="0.3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 t="shared" si="18"/>
        <v>39.010869565217391</v>
      </c>
      <c r="G237" s="5">
        <f t="shared" si="19"/>
        <v>0.41732558139534881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2">
        <f t="shared" si="20"/>
        <v>42779.25</v>
      </c>
      <c r="N237">
        <v>1487397600</v>
      </c>
      <c r="O237" s="12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 t="shared" si="18"/>
        <v>75.84210526315789</v>
      </c>
      <c r="G238" s="5">
        <f t="shared" si="19"/>
        <v>0.10944303797468355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2">
        <f t="shared" si="20"/>
        <v>43641.208333333328</v>
      </c>
      <c r="N238">
        <v>1562043600</v>
      </c>
      <c r="O238" s="12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" x14ac:dyDescent="0.3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 t="shared" si="18"/>
        <v>45.051671732522799</v>
      </c>
      <c r="G239" s="5">
        <f t="shared" si="19"/>
        <v>1.593763440860215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2">
        <f t="shared" si="20"/>
        <v>41754.208333333336</v>
      </c>
      <c r="N239">
        <v>1398574800</v>
      </c>
      <c r="O239" s="12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 t="shared" si="18"/>
        <v>104.51546391752578</v>
      </c>
      <c r="G240" s="5">
        <f t="shared" si="19"/>
        <v>4.2241666666666671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2">
        <f t="shared" si="20"/>
        <v>43083.25</v>
      </c>
      <c r="N240">
        <v>1515391200</v>
      </c>
      <c r="O240" s="12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" x14ac:dyDescent="0.3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 t="shared" si="18"/>
        <v>76.268292682926827</v>
      </c>
      <c r="G241" s="5">
        <f t="shared" si="19"/>
        <v>0.97718749999999999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2">
        <f t="shared" si="20"/>
        <v>42245.208333333328</v>
      </c>
      <c r="N241">
        <v>1441170000</v>
      </c>
      <c r="O241" s="12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 t="shared" si="18"/>
        <v>69.015695067264573</v>
      </c>
      <c r="G242" s="5">
        <f t="shared" si="19"/>
        <v>4.1878911564625847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2">
        <f t="shared" si="20"/>
        <v>40396.208333333336</v>
      </c>
      <c r="N242">
        <v>1281157200</v>
      </c>
      <c r="O242" s="12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3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 t="shared" si="18"/>
        <v>101.97684085510689</v>
      </c>
      <c r="G243" s="5">
        <f t="shared" si="19"/>
        <v>1.0191632047477746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2">
        <f t="shared" si="20"/>
        <v>41742.208333333336</v>
      </c>
      <c r="N243">
        <v>1398229200</v>
      </c>
      <c r="O243" s="12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 t="shared" si="18"/>
        <v>42.915999999999997</v>
      </c>
      <c r="G244" s="5">
        <f t="shared" si="19"/>
        <v>1.2772619047619047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2">
        <f t="shared" si="20"/>
        <v>42865.208333333328</v>
      </c>
      <c r="N244">
        <v>1495256400</v>
      </c>
      <c r="O244" s="12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" x14ac:dyDescent="0.3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 t="shared" si="18"/>
        <v>43.025210084033617</v>
      </c>
      <c r="G245" s="5">
        <f t="shared" si="19"/>
        <v>4.4521739130434783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2">
        <f t="shared" si="20"/>
        <v>43163.25</v>
      </c>
      <c r="N245">
        <v>1520402400</v>
      </c>
      <c r="O245" s="12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" x14ac:dyDescent="0.3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 t="shared" si="18"/>
        <v>75.245283018867923</v>
      </c>
      <c r="G246" s="5">
        <f t="shared" si="19"/>
        <v>5.6971428571428575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2">
        <f t="shared" si="20"/>
        <v>41834.208333333336</v>
      </c>
      <c r="N246">
        <v>1409806800</v>
      </c>
      <c r="O246" s="12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 t="shared" si="18"/>
        <v>69.023364485981304</v>
      </c>
      <c r="G247" s="5">
        <f t="shared" si="19"/>
        <v>5.0934482758620687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2">
        <f t="shared" si="20"/>
        <v>41736.208333333336</v>
      </c>
      <c r="N247">
        <v>1396933200</v>
      </c>
      <c r="O247" s="12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3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 t="shared" si="18"/>
        <v>65.986486486486484</v>
      </c>
      <c r="G248" s="5">
        <f t="shared" si="19"/>
        <v>3.2553333333333332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2">
        <f t="shared" si="20"/>
        <v>41491.208333333336</v>
      </c>
      <c r="N248">
        <v>1376024400</v>
      </c>
      <c r="O248" s="12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 t="shared" si="18"/>
        <v>98.013800424628457</v>
      </c>
      <c r="G249" s="5">
        <f t="shared" si="19"/>
        <v>9.3261616161616168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2">
        <f t="shared" si="20"/>
        <v>42726.25</v>
      </c>
      <c r="N249">
        <v>1483682400</v>
      </c>
      <c r="O249" s="12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 t="shared" si="18"/>
        <v>60.105504587155963</v>
      </c>
      <c r="G250" s="5">
        <f t="shared" si="19"/>
        <v>2.1133870967741935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2">
        <f t="shared" si="20"/>
        <v>42004.25</v>
      </c>
      <c r="N250">
        <v>1420437600</v>
      </c>
      <c r="O250" s="12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 t="shared" si="18"/>
        <v>26.000773395204948</v>
      </c>
      <c r="G251" s="5">
        <f t="shared" si="19"/>
        <v>2.7332520325203253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2">
        <f t="shared" si="20"/>
        <v>42006.25</v>
      </c>
      <c r="N251">
        <v>1420783200</v>
      </c>
      <c r="O251" s="12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 t="shared" si="18"/>
        <v>3</v>
      </c>
      <c r="G252" s="5">
        <f t="shared" si="19"/>
        <v>0.03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2">
        <f t="shared" si="20"/>
        <v>40203.25</v>
      </c>
      <c r="N252">
        <v>1267423200</v>
      </c>
      <c r="O252" s="12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 t="shared" si="18"/>
        <v>38.019801980198018</v>
      </c>
      <c r="G253" s="5">
        <f t="shared" si="19"/>
        <v>0.54084507042253516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2">
        <f t="shared" si="20"/>
        <v>41252.25</v>
      </c>
      <c r="N253">
        <v>1355205600</v>
      </c>
      <c r="O253" s="12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" x14ac:dyDescent="0.3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 t="shared" si="18"/>
        <v>106.15254237288136</v>
      </c>
      <c r="G254" s="5">
        <f t="shared" si="19"/>
        <v>6.2629999999999999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2">
        <f t="shared" si="20"/>
        <v>41572.208333333336</v>
      </c>
      <c r="N254">
        <v>1383109200</v>
      </c>
      <c r="O254" s="12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 t="shared" si="18"/>
        <v>81.019475655430711</v>
      </c>
      <c r="G255" s="5">
        <f t="shared" si="19"/>
        <v>0.8902139917695473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2">
        <f t="shared" si="20"/>
        <v>40641.208333333336</v>
      </c>
      <c r="N255">
        <v>1303275600</v>
      </c>
      <c r="O255" s="12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" x14ac:dyDescent="0.3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 t="shared" si="18"/>
        <v>96.647727272727266</v>
      </c>
      <c r="G256" s="5">
        <f t="shared" si="19"/>
        <v>1.8489130434782608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2">
        <f t="shared" si="20"/>
        <v>42787.25</v>
      </c>
      <c r="N256">
        <v>1487829600</v>
      </c>
      <c r="O256" s="12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" x14ac:dyDescent="0.3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 t="shared" si="18"/>
        <v>57.003535651149086</v>
      </c>
      <c r="G257" s="5">
        <f t="shared" si="19"/>
        <v>1.2016770186335404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2">
        <f t="shared" si="20"/>
        <v>40590.25</v>
      </c>
      <c r="N257">
        <v>1298268000</v>
      </c>
      <c r="O257" s="12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 t="shared" si="18"/>
        <v>63.93333333333333</v>
      </c>
      <c r="G258" s="5">
        <f t="shared" si="19"/>
        <v>0.23390243902439026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2">
        <f t="shared" si="20"/>
        <v>42393.25</v>
      </c>
      <c r="N258">
        <v>1456812000</v>
      </c>
      <c r="O258" s="12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 t="shared" ref="F259:F322" si="24">E259/I259</f>
        <v>90.456521739130437</v>
      </c>
      <c r="G259" s="5">
        <f t="shared" ref="G259:G322" si="25">E259/D259</f>
        <v>1.46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2">
        <f t="shared" ref="M259:M322" si="26">(((L259/60)/60)/24)+DATE(1970,1,1)</f>
        <v>41338.25</v>
      </c>
      <c r="N259">
        <v>1363669200</v>
      </c>
      <c r="O259" s="12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 FIND("/", R259, 1)-1)</f>
        <v>theater</v>
      </c>
      <c r="T259" t="str">
        <f t="shared" si="23"/>
        <v>plays</v>
      </c>
    </row>
    <row r="260" spans="1:20" x14ac:dyDescent="0.3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 t="shared" si="24"/>
        <v>72.172043010752688</v>
      </c>
      <c r="G260" s="5">
        <f t="shared" si="25"/>
        <v>2.6848000000000001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2">
        <f t="shared" si="26"/>
        <v>42712.25</v>
      </c>
      <c r="N260">
        <v>1482904800</v>
      </c>
      <c r="O260" s="12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ref="T260:T323" si="29">RIGHT(R260,LEN(R260)-FIND("/",R260))</f>
        <v>plays</v>
      </c>
    </row>
    <row r="261" spans="1:20" ht="31" x14ac:dyDescent="0.3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 t="shared" si="24"/>
        <v>77.934782608695656</v>
      </c>
      <c r="G261" s="5">
        <f t="shared" si="25"/>
        <v>5.9749999999999996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2">
        <f t="shared" si="26"/>
        <v>41251.25</v>
      </c>
      <c r="N261">
        <v>1356588000</v>
      </c>
      <c r="O261" s="12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 t="shared" si="24"/>
        <v>38.065134099616856</v>
      </c>
      <c r="G262" s="5">
        <f t="shared" si="25"/>
        <v>1.5769841269841269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2">
        <f t="shared" si="26"/>
        <v>41180.208333333336</v>
      </c>
      <c r="N262">
        <v>1349845200</v>
      </c>
      <c r="O262" s="12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" x14ac:dyDescent="0.3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 t="shared" si="24"/>
        <v>57.936123348017624</v>
      </c>
      <c r="G263" s="5">
        <f t="shared" si="25"/>
        <v>0.31201660735468567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2">
        <f t="shared" si="26"/>
        <v>40415.208333333336</v>
      </c>
      <c r="N263">
        <v>1283058000</v>
      </c>
      <c r="O263" s="12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 t="shared" si="24"/>
        <v>49.794392523364486</v>
      </c>
      <c r="G264" s="5">
        <f t="shared" si="25"/>
        <v>3.1341176470588237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2">
        <f t="shared" si="26"/>
        <v>40638.208333333336</v>
      </c>
      <c r="N264">
        <v>1304226000</v>
      </c>
      <c r="O264" s="12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 t="shared" si="24"/>
        <v>54.050251256281406</v>
      </c>
      <c r="G265" s="5">
        <f t="shared" si="25"/>
        <v>3.7089655172413791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2">
        <f t="shared" si="26"/>
        <v>40187.25</v>
      </c>
      <c r="N265">
        <v>1263016800</v>
      </c>
      <c r="O265" s="12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 t="shared" si="24"/>
        <v>30.002721335268504</v>
      </c>
      <c r="G266" s="5">
        <f t="shared" si="25"/>
        <v>3.6266447368421053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2">
        <f t="shared" si="26"/>
        <v>41317.25</v>
      </c>
      <c r="N266">
        <v>1362031200</v>
      </c>
      <c r="O266" s="12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 t="shared" si="24"/>
        <v>70.127906976744185</v>
      </c>
      <c r="G267" s="5">
        <f t="shared" si="25"/>
        <v>1.2308163265306122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2">
        <f t="shared" si="26"/>
        <v>42372.25</v>
      </c>
      <c r="N267">
        <v>1455602400</v>
      </c>
      <c r="O267" s="12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 t="shared" si="24"/>
        <v>26.996228786926462</v>
      </c>
      <c r="G268" s="5">
        <f t="shared" si="25"/>
        <v>0.76766756032171579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2">
        <f t="shared" si="26"/>
        <v>41950.25</v>
      </c>
      <c r="N268">
        <v>1418191200</v>
      </c>
      <c r="O268" s="12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 t="shared" si="24"/>
        <v>51.990606936416185</v>
      </c>
      <c r="G269" s="5">
        <f t="shared" si="25"/>
        <v>2.3362012987012988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2">
        <f t="shared" si="26"/>
        <v>41206.208333333336</v>
      </c>
      <c r="N269">
        <v>1352440800</v>
      </c>
      <c r="O269" s="12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 t="shared" si="24"/>
        <v>56.416666666666664</v>
      </c>
      <c r="G270" s="5">
        <f t="shared" si="25"/>
        <v>1.8053333333333332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2">
        <f t="shared" si="26"/>
        <v>41186.208333333336</v>
      </c>
      <c r="N270">
        <v>1353304800</v>
      </c>
      <c r="O270" s="12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 t="shared" si="24"/>
        <v>101.63218390804597</v>
      </c>
      <c r="G271" s="5">
        <f t="shared" si="25"/>
        <v>2.5262857142857142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2">
        <f t="shared" si="26"/>
        <v>43496.25</v>
      </c>
      <c r="N271">
        <v>1550728800</v>
      </c>
      <c r="O271" s="12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 t="shared" si="24"/>
        <v>25.005291005291006</v>
      </c>
      <c r="G272" s="5">
        <f t="shared" si="25"/>
        <v>0.27176538240368026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2">
        <f t="shared" si="26"/>
        <v>40514.25</v>
      </c>
      <c r="N272">
        <v>1291442400</v>
      </c>
      <c r="O272" s="12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" x14ac:dyDescent="0.3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 t="shared" si="24"/>
        <v>32.016393442622949</v>
      </c>
      <c r="G273" s="5">
        <f t="shared" si="25"/>
        <v>1.2706571242680547E-2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2">
        <f t="shared" si="26"/>
        <v>42345.25</v>
      </c>
      <c r="N273">
        <v>1452146400</v>
      </c>
      <c r="O273" s="12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 t="shared" si="24"/>
        <v>82.021647307286173</v>
      </c>
      <c r="G274" s="5">
        <f t="shared" si="25"/>
        <v>3.0400978473581213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2">
        <f t="shared" si="26"/>
        <v>43656.208333333328</v>
      </c>
      <c r="N274">
        <v>1564894800</v>
      </c>
      <c r="O274" s="12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 t="shared" si="24"/>
        <v>37.957446808510639</v>
      </c>
      <c r="G275" s="5">
        <f t="shared" si="25"/>
        <v>1.3723076923076922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2">
        <f t="shared" si="26"/>
        <v>42995.208333333328</v>
      </c>
      <c r="N275">
        <v>1505883600</v>
      </c>
      <c r="O275" s="12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" x14ac:dyDescent="0.3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 t="shared" si="24"/>
        <v>51.533333333333331</v>
      </c>
      <c r="G276" s="5">
        <f t="shared" si="25"/>
        <v>0.32208333333333333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2">
        <f t="shared" si="26"/>
        <v>43045.25</v>
      </c>
      <c r="N276">
        <v>1510380000</v>
      </c>
      <c r="O276" s="12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" x14ac:dyDescent="0.3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 t="shared" si="24"/>
        <v>81.198275862068968</v>
      </c>
      <c r="G277" s="5">
        <f t="shared" si="25"/>
        <v>2.4151282051282053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2">
        <f t="shared" si="26"/>
        <v>43561.208333333328</v>
      </c>
      <c r="N277">
        <v>1555218000</v>
      </c>
      <c r="O277" s="12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 t="shared" si="24"/>
        <v>40.030075187969928</v>
      </c>
      <c r="G278" s="5">
        <f t="shared" si="25"/>
        <v>0.96799999999999997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2">
        <f t="shared" si="26"/>
        <v>41018.208333333336</v>
      </c>
      <c r="N278">
        <v>1335243600</v>
      </c>
      <c r="O278" s="12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" x14ac:dyDescent="0.3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 t="shared" si="24"/>
        <v>89.939759036144579</v>
      </c>
      <c r="G279" s="5">
        <f t="shared" si="25"/>
        <v>10.664285714285715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2">
        <f t="shared" si="26"/>
        <v>40378.208333333336</v>
      </c>
      <c r="N279">
        <v>1279688400</v>
      </c>
      <c r="O279" s="12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 t="shared" si="24"/>
        <v>96.692307692307693</v>
      </c>
      <c r="G280" s="5">
        <f t="shared" si="25"/>
        <v>3.2588888888888889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2">
        <f t="shared" si="26"/>
        <v>41239.25</v>
      </c>
      <c r="N280">
        <v>1356069600</v>
      </c>
      <c r="O280" s="12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3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 t="shared" si="24"/>
        <v>25.010989010989011</v>
      </c>
      <c r="G281" s="5">
        <f t="shared" si="25"/>
        <v>1.7070000000000001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2">
        <f t="shared" si="26"/>
        <v>43346.208333333328</v>
      </c>
      <c r="N281">
        <v>1536210000</v>
      </c>
      <c r="O281" s="12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" x14ac:dyDescent="0.3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 t="shared" si="24"/>
        <v>36.987277353689571</v>
      </c>
      <c r="G282" s="5">
        <f t="shared" si="25"/>
        <v>5.8144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2">
        <f t="shared" si="26"/>
        <v>43060.25</v>
      </c>
      <c r="N282">
        <v>1511762400</v>
      </c>
      <c r="O282" s="12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 t="shared" si="24"/>
        <v>73.012609117361791</v>
      </c>
      <c r="G283" s="5">
        <f t="shared" si="25"/>
        <v>0.91520972644376897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2">
        <f t="shared" si="26"/>
        <v>40979.25</v>
      </c>
      <c r="N283">
        <v>1333256400</v>
      </c>
      <c r="O283" s="12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 t="shared" si="24"/>
        <v>68.240601503759393</v>
      </c>
      <c r="G284" s="5">
        <f t="shared" si="25"/>
        <v>1.0804761904761904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2">
        <f t="shared" si="26"/>
        <v>42701.25</v>
      </c>
      <c r="N284">
        <v>1480744800</v>
      </c>
      <c r="O284" s="12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" x14ac:dyDescent="0.3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 t="shared" si="24"/>
        <v>52.310344827586206</v>
      </c>
      <c r="G285" s="5">
        <f t="shared" si="25"/>
        <v>0.18728395061728395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2">
        <f t="shared" si="26"/>
        <v>42520.208333333328</v>
      </c>
      <c r="N285">
        <v>1465016400</v>
      </c>
      <c r="O285" s="12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 t="shared" si="24"/>
        <v>61.765151515151516</v>
      </c>
      <c r="G286" s="5">
        <f t="shared" si="25"/>
        <v>0.83193877551020412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2">
        <f t="shared" si="26"/>
        <v>41030.208333333336</v>
      </c>
      <c r="N286">
        <v>1336280400</v>
      </c>
      <c r="O286" s="12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 t="shared" si="24"/>
        <v>25.027559055118111</v>
      </c>
      <c r="G287" s="5">
        <f t="shared" si="25"/>
        <v>7.0633333333333335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2">
        <f t="shared" si="26"/>
        <v>42623.208333333328</v>
      </c>
      <c r="N287">
        <v>1476766800</v>
      </c>
      <c r="O287" s="12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 t="shared" si="24"/>
        <v>106.28804347826087</v>
      </c>
      <c r="G288" s="5">
        <f t="shared" si="25"/>
        <v>0.17446030330062445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2">
        <f t="shared" si="26"/>
        <v>42697.25</v>
      </c>
      <c r="N288">
        <v>1480485600</v>
      </c>
      <c r="O288" s="12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 t="shared" si="24"/>
        <v>75.07386363636364</v>
      </c>
      <c r="G289" s="5">
        <f t="shared" si="25"/>
        <v>2.0973015873015872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2">
        <f t="shared" si="26"/>
        <v>42122.208333333328</v>
      </c>
      <c r="N289">
        <v>1430197200</v>
      </c>
      <c r="O289" s="12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 t="shared" si="24"/>
        <v>39.970802919708028</v>
      </c>
      <c r="G290" s="5">
        <f t="shared" si="25"/>
        <v>0.97785714285714287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2">
        <f t="shared" si="26"/>
        <v>40982.208333333336</v>
      </c>
      <c r="N290">
        <v>1331787600</v>
      </c>
      <c r="O290" s="12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 t="shared" si="24"/>
        <v>39.982195845697326</v>
      </c>
      <c r="G291" s="5">
        <f t="shared" si="25"/>
        <v>16.842500000000001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2">
        <f t="shared" si="26"/>
        <v>42219.208333333328</v>
      </c>
      <c r="N291">
        <v>1438837200</v>
      </c>
      <c r="O291" s="12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 t="shared" si="24"/>
        <v>101.01541850220265</v>
      </c>
      <c r="G292" s="5">
        <f t="shared" si="25"/>
        <v>0.54402135231316728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2">
        <f t="shared" si="26"/>
        <v>41404.208333333336</v>
      </c>
      <c r="N292">
        <v>1370926800</v>
      </c>
      <c r="O292" s="12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 t="shared" si="24"/>
        <v>76.813084112149539</v>
      </c>
      <c r="G293" s="5">
        <f t="shared" si="25"/>
        <v>4.5661111111111108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2">
        <f t="shared" si="26"/>
        <v>40831.208333333336</v>
      </c>
      <c r="N293">
        <v>1319000400</v>
      </c>
      <c r="O293" s="12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 t="shared" si="24"/>
        <v>71.7</v>
      </c>
      <c r="G294" s="5">
        <f t="shared" si="25"/>
        <v>9.8219178082191785E-2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2">
        <f t="shared" si="26"/>
        <v>40984.208333333336</v>
      </c>
      <c r="N294">
        <v>1333429200</v>
      </c>
      <c r="O294" s="12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 t="shared" si="24"/>
        <v>33.28125</v>
      </c>
      <c r="G295" s="5">
        <f t="shared" si="25"/>
        <v>0.16384615384615384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2">
        <f t="shared" si="26"/>
        <v>40456.208333333336</v>
      </c>
      <c r="N295">
        <v>1287032400</v>
      </c>
      <c r="O295" s="12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 t="shared" si="24"/>
        <v>43.923497267759565</v>
      </c>
      <c r="G296" s="5">
        <f t="shared" si="25"/>
        <v>13.396666666666667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2">
        <f t="shared" si="26"/>
        <v>43399.208333333328</v>
      </c>
      <c r="N296">
        <v>1541570400</v>
      </c>
      <c r="O296" s="12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" x14ac:dyDescent="0.3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 t="shared" si="24"/>
        <v>36.004712041884815</v>
      </c>
      <c r="G297" s="5">
        <f t="shared" si="25"/>
        <v>0.35650077760497667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2">
        <f t="shared" si="26"/>
        <v>41562.208333333336</v>
      </c>
      <c r="N297">
        <v>1383976800</v>
      </c>
      <c r="O297" s="12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" x14ac:dyDescent="0.3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 t="shared" si="24"/>
        <v>88.21052631578948</v>
      </c>
      <c r="G298" s="5">
        <f t="shared" si="25"/>
        <v>0.54950819672131146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2">
        <f t="shared" si="26"/>
        <v>43493.25</v>
      </c>
      <c r="N298">
        <v>1550556000</v>
      </c>
      <c r="O298" s="12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 t="shared" si="24"/>
        <v>65.240384615384613</v>
      </c>
      <c r="G299" s="5">
        <f t="shared" si="25"/>
        <v>0.94236111111111109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2">
        <f t="shared" si="26"/>
        <v>41653.25</v>
      </c>
      <c r="N299">
        <v>1390456800</v>
      </c>
      <c r="O299" s="12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 t="shared" si="24"/>
        <v>69.958333333333329</v>
      </c>
      <c r="G300" s="5">
        <f t="shared" si="25"/>
        <v>1.4391428571428571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2">
        <f t="shared" si="26"/>
        <v>42426.25</v>
      </c>
      <c r="N300">
        <v>1458018000</v>
      </c>
      <c r="O300" s="12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" x14ac:dyDescent="0.3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 t="shared" si="24"/>
        <v>39.877551020408163</v>
      </c>
      <c r="G301" s="5">
        <f t="shared" si="25"/>
        <v>0.51421052631578945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2">
        <f t="shared" si="26"/>
        <v>42432.25</v>
      </c>
      <c r="N301">
        <v>1461819600</v>
      </c>
      <c r="O301" s="12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 t="shared" si="24"/>
        <v>5</v>
      </c>
      <c r="G302" s="5">
        <f t="shared" si="25"/>
        <v>0.05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2">
        <f t="shared" si="26"/>
        <v>42977.208333333328</v>
      </c>
      <c r="N302">
        <v>1504155600</v>
      </c>
      <c r="O302" s="12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" x14ac:dyDescent="0.3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 t="shared" si="24"/>
        <v>41.023728813559323</v>
      </c>
      <c r="G303" s="5">
        <f t="shared" si="25"/>
        <v>13.446666666666667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2">
        <f t="shared" si="26"/>
        <v>42061.25</v>
      </c>
      <c r="N303">
        <v>1426395600</v>
      </c>
      <c r="O303" s="12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 t="shared" si="24"/>
        <v>98.914285714285711</v>
      </c>
      <c r="G304" s="5">
        <f t="shared" si="25"/>
        <v>0.31844940867279897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2">
        <f t="shared" si="26"/>
        <v>43345.208333333328</v>
      </c>
      <c r="N304">
        <v>1537074000</v>
      </c>
      <c r="O304" s="12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 t="shared" si="24"/>
        <v>87.78125</v>
      </c>
      <c r="G305" s="5">
        <f t="shared" si="25"/>
        <v>0.82617647058823529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2">
        <f t="shared" si="26"/>
        <v>42376.25</v>
      </c>
      <c r="N305">
        <v>1452578400</v>
      </c>
      <c r="O305" s="12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 t="shared" si="24"/>
        <v>80.767605633802816</v>
      </c>
      <c r="G306" s="5">
        <f t="shared" si="25"/>
        <v>5.4614285714285717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2">
        <f t="shared" si="26"/>
        <v>42589.208333333328</v>
      </c>
      <c r="N306">
        <v>1474088400</v>
      </c>
      <c r="O306" s="12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 t="shared" si="24"/>
        <v>94.28235294117647</v>
      </c>
      <c r="G307" s="5">
        <f t="shared" si="25"/>
        <v>2.8621428571428571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2">
        <f t="shared" si="26"/>
        <v>42448.208333333328</v>
      </c>
      <c r="N307">
        <v>1461906000</v>
      </c>
      <c r="O307" s="12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" x14ac:dyDescent="0.3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 t="shared" si="24"/>
        <v>73.428571428571431</v>
      </c>
      <c r="G308" s="5">
        <f t="shared" si="25"/>
        <v>7.9076923076923072E-2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2">
        <f t="shared" si="26"/>
        <v>42930.208333333328</v>
      </c>
      <c r="N308">
        <v>1500267600</v>
      </c>
      <c r="O308" s="12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3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 t="shared" si="24"/>
        <v>65.968133535660087</v>
      </c>
      <c r="G309" s="5">
        <f t="shared" si="25"/>
        <v>1.3213677811550153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2">
        <f t="shared" si="26"/>
        <v>41066.208333333336</v>
      </c>
      <c r="N309">
        <v>1340686800</v>
      </c>
      <c r="O309" s="12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 t="shared" si="24"/>
        <v>109.04109589041096</v>
      </c>
      <c r="G310" s="5">
        <f t="shared" si="25"/>
        <v>0.74077834179357027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2">
        <f t="shared" si="26"/>
        <v>40651.208333333336</v>
      </c>
      <c r="N310">
        <v>1303189200</v>
      </c>
      <c r="O310" s="12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 t="shared" si="24"/>
        <v>41.16</v>
      </c>
      <c r="G311" s="5">
        <f t="shared" si="25"/>
        <v>0.75292682926829269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2">
        <f t="shared" si="26"/>
        <v>40807.208333333336</v>
      </c>
      <c r="N311">
        <v>1318309200</v>
      </c>
      <c r="O311" s="12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 t="shared" si="24"/>
        <v>99.125</v>
      </c>
      <c r="G312" s="5">
        <f t="shared" si="25"/>
        <v>0.20333333333333334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2">
        <f t="shared" si="26"/>
        <v>40277.208333333336</v>
      </c>
      <c r="N312">
        <v>1272171600</v>
      </c>
      <c r="O312" s="12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 t="shared" si="24"/>
        <v>105.88429752066116</v>
      </c>
      <c r="G313" s="5">
        <f t="shared" si="25"/>
        <v>2.0336507936507937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2">
        <f t="shared" si="26"/>
        <v>40590.25</v>
      </c>
      <c r="N313">
        <v>1298872800</v>
      </c>
      <c r="O313" s="12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 t="shared" si="24"/>
        <v>48.996525921966864</v>
      </c>
      <c r="G314" s="5">
        <f t="shared" si="25"/>
        <v>3.1022842639593908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2">
        <f t="shared" si="26"/>
        <v>41572.208333333336</v>
      </c>
      <c r="N314">
        <v>1383282000</v>
      </c>
      <c r="O314" s="12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 t="shared" si="24"/>
        <v>39</v>
      </c>
      <c r="G315" s="5">
        <f t="shared" si="25"/>
        <v>3.9531818181818181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2">
        <f t="shared" si="26"/>
        <v>40966.25</v>
      </c>
      <c r="N315">
        <v>1330495200</v>
      </c>
      <c r="O315" s="12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 t="shared" si="24"/>
        <v>31.022556390977442</v>
      </c>
      <c r="G316" s="5">
        <f t="shared" si="25"/>
        <v>2.9471428571428571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2">
        <f t="shared" si="26"/>
        <v>43536.208333333328</v>
      </c>
      <c r="N316">
        <v>1552798800</v>
      </c>
      <c r="O316" s="12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" x14ac:dyDescent="0.3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 t="shared" si="24"/>
        <v>103.87096774193549</v>
      </c>
      <c r="G317" s="5">
        <f t="shared" si="25"/>
        <v>0.33894736842105261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2">
        <f t="shared" si="26"/>
        <v>41783.208333333336</v>
      </c>
      <c r="N317">
        <v>1403413200</v>
      </c>
      <c r="O317" s="12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 t="shared" si="24"/>
        <v>59.268518518518519</v>
      </c>
      <c r="G318" s="5">
        <f t="shared" si="25"/>
        <v>0.66677083333333331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2">
        <f t="shared" si="26"/>
        <v>43788.25</v>
      </c>
      <c r="N318">
        <v>1574229600</v>
      </c>
      <c r="O318" s="12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 t="shared" si="24"/>
        <v>42.3</v>
      </c>
      <c r="G319" s="5">
        <f t="shared" si="25"/>
        <v>0.19227272727272726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2">
        <f t="shared" si="26"/>
        <v>42869.208333333328</v>
      </c>
      <c r="N319">
        <v>1495861200</v>
      </c>
      <c r="O319" s="12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" x14ac:dyDescent="0.3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 t="shared" si="24"/>
        <v>53.117647058823529</v>
      </c>
      <c r="G320" s="5">
        <f t="shared" si="25"/>
        <v>0.15842105263157893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2">
        <f t="shared" si="26"/>
        <v>41684.25</v>
      </c>
      <c r="N320">
        <v>1392530400</v>
      </c>
      <c r="O320" s="12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 t="shared" si="24"/>
        <v>50.796875</v>
      </c>
      <c r="G321" s="5">
        <f t="shared" si="25"/>
        <v>0.38702380952380955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2">
        <f t="shared" si="26"/>
        <v>40402.208333333336</v>
      </c>
      <c r="N321">
        <v>1283662800</v>
      </c>
      <c r="O321" s="12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 t="shared" si="24"/>
        <v>101.15</v>
      </c>
      <c r="G322" s="5">
        <f t="shared" si="25"/>
        <v>9.5876777251184833E-2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2">
        <f t="shared" si="26"/>
        <v>40673.208333333336</v>
      </c>
      <c r="N322">
        <v>1305781200</v>
      </c>
      <c r="O322" s="12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" x14ac:dyDescent="0.3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 t="shared" ref="F323:F386" si="30">E323/I323</f>
        <v>65.000810372771468</v>
      </c>
      <c r="G323" s="5">
        <f t="shared" ref="G323:G386" si="31">E323/D323</f>
        <v>0.94144366197183094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2">
        <f t="shared" ref="M323:M386" si="32">(((L323/60)/60)/24)+DATE(1970,1,1)</f>
        <v>40634.208333333336</v>
      </c>
      <c r="N323">
        <v>1302325200</v>
      </c>
      <c r="O323" s="12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 FIND("/", R323, 1)-1)</f>
        <v>film &amp; video</v>
      </c>
      <c r="T323" t="str">
        <f t="shared" si="29"/>
        <v>shorts</v>
      </c>
    </row>
    <row r="324" spans="1:20" ht="31" x14ac:dyDescent="0.3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 t="shared" si="30"/>
        <v>37.998645510835914</v>
      </c>
      <c r="G324" s="5">
        <f t="shared" si="31"/>
        <v>1.6656234096692113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2">
        <f t="shared" si="32"/>
        <v>40507.25</v>
      </c>
      <c r="N324">
        <v>1291788000</v>
      </c>
      <c r="O324" s="12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ref="T324:T387" si="35">RIGHT(R324,LEN(R324)-FIND("/",R324))</f>
        <v>plays</v>
      </c>
    </row>
    <row r="325" spans="1:20" x14ac:dyDescent="0.3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 t="shared" si="30"/>
        <v>82.615384615384613</v>
      </c>
      <c r="G325" s="5">
        <f t="shared" si="31"/>
        <v>0.24134831460674158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2">
        <f t="shared" si="32"/>
        <v>41725.208333333336</v>
      </c>
      <c r="N325">
        <v>1396069200</v>
      </c>
      <c r="O325" s="12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 t="shared" si="30"/>
        <v>37.941368078175898</v>
      </c>
      <c r="G326" s="5">
        <f t="shared" si="31"/>
        <v>1.6405633802816901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2">
        <f t="shared" si="32"/>
        <v>42176.208333333328</v>
      </c>
      <c r="N326">
        <v>1435899600</v>
      </c>
      <c r="O326" s="12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" x14ac:dyDescent="0.3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 t="shared" si="30"/>
        <v>80.780821917808225</v>
      </c>
      <c r="G327" s="5">
        <f t="shared" si="31"/>
        <v>0.90723076923076929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2">
        <f t="shared" si="32"/>
        <v>43267.208333333328</v>
      </c>
      <c r="N327">
        <v>1531112400</v>
      </c>
      <c r="O327" s="12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" x14ac:dyDescent="0.3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 t="shared" si="30"/>
        <v>25.984375</v>
      </c>
      <c r="G328" s="5">
        <f t="shared" si="31"/>
        <v>0.46194444444444444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2">
        <f t="shared" si="32"/>
        <v>42364.25</v>
      </c>
      <c r="N328">
        <v>1451628000</v>
      </c>
      <c r="O328" s="12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 t="shared" si="30"/>
        <v>30.363636363636363</v>
      </c>
      <c r="G329" s="5">
        <f t="shared" si="31"/>
        <v>0.38538461538461538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2">
        <f t="shared" si="32"/>
        <v>43705.208333333328</v>
      </c>
      <c r="N329">
        <v>1567314000</v>
      </c>
      <c r="O329" s="12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" x14ac:dyDescent="0.3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 t="shared" si="30"/>
        <v>54.004916018025398</v>
      </c>
      <c r="G330" s="5">
        <f t="shared" si="31"/>
        <v>1.3356231003039514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2">
        <f t="shared" si="32"/>
        <v>43434.25</v>
      </c>
      <c r="N330">
        <v>1544508000</v>
      </c>
      <c r="O330" s="12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 t="shared" si="30"/>
        <v>101.78672985781991</v>
      </c>
      <c r="G331" s="5">
        <f t="shared" si="31"/>
        <v>0.22896588486140726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2">
        <f t="shared" si="32"/>
        <v>42716.25</v>
      </c>
      <c r="N331">
        <v>1482472800</v>
      </c>
      <c r="O331" s="12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" x14ac:dyDescent="0.3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 t="shared" si="30"/>
        <v>45.003610108303249</v>
      </c>
      <c r="G332" s="5">
        <f t="shared" si="31"/>
        <v>1.8495548961424333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2">
        <f t="shared" si="32"/>
        <v>43077.25</v>
      </c>
      <c r="N332">
        <v>1512799200</v>
      </c>
      <c r="O332" s="12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 t="shared" si="30"/>
        <v>77.068421052631578</v>
      </c>
      <c r="G333" s="5">
        <f t="shared" si="31"/>
        <v>4.4372727272727275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2">
        <f t="shared" si="32"/>
        <v>40896.25</v>
      </c>
      <c r="N333">
        <v>1324360800</v>
      </c>
      <c r="O333" s="12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" x14ac:dyDescent="0.3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 t="shared" si="30"/>
        <v>88.076595744680844</v>
      </c>
      <c r="G334" s="5">
        <f t="shared" si="31"/>
        <v>1.999806763285024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2">
        <f t="shared" si="32"/>
        <v>41361.208333333336</v>
      </c>
      <c r="N334">
        <v>1364533200</v>
      </c>
      <c r="O334" s="12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 t="shared" si="30"/>
        <v>47.035573122529641</v>
      </c>
      <c r="G335" s="5">
        <f t="shared" si="31"/>
        <v>1.2395833333333333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2">
        <f t="shared" si="32"/>
        <v>43424.25</v>
      </c>
      <c r="N335">
        <v>1545112800</v>
      </c>
      <c r="O335" s="12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 t="shared" si="30"/>
        <v>110.99550763701707</v>
      </c>
      <c r="G336" s="5">
        <f t="shared" si="31"/>
        <v>1.8661329305135952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2">
        <f t="shared" si="32"/>
        <v>43110.25</v>
      </c>
      <c r="N336">
        <v>1516168800</v>
      </c>
      <c r="O336" s="12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 t="shared" si="30"/>
        <v>87.003066141042481</v>
      </c>
      <c r="G337" s="5">
        <f t="shared" si="31"/>
        <v>1.1428538550057536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2">
        <f t="shared" si="32"/>
        <v>43784.25</v>
      </c>
      <c r="N337">
        <v>1574920800</v>
      </c>
      <c r="O337" s="12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 t="shared" si="30"/>
        <v>63.994402985074629</v>
      </c>
      <c r="G338" s="5">
        <f t="shared" si="31"/>
        <v>0.97032531824611035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2">
        <f t="shared" si="32"/>
        <v>40527.25</v>
      </c>
      <c r="N338">
        <v>1292479200</v>
      </c>
      <c r="O338" s="12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 t="shared" si="30"/>
        <v>105.9945205479452</v>
      </c>
      <c r="G339" s="5">
        <f t="shared" si="31"/>
        <v>1.2281904761904763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2">
        <f t="shared" si="32"/>
        <v>43780.25</v>
      </c>
      <c r="N339">
        <v>1573538400</v>
      </c>
      <c r="O339" s="12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 t="shared" si="30"/>
        <v>73.989349112426041</v>
      </c>
      <c r="G340" s="5">
        <f t="shared" si="31"/>
        <v>1.7914326647564469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2">
        <f t="shared" si="32"/>
        <v>40821.208333333336</v>
      </c>
      <c r="N340">
        <v>1320382800</v>
      </c>
      <c r="O340" s="12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 t="shared" si="30"/>
        <v>84.02004626060139</v>
      </c>
      <c r="G341" s="5">
        <f t="shared" si="31"/>
        <v>0.79951577402787966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2">
        <f t="shared" si="32"/>
        <v>42949.208333333328</v>
      </c>
      <c r="N341">
        <v>1502859600</v>
      </c>
      <c r="O341" s="12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 t="shared" si="30"/>
        <v>88.966921119592882</v>
      </c>
      <c r="G342" s="5">
        <f t="shared" si="31"/>
        <v>0.94242587601078165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2">
        <f t="shared" si="32"/>
        <v>40889.25</v>
      </c>
      <c r="N342">
        <v>1323756000</v>
      </c>
      <c r="O342" s="12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" x14ac:dyDescent="0.3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 t="shared" si="30"/>
        <v>76.990453460620529</v>
      </c>
      <c r="G343" s="5">
        <f t="shared" si="31"/>
        <v>0.84669291338582675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2">
        <f t="shared" si="32"/>
        <v>42244.208333333328</v>
      </c>
      <c r="N343">
        <v>1441342800</v>
      </c>
      <c r="O343" s="12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 t="shared" si="30"/>
        <v>97.146341463414629</v>
      </c>
      <c r="G344" s="5">
        <f t="shared" si="31"/>
        <v>0.66521920668058454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2">
        <f t="shared" si="32"/>
        <v>41475.208333333336</v>
      </c>
      <c r="N344">
        <v>1375333200</v>
      </c>
      <c r="O344" s="12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 t="shared" si="30"/>
        <v>33.013605442176868</v>
      </c>
      <c r="G345" s="5">
        <f t="shared" si="31"/>
        <v>0.53922222222222227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2">
        <f t="shared" si="32"/>
        <v>41597.25</v>
      </c>
      <c r="N345">
        <v>1389420000</v>
      </c>
      <c r="O345" s="12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 t="shared" si="30"/>
        <v>99.950602409638549</v>
      </c>
      <c r="G346" s="5">
        <f t="shared" si="31"/>
        <v>0.41983299595141699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2">
        <f t="shared" si="32"/>
        <v>43122.25</v>
      </c>
      <c r="N346">
        <v>1520056800</v>
      </c>
      <c r="O346" s="12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 t="shared" si="30"/>
        <v>69.966767371601208</v>
      </c>
      <c r="G347" s="5">
        <f t="shared" si="31"/>
        <v>0.14694796954314721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2">
        <f t="shared" si="32"/>
        <v>42194.208333333328</v>
      </c>
      <c r="N347">
        <v>1436504400</v>
      </c>
      <c r="O347" s="12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 t="shared" si="30"/>
        <v>110.32</v>
      </c>
      <c r="G348" s="5">
        <f t="shared" si="31"/>
        <v>0.34475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2">
        <f t="shared" si="32"/>
        <v>42971.208333333328</v>
      </c>
      <c r="N348">
        <v>1508302800</v>
      </c>
      <c r="O348" s="12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 t="shared" si="30"/>
        <v>66.005235602094245</v>
      </c>
      <c r="G349" s="5">
        <f t="shared" si="31"/>
        <v>14.007777777777777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2">
        <f t="shared" si="32"/>
        <v>42046.25</v>
      </c>
      <c r="N349">
        <v>1425708000</v>
      </c>
      <c r="O349" s="12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 t="shared" si="30"/>
        <v>41.005742176284812</v>
      </c>
      <c r="G350" s="5">
        <f t="shared" si="31"/>
        <v>0.71770351758793971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2">
        <f t="shared" si="32"/>
        <v>42782.25</v>
      </c>
      <c r="N350">
        <v>1488348000</v>
      </c>
      <c r="O350" s="12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 t="shared" si="30"/>
        <v>103.96316359696641</v>
      </c>
      <c r="G351" s="5">
        <f t="shared" si="31"/>
        <v>0.53074115044247783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2">
        <f t="shared" si="32"/>
        <v>42930.208333333328</v>
      </c>
      <c r="N351">
        <v>1502600400</v>
      </c>
      <c r="O351" s="12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 t="shared" si="30"/>
        <v>5</v>
      </c>
      <c r="G352" s="5">
        <f t="shared" si="31"/>
        <v>0.05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2">
        <f t="shared" si="32"/>
        <v>42144.208333333328</v>
      </c>
      <c r="N352">
        <v>1433653200</v>
      </c>
      <c r="O352" s="12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 t="shared" si="30"/>
        <v>47.009935419771487</v>
      </c>
      <c r="G353" s="5">
        <f t="shared" si="31"/>
        <v>1.2770715249662619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2">
        <f t="shared" si="32"/>
        <v>42240.208333333328</v>
      </c>
      <c r="N353">
        <v>1441602000</v>
      </c>
      <c r="O353" s="12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 t="shared" si="30"/>
        <v>29.606060606060606</v>
      </c>
      <c r="G354" s="5">
        <f t="shared" si="31"/>
        <v>0.34892857142857142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2">
        <f t="shared" si="32"/>
        <v>42315.25</v>
      </c>
      <c r="N354">
        <v>1447567200</v>
      </c>
      <c r="O354" s="12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 t="shared" si="30"/>
        <v>81.010569583088667</v>
      </c>
      <c r="G355" s="5">
        <f t="shared" si="31"/>
        <v>4.105982142857143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2">
        <f t="shared" si="32"/>
        <v>43651.208333333328</v>
      </c>
      <c r="N355">
        <v>1562389200</v>
      </c>
      <c r="O355" s="12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 t="shared" si="30"/>
        <v>94.35</v>
      </c>
      <c r="G356" s="5">
        <f t="shared" si="31"/>
        <v>1.2373770491803278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2">
        <f t="shared" si="32"/>
        <v>41520.208333333336</v>
      </c>
      <c r="N356">
        <v>1378789200</v>
      </c>
      <c r="O356" s="12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 t="shared" si="30"/>
        <v>26.058139534883722</v>
      </c>
      <c r="G357" s="5">
        <f t="shared" si="31"/>
        <v>0.58973684210526311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2">
        <f t="shared" si="32"/>
        <v>42757.25</v>
      </c>
      <c r="N357">
        <v>1488520800</v>
      </c>
      <c r="O357" s="12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 t="shared" si="30"/>
        <v>85.775000000000006</v>
      </c>
      <c r="G358" s="5">
        <f t="shared" si="31"/>
        <v>0.36892473118279567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2">
        <f t="shared" si="32"/>
        <v>40922.25</v>
      </c>
      <c r="N358">
        <v>1327298400</v>
      </c>
      <c r="O358" s="12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 t="shared" si="30"/>
        <v>103.73170731707317</v>
      </c>
      <c r="G359" s="5">
        <f t="shared" si="31"/>
        <v>1.8491304347826087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2">
        <f t="shared" si="32"/>
        <v>42250.208333333328</v>
      </c>
      <c r="N359">
        <v>1443416400</v>
      </c>
      <c r="O359" s="12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 t="shared" si="30"/>
        <v>49.826086956521742</v>
      </c>
      <c r="G360" s="5">
        <f t="shared" si="31"/>
        <v>0.11814432989690722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2">
        <f t="shared" si="32"/>
        <v>43322.208333333328</v>
      </c>
      <c r="N360">
        <v>1534136400</v>
      </c>
      <c r="O360" s="12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 t="shared" si="30"/>
        <v>63.893048128342244</v>
      </c>
      <c r="G361" s="5">
        <f t="shared" si="31"/>
        <v>2.9870000000000001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2">
        <f t="shared" si="32"/>
        <v>40782.208333333336</v>
      </c>
      <c r="N361">
        <v>1315026000</v>
      </c>
      <c r="O361" s="12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 t="shared" si="30"/>
        <v>47.002434782608695</v>
      </c>
      <c r="G362" s="5">
        <f t="shared" si="31"/>
        <v>2.2635175879396985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2">
        <f t="shared" si="32"/>
        <v>40544.25</v>
      </c>
      <c r="N362">
        <v>1295071200</v>
      </c>
      <c r="O362" s="12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 t="shared" si="30"/>
        <v>108.47727272727273</v>
      </c>
      <c r="G363" s="5">
        <f t="shared" si="31"/>
        <v>1.7356363636363636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2">
        <f t="shared" si="32"/>
        <v>43015.208333333328</v>
      </c>
      <c r="N363">
        <v>1509426000</v>
      </c>
      <c r="O363" s="12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 t="shared" si="30"/>
        <v>72.015706806282722</v>
      </c>
      <c r="G364" s="5">
        <f t="shared" si="31"/>
        <v>3.7175675675675675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2">
        <f t="shared" si="32"/>
        <v>40570.25</v>
      </c>
      <c r="N364">
        <v>1299391200</v>
      </c>
      <c r="O364" s="12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 t="shared" si="30"/>
        <v>59.928057553956833</v>
      </c>
      <c r="G365" s="5">
        <f t="shared" si="31"/>
        <v>1.601923076923077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2">
        <f t="shared" si="32"/>
        <v>40904.25</v>
      </c>
      <c r="N365">
        <v>1325052000</v>
      </c>
      <c r="O365" s="12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 t="shared" si="30"/>
        <v>78.209677419354833</v>
      </c>
      <c r="G366" s="5">
        <f t="shared" si="31"/>
        <v>16.163333333333334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2">
        <f t="shared" si="32"/>
        <v>43164.25</v>
      </c>
      <c r="N366">
        <v>1522818000</v>
      </c>
      <c r="O366" s="12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 t="shared" si="30"/>
        <v>104.77678571428571</v>
      </c>
      <c r="G367" s="5">
        <f t="shared" si="31"/>
        <v>7.3343749999999996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2">
        <f t="shared" si="32"/>
        <v>42733.25</v>
      </c>
      <c r="N367">
        <v>1485324000</v>
      </c>
      <c r="O367" s="12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 t="shared" si="30"/>
        <v>105.52475247524752</v>
      </c>
      <c r="G368" s="5">
        <f t="shared" si="31"/>
        <v>5.9211111111111112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2">
        <f t="shared" si="32"/>
        <v>40546.25</v>
      </c>
      <c r="N368">
        <v>1294120800</v>
      </c>
      <c r="O368" s="12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 t="shared" si="30"/>
        <v>24.933333333333334</v>
      </c>
      <c r="G369" s="5">
        <f t="shared" si="31"/>
        <v>0.18888888888888888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2">
        <f t="shared" si="32"/>
        <v>41930.208333333336</v>
      </c>
      <c r="N369">
        <v>1415685600</v>
      </c>
      <c r="O369" s="12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 t="shared" si="30"/>
        <v>69.873786407766985</v>
      </c>
      <c r="G370" s="5">
        <f t="shared" si="31"/>
        <v>2.7680769230769231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2">
        <f t="shared" si="32"/>
        <v>40464.208333333336</v>
      </c>
      <c r="N370">
        <v>1288933200</v>
      </c>
      <c r="O370" s="12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 t="shared" si="30"/>
        <v>95.733766233766232</v>
      </c>
      <c r="G371" s="5">
        <f t="shared" si="31"/>
        <v>2.730185185185185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2">
        <f t="shared" si="32"/>
        <v>41308.25</v>
      </c>
      <c r="N371">
        <v>1363237200</v>
      </c>
      <c r="O371" s="12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 t="shared" si="30"/>
        <v>29.997485752598056</v>
      </c>
      <c r="G372" s="5">
        <f t="shared" si="31"/>
        <v>1.593633125556545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2">
        <f t="shared" si="32"/>
        <v>43570.208333333328</v>
      </c>
      <c r="N372">
        <v>1555822800</v>
      </c>
      <c r="O372" s="12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 t="shared" si="30"/>
        <v>59.011948529411768</v>
      </c>
      <c r="G373" s="5">
        <f t="shared" si="31"/>
        <v>0.67869978858350954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2">
        <f t="shared" si="32"/>
        <v>42043.25</v>
      </c>
      <c r="N373">
        <v>1427778000</v>
      </c>
      <c r="O373" s="12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" x14ac:dyDescent="0.3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 t="shared" si="30"/>
        <v>84.757396449704146</v>
      </c>
      <c r="G374" s="5">
        <f t="shared" si="31"/>
        <v>15.915555555555555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2">
        <f t="shared" si="32"/>
        <v>42012.25</v>
      </c>
      <c r="N374">
        <v>1422424800</v>
      </c>
      <c r="O374" s="12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 t="shared" si="30"/>
        <v>78.010921177587846</v>
      </c>
      <c r="G375" s="5">
        <f t="shared" si="31"/>
        <v>7.3018222222222224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2">
        <f t="shared" si="32"/>
        <v>42964.208333333328</v>
      </c>
      <c r="N375">
        <v>1503637200</v>
      </c>
      <c r="O375" s="12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" x14ac:dyDescent="0.3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 t="shared" si="30"/>
        <v>50.05215419501134</v>
      </c>
      <c r="G376" s="5">
        <f t="shared" si="31"/>
        <v>0.13185782556750297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2">
        <f t="shared" si="32"/>
        <v>43476.25</v>
      </c>
      <c r="N376">
        <v>1547618400</v>
      </c>
      <c r="O376" s="12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" x14ac:dyDescent="0.3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 t="shared" si="30"/>
        <v>59.16</v>
      </c>
      <c r="G377" s="5">
        <f t="shared" si="31"/>
        <v>0.54777777777777781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2">
        <f t="shared" si="32"/>
        <v>42293.208333333328</v>
      </c>
      <c r="N377">
        <v>1449900000</v>
      </c>
      <c r="O377" s="12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 t="shared" si="30"/>
        <v>93.702290076335885</v>
      </c>
      <c r="G378" s="5">
        <f t="shared" si="31"/>
        <v>3.6102941176470589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2">
        <f t="shared" si="32"/>
        <v>41826.208333333336</v>
      </c>
      <c r="N378">
        <v>1405141200</v>
      </c>
      <c r="O378" s="12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 t="shared" si="30"/>
        <v>40.14173228346457</v>
      </c>
      <c r="G379" s="5">
        <f t="shared" si="31"/>
        <v>0.10257545271629778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2">
        <f t="shared" si="32"/>
        <v>43760.208333333328</v>
      </c>
      <c r="N379">
        <v>1572933600</v>
      </c>
      <c r="O379" s="12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 t="shared" si="30"/>
        <v>70.090140845070422</v>
      </c>
      <c r="G380" s="5">
        <f t="shared" si="31"/>
        <v>0.13962962962962963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2">
        <f t="shared" si="32"/>
        <v>43241.208333333328</v>
      </c>
      <c r="N380">
        <v>1530162000</v>
      </c>
      <c r="O380" s="12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 t="shared" si="30"/>
        <v>66.181818181818187</v>
      </c>
      <c r="G381" s="5">
        <f t="shared" si="31"/>
        <v>0.40444444444444444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2">
        <f t="shared" si="32"/>
        <v>40843.208333333336</v>
      </c>
      <c r="N381">
        <v>1320904800</v>
      </c>
      <c r="O381" s="12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" x14ac:dyDescent="0.3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 t="shared" si="30"/>
        <v>47.714285714285715</v>
      </c>
      <c r="G382" s="5">
        <f t="shared" si="31"/>
        <v>1.6032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2">
        <f t="shared" si="32"/>
        <v>41448.208333333336</v>
      </c>
      <c r="N382">
        <v>1372395600</v>
      </c>
      <c r="O382" s="12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 t="shared" si="30"/>
        <v>62.896774193548389</v>
      </c>
      <c r="G383" s="5">
        <f t="shared" si="31"/>
        <v>1.8394339622641509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2">
        <f t="shared" si="32"/>
        <v>42163.208333333328</v>
      </c>
      <c r="N383">
        <v>1437714000</v>
      </c>
      <c r="O383" s="12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" x14ac:dyDescent="0.3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 t="shared" si="30"/>
        <v>86.611940298507463</v>
      </c>
      <c r="G384" s="5">
        <f t="shared" si="31"/>
        <v>0.63769230769230767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2">
        <f t="shared" si="32"/>
        <v>43024.208333333328</v>
      </c>
      <c r="N384">
        <v>1509771600</v>
      </c>
      <c r="O384" s="12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 t="shared" si="30"/>
        <v>75.126984126984127</v>
      </c>
      <c r="G385" s="5">
        <f t="shared" si="31"/>
        <v>2.2538095238095237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2">
        <f t="shared" si="32"/>
        <v>43509.25</v>
      </c>
      <c r="N385">
        <v>1550556000</v>
      </c>
      <c r="O385" s="12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 t="shared" si="30"/>
        <v>41.004167534903104</v>
      </c>
      <c r="G386" s="5">
        <f t="shared" si="31"/>
        <v>1.7200961538461539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2">
        <f t="shared" si="32"/>
        <v>42776.25</v>
      </c>
      <c r="N386">
        <v>1489039200</v>
      </c>
      <c r="O386" s="12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" x14ac:dyDescent="0.3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 t="shared" ref="F387:F450" si="36">E387/I387</f>
        <v>50.007915567282325</v>
      </c>
      <c r="G387" s="5">
        <f t="shared" ref="G387:G450" si="37">E387/D387</f>
        <v>1.4616709511568124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2">
        <f t="shared" ref="M387:M450" si="38">(((L387/60)/60)/24)+DATE(1970,1,1)</f>
        <v>43553.208333333328</v>
      </c>
      <c r="N387">
        <v>1556600400</v>
      </c>
      <c r="O387" s="12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 FIND("/", R387, 1)-1)</f>
        <v>publishing</v>
      </c>
      <c r="T387" t="str">
        <f t="shared" si="35"/>
        <v>nonfiction</v>
      </c>
    </row>
    <row r="388" spans="1:20" ht="31" x14ac:dyDescent="0.3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 t="shared" si="36"/>
        <v>96.960674157303373</v>
      </c>
      <c r="G388" s="5">
        <f t="shared" si="37"/>
        <v>0.76423616236162362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2">
        <f t="shared" si="38"/>
        <v>40355.208333333336</v>
      </c>
      <c r="N388">
        <v>1278565200</v>
      </c>
      <c r="O388" s="12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ref="T388:T451" si="41">RIGHT(R388,LEN(R388)-FIND("/",R388))</f>
        <v>plays</v>
      </c>
    </row>
    <row r="389" spans="1:20" x14ac:dyDescent="0.3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 t="shared" si="36"/>
        <v>100.93160377358491</v>
      </c>
      <c r="G389" s="5">
        <f t="shared" si="37"/>
        <v>0.39261467889908258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2">
        <f t="shared" si="38"/>
        <v>41072.208333333336</v>
      </c>
      <c r="N389">
        <v>1339909200</v>
      </c>
      <c r="O389" s="12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 t="shared" si="36"/>
        <v>89.227586206896547</v>
      </c>
      <c r="G390" s="5">
        <f t="shared" si="37"/>
        <v>0.11270034843205574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2">
        <f t="shared" si="38"/>
        <v>40912.25</v>
      </c>
      <c r="N390">
        <v>1325829600</v>
      </c>
      <c r="O390" s="12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 t="shared" si="36"/>
        <v>87.979166666666671</v>
      </c>
      <c r="G391" s="5">
        <f t="shared" si="37"/>
        <v>1.2211084337349398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2">
        <f t="shared" si="38"/>
        <v>40479.208333333336</v>
      </c>
      <c r="N391">
        <v>1290578400</v>
      </c>
      <c r="O391" s="12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 t="shared" si="36"/>
        <v>89.54</v>
      </c>
      <c r="G392" s="5">
        <f t="shared" si="37"/>
        <v>1.8654166666666667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2">
        <f t="shared" si="38"/>
        <v>41530.208333333336</v>
      </c>
      <c r="N392">
        <v>1380344400</v>
      </c>
      <c r="O392" s="12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 t="shared" si="36"/>
        <v>29.09271523178808</v>
      </c>
      <c r="G393" s="5">
        <f t="shared" si="37"/>
        <v>7.27317880794702E-2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2">
        <f t="shared" si="38"/>
        <v>41653.25</v>
      </c>
      <c r="N393">
        <v>1389852000</v>
      </c>
      <c r="O393" s="12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" x14ac:dyDescent="0.3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 t="shared" si="36"/>
        <v>42.006218905472636</v>
      </c>
      <c r="G394" s="5">
        <f t="shared" si="37"/>
        <v>0.65642371234207963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2">
        <f t="shared" si="38"/>
        <v>40549.25</v>
      </c>
      <c r="N394">
        <v>1294466400</v>
      </c>
      <c r="O394" s="12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 t="shared" si="36"/>
        <v>47.004903563255965</v>
      </c>
      <c r="G395" s="5">
        <f t="shared" si="37"/>
        <v>2.2896178343949045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2">
        <f t="shared" si="38"/>
        <v>42933.208333333328</v>
      </c>
      <c r="N395">
        <v>1500354000</v>
      </c>
      <c r="O395" s="12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 t="shared" si="36"/>
        <v>110.44117647058823</v>
      </c>
      <c r="G396" s="5">
        <f t="shared" si="37"/>
        <v>4.6937499999999996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2">
        <f t="shared" si="38"/>
        <v>41484.208333333336</v>
      </c>
      <c r="N396">
        <v>1375938000</v>
      </c>
      <c r="O396" s="12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" x14ac:dyDescent="0.3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 t="shared" si="36"/>
        <v>41.990909090909092</v>
      </c>
      <c r="G397" s="5">
        <f t="shared" si="37"/>
        <v>1.3011267605633803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2">
        <f t="shared" si="38"/>
        <v>40885.25</v>
      </c>
      <c r="N397">
        <v>1323410400</v>
      </c>
      <c r="O397" s="12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 t="shared" si="36"/>
        <v>48.012468827930178</v>
      </c>
      <c r="G398" s="5">
        <f t="shared" si="37"/>
        <v>1.6705422993492407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2">
        <f t="shared" si="38"/>
        <v>43378.208333333328</v>
      </c>
      <c r="N398">
        <v>1539406800</v>
      </c>
      <c r="O398" s="12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 t="shared" si="36"/>
        <v>31.019823788546255</v>
      </c>
      <c r="G399" s="5">
        <f t="shared" si="37"/>
        <v>1.738641975308642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2">
        <f t="shared" si="38"/>
        <v>41417.208333333336</v>
      </c>
      <c r="N399">
        <v>1369803600</v>
      </c>
      <c r="O399" s="12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" x14ac:dyDescent="0.3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 t="shared" si="36"/>
        <v>99.203252032520325</v>
      </c>
      <c r="G400" s="5">
        <f t="shared" si="37"/>
        <v>7.1776470588235295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2">
        <f t="shared" si="38"/>
        <v>43228.208333333328</v>
      </c>
      <c r="N400">
        <v>1525928400</v>
      </c>
      <c r="O400" s="12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 t="shared" si="36"/>
        <v>66.022316684378325</v>
      </c>
      <c r="G401" s="5">
        <f t="shared" si="37"/>
        <v>0.63850976361767731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2">
        <f t="shared" si="38"/>
        <v>40576.25</v>
      </c>
      <c r="N401">
        <v>1297231200</v>
      </c>
      <c r="O401" s="12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" x14ac:dyDescent="0.3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 t="shared" si="36"/>
        <v>2</v>
      </c>
      <c r="G402" s="5">
        <f t="shared" si="37"/>
        <v>0.02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2">
        <f t="shared" si="38"/>
        <v>41502.208333333336</v>
      </c>
      <c r="N402">
        <v>1378530000</v>
      </c>
      <c r="O402" s="12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 t="shared" si="36"/>
        <v>46.060200668896321</v>
      </c>
      <c r="G403" s="5">
        <f t="shared" si="37"/>
        <v>15.302222222222222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2">
        <f t="shared" si="38"/>
        <v>43765.208333333328</v>
      </c>
      <c r="N403">
        <v>1572152400</v>
      </c>
      <c r="O403" s="12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 t="shared" si="36"/>
        <v>73.650000000000006</v>
      </c>
      <c r="G404" s="5">
        <f t="shared" si="37"/>
        <v>0.40356164383561643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2">
        <f t="shared" si="38"/>
        <v>40914.25</v>
      </c>
      <c r="N404">
        <v>1329890400</v>
      </c>
      <c r="O404" s="12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 t="shared" si="36"/>
        <v>55.99336650082919</v>
      </c>
      <c r="G405" s="5">
        <f t="shared" si="37"/>
        <v>0.86220633299284988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2">
        <f t="shared" si="38"/>
        <v>40310.208333333336</v>
      </c>
      <c r="N405">
        <v>1276750800</v>
      </c>
      <c r="O405" s="12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 t="shared" si="36"/>
        <v>68.985695127402778</v>
      </c>
      <c r="G406" s="5">
        <f t="shared" si="37"/>
        <v>3.1558486707566464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2">
        <f t="shared" si="38"/>
        <v>43053.25</v>
      </c>
      <c r="N406">
        <v>1510898400</v>
      </c>
      <c r="O406" s="12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 t="shared" si="36"/>
        <v>60.981609195402299</v>
      </c>
      <c r="G407" s="5">
        <f t="shared" si="37"/>
        <v>0.89618243243243245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2">
        <f t="shared" si="38"/>
        <v>43255.208333333328</v>
      </c>
      <c r="N407">
        <v>1532408400</v>
      </c>
      <c r="O407" s="12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3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 t="shared" si="36"/>
        <v>110.98139534883721</v>
      </c>
      <c r="G408" s="5">
        <f t="shared" si="37"/>
        <v>1.8214503816793892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2">
        <f t="shared" si="38"/>
        <v>41304.25</v>
      </c>
      <c r="N408">
        <v>1360562400</v>
      </c>
      <c r="O408" s="12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 t="shared" si="36"/>
        <v>25</v>
      </c>
      <c r="G409" s="5">
        <f t="shared" si="37"/>
        <v>3.5588235294117645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2">
        <f t="shared" si="38"/>
        <v>43751.208333333328</v>
      </c>
      <c r="N409">
        <v>1571547600</v>
      </c>
      <c r="O409" s="12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 t="shared" si="36"/>
        <v>78.759740259740255</v>
      </c>
      <c r="G410" s="5">
        <f t="shared" si="37"/>
        <v>1.3183695652173912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2">
        <f t="shared" si="38"/>
        <v>42541.208333333328</v>
      </c>
      <c r="N410">
        <v>1468126800</v>
      </c>
      <c r="O410" s="12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 t="shared" si="36"/>
        <v>87.960784313725483</v>
      </c>
      <c r="G411" s="5">
        <f t="shared" si="37"/>
        <v>0.46315634218289087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2">
        <f t="shared" si="38"/>
        <v>42843.208333333328</v>
      </c>
      <c r="N411">
        <v>1492837200</v>
      </c>
      <c r="O411" s="12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 t="shared" si="36"/>
        <v>49.987398739873989</v>
      </c>
      <c r="G412" s="5">
        <f t="shared" si="37"/>
        <v>0.36132726089785294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2">
        <f t="shared" si="38"/>
        <v>42122.208333333328</v>
      </c>
      <c r="N412">
        <v>1430197200</v>
      </c>
      <c r="O412" s="12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 t="shared" si="36"/>
        <v>99.524390243902445</v>
      </c>
      <c r="G413" s="5">
        <f t="shared" si="37"/>
        <v>1.0462820512820512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2">
        <f t="shared" si="38"/>
        <v>42884.208333333328</v>
      </c>
      <c r="N413">
        <v>1496206800</v>
      </c>
      <c r="O413" s="12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 t="shared" si="36"/>
        <v>104.82089552238806</v>
      </c>
      <c r="G414" s="5">
        <f t="shared" si="37"/>
        <v>6.6885714285714286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2">
        <f t="shared" si="38"/>
        <v>41642.25</v>
      </c>
      <c r="N414">
        <v>1389592800</v>
      </c>
      <c r="O414" s="12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 t="shared" si="36"/>
        <v>108.01469237832875</v>
      </c>
      <c r="G415" s="5">
        <f t="shared" si="37"/>
        <v>0.62072823218997364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2">
        <f t="shared" si="38"/>
        <v>43431.25</v>
      </c>
      <c r="N415">
        <v>1545631200</v>
      </c>
      <c r="O415" s="12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 t="shared" si="36"/>
        <v>28.998544660724033</v>
      </c>
      <c r="G416" s="5">
        <f t="shared" si="37"/>
        <v>0.84699787460148779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2">
        <f t="shared" si="38"/>
        <v>40288.208333333336</v>
      </c>
      <c r="N416">
        <v>1272430800</v>
      </c>
      <c r="O416" s="12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 t="shared" si="36"/>
        <v>30.028708133971293</v>
      </c>
      <c r="G417" s="5">
        <f t="shared" si="37"/>
        <v>0.11059030837004405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2">
        <f t="shared" si="38"/>
        <v>40921.25</v>
      </c>
      <c r="N417">
        <v>1327903200</v>
      </c>
      <c r="O417" s="12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" x14ac:dyDescent="0.3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 t="shared" si="36"/>
        <v>41.005559416261292</v>
      </c>
      <c r="G418" s="5">
        <f t="shared" si="37"/>
        <v>0.43838781575037145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2">
        <f t="shared" si="38"/>
        <v>40560.25</v>
      </c>
      <c r="N418">
        <v>1296021600</v>
      </c>
      <c r="O418" s="12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 t="shared" si="36"/>
        <v>62.866666666666667</v>
      </c>
      <c r="G419" s="5">
        <f t="shared" si="37"/>
        <v>0.55470588235294116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2">
        <f t="shared" si="38"/>
        <v>43407.208333333328</v>
      </c>
      <c r="N419">
        <v>1543298400</v>
      </c>
      <c r="O419" s="12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 t="shared" si="36"/>
        <v>47.005002501250623</v>
      </c>
      <c r="G420" s="5">
        <f t="shared" si="37"/>
        <v>0.57399511301160655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2">
        <f t="shared" si="38"/>
        <v>41035.208333333336</v>
      </c>
      <c r="N420">
        <v>1336366800</v>
      </c>
      <c r="O420" s="12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 t="shared" si="36"/>
        <v>26.997693638285604</v>
      </c>
      <c r="G421" s="5">
        <f t="shared" si="37"/>
        <v>1.2343497363796134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2">
        <f t="shared" si="38"/>
        <v>40899.25</v>
      </c>
      <c r="N421">
        <v>1325052000</v>
      </c>
      <c r="O421" s="12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 t="shared" si="36"/>
        <v>68.329787234042556</v>
      </c>
      <c r="G422" s="5">
        <f t="shared" si="37"/>
        <v>1.2846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2">
        <f t="shared" si="38"/>
        <v>42911.208333333328</v>
      </c>
      <c r="N422">
        <v>1499576400</v>
      </c>
      <c r="O422" s="12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 t="shared" si="36"/>
        <v>50.974576271186443</v>
      </c>
      <c r="G423" s="5">
        <f t="shared" si="37"/>
        <v>0.63989361702127656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2">
        <f t="shared" si="38"/>
        <v>42915.208333333328</v>
      </c>
      <c r="N423">
        <v>1501304400</v>
      </c>
      <c r="O423" s="12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" x14ac:dyDescent="0.3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 t="shared" si="36"/>
        <v>54.024390243902438</v>
      </c>
      <c r="G424" s="5">
        <f t="shared" si="37"/>
        <v>1.2729885057471264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2">
        <f t="shared" si="38"/>
        <v>40285.208333333336</v>
      </c>
      <c r="N424">
        <v>1273208400</v>
      </c>
      <c r="O424" s="12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 t="shared" si="36"/>
        <v>97.055555555555557</v>
      </c>
      <c r="G425" s="5">
        <f t="shared" si="37"/>
        <v>0.10638024357239513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2">
        <f t="shared" si="38"/>
        <v>40808.208333333336</v>
      </c>
      <c r="N425">
        <v>1316840400</v>
      </c>
      <c r="O425" s="12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 t="shared" si="36"/>
        <v>24.867469879518072</v>
      </c>
      <c r="G426" s="5">
        <f t="shared" si="37"/>
        <v>0.40470588235294119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2">
        <f t="shared" si="38"/>
        <v>43208.208333333328</v>
      </c>
      <c r="N426">
        <v>1524546000</v>
      </c>
      <c r="O426" s="12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 t="shared" si="36"/>
        <v>84.423913043478265</v>
      </c>
      <c r="G427" s="5">
        <f t="shared" si="37"/>
        <v>2.8766666666666665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2">
        <f t="shared" si="38"/>
        <v>42213.208333333328</v>
      </c>
      <c r="N427">
        <v>1438578000</v>
      </c>
      <c r="O427" s="12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 t="shared" si="36"/>
        <v>47.091324200913242</v>
      </c>
      <c r="G428" s="5">
        <f t="shared" si="37"/>
        <v>5.7294444444444448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2">
        <f t="shared" si="38"/>
        <v>41332.25</v>
      </c>
      <c r="N428">
        <v>1362549600</v>
      </c>
      <c r="O428" s="12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 t="shared" si="36"/>
        <v>77.996041171813147</v>
      </c>
      <c r="G429" s="5">
        <f t="shared" si="37"/>
        <v>1.1290429799426933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2">
        <f t="shared" si="38"/>
        <v>41895.208333333336</v>
      </c>
      <c r="N429">
        <v>1413349200</v>
      </c>
      <c r="O429" s="12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 t="shared" si="36"/>
        <v>62.967871485943775</v>
      </c>
      <c r="G430" s="5">
        <f t="shared" si="37"/>
        <v>0.46387573964497042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2">
        <f t="shared" si="38"/>
        <v>40585.25</v>
      </c>
      <c r="N430">
        <v>1298008800</v>
      </c>
      <c r="O430" s="12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 t="shared" si="36"/>
        <v>81.006080449017773</v>
      </c>
      <c r="G431" s="5">
        <f t="shared" si="37"/>
        <v>0.90675916230366493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2">
        <f t="shared" si="38"/>
        <v>41680.25</v>
      </c>
      <c r="N431">
        <v>1394427600</v>
      </c>
      <c r="O431" s="12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3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 t="shared" si="36"/>
        <v>65.321428571428569</v>
      </c>
      <c r="G432" s="5">
        <f t="shared" si="37"/>
        <v>0.67740740740740746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2">
        <f t="shared" si="38"/>
        <v>43737.208333333328</v>
      </c>
      <c r="N432">
        <v>1572670800</v>
      </c>
      <c r="O432" s="12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 t="shared" si="36"/>
        <v>104.43617021276596</v>
      </c>
      <c r="G433" s="5">
        <f t="shared" si="37"/>
        <v>1.9249019607843136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2">
        <f t="shared" si="38"/>
        <v>43273.208333333328</v>
      </c>
      <c r="N433">
        <v>1531112400</v>
      </c>
      <c r="O433" s="12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3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 t="shared" si="36"/>
        <v>69.989010989010993</v>
      </c>
      <c r="G434" s="5">
        <f t="shared" si="37"/>
        <v>0.82714285714285718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2">
        <f t="shared" si="38"/>
        <v>41761.208333333336</v>
      </c>
      <c r="N434">
        <v>1400734800</v>
      </c>
      <c r="O434" s="12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 t="shared" si="36"/>
        <v>83.023989898989896</v>
      </c>
      <c r="G435" s="5">
        <f t="shared" si="37"/>
        <v>0.54163920922570019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2">
        <f t="shared" si="38"/>
        <v>41603.25</v>
      </c>
      <c r="N435">
        <v>1386741600</v>
      </c>
      <c r="O435" s="12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 t="shared" si="36"/>
        <v>90.3</v>
      </c>
      <c r="G436" s="5">
        <f t="shared" si="37"/>
        <v>0.16722222222222222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2">
        <f t="shared" si="38"/>
        <v>42705.25</v>
      </c>
      <c r="N436">
        <v>1481781600</v>
      </c>
      <c r="O436" s="12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 t="shared" si="36"/>
        <v>103.98131932282546</v>
      </c>
      <c r="G437" s="5">
        <f t="shared" si="37"/>
        <v>1.168766404199475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2">
        <f t="shared" si="38"/>
        <v>41988.25</v>
      </c>
      <c r="N437">
        <v>1419660000</v>
      </c>
      <c r="O437" s="12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 t="shared" si="36"/>
        <v>54.931726907630519</v>
      </c>
      <c r="G438" s="5">
        <f t="shared" si="37"/>
        <v>10.521538461538462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2">
        <f t="shared" si="38"/>
        <v>43575.208333333328</v>
      </c>
      <c r="N438">
        <v>1555822800</v>
      </c>
      <c r="O438" s="12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 t="shared" si="36"/>
        <v>51.921875</v>
      </c>
      <c r="G439" s="5">
        <f t="shared" si="37"/>
        <v>1.2307407407407407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2">
        <f t="shared" si="38"/>
        <v>42260.208333333328</v>
      </c>
      <c r="N439">
        <v>1442379600</v>
      </c>
      <c r="O439" s="12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" x14ac:dyDescent="0.3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 t="shared" si="36"/>
        <v>60.02834008097166</v>
      </c>
      <c r="G440" s="5">
        <f t="shared" si="37"/>
        <v>1.7863855421686747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2">
        <f t="shared" si="38"/>
        <v>41337.25</v>
      </c>
      <c r="N440">
        <v>1364965200</v>
      </c>
      <c r="O440" s="12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 t="shared" si="36"/>
        <v>44.003488879197555</v>
      </c>
      <c r="G441" s="5">
        <f t="shared" si="37"/>
        <v>3.5528169014084505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2">
        <f t="shared" si="38"/>
        <v>42680.208333333328</v>
      </c>
      <c r="N441">
        <v>1479016800</v>
      </c>
      <c r="O441" s="12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 t="shared" si="36"/>
        <v>53.003513254551258</v>
      </c>
      <c r="G442" s="5">
        <f t="shared" si="37"/>
        <v>1.6190634146341463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2">
        <f t="shared" si="38"/>
        <v>42916.208333333328</v>
      </c>
      <c r="N442">
        <v>1499662800</v>
      </c>
      <c r="O442" s="12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 t="shared" si="36"/>
        <v>54.5</v>
      </c>
      <c r="G443" s="5">
        <f t="shared" si="37"/>
        <v>0.24914285714285714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2">
        <f t="shared" si="38"/>
        <v>41025.208333333336</v>
      </c>
      <c r="N443">
        <v>1337835600</v>
      </c>
      <c r="O443" s="12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 t="shared" si="36"/>
        <v>75.04195804195804</v>
      </c>
      <c r="G444" s="5">
        <f t="shared" si="37"/>
        <v>1.9872222222222222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2">
        <f t="shared" si="38"/>
        <v>42980.208333333328</v>
      </c>
      <c r="N444">
        <v>1505710800</v>
      </c>
      <c r="O444" s="12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 t="shared" si="36"/>
        <v>35.911111111111111</v>
      </c>
      <c r="G445" s="5">
        <f t="shared" si="37"/>
        <v>0.34752688172043011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2">
        <f t="shared" si="38"/>
        <v>40451.208333333336</v>
      </c>
      <c r="N445">
        <v>1287464400</v>
      </c>
      <c r="O445" s="12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 t="shared" si="36"/>
        <v>36.952702702702702</v>
      </c>
      <c r="G446" s="5">
        <f t="shared" si="37"/>
        <v>1.7641935483870967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2">
        <f t="shared" si="38"/>
        <v>40748.208333333336</v>
      </c>
      <c r="N446">
        <v>1311656400</v>
      </c>
      <c r="O446" s="12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" x14ac:dyDescent="0.3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 t="shared" si="36"/>
        <v>63.170588235294119</v>
      </c>
      <c r="G447" s="5">
        <f t="shared" si="37"/>
        <v>5.1138095238095236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2">
        <f t="shared" si="38"/>
        <v>40515.25</v>
      </c>
      <c r="N447">
        <v>1293170400</v>
      </c>
      <c r="O447" s="12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 t="shared" si="36"/>
        <v>29.99462365591398</v>
      </c>
      <c r="G448" s="5">
        <f t="shared" si="37"/>
        <v>0.82044117647058823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2">
        <f t="shared" si="38"/>
        <v>41261.25</v>
      </c>
      <c r="N448">
        <v>1355983200</v>
      </c>
      <c r="O448" s="12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" x14ac:dyDescent="0.3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 t="shared" si="36"/>
        <v>86</v>
      </c>
      <c r="G449" s="5">
        <f t="shared" si="37"/>
        <v>0.24326030927835052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2">
        <f t="shared" si="38"/>
        <v>43088.25</v>
      </c>
      <c r="N449">
        <v>1515045600</v>
      </c>
      <c r="O449" s="12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 t="shared" si="36"/>
        <v>75.014876033057845</v>
      </c>
      <c r="G450" s="5">
        <f t="shared" si="37"/>
        <v>0.50482758620689661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2">
        <f t="shared" si="38"/>
        <v>41378.208333333336</v>
      </c>
      <c r="N450">
        <v>1366088400</v>
      </c>
      <c r="O450" s="12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 t="shared" ref="F451:F514" si="42">E451/I451</f>
        <v>101.19767441860465</v>
      </c>
      <c r="G451" s="5">
        <f t="shared" ref="G451:G514" si="43">E451/D451</f>
        <v>9.67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2">
        <f t="shared" ref="M451:M514" si="44">(((L451/60)/60)/24)+DATE(1970,1,1)</f>
        <v>43530.25</v>
      </c>
      <c r="N451">
        <v>1553317200</v>
      </c>
      <c r="O451" s="12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 FIND("/", R451, 1)-1)</f>
        <v>games</v>
      </c>
      <c r="T451" t="str">
        <f t="shared" si="41"/>
        <v>video games</v>
      </c>
    </row>
    <row r="452" spans="1:20" x14ac:dyDescent="0.3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 t="shared" si="42"/>
        <v>4</v>
      </c>
      <c r="G452" s="5">
        <f t="shared" si="43"/>
        <v>0.04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2">
        <f t="shared" si="44"/>
        <v>43394.208333333328</v>
      </c>
      <c r="N452">
        <v>1542088800</v>
      </c>
      <c r="O452" s="12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ref="T452:T515" si="47">RIGHT(R452,LEN(R452)-FIND("/",R452))</f>
        <v>animation</v>
      </c>
    </row>
    <row r="453" spans="1:20" x14ac:dyDescent="0.3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 t="shared" si="42"/>
        <v>29.001272669424118</v>
      </c>
      <c r="G453" s="5">
        <f t="shared" si="43"/>
        <v>1.2284501347708894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2">
        <f t="shared" si="44"/>
        <v>42935.208333333328</v>
      </c>
      <c r="N453">
        <v>1503118800</v>
      </c>
      <c r="O453" s="12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" x14ac:dyDescent="0.3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 t="shared" si="42"/>
        <v>98.225806451612897</v>
      </c>
      <c r="G454" s="5">
        <f t="shared" si="43"/>
        <v>0.63437500000000002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2">
        <f t="shared" si="44"/>
        <v>40365.208333333336</v>
      </c>
      <c r="N454">
        <v>1278478800</v>
      </c>
      <c r="O454" s="12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" x14ac:dyDescent="0.3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 t="shared" si="42"/>
        <v>87.001693480101608</v>
      </c>
      <c r="G455" s="5">
        <f t="shared" si="43"/>
        <v>0.56331688596491225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2">
        <f t="shared" si="44"/>
        <v>42705.25</v>
      </c>
      <c r="N455">
        <v>1484114400</v>
      </c>
      <c r="O455" s="12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 t="shared" si="42"/>
        <v>45.205128205128204</v>
      </c>
      <c r="G456" s="5">
        <f t="shared" si="43"/>
        <v>0.44074999999999998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2">
        <f t="shared" si="44"/>
        <v>41568.208333333336</v>
      </c>
      <c r="N456">
        <v>1385445600</v>
      </c>
      <c r="O456" s="12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 t="shared" si="42"/>
        <v>37.001341561577675</v>
      </c>
      <c r="G457" s="5">
        <f t="shared" si="43"/>
        <v>1.1837253218884121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2">
        <f t="shared" si="44"/>
        <v>40809.208333333336</v>
      </c>
      <c r="N457">
        <v>1318741200</v>
      </c>
      <c r="O457" s="12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" x14ac:dyDescent="0.3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 t="shared" si="42"/>
        <v>94.976947040498445</v>
      </c>
      <c r="G458" s="5">
        <f t="shared" si="43"/>
        <v>1.041243169398907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2">
        <f t="shared" si="44"/>
        <v>43141.25</v>
      </c>
      <c r="N458">
        <v>1518242400</v>
      </c>
      <c r="O458" s="12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 t="shared" si="42"/>
        <v>28.956521739130434</v>
      </c>
      <c r="G459" s="5">
        <f t="shared" si="43"/>
        <v>0.26640000000000003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2">
        <f t="shared" si="44"/>
        <v>42657.208333333328</v>
      </c>
      <c r="N459">
        <v>1476594000</v>
      </c>
      <c r="O459" s="12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 t="shared" si="42"/>
        <v>55.993396226415094</v>
      </c>
      <c r="G460" s="5">
        <f t="shared" si="43"/>
        <v>3.5120118343195266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2">
        <f t="shared" si="44"/>
        <v>40265.208333333336</v>
      </c>
      <c r="N460">
        <v>1273554000</v>
      </c>
      <c r="O460" s="12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 t="shared" si="42"/>
        <v>54.038095238095238</v>
      </c>
      <c r="G461" s="5">
        <f t="shared" si="43"/>
        <v>0.90063492063492068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2">
        <f t="shared" si="44"/>
        <v>42001.25</v>
      </c>
      <c r="N461">
        <v>1421906400</v>
      </c>
      <c r="O461" s="12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 t="shared" si="42"/>
        <v>82.38</v>
      </c>
      <c r="G462" s="5">
        <f t="shared" si="43"/>
        <v>1.7162500000000001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2">
        <f t="shared" si="44"/>
        <v>40399.208333333336</v>
      </c>
      <c r="N462">
        <v>1281589200</v>
      </c>
      <c r="O462" s="12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 t="shared" si="42"/>
        <v>66.997115384615384</v>
      </c>
      <c r="G463" s="5">
        <f t="shared" si="43"/>
        <v>1.4104655870445344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2">
        <f t="shared" si="44"/>
        <v>41757.208333333336</v>
      </c>
      <c r="N463">
        <v>1400389200</v>
      </c>
      <c r="O463" s="12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 t="shared" si="42"/>
        <v>107.91401869158878</v>
      </c>
      <c r="G464" s="5">
        <f t="shared" si="43"/>
        <v>0.30579449152542371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2">
        <f t="shared" si="44"/>
        <v>41304.25</v>
      </c>
      <c r="N464">
        <v>1362808800</v>
      </c>
      <c r="O464" s="12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" x14ac:dyDescent="0.3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 t="shared" si="42"/>
        <v>69.009501187648453</v>
      </c>
      <c r="G465" s="5">
        <f t="shared" si="43"/>
        <v>1.0816455696202532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2">
        <f t="shared" si="44"/>
        <v>41639.25</v>
      </c>
      <c r="N465">
        <v>1388815200</v>
      </c>
      <c r="O465" s="12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 t="shared" si="42"/>
        <v>39.006568144499177</v>
      </c>
      <c r="G466" s="5">
        <f t="shared" si="43"/>
        <v>1.3345505617977529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2">
        <f t="shared" si="44"/>
        <v>43142.25</v>
      </c>
      <c r="N466">
        <v>1519538400</v>
      </c>
      <c r="O466" s="12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 t="shared" si="42"/>
        <v>110.3625</v>
      </c>
      <c r="G467" s="5">
        <f t="shared" si="43"/>
        <v>1.8785106382978722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2">
        <f t="shared" si="44"/>
        <v>43127.25</v>
      </c>
      <c r="N467">
        <v>1517810400</v>
      </c>
      <c r="O467" s="12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 t="shared" si="42"/>
        <v>94.857142857142861</v>
      </c>
      <c r="G468" s="5">
        <f t="shared" si="43"/>
        <v>3.32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2">
        <f t="shared" si="44"/>
        <v>41409.208333333336</v>
      </c>
      <c r="N468">
        <v>1370581200</v>
      </c>
      <c r="O468" s="12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" x14ac:dyDescent="0.3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 t="shared" si="42"/>
        <v>57.935251798561154</v>
      </c>
      <c r="G469" s="5">
        <f t="shared" si="43"/>
        <v>5.7521428571428572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2">
        <f t="shared" si="44"/>
        <v>42331.25</v>
      </c>
      <c r="N469">
        <v>1448863200</v>
      </c>
      <c r="O469" s="12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 t="shared" si="42"/>
        <v>101.25</v>
      </c>
      <c r="G470" s="5">
        <f t="shared" si="43"/>
        <v>0.40500000000000003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2">
        <f t="shared" si="44"/>
        <v>43569.208333333328</v>
      </c>
      <c r="N470">
        <v>1556600400</v>
      </c>
      <c r="O470" s="12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 t="shared" si="42"/>
        <v>64.95597484276729</v>
      </c>
      <c r="G471" s="5">
        <f t="shared" si="43"/>
        <v>1.8442857142857143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2">
        <f t="shared" si="44"/>
        <v>42142.208333333328</v>
      </c>
      <c r="N471">
        <v>1432098000</v>
      </c>
      <c r="O471" s="12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 t="shared" si="42"/>
        <v>27.00524934383202</v>
      </c>
      <c r="G472" s="5">
        <f t="shared" si="43"/>
        <v>2.8580555555555556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2">
        <f t="shared" si="44"/>
        <v>42716.25</v>
      </c>
      <c r="N472">
        <v>1482127200</v>
      </c>
      <c r="O472" s="12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 t="shared" si="42"/>
        <v>50.97422680412371</v>
      </c>
      <c r="G473" s="5">
        <f t="shared" si="43"/>
        <v>3.19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2">
        <f t="shared" si="44"/>
        <v>41031.208333333336</v>
      </c>
      <c r="N473">
        <v>1335934800</v>
      </c>
      <c r="O473" s="12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3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 t="shared" si="42"/>
        <v>104.94260869565217</v>
      </c>
      <c r="G474" s="5">
        <f t="shared" si="43"/>
        <v>0.39234070221066319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2">
        <f t="shared" si="44"/>
        <v>43535.208333333328</v>
      </c>
      <c r="N474">
        <v>1556946000</v>
      </c>
      <c r="O474" s="12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 t="shared" si="42"/>
        <v>84.028301886792448</v>
      </c>
      <c r="G475" s="5">
        <f t="shared" si="43"/>
        <v>1.7814000000000001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2">
        <f t="shared" si="44"/>
        <v>43277.208333333328</v>
      </c>
      <c r="N475">
        <v>1530075600</v>
      </c>
      <c r="O475" s="12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 t="shared" si="42"/>
        <v>102.85915492957747</v>
      </c>
      <c r="G476" s="5">
        <f t="shared" si="43"/>
        <v>3.6515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2">
        <f t="shared" si="44"/>
        <v>41989.25</v>
      </c>
      <c r="N476">
        <v>1418796000</v>
      </c>
      <c r="O476" s="12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" x14ac:dyDescent="0.3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 t="shared" si="42"/>
        <v>39.962085308056871</v>
      </c>
      <c r="G477" s="5">
        <f t="shared" si="43"/>
        <v>1.1394594594594594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2">
        <f t="shared" si="44"/>
        <v>41450.208333333336</v>
      </c>
      <c r="N477">
        <v>1372482000</v>
      </c>
      <c r="O477" s="12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" x14ac:dyDescent="0.3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 t="shared" si="42"/>
        <v>51.001785714285717</v>
      </c>
      <c r="G478" s="5">
        <f t="shared" si="43"/>
        <v>0.29828720626631855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2">
        <f t="shared" si="44"/>
        <v>43322.208333333328</v>
      </c>
      <c r="N478">
        <v>1534395600</v>
      </c>
      <c r="O478" s="12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 t="shared" si="42"/>
        <v>40.823008849557525</v>
      </c>
      <c r="G479" s="5">
        <f t="shared" si="43"/>
        <v>0.54270588235294115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2">
        <f t="shared" si="44"/>
        <v>40720.208333333336</v>
      </c>
      <c r="N479">
        <v>1311397200</v>
      </c>
      <c r="O479" s="12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 t="shared" si="42"/>
        <v>58.999637155297535</v>
      </c>
      <c r="G480" s="5">
        <f t="shared" si="43"/>
        <v>2.3634156976744185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2">
        <f t="shared" si="44"/>
        <v>42072.208333333328</v>
      </c>
      <c r="N480">
        <v>1426914000</v>
      </c>
      <c r="O480" s="12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 t="shared" si="42"/>
        <v>71.156069364161851</v>
      </c>
      <c r="G481" s="5">
        <f t="shared" si="43"/>
        <v>5.1291666666666664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2">
        <f t="shared" si="44"/>
        <v>42945.208333333328</v>
      </c>
      <c r="N481">
        <v>1501477200</v>
      </c>
      <c r="O481" s="12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 t="shared" si="42"/>
        <v>99.494252873563212</v>
      </c>
      <c r="G482" s="5">
        <f t="shared" si="43"/>
        <v>1.0065116279069768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2">
        <f t="shared" si="44"/>
        <v>40248.25</v>
      </c>
      <c r="N482">
        <v>1269061200</v>
      </c>
      <c r="O482" s="12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" x14ac:dyDescent="0.3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 t="shared" si="42"/>
        <v>103.98634590377114</v>
      </c>
      <c r="G483" s="5">
        <f t="shared" si="43"/>
        <v>0.81348423194303154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2">
        <f t="shared" si="44"/>
        <v>41913.208333333336</v>
      </c>
      <c r="N483">
        <v>1415772000</v>
      </c>
      <c r="O483" s="12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" x14ac:dyDescent="0.3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 t="shared" si="42"/>
        <v>76.555555555555557</v>
      </c>
      <c r="G484" s="5">
        <f t="shared" si="43"/>
        <v>0.16404761904761905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2">
        <f t="shared" si="44"/>
        <v>40963.25</v>
      </c>
      <c r="N484">
        <v>1331013600</v>
      </c>
      <c r="O484" s="12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 t="shared" si="42"/>
        <v>87.068592057761734</v>
      </c>
      <c r="G485" s="5">
        <f t="shared" si="43"/>
        <v>0.52774617067833696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2">
        <f t="shared" si="44"/>
        <v>43811.25</v>
      </c>
      <c r="N485">
        <v>1576735200</v>
      </c>
      <c r="O485" s="12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 t="shared" si="42"/>
        <v>48.99554707379135</v>
      </c>
      <c r="G486" s="5">
        <f t="shared" si="43"/>
        <v>2.6020608108108108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2">
        <f t="shared" si="44"/>
        <v>41855.208333333336</v>
      </c>
      <c r="N486">
        <v>1411362000</v>
      </c>
      <c r="O486" s="12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" x14ac:dyDescent="0.3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 t="shared" si="42"/>
        <v>42.969135802469133</v>
      </c>
      <c r="G487" s="5">
        <f t="shared" si="43"/>
        <v>0.30732891832229581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2">
        <f t="shared" si="44"/>
        <v>43626.208333333328</v>
      </c>
      <c r="N487">
        <v>1563685200</v>
      </c>
      <c r="O487" s="12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" x14ac:dyDescent="0.3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 t="shared" si="42"/>
        <v>33.428571428571431</v>
      </c>
      <c r="G488" s="5">
        <f t="shared" si="43"/>
        <v>0.13500000000000001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2">
        <f t="shared" si="44"/>
        <v>43168.25</v>
      </c>
      <c r="N488">
        <v>1521867600</v>
      </c>
      <c r="O488" s="12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 t="shared" si="42"/>
        <v>83.982949701619773</v>
      </c>
      <c r="G489" s="5">
        <f t="shared" si="43"/>
        <v>1.7862556663644606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2">
        <f t="shared" si="44"/>
        <v>42845.208333333328</v>
      </c>
      <c r="N489">
        <v>1495515600</v>
      </c>
      <c r="O489" s="12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 t="shared" si="42"/>
        <v>101.41739130434783</v>
      </c>
      <c r="G490" s="5">
        <f t="shared" si="43"/>
        <v>2.2005660377358489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2">
        <f t="shared" si="44"/>
        <v>42403.25</v>
      </c>
      <c r="N490">
        <v>1455948000</v>
      </c>
      <c r="O490" s="12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 t="shared" si="42"/>
        <v>109.87058823529412</v>
      </c>
      <c r="G491" s="5">
        <f t="shared" si="43"/>
        <v>1.015108695652174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2">
        <f t="shared" si="44"/>
        <v>40406.208333333336</v>
      </c>
      <c r="N491">
        <v>1282366800</v>
      </c>
      <c r="O491" s="12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3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 t="shared" si="42"/>
        <v>31.916666666666668</v>
      </c>
      <c r="G492" s="5">
        <f t="shared" si="43"/>
        <v>1.915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2">
        <f t="shared" si="44"/>
        <v>43786.25</v>
      </c>
      <c r="N492">
        <v>1574575200</v>
      </c>
      <c r="O492" s="12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" x14ac:dyDescent="0.3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 t="shared" si="42"/>
        <v>70.993450675399103</v>
      </c>
      <c r="G493" s="5">
        <f t="shared" si="43"/>
        <v>3.0534683098591549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2">
        <f t="shared" si="44"/>
        <v>41456.208333333336</v>
      </c>
      <c r="N493">
        <v>1374901200</v>
      </c>
      <c r="O493" s="12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 t="shared" si="42"/>
        <v>77.026890756302521</v>
      </c>
      <c r="G494" s="5">
        <f t="shared" si="43"/>
        <v>0.23995287958115183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2">
        <f t="shared" si="44"/>
        <v>40336.208333333336</v>
      </c>
      <c r="N494">
        <v>1278910800</v>
      </c>
      <c r="O494" s="12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 t="shared" si="42"/>
        <v>101.78125</v>
      </c>
      <c r="G495" s="5">
        <f t="shared" si="43"/>
        <v>7.2377777777777776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2">
        <f t="shared" si="44"/>
        <v>43645.208333333328</v>
      </c>
      <c r="N495">
        <v>1562907600</v>
      </c>
      <c r="O495" s="12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" x14ac:dyDescent="0.3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 t="shared" si="42"/>
        <v>51.059701492537314</v>
      </c>
      <c r="G496" s="5">
        <f t="shared" si="43"/>
        <v>5.4736000000000002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2">
        <f t="shared" si="44"/>
        <v>40990.208333333336</v>
      </c>
      <c r="N496">
        <v>1332478800</v>
      </c>
      <c r="O496" s="12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 t="shared" si="42"/>
        <v>68.02051282051282</v>
      </c>
      <c r="G497" s="5">
        <f t="shared" si="43"/>
        <v>4.1449999999999996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2">
        <f t="shared" si="44"/>
        <v>41800.208333333336</v>
      </c>
      <c r="N497">
        <v>1402722000</v>
      </c>
      <c r="O497" s="12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 t="shared" si="42"/>
        <v>30.87037037037037</v>
      </c>
      <c r="G498" s="5">
        <f t="shared" si="43"/>
        <v>9.0696409140369975E-3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2">
        <f t="shared" si="44"/>
        <v>42876.208333333328</v>
      </c>
      <c r="N498">
        <v>1496811600</v>
      </c>
      <c r="O498" s="12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 t="shared" si="42"/>
        <v>27.908333333333335</v>
      </c>
      <c r="G499" s="5">
        <f t="shared" si="43"/>
        <v>0.34173469387755101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2">
        <f t="shared" si="44"/>
        <v>42724.25</v>
      </c>
      <c r="N499">
        <v>1482213600</v>
      </c>
      <c r="O499" s="12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 t="shared" si="42"/>
        <v>79.994818652849744</v>
      </c>
      <c r="G500" s="5">
        <f t="shared" si="43"/>
        <v>0.239488107549121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2">
        <f t="shared" si="44"/>
        <v>42005.25</v>
      </c>
      <c r="N500">
        <v>1420264800</v>
      </c>
      <c r="O500" s="12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" x14ac:dyDescent="0.3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 t="shared" si="42"/>
        <v>38.003378378378379</v>
      </c>
      <c r="G501" s="5">
        <f t="shared" si="43"/>
        <v>0.48072649572649573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2">
        <f t="shared" si="44"/>
        <v>42444.208333333328</v>
      </c>
      <c r="N501">
        <v>1458450000</v>
      </c>
      <c r="O501" s="12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 t="e">
        <f t="shared" si="42"/>
        <v>#DIV/0!</v>
      </c>
      <c r="G502" s="5">
        <f t="shared" si="43"/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2">
        <f t="shared" si="44"/>
        <v>41395.208333333336</v>
      </c>
      <c r="N502">
        <v>1369803600</v>
      </c>
      <c r="O502" s="12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 t="shared" si="42"/>
        <v>59.990534521158132</v>
      </c>
      <c r="G503" s="5">
        <f t="shared" si="43"/>
        <v>0.70145182291666663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2">
        <f t="shared" si="44"/>
        <v>41345.208333333336</v>
      </c>
      <c r="N503">
        <v>1363237200</v>
      </c>
      <c r="O503" s="12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 t="shared" si="42"/>
        <v>37.037634408602152</v>
      </c>
      <c r="G504" s="5">
        <f t="shared" si="43"/>
        <v>5.2992307692307694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2">
        <f t="shared" si="44"/>
        <v>41117.208333333336</v>
      </c>
      <c r="N504">
        <v>1345870800</v>
      </c>
      <c r="O504" s="12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" x14ac:dyDescent="0.3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 t="shared" si="42"/>
        <v>99.963043478260872</v>
      </c>
      <c r="G505" s="5">
        <f t="shared" si="43"/>
        <v>1.8032549019607844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2">
        <f t="shared" si="44"/>
        <v>42186.208333333328</v>
      </c>
      <c r="N505">
        <v>1437454800</v>
      </c>
      <c r="O505" s="12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 t="shared" si="42"/>
        <v>111.6774193548387</v>
      </c>
      <c r="G506" s="5">
        <f t="shared" si="43"/>
        <v>0.92320000000000002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2">
        <f t="shared" si="44"/>
        <v>42142.208333333328</v>
      </c>
      <c r="N506">
        <v>1432011600</v>
      </c>
      <c r="O506" s="12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 t="shared" si="42"/>
        <v>36.014409221902014</v>
      </c>
      <c r="G507" s="5">
        <f t="shared" si="43"/>
        <v>0.13901001112347053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2">
        <f t="shared" si="44"/>
        <v>41341.25</v>
      </c>
      <c r="N507">
        <v>1366347600</v>
      </c>
      <c r="O507" s="12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 t="shared" si="42"/>
        <v>66.010284810126578</v>
      </c>
      <c r="G508" s="5">
        <f t="shared" si="43"/>
        <v>9.2707777777777771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2">
        <f t="shared" si="44"/>
        <v>43062.25</v>
      </c>
      <c r="N508">
        <v>1512885600</v>
      </c>
      <c r="O508" s="12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" x14ac:dyDescent="0.3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 t="shared" si="42"/>
        <v>44.05263157894737</v>
      </c>
      <c r="G509" s="5">
        <f t="shared" si="43"/>
        <v>0.39857142857142858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2">
        <f t="shared" si="44"/>
        <v>41373.208333333336</v>
      </c>
      <c r="N509">
        <v>1369717200</v>
      </c>
      <c r="O509" s="12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 t="shared" si="42"/>
        <v>52.999726551818434</v>
      </c>
      <c r="G510" s="5">
        <f t="shared" si="43"/>
        <v>1.1222929936305732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2">
        <f t="shared" si="44"/>
        <v>43310.208333333328</v>
      </c>
      <c r="N510">
        <v>1534654800</v>
      </c>
      <c r="O510" s="12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 t="shared" si="42"/>
        <v>95</v>
      </c>
      <c r="G511" s="5">
        <f t="shared" si="43"/>
        <v>0.70925816023738875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2">
        <f t="shared" si="44"/>
        <v>41034.208333333336</v>
      </c>
      <c r="N511">
        <v>1337058000</v>
      </c>
      <c r="O511" s="12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 t="shared" si="42"/>
        <v>70.908396946564892</v>
      </c>
      <c r="G512" s="5">
        <f t="shared" si="43"/>
        <v>1.1908974358974358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2">
        <f t="shared" si="44"/>
        <v>43251.208333333328</v>
      </c>
      <c r="N512">
        <v>1529816400</v>
      </c>
      <c r="O512" s="12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 t="shared" si="42"/>
        <v>98.060773480662988</v>
      </c>
      <c r="G513" s="5">
        <f t="shared" si="43"/>
        <v>0.24017591339648173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2">
        <f t="shared" si="44"/>
        <v>43671.208333333328</v>
      </c>
      <c r="N513">
        <v>1564894800</v>
      </c>
      <c r="O513" s="12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 t="shared" si="42"/>
        <v>53.046025104602514</v>
      </c>
      <c r="G514" s="5">
        <f t="shared" si="43"/>
        <v>1.3931868131868133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2">
        <f t="shared" si="44"/>
        <v>41825.208333333336</v>
      </c>
      <c r="N514">
        <v>1404622800</v>
      </c>
      <c r="O514" s="12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 t="shared" ref="F515:F578" si="48">E515/I515</f>
        <v>93.142857142857139</v>
      </c>
      <c r="G515" s="5">
        <f t="shared" ref="G515:G578" si="49">E515/D515</f>
        <v>0.39277108433734942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2">
        <f t="shared" ref="M515:M578" si="50">(((L515/60)/60)/24)+DATE(1970,1,1)</f>
        <v>40430.208333333336</v>
      </c>
      <c r="N515">
        <v>1284181200</v>
      </c>
      <c r="O515" s="12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 FIND("/", R515, 1)-1)</f>
        <v>film &amp; video</v>
      </c>
      <c r="T515" t="str">
        <f t="shared" si="47"/>
        <v>television</v>
      </c>
    </row>
    <row r="516" spans="1:20" x14ac:dyDescent="0.3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 t="shared" si="48"/>
        <v>58.945075757575758</v>
      </c>
      <c r="G516" s="5">
        <f t="shared" si="49"/>
        <v>0.22439077144917088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2">
        <f t="shared" si="50"/>
        <v>41614.25</v>
      </c>
      <c r="N516">
        <v>1386741600</v>
      </c>
      <c r="O516" s="12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ref="T516:T579" si="53">RIGHT(R516,LEN(R516)-FIND("/",R516))</f>
        <v>rock</v>
      </c>
    </row>
    <row r="517" spans="1:20" x14ac:dyDescent="0.3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 t="shared" si="48"/>
        <v>36.067669172932334</v>
      </c>
      <c r="G517" s="5">
        <f t="shared" si="49"/>
        <v>0.55779069767441858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2">
        <f t="shared" si="50"/>
        <v>40900.25</v>
      </c>
      <c r="N517">
        <v>1324792800</v>
      </c>
      <c r="O517" s="12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 t="shared" si="48"/>
        <v>63.030732860520096</v>
      </c>
      <c r="G518" s="5">
        <f t="shared" si="49"/>
        <v>0.42523125996810207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2">
        <f t="shared" si="50"/>
        <v>40396.208333333336</v>
      </c>
      <c r="N518">
        <v>1284354000</v>
      </c>
      <c r="O518" s="12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 t="shared" si="48"/>
        <v>84.717948717948715</v>
      </c>
      <c r="G519" s="5">
        <f t="shared" si="49"/>
        <v>1.1200000000000001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2">
        <f t="shared" si="50"/>
        <v>42860.208333333328</v>
      </c>
      <c r="N519">
        <v>1494392400</v>
      </c>
      <c r="O519" s="12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" x14ac:dyDescent="0.3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 t="shared" si="48"/>
        <v>62.2</v>
      </c>
      <c r="G520" s="5">
        <f t="shared" si="49"/>
        <v>7.0681818181818179E-2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2">
        <f t="shared" si="50"/>
        <v>43154.25</v>
      </c>
      <c r="N520">
        <v>1519538400</v>
      </c>
      <c r="O520" s="12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 t="shared" si="48"/>
        <v>101.97518330513255</v>
      </c>
      <c r="G521" s="5">
        <f t="shared" si="49"/>
        <v>1.0174563871693867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2">
        <f t="shared" si="50"/>
        <v>42012.25</v>
      </c>
      <c r="N521">
        <v>1421906400</v>
      </c>
      <c r="O521" s="12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 t="shared" si="48"/>
        <v>106.4375</v>
      </c>
      <c r="G522" s="5">
        <f t="shared" si="49"/>
        <v>4.2575000000000003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2">
        <f t="shared" si="50"/>
        <v>43574.208333333328</v>
      </c>
      <c r="N522">
        <v>1555909200</v>
      </c>
      <c r="O522" s="12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 t="shared" si="48"/>
        <v>29.975609756097562</v>
      </c>
      <c r="G523" s="5">
        <f t="shared" si="49"/>
        <v>1.4553947368421052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2">
        <f t="shared" si="50"/>
        <v>42605.208333333328</v>
      </c>
      <c r="N523">
        <v>1472446800</v>
      </c>
      <c r="O523" s="12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" x14ac:dyDescent="0.3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 t="shared" si="48"/>
        <v>85.806282722513089</v>
      </c>
      <c r="G524" s="5">
        <f t="shared" si="49"/>
        <v>0.32453465346534655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2">
        <f t="shared" si="50"/>
        <v>41093.208333333336</v>
      </c>
      <c r="N524">
        <v>1342328400</v>
      </c>
      <c r="O524" s="12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 t="shared" si="48"/>
        <v>70.82022471910112</v>
      </c>
      <c r="G525" s="5">
        <f t="shared" si="49"/>
        <v>7.003333333333333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2">
        <f t="shared" si="50"/>
        <v>40241.25</v>
      </c>
      <c r="N525">
        <v>1268114400</v>
      </c>
      <c r="O525" s="12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 t="shared" si="48"/>
        <v>40.998484082870135</v>
      </c>
      <c r="G526" s="5">
        <f t="shared" si="49"/>
        <v>0.83904860392967939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2">
        <f t="shared" si="50"/>
        <v>40294.208333333336</v>
      </c>
      <c r="N526">
        <v>1273381200</v>
      </c>
      <c r="O526" s="12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3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 t="shared" si="48"/>
        <v>28.063492063492063</v>
      </c>
      <c r="G527" s="5">
        <f t="shared" si="49"/>
        <v>0.84190476190476193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2">
        <f t="shared" si="50"/>
        <v>40505.25</v>
      </c>
      <c r="N527">
        <v>1290837600</v>
      </c>
      <c r="O527" s="12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" x14ac:dyDescent="0.3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 t="shared" si="48"/>
        <v>88.054421768707485</v>
      </c>
      <c r="G528" s="5">
        <f t="shared" si="49"/>
        <v>1.5595180722891566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2">
        <f t="shared" si="50"/>
        <v>42364.25</v>
      </c>
      <c r="N528">
        <v>1454306400</v>
      </c>
      <c r="O528" s="12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 t="shared" si="48"/>
        <v>31</v>
      </c>
      <c r="G529" s="5">
        <f t="shared" si="49"/>
        <v>0.99619450317124736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2">
        <f t="shared" si="50"/>
        <v>42405.25</v>
      </c>
      <c r="N529">
        <v>1457762400</v>
      </c>
      <c r="O529" s="12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 t="shared" si="48"/>
        <v>90.337500000000006</v>
      </c>
      <c r="G530" s="5">
        <f t="shared" si="49"/>
        <v>0.80300000000000005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2">
        <f t="shared" si="50"/>
        <v>41601.25</v>
      </c>
      <c r="N530">
        <v>1389074400</v>
      </c>
      <c r="O530" s="12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 t="shared" si="48"/>
        <v>63.777777777777779</v>
      </c>
      <c r="G531" s="5">
        <f t="shared" si="49"/>
        <v>0.11254901960784314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2">
        <f t="shared" si="50"/>
        <v>41769.208333333336</v>
      </c>
      <c r="N531">
        <v>1402117200</v>
      </c>
      <c r="O531" s="12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" x14ac:dyDescent="0.3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 t="shared" si="48"/>
        <v>53.995515695067262</v>
      </c>
      <c r="G532" s="5">
        <f t="shared" si="49"/>
        <v>0.91740952380952379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2">
        <f t="shared" si="50"/>
        <v>40421.208333333336</v>
      </c>
      <c r="N532">
        <v>1284440400</v>
      </c>
      <c r="O532" s="12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" x14ac:dyDescent="0.3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 t="shared" si="48"/>
        <v>48.993956043956047</v>
      </c>
      <c r="G533" s="5">
        <f t="shared" si="49"/>
        <v>0.95521156936261387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2">
        <f t="shared" si="50"/>
        <v>41589.25</v>
      </c>
      <c r="N533">
        <v>1388988000</v>
      </c>
      <c r="O533" s="12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 t="shared" si="48"/>
        <v>63.857142857142854</v>
      </c>
      <c r="G534" s="5">
        <f t="shared" si="49"/>
        <v>5.0287499999999996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2">
        <f t="shared" si="50"/>
        <v>43125.25</v>
      </c>
      <c r="N534">
        <v>1516946400</v>
      </c>
      <c r="O534" s="12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 t="shared" si="48"/>
        <v>82.996393146979258</v>
      </c>
      <c r="G535" s="5">
        <f t="shared" si="49"/>
        <v>1.5924394463667819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2">
        <f t="shared" si="50"/>
        <v>41479.208333333336</v>
      </c>
      <c r="N535">
        <v>1377752400</v>
      </c>
      <c r="O535" s="12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 t="shared" si="48"/>
        <v>55.08230452674897</v>
      </c>
      <c r="G536" s="5">
        <f t="shared" si="49"/>
        <v>0.15022446689113356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2">
        <f t="shared" si="50"/>
        <v>43329.208333333328</v>
      </c>
      <c r="N536">
        <v>1534568400</v>
      </c>
      <c r="O536" s="12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 t="shared" si="48"/>
        <v>62.044554455445542</v>
      </c>
      <c r="G537" s="5">
        <f t="shared" si="49"/>
        <v>4.820384615384615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2">
        <f t="shared" si="50"/>
        <v>43259.208333333328</v>
      </c>
      <c r="N537">
        <v>1528606800</v>
      </c>
      <c r="O537" s="12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 t="shared" si="48"/>
        <v>104.97857142857143</v>
      </c>
      <c r="G538" s="5">
        <f t="shared" si="49"/>
        <v>1.4996938775510205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2">
        <f t="shared" si="50"/>
        <v>40414.208333333336</v>
      </c>
      <c r="N538">
        <v>1284872400</v>
      </c>
      <c r="O538" s="12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 t="shared" si="48"/>
        <v>94.044676806083643</v>
      </c>
      <c r="G539" s="5">
        <f t="shared" si="49"/>
        <v>1.1722156398104266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2">
        <f t="shared" si="50"/>
        <v>43342.208333333328</v>
      </c>
      <c r="N539">
        <v>1537592400</v>
      </c>
      <c r="O539" s="12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 t="shared" si="48"/>
        <v>44.007716049382715</v>
      </c>
      <c r="G540" s="5">
        <f t="shared" si="49"/>
        <v>0.37695968274950431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2">
        <f t="shared" si="50"/>
        <v>41539.208333333336</v>
      </c>
      <c r="N540">
        <v>1381208400</v>
      </c>
      <c r="O540" s="12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 t="shared" si="48"/>
        <v>92.467532467532465</v>
      </c>
      <c r="G541" s="5">
        <f t="shared" si="49"/>
        <v>0.72653061224489801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2">
        <f t="shared" si="50"/>
        <v>43647.208333333328</v>
      </c>
      <c r="N541">
        <v>1562475600</v>
      </c>
      <c r="O541" s="12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 t="shared" si="48"/>
        <v>57.072874493927124</v>
      </c>
      <c r="G542" s="5">
        <f t="shared" si="49"/>
        <v>2.6598113207547169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2">
        <f t="shared" si="50"/>
        <v>43225.208333333328</v>
      </c>
      <c r="N542">
        <v>1527397200</v>
      </c>
      <c r="O542" s="12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 t="shared" si="48"/>
        <v>109.07848101265823</v>
      </c>
      <c r="G543" s="5">
        <f t="shared" si="49"/>
        <v>0.24205617977528091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2">
        <f t="shared" si="50"/>
        <v>42165.208333333328</v>
      </c>
      <c r="N543">
        <v>1436158800</v>
      </c>
      <c r="O543" s="12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 t="shared" si="48"/>
        <v>39.387755102040813</v>
      </c>
      <c r="G544" s="5">
        <f t="shared" si="49"/>
        <v>2.5064935064935064E-2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2">
        <f t="shared" si="50"/>
        <v>42391.25</v>
      </c>
      <c r="N544">
        <v>1456034400</v>
      </c>
      <c r="O544" s="12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 t="shared" si="48"/>
        <v>77.022222222222226</v>
      </c>
      <c r="G545" s="5">
        <f t="shared" si="49"/>
        <v>0.1632979976442874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2">
        <f t="shared" si="50"/>
        <v>41528.208333333336</v>
      </c>
      <c r="N545">
        <v>1380171600</v>
      </c>
      <c r="O545" s="12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" x14ac:dyDescent="0.3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 t="shared" si="48"/>
        <v>92.166666666666671</v>
      </c>
      <c r="G546" s="5">
        <f t="shared" si="49"/>
        <v>2.7650000000000001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2">
        <f t="shared" si="50"/>
        <v>42377.25</v>
      </c>
      <c r="N546">
        <v>1453356000</v>
      </c>
      <c r="O546" s="12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 t="shared" si="48"/>
        <v>61.007063197026021</v>
      </c>
      <c r="G547" s="5">
        <f t="shared" si="49"/>
        <v>0.88803571428571426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2">
        <f t="shared" si="50"/>
        <v>43824.25</v>
      </c>
      <c r="N547">
        <v>1578981600</v>
      </c>
      <c r="O547" s="12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3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 t="shared" si="48"/>
        <v>78.068181818181813</v>
      </c>
      <c r="G548" s="5">
        <f t="shared" si="49"/>
        <v>1.6357142857142857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2">
        <f t="shared" si="50"/>
        <v>43360.208333333328</v>
      </c>
      <c r="N548">
        <v>1537419600</v>
      </c>
      <c r="O548" s="12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 t="shared" si="48"/>
        <v>80.75</v>
      </c>
      <c r="G549" s="5">
        <f t="shared" si="49"/>
        <v>9.69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2">
        <f t="shared" si="50"/>
        <v>42029.25</v>
      </c>
      <c r="N549">
        <v>1423202400</v>
      </c>
      <c r="O549" s="12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 t="shared" si="48"/>
        <v>59.991289782244557</v>
      </c>
      <c r="G550" s="5">
        <f t="shared" si="49"/>
        <v>2.7091376701966716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2">
        <f t="shared" si="50"/>
        <v>42461.208333333328</v>
      </c>
      <c r="N550">
        <v>1460610000</v>
      </c>
      <c r="O550" s="12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" x14ac:dyDescent="0.3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 t="shared" si="48"/>
        <v>110.03018372703411</v>
      </c>
      <c r="G551" s="5">
        <f t="shared" si="49"/>
        <v>2.8421355932203389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2">
        <f t="shared" si="50"/>
        <v>41422.208333333336</v>
      </c>
      <c r="N551">
        <v>1370494800</v>
      </c>
      <c r="O551" s="12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" x14ac:dyDescent="0.3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 t="shared" si="48"/>
        <v>4</v>
      </c>
      <c r="G552" s="5">
        <f t="shared" si="49"/>
        <v>0.04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2">
        <f t="shared" si="50"/>
        <v>40968.25</v>
      </c>
      <c r="N552">
        <v>1332306000</v>
      </c>
      <c r="O552" s="12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3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 t="shared" si="48"/>
        <v>37.99856063332134</v>
      </c>
      <c r="G553" s="5">
        <f t="shared" si="49"/>
        <v>0.58632981676846196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2">
        <f t="shared" si="50"/>
        <v>41993.25</v>
      </c>
      <c r="N553">
        <v>1422511200</v>
      </c>
      <c r="O553" s="12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 t="shared" si="48"/>
        <v>96.369565217391298</v>
      </c>
      <c r="G554" s="5">
        <f t="shared" si="49"/>
        <v>0.98511111111111116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2">
        <f t="shared" si="50"/>
        <v>42700.25</v>
      </c>
      <c r="N554">
        <v>1480312800</v>
      </c>
      <c r="O554" s="12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" x14ac:dyDescent="0.3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 t="shared" si="48"/>
        <v>72.978599221789878</v>
      </c>
      <c r="G555" s="5">
        <f t="shared" si="49"/>
        <v>0.43975381008206332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2">
        <f t="shared" si="50"/>
        <v>40545.25</v>
      </c>
      <c r="N555">
        <v>1294034400</v>
      </c>
      <c r="O555" s="12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" x14ac:dyDescent="0.3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 t="shared" si="48"/>
        <v>26.007220216606498</v>
      </c>
      <c r="G556" s="5">
        <f t="shared" si="49"/>
        <v>1.5166315789473683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2">
        <f t="shared" si="50"/>
        <v>42723.25</v>
      </c>
      <c r="N556">
        <v>1482645600</v>
      </c>
      <c r="O556" s="12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 t="shared" si="48"/>
        <v>104.36296296296297</v>
      </c>
      <c r="G557" s="5">
        <f t="shared" si="49"/>
        <v>2.2363492063492063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2">
        <f t="shared" si="50"/>
        <v>41731.208333333336</v>
      </c>
      <c r="N557">
        <v>1399093200</v>
      </c>
      <c r="O557" s="12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 t="shared" si="48"/>
        <v>102.18852459016394</v>
      </c>
      <c r="G558" s="5">
        <f t="shared" si="49"/>
        <v>2.3975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2">
        <f t="shared" si="50"/>
        <v>40792.208333333336</v>
      </c>
      <c r="N558">
        <v>1315890000</v>
      </c>
      <c r="O558" s="12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 t="shared" si="48"/>
        <v>54.117647058823529</v>
      </c>
      <c r="G559" s="5">
        <f t="shared" si="49"/>
        <v>1.9933333333333334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2">
        <f t="shared" si="50"/>
        <v>42279.208333333328</v>
      </c>
      <c r="N559">
        <v>1444021200</v>
      </c>
      <c r="O559" s="12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 t="shared" si="48"/>
        <v>63.222222222222221</v>
      </c>
      <c r="G560" s="5">
        <f t="shared" si="49"/>
        <v>1.373448275862069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2">
        <f t="shared" si="50"/>
        <v>42424.25</v>
      </c>
      <c r="N560">
        <v>1460005200</v>
      </c>
      <c r="O560" s="12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 t="shared" si="48"/>
        <v>104.03228962818004</v>
      </c>
      <c r="G561" s="5">
        <f t="shared" si="49"/>
        <v>1.009696106362773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2">
        <f t="shared" si="50"/>
        <v>42584.208333333328</v>
      </c>
      <c r="N561">
        <v>1470718800</v>
      </c>
      <c r="O561" s="12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 t="shared" si="48"/>
        <v>49.994334277620396</v>
      </c>
      <c r="G562" s="5">
        <f t="shared" si="49"/>
        <v>7.9416000000000002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2">
        <f t="shared" si="50"/>
        <v>40865.25</v>
      </c>
      <c r="N562">
        <v>1325052000</v>
      </c>
      <c r="O562" s="12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 t="shared" si="48"/>
        <v>56.015151515151516</v>
      </c>
      <c r="G563" s="5">
        <f t="shared" si="49"/>
        <v>3.6970000000000001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2">
        <f t="shared" si="50"/>
        <v>40833.208333333336</v>
      </c>
      <c r="N563">
        <v>1319000400</v>
      </c>
      <c r="O563" s="12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" x14ac:dyDescent="0.3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 t="shared" si="48"/>
        <v>48.807692307692307</v>
      </c>
      <c r="G564" s="5">
        <f t="shared" si="49"/>
        <v>0.12818181818181817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2">
        <f t="shared" si="50"/>
        <v>43536.208333333328</v>
      </c>
      <c r="N564">
        <v>1552539600</v>
      </c>
      <c r="O564" s="12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 t="shared" si="48"/>
        <v>60.082352941176474</v>
      </c>
      <c r="G565" s="5">
        <f t="shared" si="49"/>
        <v>1.3802702702702703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2">
        <f t="shared" si="50"/>
        <v>43417.25</v>
      </c>
      <c r="N565">
        <v>1543816800</v>
      </c>
      <c r="O565" s="12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 t="shared" si="48"/>
        <v>78.990502793296088</v>
      </c>
      <c r="G566" s="5">
        <f t="shared" si="49"/>
        <v>0.83813278008298753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2">
        <f t="shared" si="50"/>
        <v>42078.208333333328</v>
      </c>
      <c r="N566">
        <v>1427086800</v>
      </c>
      <c r="O566" s="12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 t="shared" si="48"/>
        <v>53.99499443826474</v>
      </c>
      <c r="G567" s="5">
        <f t="shared" si="49"/>
        <v>2.0460063224446787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2">
        <f t="shared" si="50"/>
        <v>40862.25</v>
      </c>
      <c r="N567">
        <v>1323064800</v>
      </c>
      <c r="O567" s="12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 t="shared" si="48"/>
        <v>111.45945945945945</v>
      </c>
      <c r="G568" s="5">
        <f t="shared" si="49"/>
        <v>0.44344086021505374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2">
        <f t="shared" si="50"/>
        <v>42424.25</v>
      </c>
      <c r="N568">
        <v>1458277200</v>
      </c>
      <c r="O568" s="12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" x14ac:dyDescent="0.3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 t="shared" si="48"/>
        <v>60.922131147540981</v>
      </c>
      <c r="G569" s="5">
        <f t="shared" si="49"/>
        <v>2.1860294117647059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2">
        <f t="shared" si="50"/>
        <v>41830.208333333336</v>
      </c>
      <c r="N569">
        <v>1405141200</v>
      </c>
      <c r="O569" s="12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 t="shared" si="48"/>
        <v>26.0015444015444</v>
      </c>
      <c r="G570" s="5">
        <f t="shared" si="49"/>
        <v>1.8603314917127072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2">
        <f t="shared" si="50"/>
        <v>40374.208333333336</v>
      </c>
      <c r="N570">
        <v>1283058000</v>
      </c>
      <c r="O570" s="12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 t="shared" si="48"/>
        <v>80.993208828522924</v>
      </c>
      <c r="G571" s="5">
        <f t="shared" si="49"/>
        <v>2.3733830845771142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2">
        <f t="shared" si="50"/>
        <v>40554.25</v>
      </c>
      <c r="N571">
        <v>1295762400</v>
      </c>
      <c r="O571" s="12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 t="shared" si="48"/>
        <v>34.995963302752294</v>
      </c>
      <c r="G572" s="5">
        <f t="shared" si="49"/>
        <v>3.0565384615384614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2">
        <f t="shared" si="50"/>
        <v>41993.25</v>
      </c>
      <c r="N572">
        <v>1419573600</v>
      </c>
      <c r="O572" s="12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 t="shared" si="48"/>
        <v>94.142857142857139</v>
      </c>
      <c r="G573" s="5">
        <f t="shared" si="49"/>
        <v>0.94142857142857139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2">
        <f t="shared" si="50"/>
        <v>42174.208333333328</v>
      </c>
      <c r="N573">
        <v>1438750800</v>
      </c>
      <c r="O573" s="12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 t="shared" si="48"/>
        <v>52.085106382978722</v>
      </c>
      <c r="G574" s="5">
        <f t="shared" si="49"/>
        <v>0.54400000000000004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2">
        <f t="shared" si="50"/>
        <v>42275.208333333328</v>
      </c>
      <c r="N574">
        <v>1444798800</v>
      </c>
      <c r="O574" s="12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 t="shared" si="48"/>
        <v>24.986666666666668</v>
      </c>
      <c r="G575" s="5">
        <f t="shared" si="49"/>
        <v>1.1188059701492536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2">
        <f t="shared" si="50"/>
        <v>41761.208333333336</v>
      </c>
      <c r="N575">
        <v>1399179600</v>
      </c>
      <c r="O575" s="12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 t="shared" si="48"/>
        <v>69.215277777777771</v>
      </c>
      <c r="G576" s="5">
        <f t="shared" si="49"/>
        <v>3.6914814814814814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2">
        <f t="shared" si="50"/>
        <v>43806.25</v>
      </c>
      <c r="N576">
        <v>1576562400</v>
      </c>
      <c r="O576" s="12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 t="shared" si="48"/>
        <v>93.944444444444443</v>
      </c>
      <c r="G577" s="5">
        <f t="shared" si="49"/>
        <v>0.62930372148859548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2">
        <f t="shared" si="50"/>
        <v>41779.208333333336</v>
      </c>
      <c r="N577">
        <v>1400821200</v>
      </c>
      <c r="O577" s="12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" x14ac:dyDescent="0.3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 t="shared" si="48"/>
        <v>98.40625</v>
      </c>
      <c r="G578" s="5">
        <f t="shared" si="49"/>
        <v>0.6492783505154639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2">
        <f t="shared" si="50"/>
        <v>43040.208333333328</v>
      </c>
      <c r="N578">
        <v>1510984800</v>
      </c>
      <c r="O578" s="12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 t="shared" ref="F579:F642" si="54">E579/I579</f>
        <v>41.783783783783782</v>
      </c>
      <c r="G579" s="5">
        <f t="shared" ref="G579:G642" si="55">E579/D579</f>
        <v>0.18853658536585366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2">
        <f t="shared" ref="M579:M642" si="56">(((L579/60)/60)/24)+DATE(1970,1,1)</f>
        <v>40613.25</v>
      </c>
      <c r="N579">
        <v>1302066000</v>
      </c>
      <c r="O579" s="12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 FIND("/", R579, 1)-1)</f>
        <v>music</v>
      </c>
      <c r="T579" t="str">
        <f t="shared" si="53"/>
        <v>jazz</v>
      </c>
    </row>
    <row r="580" spans="1:20" x14ac:dyDescent="0.3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 t="shared" si="54"/>
        <v>65.991836734693877</v>
      </c>
      <c r="G580" s="5">
        <f t="shared" si="55"/>
        <v>0.1675440414507772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2">
        <f t="shared" si="56"/>
        <v>40878.25</v>
      </c>
      <c r="N580">
        <v>1322978400</v>
      </c>
      <c r="O580" s="12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ref="T580:T643" si="59">RIGHT(R580,LEN(R580)-FIND("/",R580))</f>
        <v>science fiction</v>
      </c>
    </row>
    <row r="581" spans="1:20" x14ac:dyDescent="0.3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 t="shared" si="54"/>
        <v>72.05747126436782</v>
      </c>
      <c r="G581" s="5">
        <f t="shared" si="55"/>
        <v>1.0111290322580646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2">
        <f t="shared" si="56"/>
        <v>40762.208333333336</v>
      </c>
      <c r="N581">
        <v>1313730000</v>
      </c>
      <c r="O581" s="12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 t="shared" si="54"/>
        <v>48.003209242618745</v>
      </c>
      <c r="G582" s="5">
        <f t="shared" si="55"/>
        <v>3.4150228310502282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2">
        <f t="shared" si="56"/>
        <v>41696.25</v>
      </c>
      <c r="N582">
        <v>1394085600</v>
      </c>
      <c r="O582" s="12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 t="shared" si="54"/>
        <v>54.098591549295776</v>
      </c>
      <c r="G583" s="5">
        <f t="shared" si="55"/>
        <v>0.64016666666666666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2">
        <f t="shared" si="56"/>
        <v>40662.208333333336</v>
      </c>
      <c r="N583">
        <v>1305349200</v>
      </c>
      <c r="O583" s="12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 t="shared" si="54"/>
        <v>107.88095238095238</v>
      </c>
      <c r="G584" s="5">
        <f t="shared" si="55"/>
        <v>0.5208045977011494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2">
        <f t="shared" si="56"/>
        <v>42165.208333333328</v>
      </c>
      <c r="N584">
        <v>1434344400</v>
      </c>
      <c r="O584" s="12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" x14ac:dyDescent="0.3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 t="shared" si="54"/>
        <v>67.034103410341032</v>
      </c>
      <c r="G585" s="5">
        <f t="shared" si="55"/>
        <v>3.2240211640211642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2">
        <f t="shared" si="56"/>
        <v>40959.25</v>
      </c>
      <c r="N585">
        <v>1331186400</v>
      </c>
      <c r="O585" s="12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3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 t="shared" si="54"/>
        <v>64.01425914445133</v>
      </c>
      <c r="G586" s="5">
        <f t="shared" si="55"/>
        <v>1.1950810185185186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2">
        <f t="shared" si="56"/>
        <v>41024.208333333336</v>
      </c>
      <c r="N586">
        <v>1336539600</v>
      </c>
      <c r="O586" s="12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 t="shared" si="54"/>
        <v>96.066176470588232</v>
      </c>
      <c r="G587" s="5">
        <f t="shared" si="55"/>
        <v>1.4679775280898877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2">
        <f t="shared" si="56"/>
        <v>40255.208333333336</v>
      </c>
      <c r="N587">
        <v>1269752400</v>
      </c>
      <c r="O587" s="12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3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 t="shared" si="54"/>
        <v>51.184615384615384</v>
      </c>
      <c r="G588" s="5">
        <f t="shared" si="55"/>
        <v>9.5057142857142853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2">
        <f t="shared" si="56"/>
        <v>40499.25</v>
      </c>
      <c r="N588">
        <v>1291615200</v>
      </c>
      <c r="O588" s="12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 t="shared" si="54"/>
        <v>43.92307692307692</v>
      </c>
      <c r="G589" s="5">
        <f t="shared" si="55"/>
        <v>0.72893617021276591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2">
        <f t="shared" si="56"/>
        <v>43484.25</v>
      </c>
      <c r="N589">
        <v>1552366800</v>
      </c>
      <c r="O589" s="12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 t="shared" si="54"/>
        <v>91.021198830409361</v>
      </c>
      <c r="G590" s="5">
        <f t="shared" si="55"/>
        <v>0.7900824873096447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2">
        <f t="shared" si="56"/>
        <v>40262.208333333336</v>
      </c>
      <c r="N590">
        <v>1272171600</v>
      </c>
      <c r="O590" s="12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 t="shared" si="54"/>
        <v>50.127450980392155</v>
      </c>
      <c r="G591" s="5">
        <f t="shared" si="55"/>
        <v>0.64721518987341775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2">
        <f t="shared" si="56"/>
        <v>42190.208333333328</v>
      </c>
      <c r="N591">
        <v>1436677200</v>
      </c>
      <c r="O591" s="12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" x14ac:dyDescent="0.3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 t="shared" si="54"/>
        <v>67.720930232558146</v>
      </c>
      <c r="G592" s="5">
        <f t="shared" si="55"/>
        <v>0.82028169014084507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2">
        <f t="shared" si="56"/>
        <v>41994.25</v>
      </c>
      <c r="N592">
        <v>1420092000</v>
      </c>
      <c r="O592" s="12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 t="shared" si="54"/>
        <v>61.03921568627451</v>
      </c>
      <c r="G593" s="5">
        <f t="shared" si="55"/>
        <v>10.376666666666667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2">
        <f t="shared" si="56"/>
        <v>40373.208333333336</v>
      </c>
      <c r="N593">
        <v>1279947600</v>
      </c>
      <c r="O593" s="12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" x14ac:dyDescent="0.3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 t="shared" si="54"/>
        <v>80.011857707509876</v>
      </c>
      <c r="G594" s="5">
        <f t="shared" si="55"/>
        <v>0.12910076530612244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2">
        <f t="shared" si="56"/>
        <v>41789.208333333336</v>
      </c>
      <c r="N594">
        <v>1402203600</v>
      </c>
      <c r="O594" s="12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3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 t="shared" si="54"/>
        <v>47.001497753369947</v>
      </c>
      <c r="G595" s="5">
        <f t="shared" si="55"/>
        <v>1.5484210526315789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2">
        <f t="shared" si="56"/>
        <v>41724.208333333336</v>
      </c>
      <c r="N595">
        <v>1396933200</v>
      </c>
      <c r="O595" s="12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" x14ac:dyDescent="0.3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 t="shared" si="54"/>
        <v>71.127388535031841</v>
      </c>
      <c r="G596" s="5">
        <f t="shared" si="55"/>
        <v>7.0991735537190084E-2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2">
        <f t="shared" si="56"/>
        <v>42548.208333333328</v>
      </c>
      <c r="N596">
        <v>1467262800</v>
      </c>
      <c r="O596" s="12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" x14ac:dyDescent="0.3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 t="shared" si="54"/>
        <v>89.99079189686924</v>
      </c>
      <c r="G597" s="5">
        <f t="shared" si="55"/>
        <v>2.0852773826458035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2">
        <f t="shared" si="56"/>
        <v>40253.208333333336</v>
      </c>
      <c r="N597">
        <v>1270530000</v>
      </c>
      <c r="O597" s="12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 t="shared" si="54"/>
        <v>43.032786885245905</v>
      </c>
      <c r="G598" s="5">
        <f t="shared" si="55"/>
        <v>0.99683544303797467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2">
        <f t="shared" si="56"/>
        <v>42434.25</v>
      </c>
      <c r="N598">
        <v>1457762400</v>
      </c>
      <c r="O598" s="12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 t="shared" si="54"/>
        <v>67.997714808043881</v>
      </c>
      <c r="G599" s="5">
        <f t="shared" si="55"/>
        <v>2.0159756097560977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2">
        <f t="shared" si="56"/>
        <v>43786.25</v>
      </c>
      <c r="N599">
        <v>1575525600</v>
      </c>
      <c r="O599" s="12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 t="shared" si="54"/>
        <v>73.004566210045667</v>
      </c>
      <c r="G600" s="5">
        <f t="shared" si="55"/>
        <v>1.6209032258064515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2">
        <f t="shared" si="56"/>
        <v>40344.208333333336</v>
      </c>
      <c r="N600">
        <v>1279083600</v>
      </c>
      <c r="O600" s="12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" x14ac:dyDescent="0.3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 t="shared" si="54"/>
        <v>62.341463414634148</v>
      </c>
      <c r="G601" s="5">
        <f t="shared" si="55"/>
        <v>3.6436208125445471E-2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2">
        <f t="shared" si="56"/>
        <v>42047.25</v>
      </c>
      <c r="N601">
        <v>1424412000</v>
      </c>
      <c r="O601" s="12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 t="shared" si="54"/>
        <v>5</v>
      </c>
      <c r="G602" s="5">
        <f t="shared" si="55"/>
        <v>0.05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2">
        <f t="shared" si="56"/>
        <v>41485.208333333336</v>
      </c>
      <c r="N602">
        <v>1376197200</v>
      </c>
      <c r="O602" s="12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 t="shared" si="54"/>
        <v>67.103092783505161</v>
      </c>
      <c r="G603" s="5">
        <f t="shared" si="55"/>
        <v>2.0663492063492064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2">
        <f t="shared" si="56"/>
        <v>41789.208333333336</v>
      </c>
      <c r="N603">
        <v>1402894800</v>
      </c>
      <c r="O603" s="12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" x14ac:dyDescent="0.3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 t="shared" si="54"/>
        <v>79.978947368421046</v>
      </c>
      <c r="G604" s="5">
        <f t="shared" si="55"/>
        <v>1.2823628691983122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2">
        <f t="shared" si="56"/>
        <v>42160.208333333328</v>
      </c>
      <c r="N604">
        <v>1434430800</v>
      </c>
      <c r="O604" s="12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 t="shared" si="54"/>
        <v>62.176470588235297</v>
      </c>
      <c r="G605" s="5">
        <f t="shared" si="55"/>
        <v>1.1966037735849056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2">
        <f t="shared" si="56"/>
        <v>43573.208333333328</v>
      </c>
      <c r="N605">
        <v>1557896400</v>
      </c>
      <c r="O605" s="12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 t="shared" si="54"/>
        <v>53.005950297514879</v>
      </c>
      <c r="G606" s="5">
        <f t="shared" si="55"/>
        <v>1.7073055242390078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2">
        <f t="shared" si="56"/>
        <v>40565.25</v>
      </c>
      <c r="N606">
        <v>1297490400</v>
      </c>
      <c r="O606" s="12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 t="shared" si="54"/>
        <v>57.738317757009348</v>
      </c>
      <c r="G607" s="5">
        <f t="shared" si="55"/>
        <v>1.8721212121212121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2">
        <f t="shared" si="56"/>
        <v>42280.208333333328</v>
      </c>
      <c r="N607">
        <v>1447394400</v>
      </c>
      <c r="O607" s="12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 t="shared" si="54"/>
        <v>40.03125</v>
      </c>
      <c r="G608" s="5">
        <f t="shared" si="55"/>
        <v>1.8838235294117647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2">
        <f t="shared" si="56"/>
        <v>42436.25</v>
      </c>
      <c r="N608">
        <v>1458277200</v>
      </c>
      <c r="O608" s="12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 t="shared" si="54"/>
        <v>81.016591928251117</v>
      </c>
      <c r="G609" s="5">
        <f t="shared" si="55"/>
        <v>1.3129869186046512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2">
        <f t="shared" si="56"/>
        <v>41721.208333333336</v>
      </c>
      <c r="N609">
        <v>1395723600</v>
      </c>
      <c r="O609" s="12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 t="shared" si="54"/>
        <v>35.047468354430379</v>
      </c>
      <c r="G610" s="5">
        <f t="shared" si="55"/>
        <v>2.8397435897435899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2">
        <f t="shared" si="56"/>
        <v>43530.25</v>
      </c>
      <c r="N610">
        <v>1552197600</v>
      </c>
      <c r="O610" s="12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 t="shared" si="54"/>
        <v>102.92307692307692</v>
      </c>
      <c r="G611" s="5">
        <f t="shared" si="55"/>
        <v>1.2041999999999999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2">
        <f t="shared" si="56"/>
        <v>43481.25</v>
      </c>
      <c r="N611">
        <v>1549087200</v>
      </c>
      <c r="O611" s="12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" x14ac:dyDescent="0.3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 t="shared" si="54"/>
        <v>27.998126756166094</v>
      </c>
      <c r="G612" s="5">
        <f t="shared" si="55"/>
        <v>4.1905607476635511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2">
        <f t="shared" si="56"/>
        <v>41259.25</v>
      </c>
      <c r="N612">
        <v>1356847200</v>
      </c>
      <c r="O612" s="12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 t="shared" si="54"/>
        <v>75.733333333333334</v>
      </c>
      <c r="G613" s="5">
        <f t="shared" si="55"/>
        <v>0.13853658536585367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2">
        <f t="shared" si="56"/>
        <v>41480.208333333336</v>
      </c>
      <c r="N613">
        <v>1375765200</v>
      </c>
      <c r="O613" s="12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 t="shared" si="54"/>
        <v>45.026041666666664</v>
      </c>
      <c r="G614" s="5">
        <f t="shared" si="55"/>
        <v>1.3943548387096774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2">
        <f t="shared" si="56"/>
        <v>40474.208333333336</v>
      </c>
      <c r="N614">
        <v>1289800800</v>
      </c>
      <c r="O614" s="12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3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 t="shared" si="54"/>
        <v>73.615384615384613</v>
      </c>
      <c r="G615" s="5">
        <f t="shared" si="55"/>
        <v>1.74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2">
        <f t="shared" si="56"/>
        <v>42973.208333333328</v>
      </c>
      <c r="N615">
        <v>1504501200</v>
      </c>
      <c r="O615" s="12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" x14ac:dyDescent="0.3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 t="shared" si="54"/>
        <v>56.991701244813278</v>
      </c>
      <c r="G616" s="5">
        <f t="shared" si="55"/>
        <v>1.5549056603773586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2">
        <f t="shared" si="56"/>
        <v>42746.25</v>
      </c>
      <c r="N616">
        <v>1485669600</v>
      </c>
      <c r="O616" s="12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 t="shared" si="54"/>
        <v>85.223529411764702</v>
      </c>
      <c r="G617" s="5">
        <f t="shared" si="55"/>
        <v>1.7044705882352942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2">
        <f t="shared" si="56"/>
        <v>42489.208333333328</v>
      </c>
      <c r="N617">
        <v>1462770000</v>
      </c>
      <c r="O617" s="12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 t="shared" si="54"/>
        <v>50.962184873949582</v>
      </c>
      <c r="G618" s="5">
        <f t="shared" si="55"/>
        <v>1.8951562500000001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2">
        <f t="shared" si="56"/>
        <v>41537.208333333336</v>
      </c>
      <c r="N618">
        <v>1379739600</v>
      </c>
      <c r="O618" s="12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 t="shared" si="54"/>
        <v>63.563636363636363</v>
      </c>
      <c r="G619" s="5">
        <f t="shared" si="55"/>
        <v>2.4971428571428573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2">
        <f t="shared" si="56"/>
        <v>41794.208333333336</v>
      </c>
      <c r="N619">
        <v>1402722000</v>
      </c>
      <c r="O619" s="12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 t="shared" si="54"/>
        <v>80.999165275459092</v>
      </c>
      <c r="G620" s="5">
        <f t="shared" si="55"/>
        <v>0.48860523665659616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2">
        <f t="shared" si="56"/>
        <v>41396.208333333336</v>
      </c>
      <c r="N620">
        <v>1369285200</v>
      </c>
      <c r="O620" s="12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 t="shared" si="54"/>
        <v>86.044753086419746</v>
      </c>
      <c r="G621" s="5">
        <f t="shared" si="55"/>
        <v>0.28461970393057684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2">
        <f t="shared" si="56"/>
        <v>40669.208333333336</v>
      </c>
      <c r="N621">
        <v>1304744400</v>
      </c>
      <c r="O621" s="12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 t="shared" si="54"/>
        <v>90.0390625</v>
      </c>
      <c r="G622" s="5">
        <f t="shared" si="55"/>
        <v>2.6802325581395348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2">
        <f t="shared" si="56"/>
        <v>42559.208333333328</v>
      </c>
      <c r="N622">
        <v>1468299600</v>
      </c>
      <c r="O622" s="12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 t="shared" si="54"/>
        <v>74.006063432835816</v>
      </c>
      <c r="G623" s="5">
        <f t="shared" si="55"/>
        <v>6.1980078125000002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2">
        <f t="shared" si="56"/>
        <v>42626.208333333328</v>
      </c>
      <c r="N623">
        <v>1474174800</v>
      </c>
      <c r="O623" s="12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 t="shared" si="54"/>
        <v>92.4375</v>
      </c>
      <c r="G624" s="5">
        <f t="shared" si="55"/>
        <v>3.1301587301587303E-2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2">
        <f t="shared" si="56"/>
        <v>43205.208333333328</v>
      </c>
      <c r="N624">
        <v>1526014800</v>
      </c>
      <c r="O624" s="12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 t="shared" si="54"/>
        <v>55.999257333828446</v>
      </c>
      <c r="G625" s="5">
        <f t="shared" si="55"/>
        <v>1.5992152704135738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2">
        <f t="shared" si="56"/>
        <v>42201.208333333328</v>
      </c>
      <c r="N625">
        <v>1437454800</v>
      </c>
      <c r="O625" s="12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 t="shared" si="54"/>
        <v>32.983796296296298</v>
      </c>
      <c r="G626" s="5">
        <f t="shared" si="55"/>
        <v>2.793921568627451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2">
        <f t="shared" si="56"/>
        <v>42029.25</v>
      </c>
      <c r="N626">
        <v>1422684000</v>
      </c>
      <c r="O626" s="12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" x14ac:dyDescent="0.3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 t="shared" si="54"/>
        <v>93.596774193548384</v>
      </c>
      <c r="G627" s="5">
        <f t="shared" si="55"/>
        <v>0.77373333333333338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2">
        <f t="shared" si="56"/>
        <v>43857.25</v>
      </c>
      <c r="N627">
        <v>1581314400</v>
      </c>
      <c r="O627" s="12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" x14ac:dyDescent="0.3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 t="shared" si="54"/>
        <v>69.867724867724874</v>
      </c>
      <c r="G628" s="5">
        <f t="shared" si="55"/>
        <v>2.0632812500000002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2">
        <f t="shared" si="56"/>
        <v>40449.208333333336</v>
      </c>
      <c r="N628">
        <v>1286427600</v>
      </c>
      <c r="O628" s="12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 t="shared" si="54"/>
        <v>72.129870129870127</v>
      </c>
      <c r="G629" s="5">
        <f t="shared" si="55"/>
        <v>6.9424999999999999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2">
        <f t="shared" si="56"/>
        <v>40345.208333333336</v>
      </c>
      <c r="N629">
        <v>1278738000</v>
      </c>
      <c r="O629" s="12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 t="shared" si="54"/>
        <v>30.041666666666668</v>
      </c>
      <c r="G630" s="5">
        <f t="shared" si="55"/>
        <v>1.5178947368421052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2">
        <f t="shared" si="56"/>
        <v>40455.208333333336</v>
      </c>
      <c r="N630">
        <v>1286427600</v>
      </c>
      <c r="O630" s="12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 t="shared" si="54"/>
        <v>73.968000000000004</v>
      </c>
      <c r="G631" s="5">
        <f t="shared" si="55"/>
        <v>0.64582072176949945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2">
        <f t="shared" si="56"/>
        <v>42557.208333333328</v>
      </c>
      <c r="N631">
        <v>1467954000</v>
      </c>
      <c r="O631" s="12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 t="shared" si="54"/>
        <v>68.65517241379311</v>
      </c>
      <c r="G632" s="5">
        <f t="shared" si="55"/>
        <v>0.62873684210526315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2">
        <f t="shared" si="56"/>
        <v>43586.208333333328</v>
      </c>
      <c r="N632">
        <v>1557637200</v>
      </c>
      <c r="O632" s="12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 t="shared" si="54"/>
        <v>59.992164544564154</v>
      </c>
      <c r="G633" s="5">
        <f t="shared" si="55"/>
        <v>3.1039864864864866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2">
        <f t="shared" si="56"/>
        <v>43550.208333333328</v>
      </c>
      <c r="N633">
        <v>1553922000</v>
      </c>
      <c r="O633" s="12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 t="shared" si="54"/>
        <v>111.15827338129496</v>
      </c>
      <c r="G634" s="5">
        <f t="shared" si="55"/>
        <v>0.42859916782246882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2">
        <f t="shared" si="56"/>
        <v>41945.208333333336</v>
      </c>
      <c r="N634">
        <v>1416463200</v>
      </c>
      <c r="O634" s="12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3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 t="shared" si="54"/>
        <v>53.038095238095238</v>
      </c>
      <c r="G635" s="5">
        <f t="shared" si="55"/>
        <v>0.83119402985074631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2">
        <f t="shared" si="56"/>
        <v>42315.25</v>
      </c>
      <c r="N635">
        <v>1447221600</v>
      </c>
      <c r="O635" s="12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 t="shared" si="54"/>
        <v>55.985524728588658</v>
      </c>
      <c r="G636" s="5">
        <f t="shared" si="55"/>
        <v>0.78531302876480547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2">
        <f t="shared" si="56"/>
        <v>42819.208333333328</v>
      </c>
      <c r="N636">
        <v>1491627600</v>
      </c>
      <c r="O636" s="12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 t="shared" si="54"/>
        <v>69.986760812003524</v>
      </c>
      <c r="G637" s="5">
        <f t="shared" si="55"/>
        <v>1.1409352517985611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2">
        <f t="shared" si="56"/>
        <v>41314.25</v>
      </c>
      <c r="N637">
        <v>1363150800</v>
      </c>
      <c r="O637" s="12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 t="shared" si="54"/>
        <v>48.998079877112133</v>
      </c>
      <c r="G638" s="5">
        <f t="shared" si="55"/>
        <v>0.64537683358624176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2">
        <f t="shared" si="56"/>
        <v>40926.25</v>
      </c>
      <c r="N638">
        <v>1330754400</v>
      </c>
      <c r="O638" s="12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 t="shared" si="54"/>
        <v>103.84615384615384</v>
      </c>
      <c r="G639" s="5">
        <f t="shared" si="55"/>
        <v>0.79411764705882348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2">
        <f t="shared" si="56"/>
        <v>42688.25</v>
      </c>
      <c r="N639">
        <v>1479794400</v>
      </c>
      <c r="O639" s="12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 t="shared" si="54"/>
        <v>99.127659574468083</v>
      </c>
      <c r="G640" s="5">
        <f t="shared" si="55"/>
        <v>0.11419117647058824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2">
        <f t="shared" si="56"/>
        <v>40386.208333333336</v>
      </c>
      <c r="N640">
        <v>1281243600</v>
      </c>
      <c r="O640" s="12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 t="shared" si="54"/>
        <v>107.37777777777778</v>
      </c>
      <c r="G641" s="5">
        <f t="shared" si="55"/>
        <v>0.56186046511627907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2">
        <f t="shared" si="56"/>
        <v>43309.208333333328</v>
      </c>
      <c r="N641">
        <v>1532754000</v>
      </c>
      <c r="O641" s="12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 t="shared" si="54"/>
        <v>76.922178988326849</v>
      </c>
      <c r="G642" s="5">
        <f t="shared" si="55"/>
        <v>0.16501669449081802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2">
        <f t="shared" si="56"/>
        <v>42387.25</v>
      </c>
      <c r="N642">
        <v>1453356000</v>
      </c>
      <c r="O642" s="12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" x14ac:dyDescent="0.3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 t="shared" ref="F643:F706" si="60">E643/I643</f>
        <v>58.128865979381445</v>
      </c>
      <c r="G643" s="5">
        <f t="shared" ref="G643:G706" si="61">E643/D643</f>
        <v>1.1996808510638297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2">
        <f t="shared" ref="M643:M706" si="62">(((L643/60)/60)/24)+DATE(1970,1,1)</f>
        <v>42786.25</v>
      </c>
      <c r="N643">
        <v>1489986000</v>
      </c>
      <c r="O643" s="12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 FIND("/", R643, 1)-1)</f>
        <v>theater</v>
      </c>
      <c r="T643" t="str">
        <f t="shared" si="59"/>
        <v>plays</v>
      </c>
    </row>
    <row r="644" spans="1:20" x14ac:dyDescent="0.3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 t="shared" si="60"/>
        <v>103.73643410852713</v>
      </c>
      <c r="G644" s="5">
        <f t="shared" si="61"/>
        <v>1.4545652173913044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2">
        <f t="shared" si="62"/>
        <v>43451.25</v>
      </c>
      <c r="N644">
        <v>1545804000</v>
      </c>
      <c r="O644" s="12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ref="T644:T707" si="65">RIGHT(R644,LEN(R644)-FIND("/",R644))</f>
        <v>wearables</v>
      </c>
    </row>
    <row r="645" spans="1:20" x14ac:dyDescent="0.3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 t="shared" si="60"/>
        <v>87.962666666666664</v>
      </c>
      <c r="G645" s="5">
        <f t="shared" si="61"/>
        <v>2.2138255033557046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2">
        <f t="shared" si="62"/>
        <v>42795.25</v>
      </c>
      <c r="N645">
        <v>1489899600</v>
      </c>
      <c r="O645" s="12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 t="shared" si="60"/>
        <v>28</v>
      </c>
      <c r="G646" s="5">
        <f t="shared" si="61"/>
        <v>0.48396694214876035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2">
        <f t="shared" si="62"/>
        <v>43452.25</v>
      </c>
      <c r="N646">
        <v>1546495200</v>
      </c>
      <c r="O646" s="12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 t="shared" si="60"/>
        <v>37.999361294443261</v>
      </c>
      <c r="G647" s="5">
        <f t="shared" si="61"/>
        <v>0.92911504424778757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2">
        <f t="shared" si="62"/>
        <v>43369.208333333328</v>
      </c>
      <c r="N647">
        <v>1539752400</v>
      </c>
      <c r="O647" s="12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 t="shared" si="60"/>
        <v>29.999313893653515</v>
      </c>
      <c r="G648" s="5">
        <f t="shared" si="61"/>
        <v>0.88599797365754818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2">
        <f t="shared" si="62"/>
        <v>41346.208333333336</v>
      </c>
      <c r="N648">
        <v>1364101200</v>
      </c>
      <c r="O648" s="12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 t="shared" si="60"/>
        <v>103.5</v>
      </c>
      <c r="G649" s="5">
        <f t="shared" si="61"/>
        <v>0.41399999999999998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2">
        <f t="shared" si="62"/>
        <v>43199.208333333328</v>
      </c>
      <c r="N649">
        <v>1525323600</v>
      </c>
      <c r="O649" s="12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 t="shared" si="60"/>
        <v>85.994467496542185</v>
      </c>
      <c r="G650" s="5">
        <f t="shared" si="61"/>
        <v>0.63056795131845844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2">
        <f t="shared" si="62"/>
        <v>42922.208333333328</v>
      </c>
      <c r="N650">
        <v>1500872400</v>
      </c>
      <c r="O650" s="12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 t="shared" si="60"/>
        <v>98.011627906976742</v>
      </c>
      <c r="G651" s="5">
        <f t="shared" si="61"/>
        <v>0.48482333607230893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2">
        <f t="shared" si="62"/>
        <v>40471.208333333336</v>
      </c>
      <c r="N651">
        <v>1288501200</v>
      </c>
      <c r="O651" s="12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 t="shared" si="60"/>
        <v>2</v>
      </c>
      <c r="G652" s="5">
        <f t="shared" si="61"/>
        <v>0.02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2">
        <f t="shared" si="62"/>
        <v>41828.208333333336</v>
      </c>
      <c r="N652">
        <v>1407128400</v>
      </c>
      <c r="O652" s="12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 t="shared" si="60"/>
        <v>44.994570837642193</v>
      </c>
      <c r="G653" s="5">
        <f t="shared" si="61"/>
        <v>0.88479410269445857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2">
        <f t="shared" si="62"/>
        <v>41692.25</v>
      </c>
      <c r="N653">
        <v>1394344800</v>
      </c>
      <c r="O653" s="12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 t="shared" si="60"/>
        <v>31.012224938875306</v>
      </c>
      <c r="G654" s="5">
        <f t="shared" si="61"/>
        <v>1.2684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2">
        <f t="shared" si="62"/>
        <v>42587.208333333328</v>
      </c>
      <c r="N654">
        <v>1474088400</v>
      </c>
      <c r="O654" s="12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3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 t="shared" si="60"/>
        <v>59.970085470085472</v>
      </c>
      <c r="G655" s="5">
        <f t="shared" si="61"/>
        <v>23.388333333333332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2">
        <f t="shared" si="62"/>
        <v>42468.208333333328</v>
      </c>
      <c r="N655">
        <v>1460264400</v>
      </c>
      <c r="O655" s="12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 t="shared" si="60"/>
        <v>58.9973474801061</v>
      </c>
      <c r="G656" s="5">
        <f t="shared" si="61"/>
        <v>5.0838857142857146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2">
        <f t="shared" si="62"/>
        <v>42240.208333333328</v>
      </c>
      <c r="N656">
        <v>1440824400</v>
      </c>
      <c r="O656" s="12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 t="shared" si="60"/>
        <v>50.045454545454547</v>
      </c>
      <c r="G657" s="5">
        <f t="shared" si="61"/>
        <v>1.9147826086956521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2">
        <f t="shared" si="62"/>
        <v>42796.25</v>
      </c>
      <c r="N657">
        <v>1489554000</v>
      </c>
      <c r="O657" s="12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" x14ac:dyDescent="0.3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 t="shared" si="60"/>
        <v>98.966269841269835</v>
      </c>
      <c r="G658" s="5">
        <f t="shared" si="61"/>
        <v>0.42127533783783783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2">
        <f t="shared" si="62"/>
        <v>43097.25</v>
      </c>
      <c r="N658">
        <v>1514872800</v>
      </c>
      <c r="O658" s="12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 t="shared" si="60"/>
        <v>58.857142857142854</v>
      </c>
      <c r="G659" s="5">
        <f t="shared" si="61"/>
        <v>8.2400000000000001E-2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2">
        <f t="shared" si="62"/>
        <v>43096.25</v>
      </c>
      <c r="N659">
        <v>1515736800</v>
      </c>
      <c r="O659" s="12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 t="shared" si="60"/>
        <v>81.010256410256417</v>
      </c>
      <c r="G660" s="5">
        <f t="shared" si="61"/>
        <v>0.60064638783269964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2">
        <f t="shared" si="62"/>
        <v>42246.208333333328</v>
      </c>
      <c r="N660">
        <v>1442898000</v>
      </c>
      <c r="O660" s="12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 t="shared" si="60"/>
        <v>76.013333333333335</v>
      </c>
      <c r="G661" s="5">
        <f t="shared" si="61"/>
        <v>0.47232808616404309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2">
        <f t="shared" si="62"/>
        <v>40570.25</v>
      </c>
      <c r="N661">
        <v>1296194400</v>
      </c>
      <c r="O661" s="12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 t="shared" si="60"/>
        <v>96.597402597402592</v>
      </c>
      <c r="G662" s="5">
        <f t="shared" si="61"/>
        <v>0.81736263736263737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2">
        <f t="shared" si="62"/>
        <v>42237.208333333328</v>
      </c>
      <c r="N662">
        <v>1440910800</v>
      </c>
      <c r="O662" s="12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 t="shared" si="60"/>
        <v>76.957446808510639</v>
      </c>
      <c r="G663" s="5">
        <f t="shared" si="61"/>
        <v>0.54187265917603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2">
        <f t="shared" si="62"/>
        <v>40996.208333333336</v>
      </c>
      <c r="N663">
        <v>1335502800</v>
      </c>
      <c r="O663" s="12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 t="shared" si="60"/>
        <v>67.984732824427482</v>
      </c>
      <c r="G664" s="5">
        <f t="shared" si="61"/>
        <v>0.97868131868131869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2">
        <f t="shared" si="62"/>
        <v>43443.25</v>
      </c>
      <c r="N664">
        <v>1544680800</v>
      </c>
      <c r="O664" s="12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 t="shared" si="60"/>
        <v>88.781609195402297</v>
      </c>
      <c r="G665" s="5">
        <f t="shared" si="61"/>
        <v>0.77239999999999998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2">
        <f t="shared" si="62"/>
        <v>40458.208333333336</v>
      </c>
      <c r="N665">
        <v>1288414800</v>
      </c>
      <c r="O665" s="12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 t="shared" si="60"/>
        <v>24.99623706491063</v>
      </c>
      <c r="G666" s="5">
        <f t="shared" si="61"/>
        <v>0.33464735516372796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2">
        <f t="shared" si="62"/>
        <v>40959.25</v>
      </c>
      <c r="N666">
        <v>1330581600</v>
      </c>
      <c r="O666" s="12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 t="shared" si="60"/>
        <v>44.922794117647058</v>
      </c>
      <c r="G667" s="5">
        <f t="shared" si="61"/>
        <v>2.3958823529411766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2">
        <f t="shared" si="62"/>
        <v>40733.208333333336</v>
      </c>
      <c r="N667">
        <v>1311397200</v>
      </c>
      <c r="O667" s="12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 t="shared" si="60"/>
        <v>79.400000000000006</v>
      </c>
      <c r="G668" s="5">
        <f t="shared" si="61"/>
        <v>0.64032258064516134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2">
        <f t="shared" si="62"/>
        <v>41516.208333333336</v>
      </c>
      <c r="N668">
        <v>1378357200</v>
      </c>
      <c r="O668" s="12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" x14ac:dyDescent="0.3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 t="shared" si="60"/>
        <v>29.009546539379475</v>
      </c>
      <c r="G669" s="5">
        <f t="shared" si="61"/>
        <v>1.7615942028985507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2">
        <f t="shared" si="62"/>
        <v>41892.208333333336</v>
      </c>
      <c r="N669">
        <v>1411102800</v>
      </c>
      <c r="O669" s="12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" x14ac:dyDescent="0.3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 t="shared" si="60"/>
        <v>73.59210526315789</v>
      </c>
      <c r="G670" s="5">
        <f t="shared" si="61"/>
        <v>0.20338181818181819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2">
        <f t="shared" si="62"/>
        <v>41122.208333333336</v>
      </c>
      <c r="N670">
        <v>1344834000</v>
      </c>
      <c r="O670" s="12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 t="shared" si="60"/>
        <v>107.97038864898211</v>
      </c>
      <c r="G671" s="5">
        <f t="shared" si="61"/>
        <v>3.5864754098360656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2">
        <f t="shared" si="62"/>
        <v>42912.208333333328</v>
      </c>
      <c r="N671">
        <v>1499230800</v>
      </c>
      <c r="O671" s="12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" x14ac:dyDescent="0.3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 t="shared" si="60"/>
        <v>68.987284287011803</v>
      </c>
      <c r="G672" s="5">
        <f t="shared" si="61"/>
        <v>4.6885802469135802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2">
        <f t="shared" si="62"/>
        <v>42425.25</v>
      </c>
      <c r="N672">
        <v>1457416800</v>
      </c>
      <c r="O672" s="12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" x14ac:dyDescent="0.3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 t="shared" si="60"/>
        <v>111.02236719478098</v>
      </c>
      <c r="G673" s="5">
        <f t="shared" si="61"/>
        <v>1.220563524590164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2">
        <f t="shared" si="62"/>
        <v>40390.208333333336</v>
      </c>
      <c r="N673">
        <v>1280898000</v>
      </c>
      <c r="O673" s="12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 t="shared" si="60"/>
        <v>24.997515808491418</v>
      </c>
      <c r="G674" s="5">
        <f t="shared" si="61"/>
        <v>0.55931783729156137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2">
        <f t="shared" si="62"/>
        <v>43180.208333333328</v>
      </c>
      <c r="N674">
        <v>1522472400</v>
      </c>
      <c r="O674" s="12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 t="shared" si="60"/>
        <v>42.155172413793103</v>
      </c>
      <c r="G675" s="5">
        <f t="shared" si="61"/>
        <v>0.43660714285714286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2">
        <f t="shared" si="62"/>
        <v>42475.208333333328</v>
      </c>
      <c r="N675">
        <v>1462510800</v>
      </c>
      <c r="O675" s="12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 t="shared" si="60"/>
        <v>47.003284072249592</v>
      </c>
      <c r="G676" s="5">
        <f t="shared" si="61"/>
        <v>0.33538371411833628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2">
        <f t="shared" si="62"/>
        <v>40774.208333333336</v>
      </c>
      <c r="N676">
        <v>1317790800</v>
      </c>
      <c r="O676" s="12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 t="shared" si="60"/>
        <v>36.0392749244713</v>
      </c>
      <c r="G677" s="5">
        <f t="shared" si="61"/>
        <v>1.2297938144329896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2">
        <f t="shared" si="62"/>
        <v>43719.208333333328</v>
      </c>
      <c r="N677">
        <v>1568782800</v>
      </c>
      <c r="O677" s="12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 t="shared" si="60"/>
        <v>101.03760683760684</v>
      </c>
      <c r="G678" s="5">
        <f t="shared" si="61"/>
        <v>1.8974959871589085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2">
        <f t="shared" si="62"/>
        <v>41178.208333333336</v>
      </c>
      <c r="N678">
        <v>1349413200</v>
      </c>
      <c r="O678" s="12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 t="shared" si="60"/>
        <v>39.927927927927925</v>
      </c>
      <c r="G679" s="5">
        <f t="shared" si="61"/>
        <v>0.83622641509433959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2">
        <f t="shared" si="62"/>
        <v>42561.208333333328</v>
      </c>
      <c r="N679">
        <v>1472446800</v>
      </c>
      <c r="O679" s="12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 t="shared" si="60"/>
        <v>83.158139534883716</v>
      </c>
      <c r="G680" s="5">
        <f t="shared" si="61"/>
        <v>0.17968844221105529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2">
        <f t="shared" si="62"/>
        <v>43484.25</v>
      </c>
      <c r="N680">
        <v>1548050400</v>
      </c>
      <c r="O680" s="12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 t="shared" si="60"/>
        <v>39.97520661157025</v>
      </c>
      <c r="G681" s="5">
        <f t="shared" si="61"/>
        <v>10.365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2">
        <f t="shared" si="62"/>
        <v>43756.208333333328</v>
      </c>
      <c r="N681">
        <v>1571806800</v>
      </c>
      <c r="O681" s="12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" x14ac:dyDescent="0.3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 t="shared" si="60"/>
        <v>47.993908629441627</v>
      </c>
      <c r="G682" s="5">
        <f t="shared" si="61"/>
        <v>0.97405219780219776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2">
        <f t="shared" si="62"/>
        <v>43813.25</v>
      </c>
      <c r="N682">
        <v>1576476000</v>
      </c>
      <c r="O682" s="12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" x14ac:dyDescent="0.3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 t="shared" si="60"/>
        <v>95.978877489438744</v>
      </c>
      <c r="G683" s="5">
        <f t="shared" si="61"/>
        <v>0.86386203150461705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2">
        <f t="shared" si="62"/>
        <v>40898.25</v>
      </c>
      <c r="N683">
        <v>1324965600</v>
      </c>
      <c r="O683" s="12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 t="shared" si="60"/>
        <v>78.728155339805824</v>
      </c>
      <c r="G684" s="5">
        <f t="shared" si="61"/>
        <v>1.5016666666666667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2">
        <f t="shared" si="62"/>
        <v>41619.25</v>
      </c>
      <c r="N684">
        <v>1387519200</v>
      </c>
      <c r="O684" s="12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 t="shared" si="60"/>
        <v>56.081632653061227</v>
      </c>
      <c r="G685" s="5">
        <f t="shared" si="61"/>
        <v>3.5843478260869563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2">
        <f t="shared" si="62"/>
        <v>43359.208333333328</v>
      </c>
      <c r="N685">
        <v>1537246800</v>
      </c>
      <c r="O685" s="12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 t="shared" si="60"/>
        <v>69.090909090909093</v>
      </c>
      <c r="G686" s="5">
        <f t="shared" si="61"/>
        <v>5.4285714285714288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2">
        <f t="shared" si="62"/>
        <v>40358.208333333336</v>
      </c>
      <c r="N686">
        <v>1279515600</v>
      </c>
      <c r="O686" s="12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 t="shared" si="60"/>
        <v>102.05291576673866</v>
      </c>
      <c r="G687" s="5">
        <f t="shared" si="61"/>
        <v>0.67500714285714281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2">
        <f t="shared" si="62"/>
        <v>42239.208333333328</v>
      </c>
      <c r="N687">
        <v>1442379600</v>
      </c>
      <c r="O687" s="12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 t="shared" si="60"/>
        <v>107.32089552238806</v>
      </c>
      <c r="G688" s="5">
        <f t="shared" si="61"/>
        <v>1.9174666666666667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2">
        <f t="shared" si="62"/>
        <v>43186.208333333328</v>
      </c>
      <c r="N688">
        <v>1523077200</v>
      </c>
      <c r="O688" s="12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 t="shared" si="60"/>
        <v>51.970260223048328</v>
      </c>
      <c r="G689" s="5">
        <f t="shared" si="61"/>
        <v>9.32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2">
        <f t="shared" si="62"/>
        <v>42806.25</v>
      </c>
      <c r="N689">
        <v>1489554000</v>
      </c>
      <c r="O689" s="12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 t="shared" si="60"/>
        <v>71.137142857142862</v>
      </c>
      <c r="G690" s="5">
        <f t="shared" si="61"/>
        <v>4.2927586206896553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2">
        <f t="shared" si="62"/>
        <v>43475.25</v>
      </c>
      <c r="N690">
        <v>1548482400</v>
      </c>
      <c r="O690" s="12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 t="shared" si="60"/>
        <v>106.49275362318841</v>
      </c>
      <c r="G691" s="5">
        <f t="shared" si="61"/>
        <v>1.0065753424657535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2">
        <f t="shared" si="62"/>
        <v>41576.208333333336</v>
      </c>
      <c r="N691">
        <v>1384063200</v>
      </c>
      <c r="O691" s="12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 t="shared" si="60"/>
        <v>42.93684210526316</v>
      </c>
      <c r="G692" s="5">
        <f t="shared" si="61"/>
        <v>2.266111111111111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2">
        <f t="shared" si="62"/>
        <v>40874.25</v>
      </c>
      <c r="N692">
        <v>1322892000</v>
      </c>
      <c r="O692" s="12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 t="shared" si="60"/>
        <v>30.037974683544302</v>
      </c>
      <c r="G693" s="5">
        <f t="shared" si="61"/>
        <v>1.4238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2">
        <f t="shared" si="62"/>
        <v>41185.208333333336</v>
      </c>
      <c r="N693">
        <v>1350709200</v>
      </c>
      <c r="O693" s="12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3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 t="shared" si="60"/>
        <v>70.623376623376629</v>
      </c>
      <c r="G694" s="5">
        <f t="shared" si="61"/>
        <v>0.90633333333333332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2">
        <f t="shared" si="62"/>
        <v>43655.208333333328</v>
      </c>
      <c r="N694">
        <v>1564203600</v>
      </c>
      <c r="O694" s="12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" x14ac:dyDescent="0.3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 t="shared" si="60"/>
        <v>66.016018306636155</v>
      </c>
      <c r="G695" s="5">
        <f t="shared" si="61"/>
        <v>0.63966740576496672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2">
        <f t="shared" si="62"/>
        <v>43025.208333333328</v>
      </c>
      <c r="N695">
        <v>1509685200</v>
      </c>
      <c r="O695" s="12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 t="shared" si="60"/>
        <v>96.911392405063296</v>
      </c>
      <c r="G696" s="5">
        <f t="shared" si="61"/>
        <v>0.84131868131868137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2">
        <f t="shared" si="62"/>
        <v>43066.25</v>
      </c>
      <c r="N696">
        <v>1514959200</v>
      </c>
      <c r="O696" s="12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 t="shared" si="60"/>
        <v>62.867346938775512</v>
      </c>
      <c r="G697" s="5">
        <f t="shared" si="61"/>
        <v>1.3393478260869565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2">
        <f t="shared" si="62"/>
        <v>42322.25</v>
      </c>
      <c r="N697">
        <v>1448863200</v>
      </c>
      <c r="O697" s="12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 t="shared" si="60"/>
        <v>108.98537682789652</v>
      </c>
      <c r="G698" s="5">
        <f t="shared" si="61"/>
        <v>0.59042047531992692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2">
        <f t="shared" si="62"/>
        <v>42114.208333333328</v>
      </c>
      <c r="N698">
        <v>1429592400</v>
      </c>
      <c r="O698" s="12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" x14ac:dyDescent="0.3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 t="shared" si="60"/>
        <v>26.999314599040439</v>
      </c>
      <c r="G699" s="5">
        <f t="shared" si="61"/>
        <v>1.5280062063615205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2">
        <f t="shared" si="62"/>
        <v>43190.208333333328</v>
      </c>
      <c r="N699">
        <v>1522645200</v>
      </c>
      <c r="O699" s="12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 t="shared" si="60"/>
        <v>65.004147943311438</v>
      </c>
      <c r="G700" s="5">
        <f t="shared" si="61"/>
        <v>4.466912114014252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2">
        <f t="shared" si="62"/>
        <v>40871.25</v>
      </c>
      <c r="N700">
        <v>1323324000</v>
      </c>
      <c r="O700" s="12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 t="shared" si="60"/>
        <v>111.51785714285714</v>
      </c>
      <c r="G701" s="5">
        <f t="shared" si="61"/>
        <v>0.8439189189189189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2">
        <f t="shared" si="62"/>
        <v>43641.208333333328</v>
      </c>
      <c r="N701">
        <v>1561525200</v>
      </c>
      <c r="O701" s="12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" x14ac:dyDescent="0.3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 t="shared" si="60"/>
        <v>3</v>
      </c>
      <c r="G702" s="5">
        <f t="shared" si="61"/>
        <v>0.03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2">
        <f t="shared" si="62"/>
        <v>40203.25</v>
      </c>
      <c r="N702">
        <v>1265695200</v>
      </c>
      <c r="O702" s="12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" x14ac:dyDescent="0.3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 t="shared" si="60"/>
        <v>110.99268292682927</v>
      </c>
      <c r="G703" s="5">
        <f t="shared" si="61"/>
        <v>1.7502692307692307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2">
        <f t="shared" si="62"/>
        <v>40629.208333333336</v>
      </c>
      <c r="N703">
        <v>1301806800</v>
      </c>
      <c r="O703" s="12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" x14ac:dyDescent="0.3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 t="shared" si="60"/>
        <v>56.746987951807228</v>
      </c>
      <c r="G704" s="5">
        <f t="shared" si="61"/>
        <v>0.54137931034482756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2">
        <f t="shared" si="62"/>
        <v>41477.208333333336</v>
      </c>
      <c r="N704">
        <v>1374901200</v>
      </c>
      <c r="O704" s="12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 t="shared" si="60"/>
        <v>97.020608439646708</v>
      </c>
      <c r="G705" s="5">
        <f t="shared" si="61"/>
        <v>3.1187381703470032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2">
        <f t="shared" si="62"/>
        <v>41020.208333333336</v>
      </c>
      <c r="N705">
        <v>1336453200</v>
      </c>
      <c r="O705" s="12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" x14ac:dyDescent="0.3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 t="shared" si="60"/>
        <v>92.08620689655173</v>
      </c>
      <c r="G706" s="5">
        <f t="shared" si="61"/>
        <v>1.2278160919540231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2">
        <f t="shared" si="62"/>
        <v>42555.208333333328</v>
      </c>
      <c r="N706">
        <v>1468904400</v>
      </c>
      <c r="O706" s="12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 t="shared" ref="F707:F770" si="66">E707/I707</f>
        <v>82.986666666666665</v>
      </c>
      <c r="G707" s="5">
        <f t="shared" ref="G707:G770" si="67">E707/D707</f>
        <v>0.99026517383618151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2">
        <f t="shared" ref="M707:M770" si="68">(((L707/60)/60)/24)+DATE(1970,1,1)</f>
        <v>41619.25</v>
      </c>
      <c r="N707">
        <v>1387087200</v>
      </c>
      <c r="O707" s="12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 FIND("/", R707, 1)-1)</f>
        <v>publishing</v>
      </c>
      <c r="T707" t="str">
        <f t="shared" si="65"/>
        <v>nonfiction</v>
      </c>
    </row>
    <row r="708" spans="1:20" ht="31" x14ac:dyDescent="0.3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 t="shared" si="66"/>
        <v>103.03791821561339</v>
      </c>
      <c r="G708" s="5">
        <f t="shared" si="67"/>
        <v>1.278468634686347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2">
        <f t="shared" si="68"/>
        <v>43471.25</v>
      </c>
      <c r="N708">
        <v>1547445600</v>
      </c>
      <c r="O708" s="12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ref="T708:T771" si="71">RIGHT(R708,LEN(R708)-FIND("/",R708))</f>
        <v>web</v>
      </c>
    </row>
    <row r="709" spans="1:20" ht="31" x14ac:dyDescent="0.3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 t="shared" si="66"/>
        <v>68.922619047619051</v>
      </c>
      <c r="G709" s="5">
        <f t="shared" si="67"/>
        <v>1.5861643835616439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2">
        <f t="shared" si="68"/>
        <v>43442.25</v>
      </c>
      <c r="N709">
        <v>1547359200</v>
      </c>
      <c r="O709" s="12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 t="shared" si="66"/>
        <v>87.737226277372258</v>
      </c>
      <c r="G710" s="5">
        <f t="shared" si="67"/>
        <v>7.0705882352941174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2">
        <f t="shared" si="68"/>
        <v>42877.208333333328</v>
      </c>
      <c r="N710">
        <v>1496293200</v>
      </c>
      <c r="O710" s="12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 t="shared" si="66"/>
        <v>75.021505376344081</v>
      </c>
      <c r="G711" s="5">
        <f t="shared" si="67"/>
        <v>1.4238775510204082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2">
        <f t="shared" si="68"/>
        <v>41018.208333333336</v>
      </c>
      <c r="N711">
        <v>1335416400</v>
      </c>
      <c r="O711" s="12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" x14ac:dyDescent="0.3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 t="shared" si="66"/>
        <v>50.863999999999997</v>
      </c>
      <c r="G712" s="5">
        <f t="shared" si="67"/>
        <v>1.4786046511627906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2">
        <f t="shared" si="68"/>
        <v>43295.208333333328</v>
      </c>
      <c r="N712">
        <v>1532149200</v>
      </c>
      <c r="O712" s="12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" x14ac:dyDescent="0.3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 t="shared" si="66"/>
        <v>90</v>
      </c>
      <c r="G713" s="5">
        <f t="shared" si="67"/>
        <v>0.20322580645161289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2">
        <f t="shared" si="68"/>
        <v>42393.25</v>
      </c>
      <c r="N713">
        <v>1453788000</v>
      </c>
      <c r="O713" s="12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" x14ac:dyDescent="0.3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 t="shared" si="66"/>
        <v>72.896039603960389</v>
      </c>
      <c r="G714" s="5">
        <f t="shared" si="67"/>
        <v>18.40625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2">
        <f t="shared" si="68"/>
        <v>42559.208333333328</v>
      </c>
      <c r="N714">
        <v>1471496400</v>
      </c>
      <c r="O714" s="12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 t="shared" si="66"/>
        <v>108.48543689320388</v>
      </c>
      <c r="G715" s="5">
        <f t="shared" si="67"/>
        <v>1.6194202898550725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2">
        <f t="shared" si="68"/>
        <v>42604.208333333328</v>
      </c>
      <c r="N715">
        <v>1472878800</v>
      </c>
      <c r="O715" s="12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 t="shared" si="66"/>
        <v>101.98095238095237</v>
      </c>
      <c r="G716" s="5">
        <f t="shared" si="67"/>
        <v>4.7282077922077921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2">
        <f t="shared" si="68"/>
        <v>41870.208333333336</v>
      </c>
      <c r="N716">
        <v>1408510800</v>
      </c>
      <c r="O716" s="12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 t="shared" si="66"/>
        <v>44.009146341463413</v>
      </c>
      <c r="G717" s="5">
        <f t="shared" si="67"/>
        <v>0.24466101694915254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2">
        <f t="shared" si="68"/>
        <v>40397.208333333336</v>
      </c>
      <c r="N717">
        <v>1281589200</v>
      </c>
      <c r="O717" s="12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 t="shared" si="66"/>
        <v>65.942675159235662</v>
      </c>
      <c r="G718" s="5">
        <f t="shared" si="67"/>
        <v>5.1764999999999999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2">
        <f t="shared" si="68"/>
        <v>41465.208333333336</v>
      </c>
      <c r="N718">
        <v>1375851600</v>
      </c>
      <c r="O718" s="12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" x14ac:dyDescent="0.3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 t="shared" si="66"/>
        <v>24.987387387387386</v>
      </c>
      <c r="G719" s="5">
        <f t="shared" si="67"/>
        <v>2.4764285714285714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2">
        <f t="shared" si="68"/>
        <v>40777.208333333336</v>
      </c>
      <c r="N719">
        <v>1315803600</v>
      </c>
      <c r="O719" s="12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 t="shared" si="66"/>
        <v>28.003367003367003</v>
      </c>
      <c r="G720" s="5">
        <f t="shared" si="67"/>
        <v>1.0020481927710843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2">
        <f t="shared" si="68"/>
        <v>41442.208333333336</v>
      </c>
      <c r="N720">
        <v>1373691600</v>
      </c>
      <c r="O720" s="12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 t="shared" si="66"/>
        <v>85.829268292682926</v>
      </c>
      <c r="G721" s="5">
        <f t="shared" si="67"/>
        <v>1.53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2">
        <f t="shared" si="68"/>
        <v>41058.208333333336</v>
      </c>
      <c r="N721">
        <v>1339218000</v>
      </c>
      <c r="O721" s="12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" x14ac:dyDescent="0.3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 t="shared" si="66"/>
        <v>84.921052631578945</v>
      </c>
      <c r="G722" s="5">
        <f t="shared" si="67"/>
        <v>0.37091954022988505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2">
        <f t="shared" si="68"/>
        <v>43152.25</v>
      </c>
      <c r="N722">
        <v>1520402400</v>
      </c>
      <c r="O722" s="12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 t="shared" si="66"/>
        <v>90.483333333333334</v>
      </c>
      <c r="G723" s="5">
        <f t="shared" si="67"/>
        <v>4.3923948220064728E-2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2">
        <f t="shared" si="68"/>
        <v>43194.208333333328</v>
      </c>
      <c r="N723">
        <v>1523336400</v>
      </c>
      <c r="O723" s="12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 t="shared" si="66"/>
        <v>25.00197628458498</v>
      </c>
      <c r="G724" s="5">
        <f t="shared" si="67"/>
        <v>1.5650721649484536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2">
        <f t="shared" si="68"/>
        <v>43045.25</v>
      </c>
      <c r="N724">
        <v>1512280800</v>
      </c>
      <c r="O724" s="12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 t="shared" si="66"/>
        <v>92.013888888888886</v>
      </c>
      <c r="G725" s="5">
        <f t="shared" si="67"/>
        <v>2.704081632653061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2">
        <f t="shared" si="68"/>
        <v>42431.25</v>
      </c>
      <c r="N725">
        <v>1458709200</v>
      </c>
      <c r="O725" s="12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" x14ac:dyDescent="0.3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 t="shared" si="66"/>
        <v>93.066115702479337</v>
      </c>
      <c r="G726" s="5">
        <f t="shared" si="67"/>
        <v>1.3405952380952382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2">
        <f t="shared" si="68"/>
        <v>41934.208333333336</v>
      </c>
      <c r="N726">
        <v>1414126800</v>
      </c>
      <c r="O726" s="12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 t="shared" si="66"/>
        <v>61.008145363408524</v>
      </c>
      <c r="G727" s="5">
        <f t="shared" si="67"/>
        <v>0.50398033126293995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2">
        <f t="shared" si="68"/>
        <v>41958.25</v>
      </c>
      <c r="N727">
        <v>1416204000</v>
      </c>
      <c r="O727" s="12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3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 t="shared" si="66"/>
        <v>92.036259541984734</v>
      </c>
      <c r="G728" s="5">
        <f t="shared" si="67"/>
        <v>0.88815837937384901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2">
        <f t="shared" si="68"/>
        <v>40476.208333333336</v>
      </c>
      <c r="N728">
        <v>1288501200</v>
      </c>
      <c r="O728" s="12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 t="shared" si="66"/>
        <v>81.132596685082873</v>
      </c>
      <c r="G729" s="5">
        <f t="shared" si="67"/>
        <v>1.65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2">
        <f t="shared" si="68"/>
        <v>43485.25</v>
      </c>
      <c r="N729">
        <v>1552971600</v>
      </c>
      <c r="O729" s="12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" x14ac:dyDescent="0.3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 t="shared" si="66"/>
        <v>73.5</v>
      </c>
      <c r="G730" s="5">
        <f t="shared" si="67"/>
        <v>0.17499999999999999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2">
        <f t="shared" si="68"/>
        <v>42515.208333333328</v>
      </c>
      <c r="N730">
        <v>1465102800</v>
      </c>
      <c r="O730" s="12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" x14ac:dyDescent="0.3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 t="shared" si="66"/>
        <v>85.221311475409834</v>
      </c>
      <c r="G731" s="5">
        <f t="shared" si="67"/>
        <v>1.8566071428571429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2">
        <f t="shared" si="68"/>
        <v>41309.25</v>
      </c>
      <c r="N731">
        <v>1360130400</v>
      </c>
      <c r="O731" s="12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 t="shared" si="66"/>
        <v>110.96825396825396</v>
      </c>
      <c r="G732" s="5">
        <f t="shared" si="67"/>
        <v>4.1266319444444441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2">
        <f t="shared" si="68"/>
        <v>42147.208333333328</v>
      </c>
      <c r="N732">
        <v>1432875600</v>
      </c>
      <c r="O732" s="12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 t="shared" si="66"/>
        <v>32.968036529680369</v>
      </c>
      <c r="G733" s="5">
        <f t="shared" si="67"/>
        <v>0.90249999999999997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2">
        <f t="shared" si="68"/>
        <v>42939.208333333328</v>
      </c>
      <c r="N733">
        <v>1500872400</v>
      </c>
      <c r="O733" s="12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 t="shared" si="66"/>
        <v>96.005352363960753</v>
      </c>
      <c r="G734" s="5">
        <f t="shared" si="67"/>
        <v>0.91984615384615387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2">
        <f t="shared" si="68"/>
        <v>42816.208333333328</v>
      </c>
      <c r="N734">
        <v>1492146000</v>
      </c>
      <c r="O734" s="12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 t="shared" si="66"/>
        <v>84.96632653061225</v>
      </c>
      <c r="G735" s="5">
        <f t="shared" si="67"/>
        <v>5.2700632911392402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2">
        <f t="shared" si="68"/>
        <v>41844.208333333336</v>
      </c>
      <c r="N735">
        <v>1407301200</v>
      </c>
      <c r="O735" s="12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 t="shared" si="66"/>
        <v>25.007462686567163</v>
      </c>
      <c r="G736" s="5">
        <f t="shared" si="67"/>
        <v>3.1914285714285713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2">
        <f t="shared" si="68"/>
        <v>42763.25</v>
      </c>
      <c r="N736">
        <v>1486620000</v>
      </c>
      <c r="O736" s="12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" x14ac:dyDescent="0.3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 t="shared" si="66"/>
        <v>65.998995479658461</v>
      </c>
      <c r="G737" s="5">
        <f t="shared" si="67"/>
        <v>3.5418867924528303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2">
        <f t="shared" si="68"/>
        <v>42459.208333333328</v>
      </c>
      <c r="N737">
        <v>1459918800</v>
      </c>
      <c r="O737" s="12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 t="shared" si="66"/>
        <v>87.34482758620689</v>
      </c>
      <c r="G738" s="5">
        <f t="shared" si="67"/>
        <v>0.32896103896103895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2">
        <f t="shared" si="68"/>
        <v>42055.25</v>
      </c>
      <c r="N738">
        <v>1424757600</v>
      </c>
      <c r="O738" s="12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" x14ac:dyDescent="0.3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 t="shared" si="66"/>
        <v>27.933333333333334</v>
      </c>
      <c r="G739" s="5">
        <f t="shared" si="67"/>
        <v>1.358918918918919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2">
        <f t="shared" si="68"/>
        <v>42685.25</v>
      </c>
      <c r="N739">
        <v>1479880800</v>
      </c>
      <c r="O739" s="12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3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 t="shared" si="66"/>
        <v>103.8</v>
      </c>
      <c r="G740" s="5">
        <f t="shared" si="67"/>
        <v>2.0843373493975904E-2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2">
        <f t="shared" si="68"/>
        <v>41959.25</v>
      </c>
      <c r="N740">
        <v>1418018400</v>
      </c>
      <c r="O740" s="12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 t="shared" si="66"/>
        <v>31.937172774869111</v>
      </c>
      <c r="G741" s="5">
        <f t="shared" si="67"/>
        <v>0.61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2">
        <f t="shared" si="68"/>
        <v>41089.208333333336</v>
      </c>
      <c r="N741">
        <v>1341032400</v>
      </c>
      <c r="O741" s="12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3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 t="shared" si="66"/>
        <v>99.5</v>
      </c>
      <c r="G742" s="5">
        <f t="shared" si="67"/>
        <v>0.30037735849056602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2">
        <f t="shared" si="68"/>
        <v>42769.25</v>
      </c>
      <c r="N742">
        <v>1486360800</v>
      </c>
      <c r="O742" s="12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 t="shared" si="66"/>
        <v>108.84615384615384</v>
      </c>
      <c r="G743" s="5">
        <f t="shared" si="67"/>
        <v>11.791666666666666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2">
        <f t="shared" si="68"/>
        <v>40321.208333333336</v>
      </c>
      <c r="N743">
        <v>1274677200</v>
      </c>
      <c r="O743" s="12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 t="shared" si="66"/>
        <v>110.76229508196721</v>
      </c>
      <c r="G744" s="5">
        <f t="shared" si="67"/>
        <v>11.260833333333334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2">
        <f t="shared" si="68"/>
        <v>40197.25</v>
      </c>
      <c r="N744">
        <v>1267509600</v>
      </c>
      <c r="O744" s="12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" x14ac:dyDescent="0.3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 t="shared" si="66"/>
        <v>29.647058823529413</v>
      </c>
      <c r="G745" s="5">
        <f t="shared" si="67"/>
        <v>0.12923076923076923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2">
        <f t="shared" si="68"/>
        <v>42298.208333333328</v>
      </c>
      <c r="N745">
        <v>1445922000</v>
      </c>
      <c r="O745" s="12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 t="shared" si="66"/>
        <v>101.71428571428571</v>
      </c>
      <c r="G746" s="5">
        <f t="shared" si="67"/>
        <v>7.12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2">
        <f t="shared" si="68"/>
        <v>43322.208333333328</v>
      </c>
      <c r="N746">
        <v>1534050000</v>
      </c>
      <c r="O746" s="12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" x14ac:dyDescent="0.3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 t="shared" si="66"/>
        <v>61.5</v>
      </c>
      <c r="G747" s="5">
        <f t="shared" si="67"/>
        <v>0.30304347826086958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2">
        <f t="shared" si="68"/>
        <v>40328.208333333336</v>
      </c>
      <c r="N747">
        <v>1277528400</v>
      </c>
      <c r="O747" s="12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 t="shared" si="66"/>
        <v>35</v>
      </c>
      <c r="G748" s="5">
        <f t="shared" si="67"/>
        <v>2.1250896057347672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2">
        <f t="shared" si="68"/>
        <v>40825.208333333336</v>
      </c>
      <c r="N748">
        <v>1318568400</v>
      </c>
      <c r="O748" s="12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 t="shared" si="66"/>
        <v>40.049999999999997</v>
      </c>
      <c r="G749" s="5">
        <f t="shared" si="67"/>
        <v>2.2885714285714287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2">
        <f t="shared" si="68"/>
        <v>40423.208333333336</v>
      </c>
      <c r="N749">
        <v>1284354000</v>
      </c>
      <c r="O749" s="12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 t="shared" si="66"/>
        <v>110.97231270358306</v>
      </c>
      <c r="G750" s="5">
        <f t="shared" si="67"/>
        <v>0.34959979476654696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2">
        <f t="shared" si="68"/>
        <v>40238.25</v>
      </c>
      <c r="N750">
        <v>1269579600</v>
      </c>
      <c r="O750" s="12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 t="shared" si="66"/>
        <v>36.959016393442624</v>
      </c>
      <c r="G751" s="5">
        <f t="shared" si="67"/>
        <v>1.5729069767441861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2">
        <f t="shared" si="68"/>
        <v>41920.208333333336</v>
      </c>
      <c r="N751">
        <v>1413781200</v>
      </c>
      <c r="O751" s="12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3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 t="shared" si="66"/>
        <v>1</v>
      </c>
      <c r="G752" s="5">
        <f t="shared" si="67"/>
        <v>0.01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2">
        <f t="shared" si="68"/>
        <v>40360.208333333336</v>
      </c>
      <c r="N752">
        <v>1280120400</v>
      </c>
      <c r="O752" s="12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 t="shared" si="66"/>
        <v>30.974074074074075</v>
      </c>
      <c r="G753" s="5">
        <f t="shared" si="67"/>
        <v>2.3230555555555554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2">
        <f t="shared" si="68"/>
        <v>42446.208333333328</v>
      </c>
      <c r="N753">
        <v>1459486800</v>
      </c>
      <c r="O753" s="12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 t="shared" si="66"/>
        <v>47.035087719298247</v>
      </c>
      <c r="G754" s="5">
        <f t="shared" si="67"/>
        <v>0.92448275862068963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2">
        <f t="shared" si="68"/>
        <v>40395.208333333336</v>
      </c>
      <c r="N754">
        <v>1282539600</v>
      </c>
      <c r="O754" s="12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 t="shared" si="66"/>
        <v>88.065693430656935</v>
      </c>
      <c r="G755" s="5">
        <f t="shared" si="67"/>
        <v>2.5670212765957445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2">
        <f t="shared" si="68"/>
        <v>40321.208333333336</v>
      </c>
      <c r="N755">
        <v>1275886800</v>
      </c>
      <c r="O755" s="12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 t="shared" si="66"/>
        <v>37.005616224648989</v>
      </c>
      <c r="G756" s="5">
        <f t="shared" si="67"/>
        <v>1.6847017045454546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2">
        <f t="shared" si="68"/>
        <v>41210.208333333336</v>
      </c>
      <c r="N756">
        <v>1355983200</v>
      </c>
      <c r="O756" s="12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 t="shared" si="66"/>
        <v>26.027777777777779</v>
      </c>
      <c r="G757" s="5">
        <f t="shared" si="67"/>
        <v>1.6657777777777778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2">
        <f t="shared" si="68"/>
        <v>43096.25</v>
      </c>
      <c r="N757">
        <v>1515391200</v>
      </c>
      <c r="O757" s="12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3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 t="shared" si="66"/>
        <v>67.817567567567565</v>
      </c>
      <c r="G758" s="5">
        <f t="shared" si="67"/>
        <v>7.7207692307692311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2">
        <f t="shared" si="68"/>
        <v>42024.25</v>
      </c>
      <c r="N758">
        <v>1422252000</v>
      </c>
      <c r="O758" s="12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 t="shared" si="66"/>
        <v>49.964912280701753</v>
      </c>
      <c r="G759" s="5">
        <f t="shared" si="67"/>
        <v>4.0685714285714285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2">
        <f t="shared" si="68"/>
        <v>40675.208333333336</v>
      </c>
      <c r="N759">
        <v>1305522000</v>
      </c>
      <c r="O759" s="12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 t="shared" si="66"/>
        <v>110.01646903820817</v>
      </c>
      <c r="G760" s="5">
        <f t="shared" si="67"/>
        <v>5.6420608108108112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2">
        <f t="shared" si="68"/>
        <v>41936.208333333336</v>
      </c>
      <c r="N760">
        <v>1414904400</v>
      </c>
      <c r="O760" s="12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" x14ac:dyDescent="0.3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 t="shared" si="66"/>
        <v>89.964678178963894</v>
      </c>
      <c r="G761" s="5">
        <f t="shared" si="67"/>
        <v>0.6842686567164179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2">
        <f t="shared" si="68"/>
        <v>43136.25</v>
      </c>
      <c r="N761">
        <v>1520402400</v>
      </c>
      <c r="O761" s="12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 t="shared" si="66"/>
        <v>79.009523809523813</v>
      </c>
      <c r="G762" s="5">
        <f t="shared" si="67"/>
        <v>0.34351966873706002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2">
        <f t="shared" si="68"/>
        <v>43678.208333333328</v>
      </c>
      <c r="N762">
        <v>1567141200</v>
      </c>
      <c r="O762" s="12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 t="shared" si="66"/>
        <v>86.867469879518069</v>
      </c>
      <c r="G763" s="5">
        <f t="shared" si="67"/>
        <v>6.5545454545454547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2">
        <f t="shared" si="68"/>
        <v>42938.208333333328</v>
      </c>
      <c r="N763">
        <v>1501131600</v>
      </c>
      <c r="O763" s="12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 t="shared" si="66"/>
        <v>62.04</v>
      </c>
      <c r="G764" s="5">
        <f t="shared" si="67"/>
        <v>1.7725714285714285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2">
        <f t="shared" si="68"/>
        <v>41241.25</v>
      </c>
      <c r="N764">
        <v>1355032800</v>
      </c>
      <c r="O764" s="12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 t="shared" si="66"/>
        <v>26.970212765957445</v>
      </c>
      <c r="G765" s="5">
        <f t="shared" si="67"/>
        <v>1.1317857142857144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2">
        <f t="shared" si="68"/>
        <v>41037.208333333336</v>
      </c>
      <c r="N765">
        <v>1339477200</v>
      </c>
      <c r="O765" s="12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" x14ac:dyDescent="0.3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 t="shared" si="66"/>
        <v>54.121621621621621</v>
      </c>
      <c r="G766" s="5">
        <f t="shared" si="67"/>
        <v>7.2818181818181822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2">
        <f t="shared" si="68"/>
        <v>40676.208333333336</v>
      </c>
      <c r="N766">
        <v>1305954000</v>
      </c>
      <c r="O766" s="12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 t="shared" si="66"/>
        <v>41.035353535353536</v>
      </c>
      <c r="G767" s="5">
        <f t="shared" si="67"/>
        <v>2.0833333333333335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2">
        <f t="shared" si="68"/>
        <v>42840.208333333328</v>
      </c>
      <c r="N767">
        <v>1494392400</v>
      </c>
      <c r="O767" s="12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" x14ac:dyDescent="0.3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 t="shared" si="66"/>
        <v>55.052419354838712</v>
      </c>
      <c r="G768" s="5">
        <f t="shared" si="67"/>
        <v>0.31171232876712329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2">
        <f t="shared" si="68"/>
        <v>43362.208333333328</v>
      </c>
      <c r="N768">
        <v>1537419600</v>
      </c>
      <c r="O768" s="12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 t="shared" si="66"/>
        <v>107.93762183235867</v>
      </c>
      <c r="G769" s="5">
        <f t="shared" si="67"/>
        <v>0.56967078189300413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2">
        <f t="shared" si="68"/>
        <v>42283.208333333328</v>
      </c>
      <c r="N769">
        <v>1447999200</v>
      </c>
      <c r="O769" s="12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 t="shared" si="66"/>
        <v>73.92</v>
      </c>
      <c r="G770" s="5">
        <f t="shared" si="67"/>
        <v>2.31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2">
        <f t="shared" si="68"/>
        <v>41619.25</v>
      </c>
      <c r="N770">
        <v>1388037600</v>
      </c>
      <c r="O770" s="12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 t="shared" ref="F771:F834" si="72">E771/I771</f>
        <v>31.995894428152493</v>
      </c>
      <c r="G771" s="5">
        <f t="shared" ref="G771:G834" si="73">E771/D771</f>
        <v>0.86867834394904464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2">
        <f t="shared" ref="M771:M834" si="74">(((L771/60)/60)/24)+DATE(1970,1,1)</f>
        <v>41501.208333333336</v>
      </c>
      <c r="N771">
        <v>1378789200</v>
      </c>
      <c r="O771" s="12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 FIND("/", R771, 1)-1)</f>
        <v>games</v>
      </c>
      <c r="T771" t="str">
        <f t="shared" si="71"/>
        <v>video games</v>
      </c>
    </row>
    <row r="772" spans="1:20" x14ac:dyDescent="0.3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 t="shared" si="72"/>
        <v>53.898148148148145</v>
      </c>
      <c r="G772" s="5">
        <f t="shared" si="73"/>
        <v>2.7074418604651163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2">
        <f t="shared" si="74"/>
        <v>41743.208333333336</v>
      </c>
      <c r="N772">
        <v>1398056400</v>
      </c>
      <c r="O772" s="12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ref="T772:T835" si="77">RIGHT(R772,LEN(R772)-FIND("/",R772))</f>
        <v>plays</v>
      </c>
    </row>
    <row r="773" spans="1:20" x14ac:dyDescent="0.3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 t="shared" si="72"/>
        <v>106.5</v>
      </c>
      <c r="G773" s="5">
        <f t="shared" si="73"/>
        <v>0.49446428571428569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2">
        <f t="shared" si="74"/>
        <v>43491.25</v>
      </c>
      <c r="N773">
        <v>1550815200</v>
      </c>
      <c r="O773" s="12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 t="shared" si="72"/>
        <v>32.999805409612762</v>
      </c>
      <c r="G774" s="5">
        <f t="shared" si="73"/>
        <v>1.1335962566844919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2">
        <f t="shared" si="74"/>
        <v>43505.25</v>
      </c>
      <c r="N774">
        <v>1550037600</v>
      </c>
      <c r="O774" s="12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 t="shared" si="72"/>
        <v>43.00254993625159</v>
      </c>
      <c r="G775" s="5">
        <f t="shared" si="73"/>
        <v>1.9055555555555554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2">
        <f t="shared" si="74"/>
        <v>42838.208333333328</v>
      </c>
      <c r="N775">
        <v>1492923600</v>
      </c>
      <c r="O775" s="12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 t="shared" si="72"/>
        <v>86.858974358974365</v>
      </c>
      <c r="G776" s="5">
        <f t="shared" si="73"/>
        <v>1.355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2">
        <f t="shared" si="74"/>
        <v>42513.208333333328</v>
      </c>
      <c r="N776">
        <v>1467522000</v>
      </c>
      <c r="O776" s="12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" x14ac:dyDescent="0.3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 t="shared" si="72"/>
        <v>96.8</v>
      </c>
      <c r="G777" s="5">
        <f t="shared" si="73"/>
        <v>0.10297872340425532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2">
        <f t="shared" si="74"/>
        <v>41949.25</v>
      </c>
      <c r="N777">
        <v>1416117600</v>
      </c>
      <c r="O777" s="12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 t="shared" si="72"/>
        <v>32.995456610631528</v>
      </c>
      <c r="G778" s="5">
        <f t="shared" si="73"/>
        <v>0.65544223826714798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2">
        <f t="shared" si="74"/>
        <v>43650.208333333328</v>
      </c>
      <c r="N778">
        <v>1563771600</v>
      </c>
      <c r="O778" s="12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 t="shared" si="72"/>
        <v>68.028106508875737</v>
      </c>
      <c r="G779" s="5">
        <f t="shared" si="73"/>
        <v>0.49026652452025588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2">
        <f t="shared" si="74"/>
        <v>40809.208333333336</v>
      </c>
      <c r="N779">
        <v>1319259600</v>
      </c>
      <c r="O779" s="12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 t="shared" si="72"/>
        <v>58.867816091954026</v>
      </c>
      <c r="G780" s="5">
        <f t="shared" si="73"/>
        <v>7.8792307692307695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2">
        <f t="shared" si="74"/>
        <v>40768.208333333336</v>
      </c>
      <c r="N780">
        <v>1313643600</v>
      </c>
      <c r="O780" s="12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 t="shared" si="72"/>
        <v>105.04572803850782</v>
      </c>
      <c r="G781" s="5">
        <f t="shared" si="73"/>
        <v>0.80306347746090156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2">
        <f t="shared" si="74"/>
        <v>42230.208333333328</v>
      </c>
      <c r="N781">
        <v>1440306000</v>
      </c>
      <c r="O781" s="12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3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 t="shared" si="72"/>
        <v>33.054878048780488</v>
      </c>
      <c r="G782" s="5">
        <f t="shared" si="73"/>
        <v>1.0629411764705883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2">
        <f t="shared" si="74"/>
        <v>42573.208333333328</v>
      </c>
      <c r="N782">
        <v>1470805200</v>
      </c>
      <c r="O782" s="12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 t="shared" si="72"/>
        <v>78.821428571428569</v>
      </c>
      <c r="G783" s="5">
        <f t="shared" si="73"/>
        <v>0.50735632183908042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2">
        <f t="shared" si="74"/>
        <v>40482.208333333336</v>
      </c>
      <c r="N783">
        <v>1292911200</v>
      </c>
      <c r="O783" s="12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 t="shared" si="72"/>
        <v>68.204968944099377</v>
      </c>
      <c r="G784" s="5">
        <f t="shared" si="73"/>
        <v>2.153137254901961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2">
        <f t="shared" si="74"/>
        <v>40603.25</v>
      </c>
      <c r="N784">
        <v>1301374800</v>
      </c>
      <c r="O784" s="12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 t="shared" si="72"/>
        <v>75.731884057971016</v>
      </c>
      <c r="G785" s="5">
        <f t="shared" si="73"/>
        <v>1.4122972972972974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2">
        <f t="shared" si="74"/>
        <v>41625.25</v>
      </c>
      <c r="N785">
        <v>1387864800</v>
      </c>
      <c r="O785" s="12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 t="shared" si="72"/>
        <v>30.996070133010882</v>
      </c>
      <c r="G786" s="5">
        <f t="shared" si="73"/>
        <v>1.1533745781777278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2">
        <f t="shared" si="74"/>
        <v>42435.25</v>
      </c>
      <c r="N786">
        <v>1458190800</v>
      </c>
      <c r="O786" s="12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" x14ac:dyDescent="0.3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 t="shared" si="72"/>
        <v>101.88188976377953</v>
      </c>
      <c r="G787" s="5">
        <f t="shared" si="73"/>
        <v>1.9311940298507462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2">
        <f t="shared" si="74"/>
        <v>43582.208333333328</v>
      </c>
      <c r="N787">
        <v>1559278800</v>
      </c>
      <c r="O787" s="12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 t="shared" si="72"/>
        <v>52.879227053140099</v>
      </c>
      <c r="G788" s="5">
        <f t="shared" si="73"/>
        <v>7.2973333333333334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2">
        <f t="shared" si="74"/>
        <v>43186.208333333328</v>
      </c>
      <c r="N788">
        <v>1522731600</v>
      </c>
      <c r="O788" s="12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 t="shared" si="72"/>
        <v>71.005820721769496</v>
      </c>
      <c r="G789" s="5">
        <f t="shared" si="73"/>
        <v>0.99663398692810456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2">
        <f t="shared" si="74"/>
        <v>40684.208333333336</v>
      </c>
      <c r="N789">
        <v>1306731600</v>
      </c>
      <c r="O789" s="12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 t="shared" si="72"/>
        <v>102.38709677419355</v>
      </c>
      <c r="G790" s="5">
        <f t="shared" si="73"/>
        <v>0.88166666666666671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2">
        <f t="shared" si="74"/>
        <v>41202.208333333336</v>
      </c>
      <c r="N790">
        <v>1352527200</v>
      </c>
      <c r="O790" s="12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 t="shared" si="72"/>
        <v>74.466666666666669</v>
      </c>
      <c r="G791" s="5">
        <f t="shared" si="73"/>
        <v>0.37233333333333335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2">
        <f t="shared" si="74"/>
        <v>41786.208333333336</v>
      </c>
      <c r="N791">
        <v>1404363600</v>
      </c>
      <c r="O791" s="12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 t="shared" si="72"/>
        <v>51.009883198562441</v>
      </c>
      <c r="G792" s="5">
        <f t="shared" si="73"/>
        <v>0.30540075309306081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2">
        <f t="shared" si="74"/>
        <v>40223.25</v>
      </c>
      <c r="N792">
        <v>1266645600</v>
      </c>
      <c r="O792" s="12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 t="shared" si="72"/>
        <v>90</v>
      </c>
      <c r="G793" s="5">
        <f t="shared" si="73"/>
        <v>0.25714285714285712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2">
        <f t="shared" si="74"/>
        <v>42715.25</v>
      </c>
      <c r="N793">
        <v>1482818400</v>
      </c>
      <c r="O793" s="12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 t="shared" si="72"/>
        <v>97.142857142857139</v>
      </c>
      <c r="G794" s="5">
        <f t="shared" si="73"/>
        <v>0.34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2">
        <f t="shared" si="74"/>
        <v>41451.208333333336</v>
      </c>
      <c r="N794">
        <v>1374642000</v>
      </c>
      <c r="O794" s="12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 t="shared" si="72"/>
        <v>72.071823204419886</v>
      </c>
      <c r="G795" s="5">
        <f t="shared" si="73"/>
        <v>11.859090909090909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2">
        <f t="shared" si="74"/>
        <v>41450.208333333336</v>
      </c>
      <c r="N795">
        <v>1372482000</v>
      </c>
      <c r="O795" s="12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 t="shared" si="72"/>
        <v>75.236363636363635</v>
      </c>
      <c r="G796" s="5">
        <f t="shared" si="73"/>
        <v>1.2539393939393939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2">
        <f t="shared" si="74"/>
        <v>43091.25</v>
      </c>
      <c r="N796">
        <v>1514959200</v>
      </c>
      <c r="O796" s="12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" x14ac:dyDescent="0.3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 t="shared" si="72"/>
        <v>32.967741935483872</v>
      </c>
      <c r="G797" s="5">
        <f t="shared" si="73"/>
        <v>0.14394366197183098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2">
        <f t="shared" si="74"/>
        <v>42675.208333333328</v>
      </c>
      <c r="N797">
        <v>1478235600</v>
      </c>
      <c r="O797" s="12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 t="shared" si="72"/>
        <v>54.807692307692307</v>
      </c>
      <c r="G798" s="5">
        <f t="shared" si="73"/>
        <v>0.54807692307692313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2">
        <f t="shared" si="74"/>
        <v>41859.208333333336</v>
      </c>
      <c r="N798">
        <v>1408078800</v>
      </c>
      <c r="O798" s="12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 t="shared" si="72"/>
        <v>45.037837837837834</v>
      </c>
      <c r="G799" s="5">
        <f t="shared" si="73"/>
        <v>1.0963157894736841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2">
        <f t="shared" si="74"/>
        <v>43464.25</v>
      </c>
      <c r="N799">
        <v>1548136800</v>
      </c>
      <c r="O799" s="12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 t="shared" si="72"/>
        <v>52.958677685950413</v>
      </c>
      <c r="G800" s="5">
        <f t="shared" si="73"/>
        <v>1.8847058823529412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2">
        <f t="shared" si="74"/>
        <v>41060.208333333336</v>
      </c>
      <c r="N800">
        <v>1340859600</v>
      </c>
      <c r="O800" s="12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 t="shared" si="72"/>
        <v>60.017959183673469</v>
      </c>
      <c r="G801" s="5">
        <f t="shared" si="73"/>
        <v>0.87008284023668636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2">
        <f t="shared" si="74"/>
        <v>42399.25</v>
      </c>
      <c r="N801">
        <v>1454479200</v>
      </c>
      <c r="O801" s="12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 t="shared" si="72"/>
        <v>1</v>
      </c>
      <c r="G802" s="5">
        <f t="shared" si="73"/>
        <v>0.01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2">
        <f t="shared" si="74"/>
        <v>42167.208333333328</v>
      </c>
      <c r="N802">
        <v>1434430800</v>
      </c>
      <c r="O802" s="12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 t="shared" si="72"/>
        <v>44.028301886792455</v>
      </c>
      <c r="G803" s="5">
        <f t="shared" si="73"/>
        <v>2.0291304347826089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2">
        <f t="shared" si="74"/>
        <v>43830.25</v>
      </c>
      <c r="N803">
        <v>1579672800</v>
      </c>
      <c r="O803" s="12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" x14ac:dyDescent="0.3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 t="shared" si="72"/>
        <v>86.028169014084511</v>
      </c>
      <c r="G804" s="5">
        <f t="shared" si="73"/>
        <v>1.9703225806451612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2">
        <f t="shared" si="74"/>
        <v>43650.208333333328</v>
      </c>
      <c r="N804">
        <v>1562389200</v>
      </c>
      <c r="O804" s="12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" x14ac:dyDescent="0.3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 t="shared" si="72"/>
        <v>28.012875536480685</v>
      </c>
      <c r="G805" s="5">
        <f t="shared" si="73"/>
        <v>1.07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2">
        <f t="shared" si="74"/>
        <v>43492.25</v>
      </c>
      <c r="N805">
        <v>1551506400</v>
      </c>
      <c r="O805" s="12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 t="shared" si="72"/>
        <v>32.050458715596328</v>
      </c>
      <c r="G806" s="5">
        <f t="shared" si="73"/>
        <v>2.6873076923076922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2">
        <f t="shared" si="74"/>
        <v>43102.25</v>
      </c>
      <c r="N806">
        <v>1516600800</v>
      </c>
      <c r="O806" s="12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" x14ac:dyDescent="0.3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 t="shared" si="72"/>
        <v>73.611940298507463</v>
      </c>
      <c r="G807" s="5">
        <f t="shared" si="73"/>
        <v>0.50845360824742269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2">
        <f t="shared" si="74"/>
        <v>41958.25</v>
      </c>
      <c r="N807">
        <v>1420437600</v>
      </c>
      <c r="O807" s="12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 t="shared" si="72"/>
        <v>108.71052631578948</v>
      </c>
      <c r="G808" s="5">
        <f t="shared" si="73"/>
        <v>11.802857142857142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2">
        <f t="shared" si="74"/>
        <v>40973.25</v>
      </c>
      <c r="N808">
        <v>1332997200</v>
      </c>
      <c r="O808" s="12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 t="shared" si="72"/>
        <v>42.97674418604651</v>
      </c>
      <c r="G809" s="5">
        <f t="shared" si="73"/>
        <v>2.64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2">
        <f t="shared" si="74"/>
        <v>43753.208333333328</v>
      </c>
      <c r="N809">
        <v>1574920800</v>
      </c>
      <c r="O809" s="12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 t="shared" si="72"/>
        <v>83.315789473684205</v>
      </c>
      <c r="G810" s="5">
        <f t="shared" si="73"/>
        <v>0.30442307692307691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2">
        <f t="shared" si="74"/>
        <v>42507.208333333328</v>
      </c>
      <c r="N810">
        <v>1464930000</v>
      </c>
      <c r="O810" s="12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 t="shared" si="72"/>
        <v>42</v>
      </c>
      <c r="G811" s="5">
        <f t="shared" si="73"/>
        <v>0.62880681818181816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2">
        <f t="shared" si="74"/>
        <v>41135.208333333336</v>
      </c>
      <c r="N811">
        <v>1345006800</v>
      </c>
      <c r="O811" s="12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3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 t="shared" si="72"/>
        <v>55.927601809954751</v>
      </c>
      <c r="G812" s="5">
        <f t="shared" si="73"/>
        <v>1.9312499999999999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2">
        <f t="shared" si="74"/>
        <v>43067.25</v>
      </c>
      <c r="N812">
        <v>1512712800</v>
      </c>
      <c r="O812" s="12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 t="shared" si="72"/>
        <v>105.03681885125184</v>
      </c>
      <c r="G813" s="5">
        <f t="shared" si="73"/>
        <v>0.77102702702702708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2">
        <f t="shared" si="74"/>
        <v>42378.25</v>
      </c>
      <c r="N813">
        <v>1452492000</v>
      </c>
      <c r="O813" s="12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 t="shared" si="72"/>
        <v>48</v>
      </c>
      <c r="G814" s="5">
        <f t="shared" si="73"/>
        <v>2.2552763819095478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2">
        <f t="shared" si="74"/>
        <v>43206.208333333328</v>
      </c>
      <c r="N814">
        <v>1524286800</v>
      </c>
      <c r="O814" s="12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 t="shared" si="72"/>
        <v>112.66176470588235</v>
      </c>
      <c r="G815" s="5">
        <f t="shared" si="73"/>
        <v>2.3940625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2">
        <f t="shared" si="74"/>
        <v>41148.208333333336</v>
      </c>
      <c r="N815">
        <v>1346907600</v>
      </c>
      <c r="O815" s="12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 t="shared" si="72"/>
        <v>81.944444444444443</v>
      </c>
      <c r="G816" s="5">
        <f t="shared" si="73"/>
        <v>0.921875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2">
        <f t="shared" si="74"/>
        <v>42517.208333333328</v>
      </c>
      <c r="N816">
        <v>1464498000</v>
      </c>
      <c r="O816" s="12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" x14ac:dyDescent="0.3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 t="shared" si="72"/>
        <v>64.049180327868854</v>
      </c>
      <c r="G817" s="5">
        <f t="shared" si="73"/>
        <v>1.3023333333333333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2">
        <f t="shared" si="74"/>
        <v>43068.25</v>
      </c>
      <c r="N817">
        <v>1514181600</v>
      </c>
      <c r="O817" s="12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3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 t="shared" si="72"/>
        <v>106.39097744360902</v>
      </c>
      <c r="G818" s="5">
        <f t="shared" si="73"/>
        <v>6.1521739130434785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2">
        <f t="shared" si="74"/>
        <v>41680.25</v>
      </c>
      <c r="N818">
        <v>1392184800</v>
      </c>
      <c r="O818" s="12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 t="shared" si="72"/>
        <v>76.011249497790274</v>
      </c>
      <c r="G819" s="5">
        <f t="shared" si="73"/>
        <v>3.687953216374269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2">
        <f t="shared" si="74"/>
        <v>43589.208333333328</v>
      </c>
      <c r="N819">
        <v>1559365200</v>
      </c>
      <c r="O819" s="12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 t="shared" si="72"/>
        <v>111.07246376811594</v>
      </c>
      <c r="G820" s="5">
        <f t="shared" si="73"/>
        <v>10.948571428571428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2">
        <f t="shared" si="74"/>
        <v>43486.25</v>
      </c>
      <c r="N820">
        <v>1549173600</v>
      </c>
      <c r="O820" s="12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" x14ac:dyDescent="0.3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 t="shared" si="72"/>
        <v>95.936170212765958</v>
      </c>
      <c r="G821" s="5">
        <f t="shared" si="73"/>
        <v>0.50662921348314605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2">
        <f t="shared" si="74"/>
        <v>41237.25</v>
      </c>
      <c r="N821">
        <v>1355032800</v>
      </c>
      <c r="O821" s="12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 t="shared" si="72"/>
        <v>43.043010752688176</v>
      </c>
      <c r="G822" s="5">
        <f t="shared" si="73"/>
        <v>8.0060000000000002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2">
        <f t="shared" si="74"/>
        <v>43310.208333333328</v>
      </c>
      <c r="N822">
        <v>1533963600</v>
      </c>
      <c r="O822" s="12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 t="shared" si="72"/>
        <v>67.966666666666669</v>
      </c>
      <c r="G823" s="5">
        <f t="shared" si="73"/>
        <v>2.9128571428571428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2">
        <f t="shared" si="74"/>
        <v>42794.25</v>
      </c>
      <c r="N823">
        <v>1489381200</v>
      </c>
      <c r="O823" s="12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 t="shared" si="72"/>
        <v>89.991428571428571</v>
      </c>
      <c r="G824" s="5">
        <f t="shared" si="73"/>
        <v>3.4996666666666667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2">
        <f t="shared" si="74"/>
        <v>41698.25</v>
      </c>
      <c r="N824">
        <v>1395032400</v>
      </c>
      <c r="O824" s="12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3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 t="shared" si="72"/>
        <v>58.095238095238095</v>
      </c>
      <c r="G825" s="5">
        <f t="shared" si="73"/>
        <v>3.5707317073170732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2">
        <f t="shared" si="74"/>
        <v>41892.208333333336</v>
      </c>
      <c r="N825">
        <v>1412485200</v>
      </c>
      <c r="O825" s="12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 t="shared" si="72"/>
        <v>83.996875000000003</v>
      </c>
      <c r="G826" s="5">
        <f t="shared" si="73"/>
        <v>1.2648941176470587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2">
        <f t="shared" si="74"/>
        <v>40348.208333333336</v>
      </c>
      <c r="N826">
        <v>1279688400</v>
      </c>
      <c r="O826" s="12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 t="shared" si="72"/>
        <v>88.853503184713375</v>
      </c>
      <c r="G827" s="5">
        <f t="shared" si="73"/>
        <v>3.875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2">
        <f t="shared" si="74"/>
        <v>42941.208333333328</v>
      </c>
      <c r="N827">
        <v>1501995600</v>
      </c>
      <c r="O827" s="12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" x14ac:dyDescent="0.3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 t="shared" si="72"/>
        <v>65.963917525773198</v>
      </c>
      <c r="G828" s="5">
        <f t="shared" si="73"/>
        <v>4.5703571428571426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2">
        <f t="shared" si="74"/>
        <v>40525.25</v>
      </c>
      <c r="N828">
        <v>1294639200</v>
      </c>
      <c r="O828" s="12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" x14ac:dyDescent="0.3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 t="shared" si="72"/>
        <v>74.804878048780495</v>
      </c>
      <c r="G829" s="5">
        <f t="shared" si="73"/>
        <v>2.6669565217391304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2">
        <f t="shared" si="74"/>
        <v>40666.208333333336</v>
      </c>
      <c r="N829">
        <v>1305435600</v>
      </c>
      <c r="O829" s="12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" x14ac:dyDescent="0.3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 t="shared" si="72"/>
        <v>69.98571428571428</v>
      </c>
      <c r="G830" s="5">
        <f t="shared" si="73"/>
        <v>0.69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2">
        <f t="shared" si="74"/>
        <v>43340.208333333328</v>
      </c>
      <c r="N830">
        <v>1537592400</v>
      </c>
      <c r="O830" s="12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 t="shared" si="72"/>
        <v>32.006493506493506</v>
      </c>
      <c r="G831" s="5">
        <f t="shared" si="73"/>
        <v>0.51343749999999999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2">
        <f t="shared" si="74"/>
        <v>42164.208333333328</v>
      </c>
      <c r="N831">
        <v>1435122000</v>
      </c>
      <c r="O831" s="12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" x14ac:dyDescent="0.3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 t="shared" si="72"/>
        <v>64.727272727272734</v>
      </c>
      <c r="G832" s="5">
        <f t="shared" si="73"/>
        <v>1.1710526315789473E-2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2">
        <f t="shared" si="74"/>
        <v>43103.25</v>
      </c>
      <c r="N832">
        <v>1520056800</v>
      </c>
      <c r="O832" s="12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" x14ac:dyDescent="0.3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 t="shared" si="72"/>
        <v>24.998110087408456</v>
      </c>
      <c r="G833" s="5">
        <f t="shared" si="73"/>
        <v>1.089773429454171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2">
        <f t="shared" si="74"/>
        <v>40994.208333333336</v>
      </c>
      <c r="N833">
        <v>1335675600</v>
      </c>
      <c r="O833" s="12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 t="shared" si="72"/>
        <v>104.97764070932922</v>
      </c>
      <c r="G834" s="5">
        <f t="shared" si="73"/>
        <v>3.1517592592592591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2">
        <f t="shared" si="74"/>
        <v>42299.208333333328</v>
      </c>
      <c r="N834">
        <v>1448431200</v>
      </c>
      <c r="O834" s="12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 t="shared" ref="F835:F898" si="78">E835/I835</f>
        <v>64.987878787878785</v>
      </c>
      <c r="G835" s="5">
        <f t="shared" ref="G835:G898" si="79">E835/D835</f>
        <v>1.5769117647058823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2">
        <f t="shared" ref="M835:M898" si="80">(((L835/60)/60)/24)+DATE(1970,1,1)</f>
        <v>40588.25</v>
      </c>
      <c r="N835">
        <v>1298613600</v>
      </c>
      <c r="O835" s="12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 FIND("/", R835, 1)-1)</f>
        <v>publishing</v>
      </c>
      <c r="T835" t="str">
        <f t="shared" si="77"/>
        <v>translations</v>
      </c>
    </row>
    <row r="836" spans="1:20" x14ac:dyDescent="0.3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 t="shared" si="78"/>
        <v>94.352941176470594</v>
      </c>
      <c r="G836" s="5">
        <f t="shared" si="79"/>
        <v>1.5380821917808218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2">
        <f t="shared" si="80"/>
        <v>41448.208333333336</v>
      </c>
      <c r="N836">
        <v>1372482000</v>
      </c>
      <c r="O836" s="12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ref="T836:T899" si="83">RIGHT(R836,LEN(R836)-FIND("/",R836))</f>
        <v>plays</v>
      </c>
    </row>
    <row r="837" spans="1:20" x14ac:dyDescent="0.3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 t="shared" si="78"/>
        <v>44.001706484641637</v>
      </c>
      <c r="G837" s="5">
        <f t="shared" si="79"/>
        <v>0.89738979118329465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2">
        <f t="shared" si="80"/>
        <v>42063.25</v>
      </c>
      <c r="N837">
        <v>1425621600</v>
      </c>
      <c r="O837" s="12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 t="shared" si="78"/>
        <v>64.744680851063833</v>
      </c>
      <c r="G838" s="5">
        <f t="shared" si="79"/>
        <v>0.75135802469135804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2">
        <f t="shared" si="80"/>
        <v>40214.25</v>
      </c>
      <c r="N838">
        <v>1266300000</v>
      </c>
      <c r="O838" s="12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 t="shared" si="78"/>
        <v>84.00667779632721</v>
      </c>
      <c r="G839" s="5">
        <f t="shared" si="79"/>
        <v>8.5288135593220336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2">
        <f t="shared" si="80"/>
        <v>40629.208333333336</v>
      </c>
      <c r="N839">
        <v>1305867600</v>
      </c>
      <c r="O839" s="12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 t="shared" si="78"/>
        <v>34.061302681992338</v>
      </c>
      <c r="G840" s="5">
        <f t="shared" si="79"/>
        <v>1.3890625000000001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2">
        <f t="shared" si="80"/>
        <v>43370.208333333328</v>
      </c>
      <c r="N840">
        <v>1538802000</v>
      </c>
      <c r="O840" s="12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 t="shared" si="78"/>
        <v>93.273885350318466</v>
      </c>
      <c r="G841" s="5">
        <f t="shared" si="79"/>
        <v>1.9018181818181819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2">
        <f t="shared" si="80"/>
        <v>41715.208333333336</v>
      </c>
      <c r="N841">
        <v>1398920400</v>
      </c>
      <c r="O841" s="12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 t="shared" si="78"/>
        <v>32.998301726577978</v>
      </c>
      <c r="G842" s="5">
        <f t="shared" si="79"/>
        <v>1.0024333619948409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2">
        <f t="shared" si="80"/>
        <v>41836.208333333336</v>
      </c>
      <c r="N842">
        <v>1405659600</v>
      </c>
      <c r="O842" s="12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 t="shared" si="78"/>
        <v>83.812903225806451</v>
      </c>
      <c r="G843" s="5">
        <f t="shared" si="79"/>
        <v>1.4275824175824177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2">
        <f t="shared" si="80"/>
        <v>42419.25</v>
      </c>
      <c r="N843">
        <v>1457244000</v>
      </c>
      <c r="O843" s="12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" x14ac:dyDescent="0.3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 t="shared" si="78"/>
        <v>63.992424242424242</v>
      </c>
      <c r="G844" s="5">
        <f t="shared" si="79"/>
        <v>5.6313333333333331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2">
        <f t="shared" si="80"/>
        <v>43266.208333333328</v>
      </c>
      <c r="N844">
        <v>1529298000</v>
      </c>
      <c r="O844" s="12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" x14ac:dyDescent="0.3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 t="shared" si="78"/>
        <v>81.909090909090907</v>
      </c>
      <c r="G845" s="5">
        <f t="shared" si="79"/>
        <v>0.30715909090909088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2">
        <f t="shared" si="80"/>
        <v>43338.208333333328</v>
      </c>
      <c r="N845">
        <v>1535778000</v>
      </c>
      <c r="O845" s="12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 t="shared" si="78"/>
        <v>93.053191489361708</v>
      </c>
      <c r="G846" s="5">
        <f t="shared" si="79"/>
        <v>0.99397727272727276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2">
        <f t="shared" si="80"/>
        <v>40930.25</v>
      </c>
      <c r="N846">
        <v>1327471200</v>
      </c>
      <c r="O846" s="12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 t="shared" si="78"/>
        <v>101.98449039881831</v>
      </c>
      <c r="G847" s="5">
        <f t="shared" si="79"/>
        <v>1.9754935622317598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2">
        <f t="shared" si="80"/>
        <v>43235.208333333328</v>
      </c>
      <c r="N847">
        <v>1529557200</v>
      </c>
      <c r="O847" s="12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 t="shared" si="78"/>
        <v>105.9375</v>
      </c>
      <c r="G848" s="5">
        <f t="shared" si="79"/>
        <v>5.085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2">
        <f t="shared" si="80"/>
        <v>43302.208333333328</v>
      </c>
      <c r="N848">
        <v>1535259600</v>
      </c>
      <c r="O848" s="12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 t="shared" si="78"/>
        <v>101.58181818181818</v>
      </c>
      <c r="G849" s="5">
        <f t="shared" si="79"/>
        <v>2.3774468085106384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2">
        <f t="shared" si="80"/>
        <v>43107.25</v>
      </c>
      <c r="N849">
        <v>1515564000</v>
      </c>
      <c r="O849" s="12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 t="shared" si="78"/>
        <v>62.970930232558139</v>
      </c>
      <c r="G850" s="5">
        <f t="shared" si="79"/>
        <v>3.3846875000000001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2">
        <f t="shared" si="80"/>
        <v>40341.208333333336</v>
      </c>
      <c r="N850">
        <v>1277096400</v>
      </c>
      <c r="O850" s="12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3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 t="shared" si="78"/>
        <v>29.045602605863191</v>
      </c>
      <c r="G851" s="5">
        <f t="shared" si="79"/>
        <v>1.3308955223880596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2">
        <f t="shared" si="80"/>
        <v>40948.25</v>
      </c>
      <c r="N851">
        <v>1329026400</v>
      </c>
      <c r="O851" s="12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3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 t="shared" si="78"/>
        <v>1</v>
      </c>
      <c r="G852" s="5">
        <f t="shared" si="79"/>
        <v>0.01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2">
        <f t="shared" si="80"/>
        <v>40866.25</v>
      </c>
      <c r="N852">
        <v>1322978400</v>
      </c>
      <c r="O852" s="12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" x14ac:dyDescent="0.3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 t="shared" si="78"/>
        <v>77.924999999999997</v>
      </c>
      <c r="G853" s="5">
        <f t="shared" si="79"/>
        <v>2.0779999999999998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2">
        <f t="shared" si="80"/>
        <v>41031.208333333336</v>
      </c>
      <c r="N853">
        <v>1338786000</v>
      </c>
      <c r="O853" s="12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" x14ac:dyDescent="0.3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 t="shared" si="78"/>
        <v>80.806451612903231</v>
      </c>
      <c r="G854" s="5">
        <f t="shared" si="79"/>
        <v>0.51122448979591839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2">
        <f t="shared" si="80"/>
        <v>40740.208333333336</v>
      </c>
      <c r="N854">
        <v>1311656400</v>
      </c>
      <c r="O854" s="12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 t="shared" si="78"/>
        <v>76.006816632583508</v>
      </c>
      <c r="G855" s="5">
        <f t="shared" si="79"/>
        <v>6.5205847953216374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2">
        <f t="shared" si="80"/>
        <v>40714.208333333336</v>
      </c>
      <c r="N855">
        <v>1308978000</v>
      </c>
      <c r="O855" s="12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" x14ac:dyDescent="0.3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 t="shared" si="78"/>
        <v>72.993613824192337</v>
      </c>
      <c r="G856" s="5">
        <f t="shared" si="79"/>
        <v>1.1363099415204678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2">
        <f t="shared" si="80"/>
        <v>43787.25</v>
      </c>
      <c r="N856">
        <v>1576389600</v>
      </c>
      <c r="O856" s="12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 t="shared" si="78"/>
        <v>53</v>
      </c>
      <c r="G857" s="5">
        <f t="shared" si="79"/>
        <v>1.0237606837606839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2">
        <f t="shared" si="80"/>
        <v>40712.208333333336</v>
      </c>
      <c r="N857">
        <v>1311051600</v>
      </c>
      <c r="O857" s="12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 t="shared" si="78"/>
        <v>54.164556962025316</v>
      </c>
      <c r="G858" s="5">
        <f t="shared" si="79"/>
        <v>3.5658333333333334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2">
        <f t="shared" si="80"/>
        <v>41023.208333333336</v>
      </c>
      <c r="N858">
        <v>1336712400</v>
      </c>
      <c r="O858" s="12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" x14ac:dyDescent="0.3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 t="shared" si="78"/>
        <v>32.946666666666665</v>
      </c>
      <c r="G859" s="5">
        <f t="shared" si="79"/>
        <v>1.3986792452830188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2">
        <f t="shared" si="80"/>
        <v>40944.25</v>
      </c>
      <c r="N859">
        <v>1330408800</v>
      </c>
      <c r="O859" s="12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" x14ac:dyDescent="0.3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 t="shared" si="78"/>
        <v>79.371428571428567</v>
      </c>
      <c r="G860" s="5">
        <f t="shared" si="79"/>
        <v>0.69450000000000001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2">
        <f t="shared" si="80"/>
        <v>43211.208333333328</v>
      </c>
      <c r="N860">
        <v>1524891600</v>
      </c>
      <c r="O860" s="12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" x14ac:dyDescent="0.3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 t="shared" si="78"/>
        <v>41.174603174603178</v>
      </c>
      <c r="G861" s="5">
        <f t="shared" si="79"/>
        <v>0.35534246575342465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2">
        <f t="shared" si="80"/>
        <v>41334.25</v>
      </c>
      <c r="N861">
        <v>1363669200</v>
      </c>
      <c r="O861" s="12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" x14ac:dyDescent="0.3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 t="shared" si="78"/>
        <v>77.430769230769229</v>
      </c>
      <c r="G862" s="5">
        <f t="shared" si="79"/>
        <v>2.5165000000000002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2">
        <f t="shared" si="80"/>
        <v>43515.25</v>
      </c>
      <c r="N862">
        <v>1551420000</v>
      </c>
      <c r="O862" s="12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 t="shared" si="78"/>
        <v>57.159509202453989</v>
      </c>
      <c r="G863" s="5">
        <f t="shared" si="79"/>
        <v>1.0587500000000001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2">
        <f t="shared" si="80"/>
        <v>40258.208333333336</v>
      </c>
      <c r="N863">
        <v>1269838800</v>
      </c>
      <c r="O863" s="12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3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 t="shared" si="78"/>
        <v>77.17647058823529</v>
      </c>
      <c r="G864" s="5">
        <f t="shared" si="79"/>
        <v>1.8742857142857143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2">
        <f t="shared" si="80"/>
        <v>40756.208333333336</v>
      </c>
      <c r="N864">
        <v>1312520400</v>
      </c>
      <c r="O864" s="12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 t="shared" si="78"/>
        <v>24.953917050691246</v>
      </c>
      <c r="G865" s="5">
        <f t="shared" si="79"/>
        <v>3.8678571428571429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2">
        <f t="shared" si="80"/>
        <v>42172.208333333328</v>
      </c>
      <c r="N865">
        <v>1436504400</v>
      </c>
      <c r="O865" s="12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 t="shared" si="78"/>
        <v>97.18</v>
      </c>
      <c r="G866" s="5">
        <f t="shared" si="79"/>
        <v>3.4707142857142856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2">
        <f t="shared" si="80"/>
        <v>42601.208333333328</v>
      </c>
      <c r="N866">
        <v>1472014800</v>
      </c>
      <c r="O866" s="12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3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 t="shared" si="78"/>
        <v>46.000916870415651</v>
      </c>
      <c r="G867" s="5">
        <f t="shared" si="79"/>
        <v>1.8582098765432098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2">
        <f t="shared" si="80"/>
        <v>41897.208333333336</v>
      </c>
      <c r="N867">
        <v>1411534800</v>
      </c>
      <c r="O867" s="12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 t="shared" si="78"/>
        <v>88.023385300668153</v>
      </c>
      <c r="G868" s="5">
        <f t="shared" si="79"/>
        <v>0.43241247264770238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2">
        <f t="shared" si="80"/>
        <v>40671.208333333336</v>
      </c>
      <c r="N868">
        <v>1304917200</v>
      </c>
      <c r="O868" s="12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" x14ac:dyDescent="0.3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 t="shared" si="78"/>
        <v>25.99</v>
      </c>
      <c r="G869" s="5">
        <f t="shared" si="79"/>
        <v>1.6243749999999999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2">
        <f t="shared" si="80"/>
        <v>43382.208333333328</v>
      </c>
      <c r="N869">
        <v>1539579600</v>
      </c>
      <c r="O869" s="12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 t="shared" si="78"/>
        <v>102.69047619047619</v>
      </c>
      <c r="G870" s="5">
        <f t="shared" si="79"/>
        <v>1.8484285714285715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2">
        <f t="shared" si="80"/>
        <v>41559.208333333336</v>
      </c>
      <c r="N870">
        <v>1382504400</v>
      </c>
      <c r="O870" s="12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 t="shared" si="78"/>
        <v>72.958174904942965</v>
      </c>
      <c r="G871" s="5">
        <f t="shared" si="79"/>
        <v>0.23703520691785052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2">
        <f t="shared" si="80"/>
        <v>40350.208333333336</v>
      </c>
      <c r="N871">
        <v>1278306000</v>
      </c>
      <c r="O871" s="12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 t="shared" si="78"/>
        <v>57.190082644628099</v>
      </c>
      <c r="G872" s="5">
        <f t="shared" si="79"/>
        <v>0.89870129870129867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2">
        <f t="shared" si="80"/>
        <v>42240.208333333328</v>
      </c>
      <c r="N872">
        <v>1442552400</v>
      </c>
      <c r="O872" s="12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" x14ac:dyDescent="0.3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 t="shared" si="78"/>
        <v>84.013793103448279</v>
      </c>
      <c r="G873" s="5">
        <f t="shared" si="79"/>
        <v>2.7260419580419581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2">
        <f t="shared" si="80"/>
        <v>43040.208333333328</v>
      </c>
      <c r="N873">
        <v>1511071200</v>
      </c>
      <c r="O873" s="12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 t="shared" si="78"/>
        <v>98.666666666666671</v>
      </c>
      <c r="G874" s="5">
        <f t="shared" si="79"/>
        <v>1.7004255319148935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2">
        <f t="shared" si="80"/>
        <v>43346.208333333328</v>
      </c>
      <c r="N874">
        <v>1536382800</v>
      </c>
      <c r="O874" s="12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 t="shared" si="78"/>
        <v>42.007419183889773</v>
      </c>
      <c r="G875" s="5">
        <f t="shared" si="79"/>
        <v>1.8828503562945369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2">
        <f t="shared" si="80"/>
        <v>41647.25</v>
      </c>
      <c r="N875">
        <v>1389592800</v>
      </c>
      <c r="O875" s="12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 t="shared" si="78"/>
        <v>32.002753556677376</v>
      </c>
      <c r="G876" s="5">
        <f t="shared" si="79"/>
        <v>3.4693532338308457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2">
        <f t="shared" si="80"/>
        <v>40291.208333333336</v>
      </c>
      <c r="N876">
        <v>1275282000</v>
      </c>
      <c r="O876" s="12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 t="shared" si="78"/>
        <v>81.567164179104481</v>
      </c>
      <c r="G877" s="5">
        <f t="shared" si="79"/>
        <v>0.6917721518987342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2">
        <f t="shared" si="80"/>
        <v>40556.25</v>
      </c>
      <c r="N877">
        <v>1294984800</v>
      </c>
      <c r="O877" s="12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" x14ac:dyDescent="0.3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 t="shared" si="78"/>
        <v>37.035087719298247</v>
      </c>
      <c r="G878" s="5">
        <f t="shared" si="79"/>
        <v>0.25433734939759034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2">
        <f t="shared" si="80"/>
        <v>43624.208333333328</v>
      </c>
      <c r="N878">
        <v>1562043600</v>
      </c>
      <c r="O878" s="12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 t="shared" si="78"/>
        <v>103.033360455655</v>
      </c>
      <c r="G879" s="5">
        <f t="shared" si="79"/>
        <v>0.77400977995110021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2">
        <f t="shared" si="80"/>
        <v>42577.208333333328</v>
      </c>
      <c r="N879">
        <v>1469595600</v>
      </c>
      <c r="O879" s="12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 t="shared" si="78"/>
        <v>84.333333333333329</v>
      </c>
      <c r="G880" s="5">
        <f t="shared" si="79"/>
        <v>0.37481481481481482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2">
        <f t="shared" si="80"/>
        <v>43845.25</v>
      </c>
      <c r="N880">
        <v>1581141600</v>
      </c>
      <c r="O880" s="12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 t="shared" si="78"/>
        <v>102.60377358490567</v>
      </c>
      <c r="G881" s="5">
        <f t="shared" si="79"/>
        <v>5.4379999999999997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2">
        <f t="shared" si="80"/>
        <v>42788.25</v>
      </c>
      <c r="N881">
        <v>1488520800</v>
      </c>
      <c r="O881" s="12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3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 t="shared" si="78"/>
        <v>79.992129246064621</v>
      </c>
      <c r="G882" s="5">
        <f t="shared" si="79"/>
        <v>2.2852189349112426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2">
        <f t="shared" si="80"/>
        <v>43667.208333333328</v>
      </c>
      <c r="N882">
        <v>1563858000</v>
      </c>
      <c r="O882" s="12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 t="shared" si="78"/>
        <v>70.055309734513273</v>
      </c>
      <c r="G883" s="5">
        <f t="shared" si="79"/>
        <v>0.38948339483394834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2">
        <f t="shared" si="80"/>
        <v>42194.208333333328</v>
      </c>
      <c r="N883">
        <v>1438923600</v>
      </c>
      <c r="O883" s="12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 t="shared" si="78"/>
        <v>37</v>
      </c>
      <c r="G884" s="5">
        <f t="shared" si="79"/>
        <v>3.7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2">
        <f t="shared" si="80"/>
        <v>42025.25</v>
      </c>
      <c r="N884">
        <v>1422165600</v>
      </c>
      <c r="O884" s="12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" x14ac:dyDescent="0.3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 t="shared" si="78"/>
        <v>41.911917098445599</v>
      </c>
      <c r="G885" s="5">
        <f t="shared" si="79"/>
        <v>2.3791176470588233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2">
        <f t="shared" si="80"/>
        <v>40323.208333333336</v>
      </c>
      <c r="N885">
        <v>1277874000</v>
      </c>
      <c r="O885" s="12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 t="shared" si="78"/>
        <v>57.992576882290564</v>
      </c>
      <c r="G886" s="5">
        <f t="shared" si="79"/>
        <v>0.64036299765807958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2">
        <f t="shared" si="80"/>
        <v>41763.208333333336</v>
      </c>
      <c r="N886">
        <v>1399352400</v>
      </c>
      <c r="O886" s="12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 t="shared" si="78"/>
        <v>40.942307692307693</v>
      </c>
      <c r="G887" s="5">
        <f t="shared" si="79"/>
        <v>1.1827777777777777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2">
        <f t="shared" si="80"/>
        <v>40335.208333333336</v>
      </c>
      <c r="N887">
        <v>1279083600</v>
      </c>
      <c r="O887" s="12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 t="shared" si="78"/>
        <v>69.9972602739726</v>
      </c>
      <c r="G888" s="5">
        <f t="shared" si="79"/>
        <v>0.84824037184594958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2">
        <f t="shared" si="80"/>
        <v>40416.208333333336</v>
      </c>
      <c r="N888">
        <v>1284354000</v>
      </c>
      <c r="O888" s="12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" x14ac:dyDescent="0.3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 t="shared" si="78"/>
        <v>73.838709677419359</v>
      </c>
      <c r="G889" s="5">
        <f t="shared" si="79"/>
        <v>0.29346153846153844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2">
        <f t="shared" si="80"/>
        <v>42202.208333333328</v>
      </c>
      <c r="N889">
        <v>1441170000</v>
      </c>
      <c r="O889" s="12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" x14ac:dyDescent="0.3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 t="shared" si="78"/>
        <v>41.979310344827589</v>
      </c>
      <c r="G890" s="5">
        <f t="shared" si="79"/>
        <v>2.0989655172413793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2">
        <f t="shared" si="80"/>
        <v>42836.208333333328</v>
      </c>
      <c r="N890">
        <v>1493528400</v>
      </c>
      <c r="O890" s="12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 t="shared" si="78"/>
        <v>77.93442622950819</v>
      </c>
      <c r="G891" s="5">
        <f t="shared" si="79"/>
        <v>1.697857142857143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2">
        <f t="shared" si="80"/>
        <v>41710.208333333336</v>
      </c>
      <c r="N891">
        <v>1395205200</v>
      </c>
      <c r="O891" s="12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 t="shared" si="78"/>
        <v>106.01972789115646</v>
      </c>
      <c r="G892" s="5">
        <f t="shared" si="79"/>
        <v>1.1595907738095239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2">
        <f t="shared" si="80"/>
        <v>43640.208333333328</v>
      </c>
      <c r="N892">
        <v>1561438800</v>
      </c>
      <c r="O892" s="12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" x14ac:dyDescent="0.3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 t="shared" si="78"/>
        <v>47.018181818181816</v>
      </c>
      <c r="G893" s="5">
        <f t="shared" si="79"/>
        <v>2.5859999999999999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2">
        <f t="shared" si="80"/>
        <v>40880.25</v>
      </c>
      <c r="N893">
        <v>1326693600</v>
      </c>
      <c r="O893" s="12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 t="shared" si="78"/>
        <v>76.016483516483518</v>
      </c>
      <c r="G894" s="5">
        <f t="shared" si="79"/>
        <v>2.3058333333333332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2">
        <f t="shared" si="80"/>
        <v>40319.208333333336</v>
      </c>
      <c r="N894">
        <v>1277960400</v>
      </c>
      <c r="O894" s="12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 t="shared" si="78"/>
        <v>54.120603015075375</v>
      </c>
      <c r="G895" s="5">
        <f t="shared" si="79"/>
        <v>1.2821428571428573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2">
        <f t="shared" si="80"/>
        <v>42170.208333333328</v>
      </c>
      <c r="N895">
        <v>1434690000</v>
      </c>
      <c r="O895" s="12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 t="shared" si="78"/>
        <v>57.285714285714285</v>
      </c>
      <c r="G896" s="5">
        <f t="shared" si="79"/>
        <v>1.8870588235294117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2">
        <f t="shared" si="80"/>
        <v>41466.208333333336</v>
      </c>
      <c r="N896">
        <v>1376110800</v>
      </c>
      <c r="O896" s="12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" x14ac:dyDescent="0.3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 t="shared" si="78"/>
        <v>103.81308411214954</v>
      </c>
      <c r="G897" s="5">
        <f t="shared" si="79"/>
        <v>6.9511889862327911E-2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2">
        <f t="shared" si="80"/>
        <v>43134.25</v>
      </c>
      <c r="N897">
        <v>1518415200</v>
      </c>
      <c r="O897" s="12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" x14ac:dyDescent="0.3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 t="shared" si="78"/>
        <v>105.02602739726028</v>
      </c>
      <c r="G898" s="5">
        <f t="shared" si="79"/>
        <v>7.7443434343434348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2">
        <f t="shared" si="80"/>
        <v>40738.208333333336</v>
      </c>
      <c r="N898">
        <v>1310878800</v>
      </c>
      <c r="O898" s="12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 t="shared" ref="F899:F962" si="84">E899/I899</f>
        <v>90.259259259259252</v>
      </c>
      <c r="G899" s="5">
        <f t="shared" ref="G899:G962" si="85">E899/D899</f>
        <v>0.27693181818181817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2">
        <f t="shared" ref="M899:M962" si="86">(((L899/60)/60)/24)+DATE(1970,1,1)</f>
        <v>43583.208333333328</v>
      </c>
      <c r="N899">
        <v>1556600400</v>
      </c>
      <c r="O899" s="12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 FIND("/", R899, 1)-1)</f>
        <v>theater</v>
      </c>
      <c r="T899" t="str">
        <f t="shared" si="83"/>
        <v>plays</v>
      </c>
    </row>
    <row r="900" spans="1:20" x14ac:dyDescent="0.3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 t="shared" si="84"/>
        <v>76.978705978705975</v>
      </c>
      <c r="G900" s="5">
        <f t="shared" si="85"/>
        <v>0.52479620323841425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2">
        <f t="shared" si="86"/>
        <v>43815.25</v>
      </c>
      <c r="N900">
        <v>1576994400</v>
      </c>
      <c r="O900" s="12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ref="T900:T963" si="89">RIGHT(R900,LEN(R900)-FIND("/",R900))</f>
        <v>documentary</v>
      </c>
    </row>
    <row r="901" spans="1:20" x14ac:dyDescent="0.3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 t="shared" si="84"/>
        <v>102.60162601626017</v>
      </c>
      <c r="G901" s="5">
        <f t="shared" si="85"/>
        <v>4.0709677419354842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2">
        <f t="shared" si="86"/>
        <v>41554.208333333336</v>
      </c>
      <c r="N901">
        <v>1382677200</v>
      </c>
      <c r="O901" s="12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 t="shared" si="84"/>
        <v>2</v>
      </c>
      <c r="G902" s="5">
        <f t="shared" si="85"/>
        <v>0.02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2">
        <f t="shared" si="86"/>
        <v>41901.208333333336</v>
      </c>
      <c r="N902">
        <v>1411189200</v>
      </c>
      <c r="O902" s="12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 t="shared" si="84"/>
        <v>55.0062893081761</v>
      </c>
      <c r="G903" s="5">
        <f t="shared" si="85"/>
        <v>1.5617857142857143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2">
        <f t="shared" si="86"/>
        <v>43298.208333333328</v>
      </c>
      <c r="N903">
        <v>1534654800</v>
      </c>
      <c r="O903" s="12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 t="shared" si="84"/>
        <v>32.127272727272725</v>
      </c>
      <c r="G904" s="5">
        <f t="shared" si="85"/>
        <v>2.5242857142857145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2">
        <f t="shared" si="86"/>
        <v>42399.25</v>
      </c>
      <c r="N904">
        <v>1457762400</v>
      </c>
      <c r="O904" s="12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" x14ac:dyDescent="0.3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 t="shared" si="84"/>
        <v>50.642857142857146</v>
      </c>
      <c r="G905" s="5">
        <f t="shared" si="85"/>
        <v>1.729268292682927E-2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2">
        <f t="shared" si="86"/>
        <v>41034.208333333336</v>
      </c>
      <c r="N905">
        <v>1337490000</v>
      </c>
      <c r="O905" s="12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 t="shared" si="84"/>
        <v>49.6875</v>
      </c>
      <c r="G906" s="5">
        <f t="shared" si="85"/>
        <v>0.12230769230769231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2">
        <f t="shared" si="86"/>
        <v>41186.208333333336</v>
      </c>
      <c r="N906">
        <v>1349672400</v>
      </c>
      <c r="O906" s="12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 t="shared" si="84"/>
        <v>54.894067796610166</v>
      </c>
      <c r="G907" s="5">
        <f t="shared" si="85"/>
        <v>1.6398734177215191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2">
        <f t="shared" si="86"/>
        <v>41536.208333333336</v>
      </c>
      <c r="N907">
        <v>1379826000</v>
      </c>
      <c r="O907" s="12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" x14ac:dyDescent="0.3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 t="shared" si="84"/>
        <v>46.931937172774866</v>
      </c>
      <c r="G908" s="5">
        <f t="shared" si="85"/>
        <v>1.6298181818181818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2">
        <f t="shared" si="86"/>
        <v>42868.208333333328</v>
      </c>
      <c r="N908">
        <v>1497762000</v>
      </c>
      <c r="O908" s="12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 t="shared" si="84"/>
        <v>44.951219512195124</v>
      </c>
      <c r="G909" s="5">
        <f t="shared" si="85"/>
        <v>0.20252747252747252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2">
        <f t="shared" si="86"/>
        <v>40660.208333333336</v>
      </c>
      <c r="N909">
        <v>1304485200</v>
      </c>
      <c r="O909" s="12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 t="shared" si="84"/>
        <v>30.99898322318251</v>
      </c>
      <c r="G910" s="5">
        <f t="shared" si="85"/>
        <v>3.1924083769633507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2">
        <f t="shared" si="86"/>
        <v>41031.208333333336</v>
      </c>
      <c r="N910">
        <v>1336885200</v>
      </c>
      <c r="O910" s="12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 t="shared" si="84"/>
        <v>107.7625</v>
      </c>
      <c r="G911" s="5">
        <f t="shared" si="85"/>
        <v>4.7894444444444444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2">
        <f t="shared" si="86"/>
        <v>43255.208333333328</v>
      </c>
      <c r="N911">
        <v>1530421200</v>
      </c>
      <c r="O911" s="12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 t="shared" si="84"/>
        <v>102.07770270270271</v>
      </c>
      <c r="G912" s="5">
        <f t="shared" si="85"/>
        <v>0.19556634304207121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2">
        <f t="shared" si="86"/>
        <v>42026.25</v>
      </c>
      <c r="N912">
        <v>1421992800</v>
      </c>
      <c r="O912" s="12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 t="shared" si="84"/>
        <v>24.976190476190474</v>
      </c>
      <c r="G913" s="5">
        <f t="shared" si="85"/>
        <v>1.9894827586206896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2">
        <f t="shared" si="86"/>
        <v>43717.208333333328</v>
      </c>
      <c r="N913">
        <v>1568178000</v>
      </c>
      <c r="O913" s="12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 t="shared" si="84"/>
        <v>79.944134078212286</v>
      </c>
      <c r="G914" s="5">
        <f t="shared" si="85"/>
        <v>7.95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2">
        <f t="shared" si="86"/>
        <v>41157.208333333336</v>
      </c>
      <c r="N914">
        <v>1347944400</v>
      </c>
      <c r="O914" s="12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 t="shared" si="84"/>
        <v>67.946462715105156</v>
      </c>
      <c r="G915" s="5">
        <f t="shared" si="85"/>
        <v>0.50621082621082625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2">
        <f t="shared" si="86"/>
        <v>43597.208333333328</v>
      </c>
      <c r="N915">
        <v>1558760400</v>
      </c>
      <c r="O915" s="12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 t="shared" si="84"/>
        <v>26.070921985815602</v>
      </c>
      <c r="G916" s="5">
        <f t="shared" si="85"/>
        <v>0.57437499999999997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2">
        <f t="shared" si="86"/>
        <v>41490.208333333336</v>
      </c>
      <c r="N916">
        <v>1376629200</v>
      </c>
      <c r="O916" s="12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3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 t="shared" si="84"/>
        <v>105.0032154340836</v>
      </c>
      <c r="G917" s="5">
        <f t="shared" si="85"/>
        <v>1.5562827640984909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2">
        <f t="shared" si="86"/>
        <v>42976.208333333328</v>
      </c>
      <c r="N917">
        <v>1504760400</v>
      </c>
      <c r="O917" s="12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" x14ac:dyDescent="0.3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 t="shared" si="84"/>
        <v>25.826923076923077</v>
      </c>
      <c r="G918" s="5">
        <f t="shared" si="85"/>
        <v>0.36297297297297298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2">
        <f t="shared" si="86"/>
        <v>41991.25</v>
      </c>
      <c r="N918">
        <v>1419660000</v>
      </c>
      <c r="O918" s="12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 t="shared" si="84"/>
        <v>77.666666666666671</v>
      </c>
      <c r="G919" s="5">
        <f t="shared" si="85"/>
        <v>0.58250000000000002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2">
        <f t="shared" si="86"/>
        <v>40722.208333333336</v>
      </c>
      <c r="N919">
        <v>1311310800</v>
      </c>
      <c r="O919" s="12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 t="shared" si="84"/>
        <v>57.82692307692308</v>
      </c>
      <c r="G920" s="5">
        <f t="shared" si="85"/>
        <v>2.3739473684210526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2">
        <f t="shared" si="86"/>
        <v>41117.208333333336</v>
      </c>
      <c r="N920">
        <v>1344315600</v>
      </c>
      <c r="O920" s="12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 t="shared" si="84"/>
        <v>92.955555555555549</v>
      </c>
      <c r="G921" s="5">
        <f t="shared" si="85"/>
        <v>0.58750000000000002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2">
        <f t="shared" si="86"/>
        <v>43022.208333333328</v>
      </c>
      <c r="N921">
        <v>1510725600</v>
      </c>
      <c r="O921" s="12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 t="shared" si="84"/>
        <v>37.945098039215686</v>
      </c>
      <c r="G922" s="5">
        <f t="shared" si="85"/>
        <v>1.8256603773584905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2">
        <f t="shared" si="86"/>
        <v>43503.25</v>
      </c>
      <c r="N922">
        <v>1551247200</v>
      </c>
      <c r="O922" s="12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 t="shared" si="84"/>
        <v>31.842105263157894</v>
      </c>
      <c r="G923" s="5">
        <f t="shared" si="85"/>
        <v>7.5436408977556111E-3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2">
        <f t="shared" si="86"/>
        <v>40951.25</v>
      </c>
      <c r="N923">
        <v>1330236000</v>
      </c>
      <c r="O923" s="12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 t="shared" si="84"/>
        <v>40</v>
      </c>
      <c r="G924" s="5">
        <f t="shared" si="85"/>
        <v>1.7595330739299611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2">
        <f t="shared" si="86"/>
        <v>43443.25</v>
      </c>
      <c r="N924">
        <v>1545112800</v>
      </c>
      <c r="O924" s="12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 t="shared" si="84"/>
        <v>101.1</v>
      </c>
      <c r="G925" s="5">
        <f t="shared" si="85"/>
        <v>2.3788235294117648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2">
        <f t="shared" si="86"/>
        <v>40373.208333333336</v>
      </c>
      <c r="N925">
        <v>1279170000</v>
      </c>
      <c r="O925" s="12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 t="shared" si="84"/>
        <v>84.006989951944078</v>
      </c>
      <c r="G926" s="5">
        <f t="shared" si="85"/>
        <v>4.8805076142131982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2">
        <f t="shared" si="86"/>
        <v>43769.208333333328</v>
      </c>
      <c r="N926">
        <v>1573452000</v>
      </c>
      <c r="O926" s="12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" x14ac:dyDescent="0.3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 t="shared" si="84"/>
        <v>103.41538461538461</v>
      </c>
      <c r="G927" s="5">
        <f t="shared" si="85"/>
        <v>2.2406666666666668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2">
        <f t="shared" si="86"/>
        <v>43000.208333333328</v>
      </c>
      <c r="N927">
        <v>1507093200</v>
      </c>
      <c r="O927" s="12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 t="shared" si="84"/>
        <v>105.13333333333334</v>
      </c>
      <c r="G928" s="5">
        <f t="shared" si="85"/>
        <v>0.18126436781609195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2">
        <f t="shared" si="86"/>
        <v>42502.208333333328</v>
      </c>
      <c r="N928">
        <v>1463374800</v>
      </c>
      <c r="O928" s="12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 t="shared" si="84"/>
        <v>89.21621621621621</v>
      </c>
      <c r="G929" s="5">
        <f t="shared" si="85"/>
        <v>0.45847222222222223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2">
        <f t="shared" si="86"/>
        <v>41102.208333333336</v>
      </c>
      <c r="N929">
        <v>1344574800</v>
      </c>
      <c r="O929" s="12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 t="shared" si="84"/>
        <v>51.995234312946785</v>
      </c>
      <c r="G930" s="5">
        <f t="shared" si="85"/>
        <v>1.1731541218637993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2">
        <f t="shared" si="86"/>
        <v>41637.25</v>
      </c>
      <c r="N930">
        <v>1389074400</v>
      </c>
      <c r="O930" s="12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 t="shared" si="84"/>
        <v>64.956521739130437</v>
      </c>
      <c r="G931" s="5">
        <f t="shared" si="85"/>
        <v>2.173090909090909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2">
        <f t="shared" si="86"/>
        <v>42858.208333333328</v>
      </c>
      <c r="N931">
        <v>1494997200</v>
      </c>
      <c r="O931" s="12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 t="shared" si="84"/>
        <v>46.235294117647058</v>
      </c>
      <c r="G932" s="5">
        <f t="shared" si="85"/>
        <v>1.1228571428571428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2">
        <f t="shared" si="86"/>
        <v>42060.25</v>
      </c>
      <c r="N932">
        <v>1425448800</v>
      </c>
      <c r="O932" s="12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 t="shared" si="84"/>
        <v>51.151785714285715</v>
      </c>
      <c r="G933" s="5">
        <f t="shared" si="85"/>
        <v>0.72518987341772156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2">
        <f t="shared" si="86"/>
        <v>41818.208333333336</v>
      </c>
      <c r="N933">
        <v>1404104400</v>
      </c>
      <c r="O933" s="12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 t="shared" si="84"/>
        <v>33.909722222222221</v>
      </c>
      <c r="G934" s="5">
        <f t="shared" si="85"/>
        <v>2.1230434782608696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2">
        <f t="shared" si="86"/>
        <v>41709.208333333336</v>
      </c>
      <c r="N934">
        <v>1394773200</v>
      </c>
      <c r="O934" s="12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 t="shared" si="84"/>
        <v>92.016298633017882</v>
      </c>
      <c r="G935" s="5">
        <f t="shared" si="85"/>
        <v>2.3974657534246577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2">
        <f t="shared" si="86"/>
        <v>41372.208333333336</v>
      </c>
      <c r="N935">
        <v>1366520400</v>
      </c>
      <c r="O935" s="12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 t="shared" si="84"/>
        <v>107.42857142857143</v>
      </c>
      <c r="G936" s="5">
        <f t="shared" si="85"/>
        <v>1.8193548387096774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2">
        <f t="shared" si="86"/>
        <v>42422.25</v>
      </c>
      <c r="N936">
        <v>1456639200</v>
      </c>
      <c r="O936" s="12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" x14ac:dyDescent="0.3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 t="shared" si="84"/>
        <v>75.848484848484844</v>
      </c>
      <c r="G937" s="5">
        <f t="shared" si="85"/>
        <v>1.6413114754098361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2">
        <f t="shared" si="86"/>
        <v>42209.208333333328</v>
      </c>
      <c r="N937">
        <v>1438318800</v>
      </c>
      <c r="O937" s="12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 t="shared" si="84"/>
        <v>80.476190476190482</v>
      </c>
      <c r="G938" s="5">
        <f t="shared" si="85"/>
        <v>1.6375968992248063E-2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2">
        <f t="shared" si="86"/>
        <v>43668.208333333328</v>
      </c>
      <c r="N938">
        <v>1564030800</v>
      </c>
      <c r="O938" s="12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 t="shared" si="84"/>
        <v>86.978483606557376</v>
      </c>
      <c r="G939" s="5">
        <f t="shared" si="85"/>
        <v>0.49643859649122807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2">
        <f t="shared" si="86"/>
        <v>42334.25</v>
      </c>
      <c r="N939">
        <v>1449295200</v>
      </c>
      <c r="O939" s="12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 t="shared" si="84"/>
        <v>105.13541666666667</v>
      </c>
      <c r="G940" s="5">
        <f t="shared" si="85"/>
        <v>1.0970652173913042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2">
        <f t="shared" si="86"/>
        <v>43263.208333333328</v>
      </c>
      <c r="N940">
        <v>1531890000</v>
      </c>
      <c r="O940" s="12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" x14ac:dyDescent="0.3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 t="shared" si="84"/>
        <v>57.298507462686565</v>
      </c>
      <c r="G941" s="5">
        <f t="shared" si="85"/>
        <v>0.49217948717948717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2">
        <f t="shared" si="86"/>
        <v>40670.208333333336</v>
      </c>
      <c r="N941">
        <v>1306213200</v>
      </c>
      <c r="O941" s="12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 t="shared" si="84"/>
        <v>93.348484848484844</v>
      </c>
      <c r="G942" s="5">
        <f t="shared" si="85"/>
        <v>0.62232323232323228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2">
        <f t="shared" si="86"/>
        <v>41244.25</v>
      </c>
      <c r="N942">
        <v>1356242400</v>
      </c>
      <c r="O942" s="12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 t="shared" si="84"/>
        <v>71.987179487179489</v>
      </c>
      <c r="G943" s="5">
        <f t="shared" si="85"/>
        <v>0.1305813953488372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2">
        <f t="shared" si="86"/>
        <v>40552.25</v>
      </c>
      <c r="N943">
        <v>1297576800</v>
      </c>
      <c r="O943" s="12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 t="shared" si="84"/>
        <v>92.611940298507463</v>
      </c>
      <c r="G944" s="5">
        <f t="shared" si="85"/>
        <v>0.64635416666666667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2">
        <f t="shared" si="86"/>
        <v>40568.25</v>
      </c>
      <c r="N944">
        <v>1296194400</v>
      </c>
      <c r="O944" s="12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 t="shared" si="84"/>
        <v>104.99122807017544</v>
      </c>
      <c r="G945" s="5">
        <f t="shared" si="85"/>
        <v>1.5958666666666668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2">
        <f t="shared" si="86"/>
        <v>41906.208333333336</v>
      </c>
      <c r="N945">
        <v>1414558800</v>
      </c>
      <c r="O945" s="12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 t="shared" si="84"/>
        <v>30.958174904942965</v>
      </c>
      <c r="G946" s="5">
        <f t="shared" si="85"/>
        <v>0.81420000000000003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2">
        <f t="shared" si="86"/>
        <v>42776.25</v>
      </c>
      <c r="N946">
        <v>1488348000</v>
      </c>
      <c r="O946" s="12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 t="shared" si="84"/>
        <v>33.001182732111175</v>
      </c>
      <c r="G947" s="5">
        <f t="shared" si="85"/>
        <v>0.32444767441860467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2">
        <f t="shared" si="86"/>
        <v>41004.208333333336</v>
      </c>
      <c r="N947">
        <v>1334898000</v>
      </c>
      <c r="O947" s="12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" x14ac:dyDescent="0.3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 t="shared" si="84"/>
        <v>84.187845303867405</v>
      </c>
      <c r="G948" s="5">
        <f t="shared" si="85"/>
        <v>9.9141184124918666E-2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2">
        <f t="shared" si="86"/>
        <v>40710.208333333336</v>
      </c>
      <c r="N948">
        <v>1308373200</v>
      </c>
      <c r="O948" s="12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 t="shared" si="84"/>
        <v>73.92307692307692</v>
      </c>
      <c r="G949" s="5">
        <f t="shared" si="85"/>
        <v>0.26694444444444443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2">
        <f t="shared" si="86"/>
        <v>41908.208333333336</v>
      </c>
      <c r="N949">
        <v>1412312400</v>
      </c>
      <c r="O949" s="12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 t="shared" si="84"/>
        <v>36.987499999999997</v>
      </c>
      <c r="G950" s="5">
        <f t="shared" si="85"/>
        <v>0.62957446808510642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2">
        <f t="shared" si="86"/>
        <v>41985.25</v>
      </c>
      <c r="N950">
        <v>1419228000</v>
      </c>
      <c r="O950" s="12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" x14ac:dyDescent="0.3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 t="shared" si="84"/>
        <v>46.896551724137929</v>
      </c>
      <c r="G951" s="5">
        <f t="shared" si="85"/>
        <v>1.6135593220338984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2">
        <f t="shared" si="86"/>
        <v>42112.208333333328</v>
      </c>
      <c r="N951">
        <v>1430974800</v>
      </c>
      <c r="O951" s="12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3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 t="shared" si="84"/>
        <v>5</v>
      </c>
      <c r="G952" s="5">
        <f t="shared" si="85"/>
        <v>0.05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2">
        <f t="shared" si="86"/>
        <v>43571.208333333328</v>
      </c>
      <c r="N952">
        <v>1555822800</v>
      </c>
      <c r="O952" s="12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 t="shared" si="84"/>
        <v>102.02437459910199</v>
      </c>
      <c r="G953" s="5">
        <f t="shared" si="85"/>
        <v>10.969379310344827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2">
        <f t="shared" si="86"/>
        <v>42730.25</v>
      </c>
      <c r="N953">
        <v>1482818400</v>
      </c>
      <c r="O953" s="12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 t="shared" si="84"/>
        <v>45.007502206531335</v>
      </c>
      <c r="G954" s="5">
        <f t="shared" si="85"/>
        <v>0.70094158075601376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2">
        <f t="shared" si="86"/>
        <v>42591.208333333328</v>
      </c>
      <c r="N954">
        <v>1471928400</v>
      </c>
      <c r="O954" s="12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" x14ac:dyDescent="0.3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 t="shared" si="84"/>
        <v>94.285714285714292</v>
      </c>
      <c r="G955" s="5">
        <f t="shared" si="85"/>
        <v>0.6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2">
        <f t="shared" si="86"/>
        <v>42358.25</v>
      </c>
      <c r="N955">
        <v>1453701600</v>
      </c>
      <c r="O955" s="12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 t="shared" si="84"/>
        <v>101.02325581395348</v>
      </c>
      <c r="G956" s="5">
        <f t="shared" si="85"/>
        <v>3.6709859154929578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2">
        <f t="shared" si="86"/>
        <v>41174.208333333336</v>
      </c>
      <c r="N956">
        <v>1350363600</v>
      </c>
      <c r="O956" s="12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" x14ac:dyDescent="0.3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 t="shared" si="84"/>
        <v>97.037499999999994</v>
      </c>
      <c r="G957" s="5">
        <f t="shared" si="85"/>
        <v>11.09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2">
        <f t="shared" si="86"/>
        <v>41238.25</v>
      </c>
      <c r="N957">
        <v>1353996000</v>
      </c>
      <c r="O957" s="12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 t="shared" si="84"/>
        <v>43.00963855421687</v>
      </c>
      <c r="G958" s="5">
        <f t="shared" si="85"/>
        <v>0.19028784648187633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2">
        <f t="shared" si="86"/>
        <v>42360.25</v>
      </c>
      <c r="N958">
        <v>1451109600</v>
      </c>
      <c r="O958" s="12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 t="shared" si="84"/>
        <v>94.916030534351151</v>
      </c>
      <c r="G959" s="5">
        <f t="shared" si="85"/>
        <v>1.2687755102040816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2">
        <f t="shared" si="86"/>
        <v>40955.25</v>
      </c>
      <c r="N959">
        <v>1329631200</v>
      </c>
      <c r="O959" s="12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" x14ac:dyDescent="0.3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 t="shared" si="84"/>
        <v>72.151785714285708</v>
      </c>
      <c r="G960" s="5">
        <f t="shared" si="85"/>
        <v>7.3463636363636367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2">
        <f t="shared" si="86"/>
        <v>40350.208333333336</v>
      </c>
      <c r="N960">
        <v>1278997200</v>
      </c>
      <c r="O960" s="12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 t="shared" si="84"/>
        <v>51.007692307692309</v>
      </c>
      <c r="G961" s="5">
        <f t="shared" si="85"/>
        <v>4.5731034482758622E-2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2">
        <f t="shared" si="86"/>
        <v>40357.208333333336</v>
      </c>
      <c r="N961">
        <v>1280120400</v>
      </c>
      <c r="O961" s="12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 t="shared" si="84"/>
        <v>85.054545454545448</v>
      </c>
      <c r="G962" s="5">
        <f t="shared" si="85"/>
        <v>0.85054545454545449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2">
        <f t="shared" si="86"/>
        <v>42408.25</v>
      </c>
      <c r="N962">
        <v>1458104400</v>
      </c>
      <c r="O962" s="12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" x14ac:dyDescent="0.3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 t="shared" ref="F963:F1001" si="90">E963/I963</f>
        <v>43.87096774193548</v>
      </c>
      <c r="G963" s="5">
        <f t="shared" ref="G963:G1001" si="91">E963/D963</f>
        <v>1.1929824561403508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2">
        <f t="shared" ref="M963:M1001" si="92">(((L963/60)/60)/24)+DATE(1970,1,1)</f>
        <v>40591.25</v>
      </c>
      <c r="N963">
        <v>1298268000</v>
      </c>
      <c r="O963" s="12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 FIND("/", R963, 1)-1)</f>
        <v>publishing</v>
      </c>
      <c r="T963" t="str">
        <f t="shared" si="89"/>
        <v>translations</v>
      </c>
    </row>
    <row r="964" spans="1:20" x14ac:dyDescent="0.3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 t="shared" si="90"/>
        <v>40.063909774436091</v>
      </c>
      <c r="G964" s="5">
        <f t="shared" si="91"/>
        <v>2.9602777777777778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2">
        <f t="shared" si="92"/>
        <v>41592.25</v>
      </c>
      <c r="N964">
        <v>1386223200</v>
      </c>
      <c r="O964" s="12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ref="T964:T1001" si="95">RIGHT(R964,LEN(R964)-FIND("/",R964))</f>
        <v>food trucks</v>
      </c>
    </row>
    <row r="965" spans="1:20" x14ac:dyDescent="0.3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 t="shared" si="90"/>
        <v>43.833333333333336</v>
      </c>
      <c r="G965" s="5">
        <f t="shared" si="91"/>
        <v>0.84694915254237291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2">
        <f t="shared" si="92"/>
        <v>40607.25</v>
      </c>
      <c r="N965">
        <v>1299823200</v>
      </c>
      <c r="O965" s="12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 t="shared" si="90"/>
        <v>84.92903225806451</v>
      </c>
      <c r="G966" s="5">
        <f t="shared" si="91"/>
        <v>3.5578378378378379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2">
        <f t="shared" si="92"/>
        <v>42135.208333333328</v>
      </c>
      <c r="N966">
        <v>1431752400</v>
      </c>
      <c r="O966" s="12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 t="shared" si="90"/>
        <v>41.067632850241544</v>
      </c>
      <c r="G967" s="5">
        <f t="shared" si="91"/>
        <v>3.8640909090909092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2">
        <f t="shared" si="92"/>
        <v>40203.25</v>
      </c>
      <c r="N967">
        <v>1267855200</v>
      </c>
      <c r="O967" s="12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 t="shared" si="90"/>
        <v>54.971428571428568</v>
      </c>
      <c r="G968" s="5">
        <f t="shared" si="91"/>
        <v>7.9223529411764702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2">
        <f t="shared" si="92"/>
        <v>42901.208333333328</v>
      </c>
      <c r="N968">
        <v>1497675600</v>
      </c>
      <c r="O968" s="12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 t="shared" si="90"/>
        <v>77.010807374443743</v>
      </c>
      <c r="G969" s="5">
        <f t="shared" si="91"/>
        <v>1.3703393665158372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2">
        <f t="shared" si="92"/>
        <v>41005.208333333336</v>
      </c>
      <c r="N969">
        <v>1336885200</v>
      </c>
      <c r="O969" s="12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" x14ac:dyDescent="0.3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 t="shared" si="90"/>
        <v>71.201754385964918</v>
      </c>
      <c r="G970" s="5">
        <f t="shared" si="91"/>
        <v>3.3820833333333336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2">
        <f t="shared" si="92"/>
        <v>40544.25</v>
      </c>
      <c r="N970">
        <v>1295157600</v>
      </c>
      <c r="O970" s="12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 t="shared" si="90"/>
        <v>91.935483870967744</v>
      </c>
      <c r="G971" s="5">
        <f t="shared" si="91"/>
        <v>1.0822784810126582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2">
        <f t="shared" si="92"/>
        <v>43821.25</v>
      </c>
      <c r="N971">
        <v>1577599200</v>
      </c>
      <c r="O971" s="12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" x14ac:dyDescent="0.3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 t="shared" si="90"/>
        <v>97.069023569023571</v>
      </c>
      <c r="G972" s="5">
        <f t="shared" si="91"/>
        <v>0.60757639620653314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2">
        <f t="shared" si="92"/>
        <v>40672.208333333336</v>
      </c>
      <c r="N972">
        <v>1305003600</v>
      </c>
      <c r="O972" s="12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 t="shared" si="90"/>
        <v>58.916666666666664</v>
      </c>
      <c r="G973" s="5">
        <f t="shared" si="91"/>
        <v>0.27725490196078434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2">
        <f t="shared" si="92"/>
        <v>41555.208333333336</v>
      </c>
      <c r="N973">
        <v>1381726800</v>
      </c>
      <c r="O973" s="12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" x14ac:dyDescent="0.3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 t="shared" si="90"/>
        <v>58.015466983938133</v>
      </c>
      <c r="G974" s="5">
        <f t="shared" si="91"/>
        <v>2.283934426229508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2">
        <f t="shared" si="92"/>
        <v>41792.208333333336</v>
      </c>
      <c r="N974">
        <v>1402462800</v>
      </c>
      <c r="O974" s="12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 t="shared" si="90"/>
        <v>103.87301587301587</v>
      </c>
      <c r="G975" s="5">
        <f t="shared" si="91"/>
        <v>0.21615194054500414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2">
        <f t="shared" si="92"/>
        <v>40522.25</v>
      </c>
      <c r="N975">
        <v>1292133600</v>
      </c>
      <c r="O975" s="12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 t="shared" si="90"/>
        <v>93.46875</v>
      </c>
      <c r="G976" s="5">
        <f t="shared" si="91"/>
        <v>3.73875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2">
        <f t="shared" si="92"/>
        <v>41412.208333333336</v>
      </c>
      <c r="N976">
        <v>1368939600</v>
      </c>
      <c r="O976" s="12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 t="shared" si="90"/>
        <v>61.970370370370368</v>
      </c>
      <c r="G977" s="5">
        <f t="shared" si="91"/>
        <v>1.5492592592592593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2">
        <f t="shared" si="92"/>
        <v>42337.25</v>
      </c>
      <c r="N977">
        <v>1452146400</v>
      </c>
      <c r="O977" s="12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" x14ac:dyDescent="0.3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 t="shared" si="90"/>
        <v>92.042857142857144</v>
      </c>
      <c r="G978" s="5">
        <f t="shared" si="91"/>
        <v>3.2214999999999998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2">
        <f t="shared" si="92"/>
        <v>40571.25</v>
      </c>
      <c r="N978">
        <v>1296712800</v>
      </c>
      <c r="O978" s="12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 t="shared" si="90"/>
        <v>77.268656716417908</v>
      </c>
      <c r="G979" s="5">
        <f t="shared" si="91"/>
        <v>0.73957142857142855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2">
        <f t="shared" si="92"/>
        <v>43138.25</v>
      </c>
      <c r="N979">
        <v>1520748000</v>
      </c>
      <c r="O979" s="12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 t="shared" si="90"/>
        <v>93.923913043478265</v>
      </c>
      <c r="G980" s="5">
        <f t="shared" si="91"/>
        <v>8.641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2">
        <f t="shared" si="92"/>
        <v>42686.25</v>
      </c>
      <c r="N980">
        <v>1480831200</v>
      </c>
      <c r="O980" s="12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 t="shared" si="90"/>
        <v>84.969458128078813</v>
      </c>
      <c r="G981" s="5">
        <f t="shared" si="91"/>
        <v>1.432624584717608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2">
        <f t="shared" si="92"/>
        <v>42078.208333333328</v>
      </c>
      <c r="N981">
        <v>1426914000</v>
      </c>
      <c r="O981" s="12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 t="shared" si="90"/>
        <v>105.97035040431267</v>
      </c>
      <c r="G982" s="5">
        <f t="shared" si="91"/>
        <v>0.40281762295081969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2">
        <f t="shared" si="92"/>
        <v>42307.208333333328</v>
      </c>
      <c r="N982">
        <v>1446616800</v>
      </c>
      <c r="O982" s="12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 t="shared" si="90"/>
        <v>36.969040247678016</v>
      </c>
      <c r="G983" s="5">
        <f t="shared" si="91"/>
        <v>1.7822388059701493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2">
        <f t="shared" si="92"/>
        <v>43094.25</v>
      </c>
      <c r="N983">
        <v>1517032800</v>
      </c>
      <c r="O983" s="12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 t="shared" si="90"/>
        <v>81.533333333333331</v>
      </c>
      <c r="G984" s="5">
        <f t="shared" si="91"/>
        <v>0.84930555555555554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2">
        <f t="shared" si="92"/>
        <v>40743.208333333336</v>
      </c>
      <c r="N984">
        <v>1311224400</v>
      </c>
      <c r="O984" s="12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 t="shared" si="90"/>
        <v>80.999140154772135</v>
      </c>
      <c r="G985" s="5">
        <f t="shared" si="91"/>
        <v>1.4593648334624323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2">
        <f t="shared" si="92"/>
        <v>43681.208333333328</v>
      </c>
      <c r="N985">
        <v>1566190800</v>
      </c>
      <c r="O985" s="12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" x14ac:dyDescent="0.3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 t="shared" si="90"/>
        <v>26.010498687664043</v>
      </c>
      <c r="G986" s="5">
        <f t="shared" si="91"/>
        <v>1.5246153846153847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2">
        <f t="shared" si="92"/>
        <v>43716.208333333328</v>
      </c>
      <c r="N986">
        <v>1570165200</v>
      </c>
      <c r="O986" s="12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 t="shared" si="90"/>
        <v>25.998410896708286</v>
      </c>
      <c r="G987" s="5">
        <f t="shared" si="91"/>
        <v>0.67129542790152408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2">
        <f t="shared" si="92"/>
        <v>41614.25</v>
      </c>
      <c r="N987">
        <v>1388556000</v>
      </c>
      <c r="O987" s="12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" x14ac:dyDescent="0.3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 t="shared" si="90"/>
        <v>34.173913043478258</v>
      </c>
      <c r="G988" s="5">
        <f t="shared" si="91"/>
        <v>0.40307692307692305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2">
        <f t="shared" si="92"/>
        <v>40638.208333333336</v>
      </c>
      <c r="N988">
        <v>1303189200</v>
      </c>
      <c r="O988" s="12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 t="shared" si="90"/>
        <v>28.002083333333335</v>
      </c>
      <c r="G989" s="5">
        <f t="shared" si="91"/>
        <v>2.1679032258064517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2">
        <f t="shared" si="92"/>
        <v>42852.208333333328</v>
      </c>
      <c r="N989">
        <v>1494478800</v>
      </c>
      <c r="O989" s="12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 t="shared" si="90"/>
        <v>76.546875</v>
      </c>
      <c r="G990" s="5">
        <f t="shared" si="91"/>
        <v>0.52117021276595743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2">
        <f t="shared" si="92"/>
        <v>42686.25</v>
      </c>
      <c r="N990">
        <v>1480744800</v>
      </c>
      <c r="O990" s="12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 t="shared" si="90"/>
        <v>53.053097345132741</v>
      </c>
      <c r="G991" s="5">
        <f t="shared" si="91"/>
        <v>4.9958333333333336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2">
        <f t="shared" si="92"/>
        <v>43571.208333333328</v>
      </c>
      <c r="N991">
        <v>1555822800</v>
      </c>
      <c r="O991" s="12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 t="shared" si="90"/>
        <v>106.859375</v>
      </c>
      <c r="G992" s="5">
        <f t="shared" si="91"/>
        <v>0.87679487179487181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2">
        <f t="shared" si="92"/>
        <v>42432.25</v>
      </c>
      <c r="N992">
        <v>1458882000</v>
      </c>
      <c r="O992" s="12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 t="shared" si="90"/>
        <v>46.020746887966808</v>
      </c>
      <c r="G993" s="5">
        <f t="shared" si="91"/>
        <v>1.131734693877551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2">
        <f t="shared" si="92"/>
        <v>41907.208333333336</v>
      </c>
      <c r="N993">
        <v>1411966800</v>
      </c>
      <c r="O993" s="12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 t="shared" si="90"/>
        <v>100.17424242424242</v>
      </c>
      <c r="G994" s="5">
        <f t="shared" si="91"/>
        <v>4.2654838709677421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2">
        <f t="shared" si="92"/>
        <v>43227.208333333328</v>
      </c>
      <c r="N994">
        <v>1526878800</v>
      </c>
      <c r="O994" s="12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 t="shared" si="90"/>
        <v>101.44</v>
      </c>
      <c r="G995" s="5">
        <f t="shared" si="91"/>
        <v>0.77632653061224488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2">
        <f t="shared" si="92"/>
        <v>42362.25</v>
      </c>
      <c r="N995">
        <v>1452405600</v>
      </c>
      <c r="O995" s="12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 t="shared" si="90"/>
        <v>87.972684085510693</v>
      </c>
      <c r="G996" s="5">
        <f t="shared" si="91"/>
        <v>0.52496810772501767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2">
        <f t="shared" si="92"/>
        <v>41929.208333333336</v>
      </c>
      <c r="N996">
        <v>1414040400</v>
      </c>
      <c r="O996" s="12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 t="shared" si="90"/>
        <v>74.995594713656388</v>
      </c>
      <c r="G997" s="5">
        <f t="shared" si="91"/>
        <v>1.5746762589928058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2">
        <f t="shared" si="92"/>
        <v>43408.208333333328</v>
      </c>
      <c r="N997">
        <v>1543816800</v>
      </c>
      <c r="O997" s="12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" x14ac:dyDescent="0.3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 t="shared" si="90"/>
        <v>42.982142857142854</v>
      </c>
      <c r="G998" s="5">
        <f t="shared" si="91"/>
        <v>0.72939393939393937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2">
        <f t="shared" si="92"/>
        <v>41276.25</v>
      </c>
      <c r="N998">
        <v>1359698400</v>
      </c>
      <c r="O998" s="12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 t="shared" si="90"/>
        <v>33.115107913669064</v>
      </c>
      <c r="G999" s="5">
        <f t="shared" si="91"/>
        <v>0.60565789473684206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2">
        <f t="shared" si="92"/>
        <v>41659.25</v>
      </c>
      <c r="N999">
        <v>1390629600</v>
      </c>
      <c r="O999" s="12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 t="shared" si="90"/>
        <v>101.13101604278074</v>
      </c>
      <c r="G1000" s="5">
        <f t="shared" si="91"/>
        <v>0.5679129129129129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2">
        <f t="shared" si="92"/>
        <v>40220.25</v>
      </c>
      <c r="N1000">
        <v>1267077600</v>
      </c>
      <c r="O1000" s="12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 t="shared" si="90"/>
        <v>55.98841354723708</v>
      </c>
      <c r="G1001" s="5">
        <f t="shared" si="91"/>
        <v>0.56542754275427543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2">
        <f t="shared" si="92"/>
        <v>42550.208333333328</v>
      </c>
      <c r="N1001">
        <v>1467781200</v>
      </c>
      <c r="O1001" s="12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H1:H1048576">
    <cfRule type="containsText" dxfId="14" priority="7" operator="containsText" text="Canceled">
      <formula>NOT(ISERROR(SEARCH("Canceled",H1)))</formula>
    </cfRule>
    <cfRule type="containsText" dxfId="13" priority="8" operator="containsText" text="Live">
      <formula>NOT(ISERROR(SEARCH("Live",H1)))</formula>
    </cfRule>
    <cfRule type="containsText" dxfId="12" priority="9" operator="containsText" text="Successful">
      <formula>NOT(ISERROR(SEARCH("Successful",H1)))</formula>
    </cfRule>
    <cfRule type="containsText" dxfId="11" priority="10" operator="containsText" text="Failed">
      <formula>NOT(ISERROR(SEARCH("Failed",H1)))</formula>
    </cfRule>
  </conditionalFormatting>
  <conditionalFormatting sqref="G2:G1001">
    <cfRule type="cellIs" dxfId="10" priority="1" operator="greaterThan">
      <formula>2</formula>
    </cfRule>
    <cfRule type="cellIs" dxfId="9" priority="2" operator="between">
      <formula>1</formula>
      <formula>1.99</formula>
    </cfRule>
    <cfRule type="cellIs" dxfId="8" priority="3" operator="between">
      <formula>0</formula>
      <formula>0.99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EF377-FD7B-4DC8-8BA0-7F3D9DD97C13}">
  <dimension ref="A1:F14"/>
  <sheetViews>
    <sheetView workbookViewId="0">
      <selection activeCell="I28" sqref="I28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7" width="11" bestFit="1" customWidth="1"/>
  </cols>
  <sheetData>
    <row r="1" spans="1:6" x14ac:dyDescent="0.35">
      <c r="A1" s="8" t="s">
        <v>6</v>
      </c>
      <c r="B1" t="s">
        <v>2046</v>
      </c>
    </row>
    <row r="3" spans="1:6" x14ac:dyDescent="0.35">
      <c r="A3" s="8" t="s">
        <v>2035</v>
      </c>
      <c r="B3" s="8" t="s">
        <v>2045</v>
      </c>
    </row>
    <row r="4" spans="1:6" x14ac:dyDescent="0.3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5">
      <c r="A5" s="9" t="s">
        <v>2036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2037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2038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2044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2039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2040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2041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2042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2043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2034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45FBC-4896-4449-9689-EE067928DAB0}">
  <dimension ref="A1:F30"/>
  <sheetViews>
    <sheetView workbookViewId="0">
      <selection activeCell="K30" sqref="K30"/>
    </sheetView>
  </sheetViews>
  <sheetFormatPr defaultRowHeight="15.5" x14ac:dyDescent="0.35"/>
  <cols>
    <col min="1" max="1" width="20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7" width="6.33203125" bestFit="1" customWidth="1"/>
    <col min="8" max="8" width="10.58203125" bestFit="1" customWidth="1"/>
    <col min="9" max="9" width="9.33203125" bestFit="1" customWidth="1"/>
    <col min="10" max="10" width="3.9140625" bestFit="1" customWidth="1"/>
    <col min="11" max="11" width="5.75" bestFit="1" customWidth="1"/>
    <col min="12" max="12" width="12.58203125" bestFit="1" customWidth="1"/>
    <col min="13" max="13" width="9.75" bestFit="1" customWidth="1"/>
    <col min="14" max="14" width="18" bestFit="1" customWidth="1"/>
    <col min="15" max="15" width="5.25" bestFit="1" customWidth="1"/>
    <col min="16" max="16" width="15.33203125" bestFit="1" customWidth="1"/>
    <col min="17" max="17" width="4.58203125" bestFit="1" customWidth="1"/>
    <col min="18" max="18" width="13.08203125" bestFit="1" customWidth="1"/>
    <col min="19" max="19" width="6.08203125" bestFit="1" customWidth="1"/>
    <col min="20" max="20" width="9.08203125" bestFit="1" customWidth="1"/>
    <col min="21" max="21" width="11" bestFit="1" customWidth="1"/>
    <col min="22" max="22" width="11.5" bestFit="1" customWidth="1"/>
    <col min="23" max="23" width="9.5" bestFit="1" customWidth="1"/>
    <col min="24" max="24" width="4.5" bestFit="1" customWidth="1"/>
    <col min="25" max="25" width="11.25" bestFit="1" customWidth="1"/>
    <col min="26" max="26" width="11" bestFit="1" customWidth="1"/>
  </cols>
  <sheetData>
    <row r="1" spans="1:6" x14ac:dyDescent="0.35">
      <c r="A1" s="8" t="s">
        <v>6</v>
      </c>
      <c r="B1" t="s">
        <v>2046</v>
      </c>
    </row>
    <row r="2" spans="1:6" x14ac:dyDescent="0.35">
      <c r="A2" s="8" t="s">
        <v>2032</v>
      </c>
      <c r="B2" t="s">
        <v>2046</v>
      </c>
    </row>
    <row r="4" spans="1:6" x14ac:dyDescent="0.35">
      <c r="A4" s="8" t="s">
        <v>2071</v>
      </c>
      <c r="B4" s="8" t="s">
        <v>2045</v>
      </c>
    </row>
    <row r="5" spans="1:6" x14ac:dyDescent="0.3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5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2034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BD1FE-72EB-4E17-8333-6B7C62FDF554}">
  <dimension ref="A1:I18"/>
  <sheetViews>
    <sheetView workbookViewId="0">
      <selection activeCell="J22" sqref="J22"/>
    </sheetView>
  </sheetViews>
  <sheetFormatPr defaultRowHeight="15.5" x14ac:dyDescent="0.35"/>
  <cols>
    <col min="1" max="1" width="15.58203125" bestFit="1" customWidth="1"/>
    <col min="2" max="2" width="15.33203125" bestFit="1" customWidth="1"/>
    <col min="3" max="4" width="3.08203125" bestFit="1" customWidth="1"/>
    <col min="5" max="6" width="3.25" bestFit="1" customWidth="1"/>
    <col min="7" max="7" width="2.83203125" bestFit="1" customWidth="1"/>
    <col min="8" max="8" width="3.83203125" bestFit="1" customWidth="1"/>
    <col min="9" max="10" width="11" bestFit="1" customWidth="1"/>
    <col min="11" max="11" width="9.58203125" bestFit="1" customWidth="1"/>
    <col min="12" max="12" width="6.33203125" bestFit="1" customWidth="1"/>
    <col min="13" max="13" width="4.25" bestFit="1" customWidth="1"/>
    <col min="14" max="14" width="4" bestFit="1" customWidth="1"/>
    <col min="15" max="15" width="9.58203125" bestFit="1" customWidth="1"/>
    <col min="16" max="16" width="6.33203125" bestFit="1" customWidth="1"/>
    <col min="17" max="17" width="4.33203125" bestFit="1" customWidth="1"/>
    <col min="18" max="18" width="4" bestFit="1" customWidth="1"/>
    <col min="19" max="19" width="9.58203125" bestFit="1" customWidth="1"/>
    <col min="20" max="20" width="11" bestFit="1" customWidth="1"/>
  </cols>
  <sheetData>
    <row r="1" spans="1:9" x14ac:dyDescent="0.35">
      <c r="A1" s="8" t="s">
        <v>2032</v>
      </c>
      <c r="B1" t="s">
        <v>2046</v>
      </c>
    </row>
    <row r="2" spans="1:9" x14ac:dyDescent="0.35">
      <c r="A2" s="8" t="s">
        <v>2087</v>
      </c>
      <c r="B2" t="s">
        <v>2046</v>
      </c>
    </row>
    <row r="4" spans="1:9" x14ac:dyDescent="0.35">
      <c r="A4" s="8" t="s">
        <v>2086</v>
      </c>
      <c r="B4" s="8" t="s">
        <v>2045</v>
      </c>
    </row>
    <row r="5" spans="1:9" x14ac:dyDescent="0.35">
      <c r="A5" s="8" t="s">
        <v>2033</v>
      </c>
      <c r="B5" t="s">
        <v>26</v>
      </c>
      <c r="C5" t="s">
        <v>15</v>
      </c>
      <c r="D5" t="s">
        <v>98</v>
      </c>
      <c r="E5" t="s">
        <v>36</v>
      </c>
      <c r="F5" t="s">
        <v>40</v>
      </c>
      <c r="G5" t="s">
        <v>107</v>
      </c>
      <c r="H5" t="s">
        <v>21</v>
      </c>
      <c r="I5" t="s">
        <v>2034</v>
      </c>
    </row>
    <row r="6" spans="1:9" x14ac:dyDescent="0.35">
      <c r="A6" s="9" t="s">
        <v>2074</v>
      </c>
      <c r="B6" s="10">
        <v>5</v>
      </c>
      <c r="C6" s="10">
        <v>2</v>
      </c>
      <c r="D6" s="10">
        <v>1</v>
      </c>
      <c r="E6" s="10">
        <v>3</v>
      </c>
      <c r="F6" s="10">
        <v>9</v>
      </c>
      <c r="G6" s="10">
        <v>6</v>
      </c>
      <c r="H6" s="10">
        <v>66</v>
      </c>
      <c r="I6" s="10">
        <v>92</v>
      </c>
    </row>
    <row r="7" spans="1:9" x14ac:dyDescent="0.35">
      <c r="A7" s="9" t="s">
        <v>2075</v>
      </c>
      <c r="B7" s="10">
        <v>2</v>
      </c>
      <c r="C7" s="10">
        <v>3</v>
      </c>
      <c r="D7" s="10">
        <v>3</v>
      </c>
      <c r="E7" s="10">
        <v>5</v>
      </c>
      <c r="F7" s="10">
        <v>1</v>
      </c>
      <c r="G7" s="10">
        <v>1</v>
      </c>
      <c r="H7" s="10">
        <v>64</v>
      </c>
      <c r="I7" s="10">
        <v>79</v>
      </c>
    </row>
    <row r="8" spans="1:9" x14ac:dyDescent="0.35">
      <c r="A8" s="9" t="s">
        <v>2076</v>
      </c>
      <c r="B8" s="10">
        <v>4</v>
      </c>
      <c r="C8" s="10">
        <v>2</v>
      </c>
      <c r="D8" s="10">
        <v>1</v>
      </c>
      <c r="E8" s="10">
        <v>5</v>
      </c>
      <c r="F8" s="10">
        <v>7</v>
      </c>
      <c r="G8" s="10">
        <v>3</v>
      </c>
      <c r="H8" s="10">
        <v>64</v>
      </c>
      <c r="I8" s="10">
        <v>86</v>
      </c>
    </row>
    <row r="9" spans="1:9" x14ac:dyDescent="0.35">
      <c r="A9" s="9" t="s">
        <v>2077</v>
      </c>
      <c r="B9" s="10">
        <v>2</v>
      </c>
      <c r="C9" s="10">
        <v>2</v>
      </c>
      <c r="D9" s="10"/>
      <c r="E9" s="10">
        <v>1</v>
      </c>
      <c r="F9" s="10">
        <v>1</v>
      </c>
      <c r="G9" s="10">
        <v>4</v>
      </c>
      <c r="H9" s="10">
        <v>68</v>
      </c>
      <c r="I9" s="10">
        <v>78</v>
      </c>
    </row>
    <row r="10" spans="1:9" x14ac:dyDescent="0.35">
      <c r="A10" s="9" t="s">
        <v>2078</v>
      </c>
      <c r="B10" s="10">
        <v>4</v>
      </c>
      <c r="C10" s="10">
        <v>5</v>
      </c>
      <c r="D10" s="10">
        <v>1</v>
      </c>
      <c r="E10" s="10">
        <v>2</v>
      </c>
      <c r="F10" s="10">
        <v>3</v>
      </c>
      <c r="G10" s="10">
        <v>5</v>
      </c>
      <c r="H10" s="10">
        <v>66</v>
      </c>
      <c r="I10" s="10">
        <v>86</v>
      </c>
    </row>
    <row r="11" spans="1:9" x14ac:dyDescent="0.35">
      <c r="A11" s="9" t="s">
        <v>2079</v>
      </c>
      <c r="B11" s="10">
        <v>3</v>
      </c>
      <c r="C11" s="10">
        <v>5</v>
      </c>
      <c r="D11" s="10">
        <v>4</v>
      </c>
      <c r="E11" s="10">
        <v>3</v>
      </c>
      <c r="F11" s="10">
        <v>3</v>
      </c>
      <c r="G11" s="10">
        <v>7</v>
      </c>
      <c r="H11" s="10">
        <v>62</v>
      </c>
      <c r="I11" s="10">
        <v>87</v>
      </c>
    </row>
    <row r="12" spans="1:9" x14ac:dyDescent="0.35">
      <c r="A12" s="9" t="s">
        <v>2080</v>
      </c>
      <c r="B12" s="10">
        <v>4</v>
      </c>
      <c r="C12" s="10">
        <v>2</v>
      </c>
      <c r="D12" s="10">
        <v>2</v>
      </c>
      <c r="E12" s="10"/>
      <c r="F12" s="10">
        <v>10</v>
      </c>
      <c r="G12" s="10">
        <v>1</v>
      </c>
      <c r="H12" s="10">
        <v>75</v>
      </c>
      <c r="I12" s="10">
        <v>94</v>
      </c>
    </row>
    <row r="13" spans="1:9" x14ac:dyDescent="0.35">
      <c r="A13" s="9" t="s">
        <v>2081</v>
      </c>
      <c r="B13" s="10">
        <v>1</v>
      </c>
      <c r="C13" s="10">
        <v>5</v>
      </c>
      <c r="D13" s="10">
        <v>2</v>
      </c>
      <c r="E13" s="10">
        <v>5</v>
      </c>
      <c r="F13" s="10">
        <v>3</v>
      </c>
      <c r="G13" s="10">
        <v>6</v>
      </c>
      <c r="H13" s="10">
        <v>63</v>
      </c>
      <c r="I13" s="10">
        <v>85</v>
      </c>
    </row>
    <row r="14" spans="1:9" x14ac:dyDescent="0.35">
      <c r="A14" s="9" t="s">
        <v>2082</v>
      </c>
      <c r="B14" s="10">
        <v>4</v>
      </c>
      <c r="C14" s="10">
        <v>2</v>
      </c>
      <c r="D14" s="10">
        <v>1</v>
      </c>
      <c r="E14" s="10">
        <v>2</v>
      </c>
      <c r="F14" s="10">
        <v>2</v>
      </c>
      <c r="G14" s="10">
        <v>2</v>
      </c>
      <c r="H14" s="10">
        <v>60</v>
      </c>
      <c r="I14" s="10">
        <v>73</v>
      </c>
    </row>
    <row r="15" spans="1:9" x14ac:dyDescent="0.35">
      <c r="A15" s="9" t="s">
        <v>2083</v>
      </c>
      <c r="B15" s="10">
        <v>4</v>
      </c>
      <c r="C15" s="10">
        <v>2</v>
      </c>
      <c r="D15" s="10">
        <v>5</v>
      </c>
      <c r="E15" s="10">
        <v>3</v>
      </c>
      <c r="F15" s="10">
        <v>3</v>
      </c>
      <c r="G15" s="10">
        <v>4</v>
      </c>
      <c r="H15" s="10">
        <v>57</v>
      </c>
      <c r="I15" s="10">
        <v>78</v>
      </c>
    </row>
    <row r="16" spans="1:9" x14ac:dyDescent="0.35">
      <c r="A16" s="9" t="s">
        <v>2084</v>
      </c>
      <c r="B16" s="10">
        <v>4</v>
      </c>
      <c r="C16" s="10">
        <v>7</v>
      </c>
      <c r="D16" s="10">
        <v>1</v>
      </c>
      <c r="E16" s="10"/>
      <c r="F16" s="10">
        <v>3</v>
      </c>
      <c r="G16" s="10">
        <v>5</v>
      </c>
      <c r="H16" s="10">
        <v>58</v>
      </c>
      <c r="I16" s="10">
        <v>78</v>
      </c>
    </row>
    <row r="17" spans="1:9" x14ac:dyDescent="0.35">
      <c r="A17" s="9" t="s">
        <v>2085</v>
      </c>
      <c r="B17" s="10">
        <v>6</v>
      </c>
      <c r="C17" s="10">
        <v>7</v>
      </c>
      <c r="D17" s="10">
        <v>2</v>
      </c>
      <c r="E17" s="10">
        <v>2</v>
      </c>
      <c r="F17" s="10">
        <v>3</v>
      </c>
      <c r="G17" s="10">
        <v>4</v>
      </c>
      <c r="H17" s="10">
        <v>60</v>
      </c>
      <c r="I17" s="10">
        <v>84</v>
      </c>
    </row>
    <row r="18" spans="1:9" x14ac:dyDescent="0.35">
      <c r="A18" s="9" t="s">
        <v>2034</v>
      </c>
      <c r="B18" s="10">
        <v>43</v>
      </c>
      <c r="C18" s="10">
        <v>44</v>
      </c>
      <c r="D18" s="10">
        <v>23</v>
      </c>
      <c r="E18" s="10">
        <v>31</v>
      </c>
      <c r="F18" s="10">
        <v>48</v>
      </c>
      <c r="G18" s="10">
        <v>48</v>
      </c>
      <c r="H18" s="10">
        <v>763</v>
      </c>
      <c r="I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B3EA9-5A69-4654-BED1-2A6ADD347666}">
  <dimension ref="A1:H13"/>
  <sheetViews>
    <sheetView workbookViewId="0">
      <selection activeCell="B2" sqref="B2"/>
    </sheetView>
  </sheetViews>
  <sheetFormatPr defaultRowHeight="15.5" x14ac:dyDescent="0.35"/>
  <cols>
    <col min="1" max="1" width="26.4140625" bestFit="1" customWidth="1"/>
    <col min="2" max="2" width="17.25" customWidth="1"/>
    <col min="3" max="3" width="15.4140625" customWidth="1"/>
    <col min="4" max="4" width="15.58203125" bestFit="1" customWidth="1"/>
    <col min="5" max="5" width="12" bestFit="1" customWidth="1"/>
    <col min="6" max="6" width="19.25" style="13" bestFit="1" customWidth="1"/>
    <col min="7" max="7" width="15.5" style="13" bestFit="1" customWidth="1"/>
    <col min="8" max="8" width="18.25" style="13" bestFit="1" customWidth="1"/>
  </cols>
  <sheetData>
    <row r="1" spans="1:8" x14ac:dyDescent="0.35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s="13" t="s">
        <v>2093</v>
      </c>
      <c r="G1" s="13" t="s">
        <v>2094</v>
      </c>
      <c r="H1" s="13" t="s">
        <v>2095</v>
      </c>
    </row>
    <row r="2" spans="1:8" x14ac:dyDescent="0.35">
      <c r="A2" t="s">
        <v>2096</v>
      </c>
      <c r="B2">
        <f>COUNTIFS(Crowdfunding!$D$2:$D$1001, "&lt;1000", Crowdfunding!$H$2:$H$1001, "successful")</f>
        <v>30</v>
      </c>
      <c r="C2">
        <f>COUNTIFS(Crowdfunding!$D$2:$D$1001, "&lt;1000", Crowdfunding!$H$2:$H$1001, "failed")</f>
        <v>20</v>
      </c>
      <c r="D2">
        <f>COUNTIFS(Crowdfunding!$D$2:$D$1001, "&lt;1000", Crowdfunding!$H$2:$H$1001, "canceled")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35">
      <c r="A3" t="s">
        <v>2097</v>
      </c>
      <c r="B3">
        <f>COUNTIFS(Crowdfunding!$D$2:$D$1001, "&gt;=1000", Crowdfunding!$D$2:$D$1001, "&lt;=4999", Crowdfunding!$H$2:$H$1001, "successful")</f>
        <v>191</v>
      </c>
      <c r="C3">
        <f>COUNTIFS(Crowdfunding!$D$2:$D$1001, "&gt;=1000", Crowdfunding!$D$2:$D$1001, "&lt;=4999", Crowdfunding!$H$2:$H$1001, "failed")</f>
        <v>38</v>
      </c>
      <c r="D3">
        <f>COUNTIFS(Crowdfunding!$D$2:$D$1001, "&gt;=1000", Crowdfunding!$D$2:$D$1001, "&lt;=4999", Crowdfunding!$H$2:$H$1001, "canceled")</f>
        <v>2</v>
      </c>
      <c r="E3">
        <f t="shared" ref="E3:E13" si="0">SUM(B3:D3)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35">
      <c r="A4" t="s">
        <v>2098</v>
      </c>
      <c r="B4">
        <f>COUNTIFS(Crowdfunding!$D$2:$D$1001, "&gt;=5000", Crowdfunding!$D$2:$D$1001, "&lt;=9999", Crowdfunding!$H$2:$H$1001, "successful")</f>
        <v>164</v>
      </c>
      <c r="C4">
        <f>COUNTIFS(Crowdfunding!$D$2:$D$1001, "&gt;=5000", Crowdfunding!$D$2:$D$1001, "&lt;=9999", Crowdfunding!$H$2:$H$1001, "failed")</f>
        <v>126</v>
      </c>
      <c r="D4">
        <f>COUNTIFS(Crowdfunding!$D$2:$D$1001, "&gt;=5000", Crowdfunding!$D$2:$D$1001, "&lt;=9999", Crowdfunding!$H$2:$H$1001, "canceled")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5">
      <c r="A5" t="s">
        <v>2099</v>
      </c>
      <c r="B5">
        <f>COUNTIFS(Crowdfunding!$D$2:$D$1001, "&gt;=10000", Crowdfunding!$D$2:$D$1001, "&lt;=14999", Crowdfunding!$H$2:$H$1001, "successful")</f>
        <v>4</v>
      </c>
      <c r="C5">
        <f>COUNTIFS(Crowdfunding!$D$2:$D$1001, "&gt;=10000", Crowdfunding!$D$2:$D$1001, "&lt;=14999", Crowdfunding!$H$2:$H$1001, "failed")</f>
        <v>5</v>
      </c>
      <c r="D5">
        <f>COUNTIFS(Crowdfunding!$D$2:$D$1001, "&gt;=10000", Crowdfunding!$D$2:$D$1001, "&lt;=14999", Crowdfunding!$H$2:$H$1001, "canceled")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5">
      <c r="A6" t="s">
        <v>2100</v>
      </c>
      <c r="B6">
        <f>COUNTIFS(Crowdfunding!$D$2:$D$1001, "&gt;=15000", Crowdfunding!$D$2:$D$1001, "&lt;=19999", Crowdfunding!$H$2:$H$1001, "successful")</f>
        <v>10</v>
      </c>
      <c r="C6">
        <f>COUNTIFS(Crowdfunding!$D$2:$D$1001, "&gt;=15000", Crowdfunding!$D$2:$D$1001, "&lt;=19999", Crowdfunding!$H$2:$H$1001, "failed")</f>
        <v>0</v>
      </c>
      <c r="D6">
        <f>COUNTIFS(Crowdfunding!$D$2:$D$1001, "&gt;=15000", Crowdfunding!$D$2:$D$1001, "&lt;=19999", Crowdfunding!$H$2:$H$1001, "canceled")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5">
      <c r="A7" t="s">
        <v>2101</v>
      </c>
      <c r="B7">
        <f>COUNTIFS(Crowdfunding!$D$2:$D$1001, "&gt;=20000", Crowdfunding!$D$2:$D$1001, "&lt;=24999", Crowdfunding!$H$2:$H$1001, "successful")</f>
        <v>7</v>
      </c>
      <c r="C7">
        <f>COUNTIFS(Crowdfunding!$D$2:$D$1001, "&gt;=20000", Crowdfunding!$D$2:$D$1001, "&lt;=24999", Crowdfunding!$H$2:$H$1001, "failed")</f>
        <v>0</v>
      </c>
      <c r="D7">
        <f>COUNTIFS(Crowdfunding!$D$2:$D$1001, "&gt;=20000", Crowdfunding!$D$2:$D$1001, "&lt;=24999", Crowdfunding!$H$2:$H$1001, "canceled")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5">
      <c r="A8" t="s">
        <v>2102</v>
      </c>
      <c r="B8">
        <f>COUNTIFS(Crowdfunding!$D$2:$D$1001, "&gt;=25000", Crowdfunding!$D$2:$D$1001, "&lt;=29999", Crowdfunding!$H$2:$H$1001, "successful")</f>
        <v>11</v>
      </c>
      <c r="C8">
        <f>COUNTIFS(Crowdfunding!$D$2:$D$1001, "&gt;=25000", Crowdfunding!$D$2:$D$1001, "&lt;=29999", Crowdfunding!$H$2:$H$1001, "failed")</f>
        <v>3</v>
      </c>
      <c r="D8">
        <f>COUNTIFS(Crowdfunding!$D$2:$D$1001, "&gt;=25000", Crowdfunding!$D$2:$D$1001, "&lt;=29999", Crowdfunding!$H$2:$H$1001, "canceled")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35">
      <c r="A9" t="s">
        <v>2103</v>
      </c>
      <c r="B9">
        <f>COUNTIFS(Crowdfunding!$D$2:$D$1001, "&gt;=30000", Crowdfunding!$D$2:$D$1001, "&lt;=34999", Crowdfunding!$H$2:$H$1001, "successful")</f>
        <v>7</v>
      </c>
      <c r="C9">
        <f>COUNTIFS(Crowdfunding!$D$2:$D$1001, "&gt;=30000", Crowdfunding!$D$2:$D$1001, "&lt;=34999", Crowdfunding!$H$2:$H$1001, "failed")</f>
        <v>0</v>
      </c>
      <c r="D9">
        <f>COUNTIFS(Crowdfunding!$D$2:$D$1001, "&gt;=30000", Crowdfunding!$D$2:$D$1001, "&lt;=34999", Crowdfunding!$H$2:$H$1001, "canceled")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5">
      <c r="A10" t="s">
        <v>2104</v>
      </c>
      <c r="B10">
        <f>COUNTIFS(Crowdfunding!$D$2:$D$1001, "&gt;=35000", Crowdfunding!$D$2:$D$1001, "&lt;=39999", Crowdfunding!$H$2:$H$1001, "successful")</f>
        <v>8</v>
      </c>
      <c r="C10">
        <f>COUNTIFS(Crowdfunding!$D$2:$D$1001, "&gt;=35000", Crowdfunding!$D$2:$D$1001, "&lt;=39999", Crowdfunding!$H$2:$H$1001, "failed")</f>
        <v>3</v>
      </c>
      <c r="D10">
        <f>COUNTIFS(Crowdfunding!$D$2:$D$1001, "&gt;=35000", Crowdfunding!$D$2:$D$1001, "&lt;=39999", Crowdfunding!$H$2:$H$1001, "canceled")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5">
      <c r="A11" t="s">
        <v>2105</v>
      </c>
      <c r="B11">
        <f>COUNTIFS(Crowdfunding!$D$2:$D$1001, "&gt;=40000", Crowdfunding!$D$2:$D$1001, "&lt;=44999", Crowdfunding!$H$2:$H$1001, "successful")</f>
        <v>11</v>
      </c>
      <c r="C11">
        <f>COUNTIFS(Crowdfunding!$D$2:$D$1001, "&gt;=40000", Crowdfunding!$D$2:$D$1001, "&lt;=44999", Crowdfunding!$H$2:$H$1001, "failed")</f>
        <v>3</v>
      </c>
      <c r="D11">
        <f>COUNTIFS(Crowdfunding!$D$2:$D$1001, "&gt;=40000", Crowdfunding!$D$2:$D$1001, "&lt;=44999", Crowdfunding!$H$2:$H$1001, "canceled")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5">
      <c r="A12" t="s">
        <v>2106</v>
      </c>
      <c r="B12">
        <f>COUNTIFS(Crowdfunding!$D$2:$D$1001, "&gt;=45000", Crowdfunding!$D$2:$D$1001, "&lt;=49999", Crowdfunding!$H$2:$H$1001, "successful")</f>
        <v>8</v>
      </c>
      <c r="C12">
        <f>COUNTIFS(Crowdfunding!$D$2:$D$1001, "&gt;=45000", Crowdfunding!$D$2:$D$1001, "&lt;=49999", Crowdfunding!$H$2:$H$1001, "failed")</f>
        <v>3</v>
      </c>
      <c r="D12">
        <f>COUNTIFS(Crowdfunding!$D$2:$D$1001, "&gt;=45000", Crowdfunding!$D$2:$D$1001, "&lt;=49999", Crowdfunding!$H$2:$H$1001, "canceled")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35">
      <c r="A13" t="s">
        <v>2107</v>
      </c>
      <c r="B13">
        <f>COUNTIFS(Crowdfunding!$D$2:$D$1001, "&gt;=50000", Crowdfunding!$H$2:$H$1001, "successful")</f>
        <v>114</v>
      </c>
      <c r="C13">
        <f>COUNTIFS(Crowdfunding!$D$2:$D$1001, "&gt;=50000", Crowdfunding!$H$2:$H$1001, "failed")</f>
        <v>163</v>
      </c>
      <c r="D13">
        <f>COUNTIFS(Crowdfunding!$D$2:$D$1001, "&gt;=50000", Crowdfunding!$H$2:$H$1001, "canceled")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43B7D-0DA0-4BD4-B16B-6105BB1047D4}">
  <dimension ref="A1:N566"/>
  <sheetViews>
    <sheetView workbookViewId="0">
      <selection activeCell="I32" sqref="I32"/>
    </sheetView>
  </sheetViews>
  <sheetFormatPr defaultRowHeight="15.5" x14ac:dyDescent="0.35"/>
  <cols>
    <col min="1" max="1" width="9.33203125" bestFit="1" customWidth="1"/>
    <col min="2" max="2" width="13.5" bestFit="1" customWidth="1"/>
    <col min="5" max="5" width="8.5" bestFit="1" customWidth="1"/>
    <col min="6" max="6" width="13.5" bestFit="1" customWidth="1"/>
    <col min="9" max="9" width="27.1640625" customWidth="1"/>
    <col min="10" max="10" width="23.25" bestFit="1" customWidth="1"/>
    <col min="11" max="11" width="20.83203125" bestFit="1" customWidth="1"/>
    <col min="12" max="12" width="18.25" bestFit="1" customWidth="1"/>
    <col min="13" max="13" width="17.33203125" bestFit="1" customWidth="1"/>
    <col min="14" max="14" width="15.75" bestFit="1" customWidth="1"/>
  </cols>
  <sheetData>
    <row r="1" spans="1:14" x14ac:dyDescent="0.35">
      <c r="A1" s="1" t="s">
        <v>4</v>
      </c>
      <c r="B1" s="1" t="s">
        <v>5</v>
      </c>
      <c r="E1" s="1" t="s">
        <v>4</v>
      </c>
      <c r="F1" s="1" t="s">
        <v>5</v>
      </c>
      <c r="I1" t="s">
        <v>2108</v>
      </c>
      <c r="J1" t="s">
        <v>2109</v>
      </c>
      <c r="K1" t="s">
        <v>2110</v>
      </c>
      <c r="L1" t="s">
        <v>2111</v>
      </c>
      <c r="M1" t="s">
        <v>2112</v>
      </c>
      <c r="N1" t="s">
        <v>2113</v>
      </c>
    </row>
    <row r="2" spans="1:14" x14ac:dyDescent="0.35">
      <c r="A2" t="s">
        <v>20</v>
      </c>
      <c r="B2">
        <v>16</v>
      </c>
      <c r="E2" t="s">
        <v>14</v>
      </c>
      <c r="F2">
        <v>0</v>
      </c>
      <c r="I2">
        <f>AVERAGE(B2:B566)</f>
        <v>851.14690265486729</v>
      </c>
      <c r="J2" s="14">
        <f>MEDIAN(B2:B566)</f>
        <v>201</v>
      </c>
      <c r="K2">
        <f>MIN(B2:B566)</f>
        <v>16</v>
      </c>
      <c r="L2">
        <f>MAX((B2:B566))</f>
        <v>7295</v>
      </c>
      <c r="M2">
        <f>_xlfn.VAR.P(B2:B566)</f>
        <v>1603373.7324019109</v>
      </c>
      <c r="N2">
        <f>_xlfn.STDEV.P(B2:B566)</f>
        <v>1266.2439466397898</v>
      </c>
    </row>
    <row r="3" spans="1:14" x14ac:dyDescent="0.35">
      <c r="A3" t="s">
        <v>20</v>
      </c>
      <c r="B3">
        <v>26</v>
      </c>
      <c r="E3" t="s">
        <v>14</v>
      </c>
      <c r="F3">
        <v>0</v>
      </c>
    </row>
    <row r="4" spans="1:14" x14ac:dyDescent="0.35">
      <c r="A4" t="s">
        <v>20</v>
      </c>
      <c r="B4">
        <v>27</v>
      </c>
      <c r="E4" t="s">
        <v>14</v>
      </c>
      <c r="F4">
        <v>1</v>
      </c>
    </row>
    <row r="5" spans="1:14" x14ac:dyDescent="0.35">
      <c r="A5" t="s">
        <v>20</v>
      </c>
      <c r="B5">
        <v>32</v>
      </c>
      <c r="E5" t="s">
        <v>14</v>
      </c>
      <c r="F5">
        <v>1</v>
      </c>
    </row>
    <row r="6" spans="1:14" x14ac:dyDescent="0.35">
      <c r="A6" t="s">
        <v>20</v>
      </c>
      <c r="B6">
        <v>32</v>
      </c>
      <c r="E6" t="s">
        <v>14</v>
      </c>
      <c r="F6">
        <v>1</v>
      </c>
      <c r="I6" t="s">
        <v>2114</v>
      </c>
      <c r="J6" t="s">
        <v>2115</v>
      </c>
      <c r="K6" t="s">
        <v>2116</v>
      </c>
      <c r="L6" t="s">
        <v>2117</v>
      </c>
      <c r="M6" t="s">
        <v>2118</v>
      </c>
      <c r="N6" t="s">
        <v>2119</v>
      </c>
    </row>
    <row r="7" spans="1:14" x14ac:dyDescent="0.35">
      <c r="A7" t="s">
        <v>20</v>
      </c>
      <c r="B7">
        <v>34</v>
      </c>
      <c r="E7" t="s">
        <v>14</v>
      </c>
      <c r="F7">
        <v>1</v>
      </c>
      <c r="I7">
        <f>AVERAGE(F2:F365)</f>
        <v>585.61538461538464</v>
      </c>
      <c r="J7" s="14">
        <f>MEDIAN(F2:F365)</f>
        <v>114.5</v>
      </c>
      <c r="K7">
        <f>MIN(F2:F365)</f>
        <v>0</v>
      </c>
      <c r="L7">
        <f>MAX(F2:F365)</f>
        <v>6080</v>
      </c>
      <c r="M7">
        <f>_xlfn.VAR.P(F2:F365)</f>
        <v>921574.68174133555</v>
      </c>
      <c r="N7">
        <f>_xlfn.STDEV.P(F2:F365)</f>
        <v>959.98681331637863</v>
      </c>
    </row>
    <row r="8" spans="1:14" x14ac:dyDescent="0.35">
      <c r="A8" t="s">
        <v>20</v>
      </c>
      <c r="B8">
        <v>40</v>
      </c>
      <c r="E8" t="s">
        <v>14</v>
      </c>
      <c r="F8">
        <v>1</v>
      </c>
    </row>
    <row r="9" spans="1:14" x14ac:dyDescent="0.35">
      <c r="A9" t="s">
        <v>20</v>
      </c>
      <c r="B9">
        <v>41</v>
      </c>
      <c r="E9" t="s">
        <v>14</v>
      </c>
      <c r="F9">
        <v>1</v>
      </c>
    </row>
    <row r="10" spans="1:14" x14ac:dyDescent="0.35">
      <c r="A10" t="s">
        <v>20</v>
      </c>
      <c r="B10">
        <v>41</v>
      </c>
      <c r="E10" t="s">
        <v>14</v>
      </c>
      <c r="F10">
        <v>1</v>
      </c>
    </row>
    <row r="11" spans="1:14" x14ac:dyDescent="0.35">
      <c r="A11" t="s">
        <v>20</v>
      </c>
      <c r="B11">
        <v>42</v>
      </c>
      <c r="E11" t="s">
        <v>14</v>
      </c>
      <c r="F11">
        <v>1</v>
      </c>
    </row>
    <row r="12" spans="1:14" x14ac:dyDescent="0.35">
      <c r="A12" t="s">
        <v>20</v>
      </c>
      <c r="B12">
        <v>43</v>
      </c>
      <c r="E12" t="s">
        <v>14</v>
      </c>
      <c r="F12">
        <v>1</v>
      </c>
      <c r="I12" t="s">
        <v>2121</v>
      </c>
      <c r="J12" t="s">
        <v>2122</v>
      </c>
      <c r="K12" t="s">
        <v>2123</v>
      </c>
      <c r="L12" t="s">
        <v>2124</v>
      </c>
      <c r="M12" t="s">
        <v>2128</v>
      </c>
      <c r="N12" t="s">
        <v>2128</v>
      </c>
    </row>
    <row r="13" spans="1:14" x14ac:dyDescent="0.35">
      <c r="A13" t="s">
        <v>20</v>
      </c>
      <c r="B13">
        <v>43</v>
      </c>
      <c r="E13" t="s">
        <v>14</v>
      </c>
      <c r="F13">
        <v>1</v>
      </c>
      <c r="I13">
        <f>_xlfn.QUARTILE.EXC(B2:B566,1)</f>
        <v>127.5</v>
      </c>
      <c r="J13">
        <f>_xlfn.QUARTILE.EXC(B2:B566,2)</f>
        <v>201</v>
      </c>
      <c r="K13">
        <f>_xlfn.QUARTILE.EXC(B2:B566,3)</f>
        <v>1288.5</v>
      </c>
      <c r="L13">
        <f>K13-I13</f>
        <v>1161</v>
      </c>
      <c r="M13">
        <f>I13-(1.5*L13)</f>
        <v>-1614</v>
      </c>
      <c r="N13">
        <f>(1.5*L13)+K13</f>
        <v>3030</v>
      </c>
    </row>
    <row r="14" spans="1:14" x14ac:dyDescent="0.35">
      <c r="A14" t="s">
        <v>20</v>
      </c>
      <c r="B14">
        <v>48</v>
      </c>
      <c r="E14" t="s">
        <v>14</v>
      </c>
      <c r="F14">
        <v>1</v>
      </c>
    </row>
    <row r="15" spans="1:14" x14ac:dyDescent="0.35">
      <c r="A15" t="s">
        <v>20</v>
      </c>
      <c r="B15">
        <v>48</v>
      </c>
      <c r="E15" t="s">
        <v>14</v>
      </c>
      <c r="F15">
        <v>1</v>
      </c>
    </row>
    <row r="16" spans="1:14" x14ac:dyDescent="0.35">
      <c r="A16" t="s">
        <v>20</v>
      </c>
      <c r="B16">
        <v>48</v>
      </c>
      <c r="E16" t="s">
        <v>14</v>
      </c>
      <c r="F16">
        <v>1</v>
      </c>
    </row>
    <row r="17" spans="1:14" x14ac:dyDescent="0.35">
      <c r="A17" t="s">
        <v>20</v>
      </c>
      <c r="B17">
        <v>50</v>
      </c>
      <c r="E17" t="s">
        <v>14</v>
      </c>
      <c r="F17">
        <v>1</v>
      </c>
      <c r="I17" t="s">
        <v>2125</v>
      </c>
      <c r="J17" t="s">
        <v>2126</v>
      </c>
      <c r="K17" t="s">
        <v>2127</v>
      </c>
      <c r="L17" t="s">
        <v>2124</v>
      </c>
      <c r="M17" t="s">
        <v>2128</v>
      </c>
      <c r="N17" t="s">
        <v>2128</v>
      </c>
    </row>
    <row r="18" spans="1:14" x14ac:dyDescent="0.35">
      <c r="A18" t="s">
        <v>20</v>
      </c>
      <c r="B18">
        <v>50</v>
      </c>
      <c r="E18" t="s">
        <v>14</v>
      </c>
      <c r="F18">
        <v>1</v>
      </c>
      <c r="I18">
        <f>_xlfn.QUARTILE.EXC($F$2:$F$365,1)</f>
        <v>38</v>
      </c>
      <c r="J18">
        <f>_xlfn.QUARTILE.EXC($F$2:$F$365,2)</f>
        <v>114.5</v>
      </c>
      <c r="K18">
        <f>_xlfn.QUARTILE.EXC($F$2:$F$365,3)</f>
        <v>789.5</v>
      </c>
      <c r="L18">
        <f>K18-I18</f>
        <v>751.5</v>
      </c>
      <c r="M18">
        <f>I18-(1.5*L18)</f>
        <v>-1089.25</v>
      </c>
      <c r="N18">
        <f>(1.5*L18)+K18</f>
        <v>1916.75</v>
      </c>
    </row>
    <row r="19" spans="1:14" x14ac:dyDescent="0.35">
      <c r="A19" t="s">
        <v>20</v>
      </c>
      <c r="B19">
        <v>50</v>
      </c>
      <c r="E19" t="s">
        <v>14</v>
      </c>
      <c r="F19">
        <v>1</v>
      </c>
    </row>
    <row r="20" spans="1:14" x14ac:dyDescent="0.35">
      <c r="A20" t="s">
        <v>20</v>
      </c>
      <c r="B20">
        <v>52</v>
      </c>
      <c r="E20" t="s">
        <v>14</v>
      </c>
      <c r="F20">
        <v>1</v>
      </c>
    </row>
    <row r="21" spans="1:14" x14ac:dyDescent="0.35">
      <c r="A21" t="s">
        <v>20</v>
      </c>
      <c r="B21">
        <v>53</v>
      </c>
      <c r="E21" t="s">
        <v>14</v>
      </c>
      <c r="F21">
        <v>5</v>
      </c>
      <c r="I21" t="s">
        <v>2120</v>
      </c>
    </row>
    <row r="22" spans="1:14" x14ac:dyDescent="0.35">
      <c r="A22" t="s">
        <v>20</v>
      </c>
      <c r="B22">
        <v>53</v>
      </c>
      <c r="E22" t="s">
        <v>14</v>
      </c>
      <c r="F22">
        <v>5</v>
      </c>
    </row>
    <row r="23" spans="1:14" x14ac:dyDescent="0.35">
      <c r="A23" t="s">
        <v>20</v>
      </c>
      <c r="B23">
        <v>54</v>
      </c>
      <c r="E23" t="s">
        <v>14</v>
      </c>
      <c r="F23">
        <v>6</v>
      </c>
      <c r="I23" t="s">
        <v>2129</v>
      </c>
    </row>
    <row r="24" spans="1:14" x14ac:dyDescent="0.35">
      <c r="A24" t="s">
        <v>20</v>
      </c>
      <c r="B24">
        <v>55</v>
      </c>
      <c r="E24" t="s">
        <v>14</v>
      </c>
      <c r="F24">
        <v>7</v>
      </c>
    </row>
    <row r="25" spans="1:14" x14ac:dyDescent="0.35">
      <c r="A25" t="s">
        <v>20</v>
      </c>
      <c r="B25">
        <v>56</v>
      </c>
      <c r="E25" t="s">
        <v>14</v>
      </c>
      <c r="F25">
        <v>7</v>
      </c>
    </row>
    <row r="26" spans="1:14" x14ac:dyDescent="0.35">
      <c r="A26" t="s">
        <v>20</v>
      </c>
      <c r="B26">
        <v>59</v>
      </c>
      <c r="E26" t="s">
        <v>14</v>
      </c>
      <c r="F26">
        <v>9</v>
      </c>
    </row>
    <row r="27" spans="1:14" x14ac:dyDescent="0.35">
      <c r="A27" t="s">
        <v>20</v>
      </c>
      <c r="B27">
        <v>62</v>
      </c>
      <c r="E27" t="s">
        <v>14</v>
      </c>
      <c r="F27">
        <v>9</v>
      </c>
    </row>
    <row r="28" spans="1:14" x14ac:dyDescent="0.35">
      <c r="A28" t="s">
        <v>20</v>
      </c>
      <c r="B28">
        <v>64</v>
      </c>
      <c r="E28" t="s">
        <v>14</v>
      </c>
      <c r="F28">
        <v>10</v>
      </c>
    </row>
    <row r="29" spans="1:14" x14ac:dyDescent="0.35">
      <c r="A29" t="s">
        <v>20</v>
      </c>
      <c r="B29">
        <v>65</v>
      </c>
      <c r="E29" t="s">
        <v>14</v>
      </c>
      <c r="F29">
        <v>10</v>
      </c>
    </row>
    <row r="30" spans="1:14" x14ac:dyDescent="0.35">
      <c r="A30" t="s">
        <v>20</v>
      </c>
      <c r="B30">
        <v>65</v>
      </c>
      <c r="E30" t="s">
        <v>14</v>
      </c>
      <c r="F30">
        <v>10</v>
      </c>
    </row>
    <row r="31" spans="1:14" x14ac:dyDescent="0.35">
      <c r="A31" t="s">
        <v>20</v>
      </c>
      <c r="B31">
        <v>67</v>
      </c>
      <c r="E31" t="s">
        <v>14</v>
      </c>
      <c r="F31">
        <v>10</v>
      </c>
    </row>
    <row r="32" spans="1:14" x14ac:dyDescent="0.35">
      <c r="A32" t="s">
        <v>20</v>
      </c>
      <c r="B32">
        <v>68</v>
      </c>
      <c r="E32" t="s">
        <v>14</v>
      </c>
      <c r="F32">
        <v>12</v>
      </c>
    </row>
    <row r="33" spans="1:6" x14ac:dyDescent="0.35">
      <c r="A33" t="s">
        <v>20</v>
      </c>
      <c r="B33">
        <v>69</v>
      </c>
      <c r="E33" t="s">
        <v>14</v>
      </c>
      <c r="F33">
        <v>12</v>
      </c>
    </row>
    <row r="34" spans="1:6" x14ac:dyDescent="0.35">
      <c r="A34" t="s">
        <v>20</v>
      </c>
      <c r="B34">
        <v>69</v>
      </c>
      <c r="E34" t="s">
        <v>14</v>
      </c>
      <c r="F34">
        <v>13</v>
      </c>
    </row>
    <row r="35" spans="1:6" x14ac:dyDescent="0.35">
      <c r="A35" t="s">
        <v>20</v>
      </c>
      <c r="B35">
        <v>70</v>
      </c>
      <c r="E35" t="s">
        <v>14</v>
      </c>
      <c r="F35">
        <v>13</v>
      </c>
    </row>
    <row r="36" spans="1:6" x14ac:dyDescent="0.35">
      <c r="A36" t="s">
        <v>20</v>
      </c>
      <c r="B36">
        <v>71</v>
      </c>
      <c r="E36" t="s">
        <v>14</v>
      </c>
      <c r="F36">
        <v>14</v>
      </c>
    </row>
    <row r="37" spans="1:6" x14ac:dyDescent="0.35">
      <c r="A37" t="s">
        <v>20</v>
      </c>
      <c r="B37">
        <v>72</v>
      </c>
      <c r="E37" t="s">
        <v>14</v>
      </c>
      <c r="F37">
        <v>14</v>
      </c>
    </row>
    <row r="38" spans="1:6" x14ac:dyDescent="0.35">
      <c r="A38" t="s">
        <v>20</v>
      </c>
      <c r="B38">
        <v>76</v>
      </c>
      <c r="E38" t="s">
        <v>14</v>
      </c>
      <c r="F38">
        <v>15</v>
      </c>
    </row>
    <row r="39" spans="1:6" x14ac:dyDescent="0.35">
      <c r="A39" t="s">
        <v>20</v>
      </c>
      <c r="B39">
        <v>76</v>
      </c>
      <c r="E39" t="s">
        <v>14</v>
      </c>
      <c r="F39">
        <v>15</v>
      </c>
    </row>
    <row r="40" spans="1:6" x14ac:dyDescent="0.35">
      <c r="A40" t="s">
        <v>20</v>
      </c>
      <c r="B40">
        <v>78</v>
      </c>
      <c r="E40" t="s">
        <v>14</v>
      </c>
      <c r="F40">
        <v>15</v>
      </c>
    </row>
    <row r="41" spans="1:6" x14ac:dyDescent="0.35">
      <c r="A41" t="s">
        <v>20</v>
      </c>
      <c r="B41">
        <v>78</v>
      </c>
      <c r="E41" t="s">
        <v>14</v>
      </c>
      <c r="F41">
        <v>15</v>
      </c>
    </row>
    <row r="42" spans="1:6" x14ac:dyDescent="0.35">
      <c r="A42" t="s">
        <v>20</v>
      </c>
      <c r="B42">
        <v>80</v>
      </c>
      <c r="E42" t="s">
        <v>14</v>
      </c>
      <c r="F42">
        <v>15</v>
      </c>
    </row>
    <row r="43" spans="1:6" x14ac:dyDescent="0.35">
      <c r="A43" t="s">
        <v>20</v>
      </c>
      <c r="B43">
        <v>80</v>
      </c>
      <c r="E43" t="s">
        <v>14</v>
      </c>
      <c r="F43">
        <v>15</v>
      </c>
    </row>
    <row r="44" spans="1:6" x14ac:dyDescent="0.35">
      <c r="A44" t="s">
        <v>20</v>
      </c>
      <c r="B44">
        <v>80</v>
      </c>
      <c r="E44" t="s">
        <v>14</v>
      </c>
      <c r="F44">
        <v>16</v>
      </c>
    </row>
    <row r="45" spans="1:6" x14ac:dyDescent="0.35">
      <c r="A45" t="s">
        <v>20</v>
      </c>
      <c r="B45">
        <v>80</v>
      </c>
      <c r="E45" t="s">
        <v>14</v>
      </c>
      <c r="F45">
        <v>16</v>
      </c>
    </row>
    <row r="46" spans="1:6" x14ac:dyDescent="0.35">
      <c r="A46" t="s">
        <v>20</v>
      </c>
      <c r="B46">
        <v>80</v>
      </c>
      <c r="E46" t="s">
        <v>14</v>
      </c>
      <c r="F46">
        <v>16</v>
      </c>
    </row>
    <row r="47" spans="1:6" x14ac:dyDescent="0.35">
      <c r="A47" t="s">
        <v>20</v>
      </c>
      <c r="B47">
        <v>80</v>
      </c>
      <c r="E47" t="s">
        <v>14</v>
      </c>
      <c r="F47">
        <v>16</v>
      </c>
    </row>
    <row r="48" spans="1:6" x14ac:dyDescent="0.35">
      <c r="A48" t="s">
        <v>20</v>
      </c>
      <c r="B48">
        <v>81</v>
      </c>
      <c r="E48" t="s">
        <v>14</v>
      </c>
      <c r="F48">
        <v>17</v>
      </c>
    </row>
    <row r="49" spans="1:6" x14ac:dyDescent="0.35">
      <c r="A49" t="s">
        <v>20</v>
      </c>
      <c r="B49">
        <v>82</v>
      </c>
      <c r="E49" t="s">
        <v>14</v>
      </c>
      <c r="F49">
        <v>17</v>
      </c>
    </row>
    <row r="50" spans="1:6" x14ac:dyDescent="0.35">
      <c r="A50" t="s">
        <v>20</v>
      </c>
      <c r="B50">
        <v>82</v>
      </c>
      <c r="E50" t="s">
        <v>14</v>
      </c>
      <c r="F50">
        <v>17</v>
      </c>
    </row>
    <row r="51" spans="1:6" x14ac:dyDescent="0.35">
      <c r="A51" t="s">
        <v>20</v>
      </c>
      <c r="B51">
        <v>83</v>
      </c>
      <c r="E51" t="s">
        <v>14</v>
      </c>
      <c r="F51">
        <v>18</v>
      </c>
    </row>
    <row r="52" spans="1:6" x14ac:dyDescent="0.35">
      <c r="A52" t="s">
        <v>20</v>
      </c>
      <c r="B52">
        <v>83</v>
      </c>
      <c r="E52" t="s">
        <v>14</v>
      </c>
      <c r="F52">
        <v>18</v>
      </c>
    </row>
    <row r="53" spans="1:6" x14ac:dyDescent="0.35">
      <c r="A53" t="s">
        <v>20</v>
      </c>
      <c r="B53">
        <v>84</v>
      </c>
      <c r="E53" t="s">
        <v>14</v>
      </c>
      <c r="F53">
        <v>19</v>
      </c>
    </row>
    <row r="54" spans="1:6" x14ac:dyDescent="0.35">
      <c r="A54" t="s">
        <v>20</v>
      </c>
      <c r="B54">
        <v>84</v>
      </c>
      <c r="E54" t="s">
        <v>14</v>
      </c>
      <c r="F54">
        <v>19</v>
      </c>
    </row>
    <row r="55" spans="1:6" x14ac:dyDescent="0.35">
      <c r="A55" t="s">
        <v>20</v>
      </c>
      <c r="B55">
        <v>85</v>
      </c>
      <c r="E55" t="s">
        <v>14</v>
      </c>
      <c r="F55">
        <v>19</v>
      </c>
    </row>
    <row r="56" spans="1:6" x14ac:dyDescent="0.35">
      <c r="A56" t="s">
        <v>20</v>
      </c>
      <c r="B56">
        <v>85</v>
      </c>
      <c r="E56" t="s">
        <v>14</v>
      </c>
      <c r="F56">
        <v>21</v>
      </c>
    </row>
    <row r="57" spans="1:6" x14ac:dyDescent="0.35">
      <c r="A57" t="s">
        <v>20</v>
      </c>
      <c r="B57">
        <v>85</v>
      </c>
      <c r="E57" t="s">
        <v>14</v>
      </c>
      <c r="F57">
        <v>21</v>
      </c>
    </row>
    <row r="58" spans="1:6" x14ac:dyDescent="0.35">
      <c r="A58" t="s">
        <v>20</v>
      </c>
      <c r="B58">
        <v>85</v>
      </c>
      <c r="E58" t="s">
        <v>14</v>
      </c>
      <c r="F58">
        <v>21</v>
      </c>
    </row>
    <row r="59" spans="1:6" x14ac:dyDescent="0.35">
      <c r="A59" t="s">
        <v>20</v>
      </c>
      <c r="B59">
        <v>85</v>
      </c>
      <c r="E59" t="s">
        <v>14</v>
      </c>
      <c r="F59">
        <v>22</v>
      </c>
    </row>
    <row r="60" spans="1:6" x14ac:dyDescent="0.35">
      <c r="A60" t="s">
        <v>20</v>
      </c>
      <c r="B60">
        <v>85</v>
      </c>
      <c r="E60" t="s">
        <v>14</v>
      </c>
      <c r="F60">
        <v>23</v>
      </c>
    </row>
    <row r="61" spans="1:6" x14ac:dyDescent="0.35">
      <c r="A61" t="s">
        <v>20</v>
      </c>
      <c r="B61">
        <v>86</v>
      </c>
      <c r="E61" t="s">
        <v>14</v>
      </c>
      <c r="F61">
        <v>24</v>
      </c>
    </row>
    <row r="62" spans="1:6" x14ac:dyDescent="0.35">
      <c r="A62" t="s">
        <v>20</v>
      </c>
      <c r="B62">
        <v>86</v>
      </c>
      <c r="E62" t="s">
        <v>14</v>
      </c>
      <c r="F62">
        <v>24</v>
      </c>
    </row>
    <row r="63" spans="1:6" x14ac:dyDescent="0.35">
      <c r="A63" t="s">
        <v>20</v>
      </c>
      <c r="B63">
        <v>86</v>
      </c>
      <c r="E63" t="s">
        <v>14</v>
      </c>
      <c r="F63">
        <v>24</v>
      </c>
    </row>
    <row r="64" spans="1:6" x14ac:dyDescent="0.35">
      <c r="A64" t="s">
        <v>20</v>
      </c>
      <c r="B64">
        <v>87</v>
      </c>
      <c r="E64" t="s">
        <v>14</v>
      </c>
      <c r="F64">
        <v>25</v>
      </c>
    </row>
    <row r="65" spans="1:6" x14ac:dyDescent="0.35">
      <c r="A65" t="s">
        <v>20</v>
      </c>
      <c r="B65">
        <v>87</v>
      </c>
      <c r="E65" t="s">
        <v>14</v>
      </c>
      <c r="F65">
        <v>25</v>
      </c>
    </row>
    <row r="66" spans="1:6" x14ac:dyDescent="0.35">
      <c r="A66" t="s">
        <v>20</v>
      </c>
      <c r="B66">
        <v>87</v>
      </c>
      <c r="E66" t="s">
        <v>14</v>
      </c>
      <c r="F66">
        <v>26</v>
      </c>
    </row>
    <row r="67" spans="1:6" x14ac:dyDescent="0.35">
      <c r="A67" t="s">
        <v>20</v>
      </c>
      <c r="B67">
        <v>88</v>
      </c>
      <c r="E67" t="s">
        <v>14</v>
      </c>
      <c r="F67">
        <v>26</v>
      </c>
    </row>
    <row r="68" spans="1:6" x14ac:dyDescent="0.35">
      <c r="A68" t="s">
        <v>20</v>
      </c>
      <c r="B68">
        <v>88</v>
      </c>
      <c r="E68" t="s">
        <v>14</v>
      </c>
      <c r="F68">
        <v>26</v>
      </c>
    </row>
    <row r="69" spans="1:6" x14ac:dyDescent="0.35">
      <c r="A69" t="s">
        <v>20</v>
      </c>
      <c r="B69">
        <v>88</v>
      </c>
      <c r="E69" t="s">
        <v>14</v>
      </c>
      <c r="F69">
        <v>27</v>
      </c>
    </row>
    <row r="70" spans="1:6" x14ac:dyDescent="0.35">
      <c r="A70" t="s">
        <v>20</v>
      </c>
      <c r="B70">
        <v>88</v>
      </c>
      <c r="E70" t="s">
        <v>14</v>
      </c>
      <c r="F70">
        <v>27</v>
      </c>
    </row>
    <row r="71" spans="1:6" x14ac:dyDescent="0.35">
      <c r="A71" t="s">
        <v>20</v>
      </c>
      <c r="B71">
        <v>89</v>
      </c>
      <c r="E71" t="s">
        <v>14</v>
      </c>
      <c r="F71">
        <v>29</v>
      </c>
    </row>
    <row r="72" spans="1:6" x14ac:dyDescent="0.35">
      <c r="A72" t="s">
        <v>20</v>
      </c>
      <c r="B72">
        <v>89</v>
      </c>
      <c r="E72" t="s">
        <v>14</v>
      </c>
      <c r="F72">
        <v>30</v>
      </c>
    </row>
    <row r="73" spans="1:6" x14ac:dyDescent="0.35">
      <c r="A73" t="s">
        <v>20</v>
      </c>
      <c r="B73">
        <v>91</v>
      </c>
      <c r="E73" t="s">
        <v>14</v>
      </c>
      <c r="F73">
        <v>30</v>
      </c>
    </row>
    <row r="74" spans="1:6" x14ac:dyDescent="0.35">
      <c r="A74" t="s">
        <v>20</v>
      </c>
      <c r="B74">
        <v>92</v>
      </c>
      <c r="E74" t="s">
        <v>14</v>
      </c>
      <c r="F74">
        <v>31</v>
      </c>
    </row>
    <row r="75" spans="1:6" x14ac:dyDescent="0.35">
      <c r="A75" t="s">
        <v>20</v>
      </c>
      <c r="B75">
        <v>92</v>
      </c>
      <c r="E75" t="s">
        <v>14</v>
      </c>
      <c r="F75">
        <v>31</v>
      </c>
    </row>
    <row r="76" spans="1:6" x14ac:dyDescent="0.35">
      <c r="A76" t="s">
        <v>20</v>
      </c>
      <c r="B76">
        <v>92</v>
      </c>
      <c r="E76" t="s">
        <v>14</v>
      </c>
      <c r="F76">
        <v>31</v>
      </c>
    </row>
    <row r="77" spans="1:6" x14ac:dyDescent="0.35">
      <c r="A77" t="s">
        <v>20</v>
      </c>
      <c r="B77">
        <v>92</v>
      </c>
      <c r="E77" t="s">
        <v>14</v>
      </c>
      <c r="F77">
        <v>31</v>
      </c>
    </row>
    <row r="78" spans="1:6" x14ac:dyDescent="0.35">
      <c r="A78" t="s">
        <v>20</v>
      </c>
      <c r="B78">
        <v>92</v>
      </c>
      <c r="E78" t="s">
        <v>14</v>
      </c>
      <c r="F78">
        <v>31</v>
      </c>
    </row>
    <row r="79" spans="1:6" x14ac:dyDescent="0.35">
      <c r="A79" t="s">
        <v>20</v>
      </c>
      <c r="B79">
        <v>93</v>
      </c>
      <c r="E79" t="s">
        <v>14</v>
      </c>
      <c r="F79">
        <v>32</v>
      </c>
    </row>
    <row r="80" spans="1:6" x14ac:dyDescent="0.35">
      <c r="A80" t="s">
        <v>20</v>
      </c>
      <c r="B80">
        <v>94</v>
      </c>
      <c r="E80" t="s">
        <v>14</v>
      </c>
      <c r="F80">
        <v>32</v>
      </c>
    </row>
    <row r="81" spans="1:6" x14ac:dyDescent="0.35">
      <c r="A81" t="s">
        <v>20</v>
      </c>
      <c r="B81">
        <v>94</v>
      </c>
      <c r="E81" t="s">
        <v>14</v>
      </c>
      <c r="F81">
        <v>33</v>
      </c>
    </row>
    <row r="82" spans="1:6" x14ac:dyDescent="0.35">
      <c r="A82" t="s">
        <v>20</v>
      </c>
      <c r="B82">
        <v>94</v>
      </c>
      <c r="E82" t="s">
        <v>14</v>
      </c>
      <c r="F82">
        <v>33</v>
      </c>
    </row>
    <row r="83" spans="1:6" x14ac:dyDescent="0.35">
      <c r="A83" t="s">
        <v>20</v>
      </c>
      <c r="B83">
        <v>95</v>
      </c>
      <c r="E83" t="s">
        <v>14</v>
      </c>
      <c r="F83">
        <v>33</v>
      </c>
    </row>
    <row r="84" spans="1:6" x14ac:dyDescent="0.35">
      <c r="A84" t="s">
        <v>20</v>
      </c>
      <c r="B84">
        <v>96</v>
      </c>
      <c r="E84" t="s">
        <v>14</v>
      </c>
      <c r="F84">
        <v>34</v>
      </c>
    </row>
    <row r="85" spans="1:6" x14ac:dyDescent="0.35">
      <c r="A85" t="s">
        <v>20</v>
      </c>
      <c r="B85">
        <v>96</v>
      </c>
      <c r="E85" t="s">
        <v>14</v>
      </c>
      <c r="F85">
        <v>35</v>
      </c>
    </row>
    <row r="86" spans="1:6" x14ac:dyDescent="0.35">
      <c r="A86" t="s">
        <v>20</v>
      </c>
      <c r="B86">
        <v>96</v>
      </c>
      <c r="E86" t="s">
        <v>14</v>
      </c>
      <c r="F86">
        <v>35</v>
      </c>
    </row>
    <row r="87" spans="1:6" x14ac:dyDescent="0.35">
      <c r="A87" t="s">
        <v>20</v>
      </c>
      <c r="B87">
        <v>97</v>
      </c>
      <c r="E87" t="s">
        <v>14</v>
      </c>
      <c r="F87">
        <v>35</v>
      </c>
    </row>
    <row r="88" spans="1:6" x14ac:dyDescent="0.35">
      <c r="A88" t="s">
        <v>20</v>
      </c>
      <c r="B88">
        <v>98</v>
      </c>
      <c r="E88" t="s">
        <v>14</v>
      </c>
      <c r="F88">
        <v>36</v>
      </c>
    </row>
    <row r="89" spans="1:6" x14ac:dyDescent="0.35">
      <c r="A89" t="s">
        <v>20</v>
      </c>
      <c r="B89">
        <v>98</v>
      </c>
      <c r="E89" t="s">
        <v>14</v>
      </c>
      <c r="F89">
        <v>37</v>
      </c>
    </row>
    <row r="90" spans="1:6" x14ac:dyDescent="0.35">
      <c r="A90" t="s">
        <v>20</v>
      </c>
      <c r="B90">
        <v>100</v>
      </c>
      <c r="E90" t="s">
        <v>14</v>
      </c>
      <c r="F90">
        <v>37</v>
      </c>
    </row>
    <row r="91" spans="1:6" x14ac:dyDescent="0.35">
      <c r="A91" t="s">
        <v>20</v>
      </c>
      <c r="B91">
        <v>100</v>
      </c>
      <c r="E91" t="s">
        <v>14</v>
      </c>
      <c r="F91">
        <v>37</v>
      </c>
    </row>
    <row r="92" spans="1:6" x14ac:dyDescent="0.35">
      <c r="A92" t="s">
        <v>20</v>
      </c>
      <c r="B92">
        <v>101</v>
      </c>
      <c r="E92" t="s">
        <v>14</v>
      </c>
      <c r="F92">
        <v>38</v>
      </c>
    </row>
    <row r="93" spans="1:6" x14ac:dyDescent="0.35">
      <c r="A93" t="s">
        <v>20</v>
      </c>
      <c r="B93">
        <v>101</v>
      </c>
      <c r="E93" t="s">
        <v>14</v>
      </c>
      <c r="F93">
        <v>38</v>
      </c>
    </row>
    <row r="94" spans="1:6" x14ac:dyDescent="0.35">
      <c r="A94" t="s">
        <v>20</v>
      </c>
      <c r="B94">
        <v>102</v>
      </c>
      <c r="E94" t="s">
        <v>14</v>
      </c>
      <c r="F94">
        <v>38</v>
      </c>
    </row>
    <row r="95" spans="1:6" x14ac:dyDescent="0.35">
      <c r="A95" t="s">
        <v>20</v>
      </c>
      <c r="B95">
        <v>102</v>
      </c>
      <c r="E95" t="s">
        <v>14</v>
      </c>
      <c r="F95">
        <v>39</v>
      </c>
    </row>
    <row r="96" spans="1:6" x14ac:dyDescent="0.35">
      <c r="A96" t="s">
        <v>20</v>
      </c>
      <c r="B96">
        <v>103</v>
      </c>
      <c r="E96" t="s">
        <v>14</v>
      </c>
      <c r="F96">
        <v>40</v>
      </c>
    </row>
    <row r="97" spans="1:6" x14ac:dyDescent="0.35">
      <c r="A97" t="s">
        <v>20</v>
      </c>
      <c r="B97">
        <v>103</v>
      </c>
      <c r="E97" t="s">
        <v>14</v>
      </c>
      <c r="F97">
        <v>40</v>
      </c>
    </row>
    <row r="98" spans="1:6" x14ac:dyDescent="0.35">
      <c r="A98" t="s">
        <v>20</v>
      </c>
      <c r="B98">
        <v>105</v>
      </c>
      <c r="E98" t="s">
        <v>14</v>
      </c>
      <c r="F98">
        <v>40</v>
      </c>
    </row>
    <row r="99" spans="1:6" x14ac:dyDescent="0.35">
      <c r="A99" t="s">
        <v>20</v>
      </c>
      <c r="B99">
        <v>106</v>
      </c>
      <c r="E99" t="s">
        <v>14</v>
      </c>
      <c r="F99">
        <v>41</v>
      </c>
    </row>
    <row r="100" spans="1:6" x14ac:dyDescent="0.35">
      <c r="A100" t="s">
        <v>20</v>
      </c>
      <c r="B100">
        <v>106</v>
      </c>
      <c r="E100" t="s">
        <v>14</v>
      </c>
      <c r="F100">
        <v>41</v>
      </c>
    </row>
    <row r="101" spans="1:6" x14ac:dyDescent="0.35">
      <c r="A101" t="s">
        <v>20</v>
      </c>
      <c r="B101">
        <v>107</v>
      </c>
      <c r="E101" t="s">
        <v>14</v>
      </c>
      <c r="F101">
        <v>42</v>
      </c>
    </row>
    <row r="102" spans="1:6" x14ac:dyDescent="0.35">
      <c r="A102" t="s">
        <v>20</v>
      </c>
      <c r="B102">
        <v>107</v>
      </c>
      <c r="E102" t="s">
        <v>14</v>
      </c>
      <c r="F102">
        <v>44</v>
      </c>
    </row>
    <row r="103" spans="1:6" x14ac:dyDescent="0.35">
      <c r="A103" t="s">
        <v>20</v>
      </c>
      <c r="B103">
        <v>107</v>
      </c>
      <c r="E103" t="s">
        <v>14</v>
      </c>
      <c r="F103">
        <v>44</v>
      </c>
    </row>
    <row r="104" spans="1:6" x14ac:dyDescent="0.35">
      <c r="A104" t="s">
        <v>20</v>
      </c>
      <c r="B104">
        <v>107</v>
      </c>
      <c r="E104" t="s">
        <v>14</v>
      </c>
      <c r="F104">
        <v>45</v>
      </c>
    </row>
    <row r="105" spans="1:6" x14ac:dyDescent="0.35">
      <c r="A105" t="s">
        <v>20</v>
      </c>
      <c r="B105">
        <v>107</v>
      </c>
      <c r="E105" t="s">
        <v>14</v>
      </c>
      <c r="F105">
        <v>46</v>
      </c>
    </row>
    <row r="106" spans="1:6" x14ac:dyDescent="0.35">
      <c r="A106" t="s">
        <v>20</v>
      </c>
      <c r="B106">
        <v>110</v>
      </c>
      <c r="E106" t="s">
        <v>14</v>
      </c>
      <c r="F106">
        <v>47</v>
      </c>
    </row>
    <row r="107" spans="1:6" x14ac:dyDescent="0.35">
      <c r="A107" t="s">
        <v>20</v>
      </c>
      <c r="B107">
        <v>110</v>
      </c>
      <c r="E107" t="s">
        <v>14</v>
      </c>
      <c r="F107">
        <v>48</v>
      </c>
    </row>
    <row r="108" spans="1:6" x14ac:dyDescent="0.35">
      <c r="A108" t="s">
        <v>20</v>
      </c>
      <c r="B108">
        <v>110</v>
      </c>
      <c r="E108" t="s">
        <v>14</v>
      </c>
      <c r="F108">
        <v>49</v>
      </c>
    </row>
    <row r="109" spans="1:6" x14ac:dyDescent="0.35">
      <c r="A109" t="s">
        <v>20</v>
      </c>
      <c r="B109">
        <v>110</v>
      </c>
      <c r="E109" t="s">
        <v>14</v>
      </c>
      <c r="F109">
        <v>49</v>
      </c>
    </row>
    <row r="110" spans="1:6" x14ac:dyDescent="0.35">
      <c r="A110" t="s">
        <v>20</v>
      </c>
      <c r="B110">
        <v>111</v>
      </c>
      <c r="E110" t="s">
        <v>14</v>
      </c>
      <c r="F110">
        <v>52</v>
      </c>
    </row>
    <row r="111" spans="1:6" x14ac:dyDescent="0.35">
      <c r="A111" t="s">
        <v>20</v>
      </c>
      <c r="B111">
        <v>112</v>
      </c>
      <c r="E111" t="s">
        <v>14</v>
      </c>
      <c r="F111">
        <v>53</v>
      </c>
    </row>
    <row r="112" spans="1:6" x14ac:dyDescent="0.35">
      <c r="A112" t="s">
        <v>20</v>
      </c>
      <c r="B112">
        <v>112</v>
      </c>
      <c r="E112" t="s">
        <v>14</v>
      </c>
      <c r="F112">
        <v>54</v>
      </c>
    </row>
    <row r="113" spans="1:6" x14ac:dyDescent="0.35">
      <c r="A113" t="s">
        <v>20</v>
      </c>
      <c r="B113">
        <v>112</v>
      </c>
      <c r="E113" t="s">
        <v>14</v>
      </c>
      <c r="F113">
        <v>55</v>
      </c>
    </row>
    <row r="114" spans="1:6" x14ac:dyDescent="0.35">
      <c r="A114" t="s">
        <v>20</v>
      </c>
      <c r="B114">
        <v>113</v>
      </c>
      <c r="E114" t="s">
        <v>14</v>
      </c>
      <c r="F114">
        <v>55</v>
      </c>
    </row>
    <row r="115" spans="1:6" x14ac:dyDescent="0.35">
      <c r="A115" t="s">
        <v>20</v>
      </c>
      <c r="B115">
        <v>113</v>
      </c>
      <c r="E115" t="s">
        <v>14</v>
      </c>
      <c r="F115">
        <v>56</v>
      </c>
    </row>
    <row r="116" spans="1:6" x14ac:dyDescent="0.35">
      <c r="A116" t="s">
        <v>20</v>
      </c>
      <c r="B116">
        <v>114</v>
      </c>
      <c r="E116" t="s">
        <v>14</v>
      </c>
      <c r="F116">
        <v>56</v>
      </c>
    </row>
    <row r="117" spans="1:6" x14ac:dyDescent="0.35">
      <c r="A117" t="s">
        <v>20</v>
      </c>
      <c r="B117">
        <v>114</v>
      </c>
      <c r="E117" t="s">
        <v>14</v>
      </c>
      <c r="F117">
        <v>57</v>
      </c>
    </row>
    <row r="118" spans="1:6" x14ac:dyDescent="0.35">
      <c r="A118" t="s">
        <v>20</v>
      </c>
      <c r="B118">
        <v>114</v>
      </c>
      <c r="E118" t="s">
        <v>14</v>
      </c>
      <c r="F118">
        <v>57</v>
      </c>
    </row>
    <row r="119" spans="1:6" x14ac:dyDescent="0.35">
      <c r="A119" t="s">
        <v>20</v>
      </c>
      <c r="B119">
        <v>115</v>
      </c>
      <c r="E119" t="s">
        <v>14</v>
      </c>
      <c r="F119">
        <v>58</v>
      </c>
    </row>
    <row r="120" spans="1:6" x14ac:dyDescent="0.35">
      <c r="A120" t="s">
        <v>20</v>
      </c>
      <c r="B120">
        <v>116</v>
      </c>
      <c r="E120" t="s">
        <v>14</v>
      </c>
      <c r="F120">
        <v>60</v>
      </c>
    </row>
    <row r="121" spans="1:6" x14ac:dyDescent="0.35">
      <c r="A121" t="s">
        <v>20</v>
      </c>
      <c r="B121">
        <v>116</v>
      </c>
      <c r="E121" t="s">
        <v>14</v>
      </c>
      <c r="F121">
        <v>62</v>
      </c>
    </row>
    <row r="122" spans="1:6" x14ac:dyDescent="0.35">
      <c r="A122" t="s">
        <v>20</v>
      </c>
      <c r="B122">
        <v>117</v>
      </c>
      <c r="E122" t="s">
        <v>14</v>
      </c>
      <c r="F122">
        <v>62</v>
      </c>
    </row>
    <row r="123" spans="1:6" x14ac:dyDescent="0.35">
      <c r="A123" t="s">
        <v>20</v>
      </c>
      <c r="B123">
        <v>117</v>
      </c>
      <c r="E123" t="s">
        <v>14</v>
      </c>
      <c r="F123">
        <v>63</v>
      </c>
    </row>
    <row r="124" spans="1:6" x14ac:dyDescent="0.35">
      <c r="A124" t="s">
        <v>20</v>
      </c>
      <c r="B124">
        <v>119</v>
      </c>
      <c r="E124" t="s">
        <v>14</v>
      </c>
      <c r="F124">
        <v>63</v>
      </c>
    </row>
    <row r="125" spans="1:6" x14ac:dyDescent="0.35">
      <c r="A125" t="s">
        <v>20</v>
      </c>
      <c r="B125">
        <v>121</v>
      </c>
      <c r="E125" t="s">
        <v>14</v>
      </c>
      <c r="F125">
        <v>64</v>
      </c>
    </row>
    <row r="126" spans="1:6" x14ac:dyDescent="0.35">
      <c r="A126" t="s">
        <v>20</v>
      </c>
      <c r="B126">
        <v>121</v>
      </c>
      <c r="E126" t="s">
        <v>14</v>
      </c>
      <c r="F126">
        <v>64</v>
      </c>
    </row>
    <row r="127" spans="1:6" x14ac:dyDescent="0.35">
      <c r="A127" t="s">
        <v>20</v>
      </c>
      <c r="B127">
        <v>121</v>
      </c>
      <c r="E127" t="s">
        <v>14</v>
      </c>
      <c r="F127">
        <v>64</v>
      </c>
    </row>
    <row r="128" spans="1:6" x14ac:dyDescent="0.35">
      <c r="A128" t="s">
        <v>20</v>
      </c>
      <c r="B128">
        <v>122</v>
      </c>
      <c r="E128" t="s">
        <v>14</v>
      </c>
      <c r="F128">
        <v>64</v>
      </c>
    </row>
    <row r="129" spans="1:6" x14ac:dyDescent="0.35">
      <c r="A129" t="s">
        <v>20</v>
      </c>
      <c r="B129">
        <v>122</v>
      </c>
      <c r="E129" t="s">
        <v>14</v>
      </c>
      <c r="F129">
        <v>65</v>
      </c>
    </row>
    <row r="130" spans="1:6" x14ac:dyDescent="0.35">
      <c r="A130" t="s">
        <v>20</v>
      </c>
      <c r="B130">
        <v>122</v>
      </c>
      <c r="E130" t="s">
        <v>14</v>
      </c>
      <c r="F130">
        <v>65</v>
      </c>
    </row>
    <row r="131" spans="1:6" x14ac:dyDescent="0.35">
      <c r="A131" t="s">
        <v>20</v>
      </c>
      <c r="B131">
        <v>122</v>
      </c>
      <c r="E131" t="s">
        <v>14</v>
      </c>
      <c r="F131">
        <v>67</v>
      </c>
    </row>
    <row r="132" spans="1:6" x14ac:dyDescent="0.35">
      <c r="A132" t="s">
        <v>20</v>
      </c>
      <c r="B132">
        <v>123</v>
      </c>
      <c r="E132" t="s">
        <v>14</v>
      </c>
      <c r="F132">
        <v>67</v>
      </c>
    </row>
    <row r="133" spans="1:6" x14ac:dyDescent="0.35">
      <c r="A133" t="s">
        <v>20</v>
      </c>
      <c r="B133">
        <v>123</v>
      </c>
      <c r="E133" t="s">
        <v>14</v>
      </c>
      <c r="F133">
        <v>67</v>
      </c>
    </row>
    <row r="134" spans="1:6" x14ac:dyDescent="0.35">
      <c r="A134" t="s">
        <v>20</v>
      </c>
      <c r="B134">
        <v>123</v>
      </c>
      <c r="E134" t="s">
        <v>14</v>
      </c>
      <c r="F134">
        <v>67</v>
      </c>
    </row>
    <row r="135" spans="1:6" x14ac:dyDescent="0.35">
      <c r="A135" t="s">
        <v>20</v>
      </c>
      <c r="B135">
        <v>125</v>
      </c>
      <c r="E135" t="s">
        <v>14</v>
      </c>
      <c r="F135">
        <v>67</v>
      </c>
    </row>
    <row r="136" spans="1:6" x14ac:dyDescent="0.35">
      <c r="A136" t="s">
        <v>20</v>
      </c>
      <c r="B136">
        <v>126</v>
      </c>
      <c r="E136" t="s">
        <v>14</v>
      </c>
      <c r="F136">
        <v>67</v>
      </c>
    </row>
    <row r="137" spans="1:6" x14ac:dyDescent="0.35">
      <c r="A137" t="s">
        <v>20</v>
      </c>
      <c r="B137">
        <v>126</v>
      </c>
      <c r="E137" t="s">
        <v>14</v>
      </c>
      <c r="F137">
        <v>67</v>
      </c>
    </row>
    <row r="138" spans="1:6" x14ac:dyDescent="0.35">
      <c r="A138" t="s">
        <v>20</v>
      </c>
      <c r="B138">
        <v>126</v>
      </c>
      <c r="E138" t="s">
        <v>14</v>
      </c>
      <c r="F138">
        <v>70</v>
      </c>
    </row>
    <row r="139" spans="1:6" x14ac:dyDescent="0.35">
      <c r="A139" t="s">
        <v>20</v>
      </c>
      <c r="B139">
        <v>126</v>
      </c>
      <c r="E139" t="s">
        <v>14</v>
      </c>
      <c r="F139">
        <v>71</v>
      </c>
    </row>
    <row r="140" spans="1:6" x14ac:dyDescent="0.35">
      <c r="A140" t="s">
        <v>20</v>
      </c>
      <c r="B140">
        <v>126</v>
      </c>
      <c r="E140" t="s">
        <v>14</v>
      </c>
      <c r="F140">
        <v>73</v>
      </c>
    </row>
    <row r="141" spans="1:6" x14ac:dyDescent="0.35">
      <c r="A141" t="s">
        <v>20</v>
      </c>
      <c r="B141">
        <v>127</v>
      </c>
      <c r="E141" t="s">
        <v>14</v>
      </c>
      <c r="F141">
        <v>73</v>
      </c>
    </row>
    <row r="142" spans="1:6" x14ac:dyDescent="0.35">
      <c r="A142" t="s">
        <v>20</v>
      </c>
      <c r="B142">
        <v>127</v>
      </c>
      <c r="E142" t="s">
        <v>14</v>
      </c>
      <c r="F142">
        <v>75</v>
      </c>
    </row>
    <row r="143" spans="1:6" x14ac:dyDescent="0.35">
      <c r="A143" t="s">
        <v>20</v>
      </c>
      <c r="B143">
        <v>128</v>
      </c>
      <c r="E143" t="s">
        <v>14</v>
      </c>
      <c r="F143">
        <v>75</v>
      </c>
    </row>
    <row r="144" spans="1:6" x14ac:dyDescent="0.35">
      <c r="A144" t="s">
        <v>20</v>
      </c>
      <c r="B144">
        <v>128</v>
      </c>
      <c r="E144" t="s">
        <v>14</v>
      </c>
      <c r="F144">
        <v>75</v>
      </c>
    </row>
    <row r="145" spans="1:6" x14ac:dyDescent="0.35">
      <c r="A145" t="s">
        <v>20</v>
      </c>
      <c r="B145">
        <v>129</v>
      </c>
      <c r="E145" t="s">
        <v>14</v>
      </c>
      <c r="F145">
        <v>75</v>
      </c>
    </row>
    <row r="146" spans="1:6" x14ac:dyDescent="0.35">
      <c r="A146" t="s">
        <v>20</v>
      </c>
      <c r="B146">
        <v>129</v>
      </c>
      <c r="E146" t="s">
        <v>14</v>
      </c>
      <c r="F146">
        <v>76</v>
      </c>
    </row>
    <row r="147" spans="1:6" x14ac:dyDescent="0.35">
      <c r="A147" t="s">
        <v>20</v>
      </c>
      <c r="B147">
        <v>130</v>
      </c>
      <c r="E147" t="s">
        <v>14</v>
      </c>
      <c r="F147">
        <v>77</v>
      </c>
    </row>
    <row r="148" spans="1:6" x14ac:dyDescent="0.35">
      <c r="A148" t="s">
        <v>20</v>
      </c>
      <c r="B148">
        <v>130</v>
      </c>
      <c r="E148" t="s">
        <v>14</v>
      </c>
      <c r="F148">
        <v>77</v>
      </c>
    </row>
    <row r="149" spans="1:6" x14ac:dyDescent="0.35">
      <c r="A149" t="s">
        <v>20</v>
      </c>
      <c r="B149">
        <v>131</v>
      </c>
      <c r="E149" t="s">
        <v>14</v>
      </c>
      <c r="F149">
        <v>77</v>
      </c>
    </row>
    <row r="150" spans="1:6" x14ac:dyDescent="0.35">
      <c r="A150" t="s">
        <v>20</v>
      </c>
      <c r="B150">
        <v>131</v>
      </c>
      <c r="E150" t="s">
        <v>14</v>
      </c>
      <c r="F150">
        <v>78</v>
      </c>
    </row>
    <row r="151" spans="1:6" x14ac:dyDescent="0.35">
      <c r="A151" t="s">
        <v>20</v>
      </c>
      <c r="B151">
        <v>131</v>
      </c>
      <c r="E151" t="s">
        <v>14</v>
      </c>
      <c r="F151">
        <v>78</v>
      </c>
    </row>
    <row r="152" spans="1:6" x14ac:dyDescent="0.35">
      <c r="A152" t="s">
        <v>20</v>
      </c>
      <c r="B152">
        <v>131</v>
      </c>
      <c r="E152" t="s">
        <v>14</v>
      </c>
      <c r="F152">
        <v>79</v>
      </c>
    </row>
    <row r="153" spans="1:6" x14ac:dyDescent="0.35">
      <c r="A153" t="s">
        <v>20</v>
      </c>
      <c r="B153">
        <v>131</v>
      </c>
      <c r="E153" t="s">
        <v>14</v>
      </c>
      <c r="F153">
        <v>80</v>
      </c>
    </row>
    <row r="154" spans="1:6" x14ac:dyDescent="0.35">
      <c r="A154" t="s">
        <v>20</v>
      </c>
      <c r="B154">
        <v>132</v>
      </c>
      <c r="E154" t="s">
        <v>14</v>
      </c>
      <c r="F154">
        <v>80</v>
      </c>
    </row>
    <row r="155" spans="1:6" x14ac:dyDescent="0.35">
      <c r="A155" t="s">
        <v>20</v>
      </c>
      <c r="B155">
        <v>132</v>
      </c>
      <c r="E155" t="s">
        <v>14</v>
      </c>
      <c r="F155">
        <v>82</v>
      </c>
    </row>
    <row r="156" spans="1:6" x14ac:dyDescent="0.35">
      <c r="A156" t="s">
        <v>20</v>
      </c>
      <c r="B156">
        <v>132</v>
      </c>
      <c r="E156" t="s">
        <v>14</v>
      </c>
      <c r="F156">
        <v>83</v>
      </c>
    </row>
    <row r="157" spans="1:6" x14ac:dyDescent="0.35">
      <c r="A157" t="s">
        <v>20</v>
      </c>
      <c r="B157">
        <v>133</v>
      </c>
      <c r="E157" t="s">
        <v>14</v>
      </c>
      <c r="F157">
        <v>83</v>
      </c>
    </row>
    <row r="158" spans="1:6" x14ac:dyDescent="0.35">
      <c r="A158" t="s">
        <v>20</v>
      </c>
      <c r="B158">
        <v>133</v>
      </c>
      <c r="E158" t="s">
        <v>14</v>
      </c>
      <c r="F158">
        <v>84</v>
      </c>
    </row>
    <row r="159" spans="1:6" x14ac:dyDescent="0.35">
      <c r="A159" t="s">
        <v>20</v>
      </c>
      <c r="B159">
        <v>133</v>
      </c>
      <c r="E159" t="s">
        <v>14</v>
      </c>
      <c r="F159">
        <v>86</v>
      </c>
    </row>
    <row r="160" spans="1:6" x14ac:dyDescent="0.35">
      <c r="A160" t="s">
        <v>20</v>
      </c>
      <c r="B160">
        <v>134</v>
      </c>
      <c r="E160" t="s">
        <v>14</v>
      </c>
      <c r="F160">
        <v>86</v>
      </c>
    </row>
    <row r="161" spans="1:6" x14ac:dyDescent="0.35">
      <c r="A161" t="s">
        <v>20</v>
      </c>
      <c r="B161">
        <v>134</v>
      </c>
      <c r="E161" t="s">
        <v>14</v>
      </c>
      <c r="F161">
        <v>86</v>
      </c>
    </row>
    <row r="162" spans="1:6" x14ac:dyDescent="0.35">
      <c r="A162" t="s">
        <v>20</v>
      </c>
      <c r="B162">
        <v>134</v>
      </c>
      <c r="E162" t="s">
        <v>14</v>
      </c>
      <c r="F162">
        <v>87</v>
      </c>
    </row>
    <row r="163" spans="1:6" x14ac:dyDescent="0.35">
      <c r="A163" t="s">
        <v>20</v>
      </c>
      <c r="B163">
        <v>135</v>
      </c>
      <c r="E163" t="s">
        <v>14</v>
      </c>
      <c r="F163">
        <v>88</v>
      </c>
    </row>
    <row r="164" spans="1:6" x14ac:dyDescent="0.35">
      <c r="A164" t="s">
        <v>20</v>
      </c>
      <c r="B164">
        <v>135</v>
      </c>
      <c r="E164" t="s">
        <v>14</v>
      </c>
      <c r="F164">
        <v>91</v>
      </c>
    </row>
    <row r="165" spans="1:6" x14ac:dyDescent="0.35">
      <c r="A165" t="s">
        <v>20</v>
      </c>
      <c r="B165">
        <v>135</v>
      </c>
      <c r="E165" t="s">
        <v>14</v>
      </c>
      <c r="F165">
        <v>92</v>
      </c>
    </row>
    <row r="166" spans="1:6" x14ac:dyDescent="0.35">
      <c r="A166" t="s">
        <v>20</v>
      </c>
      <c r="B166">
        <v>136</v>
      </c>
      <c r="E166" t="s">
        <v>14</v>
      </c>
      <c r="F166">
        <v>92</v>
      </c>
    </row>
    <row r="167" spans="1:6" x14ac:dyDescent="0.35">
      <c r="A167" t="s">
        <v>20</v>
      </c>
      <c r="B167">
        <v>137</v>
      </c>
      <c r="E167" t="s">
        <v>14</v>
      </c>
      <c r="F167">
        <v>92</v>
      </c>
    </row>
    <row r="168" spans="1:6" x14ac:dyDescent="0.35">
      <c r="A168" t="s">
        <v>20</v>
      </c>
      <c r="B168">
        <v>137</v>
      </c>
      <c r="E168" t="s">
        <v>14</v>
      </c>
      <c r="F168">
        <v>94</v>
      </c>
    </row>
    <row r="169" spans="1:6" x14ac:dyDescent="0.35">
      <c r="A169" t="s">
        <v>20</v>
      </c>
      <c r="B169">
        <v>138</v>
      </c>
      <c r="E169" t="s">
        <v>14</v>
      </c>
      <c r="F169">
        <v>94</v>
      </c>
    </row>
    <row r="170" spans="1:6" x14ac:dyDescent="0.35">
      <c r="A170" t="s">
        <v>20</v>
      </c>
      <c r="B170">
        <v>138</v>
      </c>
      <c r="E170" t="s">
        <v>14</v>
      </c>
      <c r="F170">
        <v>100</v>
      </c>
    </row>
    <row r="171" spans="1:6" x14ac:dyDescent="0.35">
      <c r="A171" t="s">
        <v>20</v>
      </c>
      <c r="B171">
        <v>138</v>
      </c>
      <c r="E171" t="s">
        <v>14</v>
      </c>
      <c r="F171">
        <v>101</v>
      </c>
    </row>
    <row r="172" spans="1:6" x14ac:dyDescent="0.35">
      <c r="A172" t="s">
        <v>20</v>
      </c>
      <c r="B172">
        <v>139</v>
      </c>
      <c r="E172" t="s">
        <v>14</v>
      </c>
      <c r="F172">
        <v>102</v>
      </c>
    </row>
    <row r="173" spans="1:6" x14ac:dyDescent="0.35">
      <c r="A173" t="s">
        <v>20</v>
      </c>
      <c r="B173">
        <v>139</v>
      </c>
      <c r="E173" t="s">
        <v>14</v>
      </c>
      <c r="F173">
        <v>104</v>
      </c>
    </row>
    <row r="174" spans="1:6" x14ac:dyDescent="0.35">
      <c r="A174" t="s">
        <v>20</v>
      </c>
      <c r="B174">
        <v>140</v>
      </c>
      <c r="E174" t="s">
        <v>14</v>
      </c>
      <c r="F174">
        <v>105</v>
      </c>
    </row>
    <row r="175" spans="1:6" x14ac:dyDescent="0.35">
      <c r="A175" t="s">
        <v>20</v>
      </c>
      <c r="B175">
        <v>140</v>
      </c>
      <c r="E175" t="s">
        <v>14</v>
      </c>
      <c r="F175">
        <v>105</v>
      </c>
    </row>
    <row r="176" spans="1:6" x14ac:dyDescent="0.35">
      <c r="A176" t="s">
        <v>20</v>
      </c>
      <c r="B176">
        <v>140</v>
      </c>
      <c r="E176" t="s">
        <v>14</v>
      </c>
      <c r="F176">
        <v>106</v>
      </c>
    </row>
    <row r="177" spans="1:6" x14ac:dyDescent="0.35">
      <c r="A177" t="s">
        <v>20</v>
      </c>
      <c r="B177">
        <v>142</v>
      </c>
      <c r="E177" t="s">
        <v>14</v>
      </c>
      <c r="F177">
        <v>107</v>
      </c>
    </row>
    <row r="178" spans="1:6" x14ac:dyDescent="0.35">
      <c r="A178" t="s">
        <v>20</v>
      </c>
      <c r="B178">
        <v>142</v>
      </c>
      <c r="E178" t="s">
        <v>14</v>
      </c>
      <c r="F178">
        <v>108</v>
      </c>
    </row>
    <row r="179" spans="1:6" x14ac:dyDescent="0.35">
      <c r="A179" t="s">
        <v>20</v>
      </c>
      <c r="B179">
        <v>142</v>
      </c>
      <c r="E179" t="s">
        <v>14</v>
      </c>
      <c r="F179">
        <v>111</v>
      </c>
    </row>
    <row r="180" spans="1:6" x14ac:dyDescent="0.35">
      <c r="A180" t="s">
        <v>20</v>
      </c>
      <c r="B180">
        <v>142</v>
      </c>
      <c r="E180" t="s">
        <v>14</v>
      </c>
      <c r="F180">
        <v>112</v>
      </c>
    </row>
    <row r="181" spans="1:6" x14ac:dyDescent="0.35">
      <c r="A181" t="s">
        <v>20</v>
      </c>
      <c r="B181">
        <v>143</v>
      </c>
      <c r="E181" t="s">
        <v>14</v>
      </c>
      <c r="F181">
        <v>112</v>
      </c>
    </row>
    <row r="182" spans="1:6" x14ac:dyDescent="0.35">
      <c r="A182" t="s">
        <v>20</v>
      </c>
      <c r="B182">
        <v>144</v>
      </c>
      <c r="E182" t="s">
        <v>14</v>
      </c>
      <c r="F182">
        <v>113</v>
      </c>
    </row>
    <row r="183" spans="1:6" x14ac:dyDescent="0.35">
      <c r="A183" t="s">
        <v>20</v>
      </c>
      <c r="B183">
        <v>144</v>
      </c>
      <c r="E183" t="s">
        <v>14</v>
      </c>
      <c r="F183">
        <v>114</v>
      </c>
    </row>
    <row r="184" spans="1:6" x14ac:dyDescent="0.35">
      <c r="A184" t="s">
        <v>20</v>
      </c>
      <c r="B184">
        <v>144</v>
      </c>
      <c r="E184" t="s">
        <v>14</v>
      </c>
      <c r="F184">
        <v>115</v>
      </c>
    </row>
    <row r="185" spans="1:6" x14ac:dyDescent="0.35">
      <c r="A185" t="s">
        <v>20</v>
      </c>
      <c r="B185">
        <v>144</v>
      </c>
      <c r="E185" t="s">
        <v>14</v>
      </c>
      <c r="F185">
        <v>117</v>
      </c>
    </row>
    <row r="186" spans="1:6" x14ac:dyDescent="0.35">
      <c r="A186" t="s">
        <v>20</v>
      </c>
      <c r="B186">
        <v>146</v>
      </c>
      <c r="E186" t="s">
        <v>14</v>
      </c>
      <c r="F186">
        <v>118</v>
      </c>
    </row>
    <row r="187" spans="1:6" x14ac:dyDescent="0.35">
      <c r="A187" t="s">
        <v>20</v>
      </c>
      <c r="B187">
        <v>147</v>
      </c>
      <c r="E187" t="s">
        <v>14</v>
      </c>
      <c r="F187">
        <v>120</v>
      </c>
    </row>
    <row r="188" spans="1:6" x14ac:dyDescent="0.35">
      <c r="A188" t="s">
        <v>20</v>
      </c>
      <c r="B188">
        <v>147</v>
      </c>
      <c r="E188" t="s">
        <v>14</v>
      </c>
      <c r="F188">
        <v>120</v>
      </c>
    </row>
    <row r="189" spans="1:6" x14ac:dyDescent="0.35">
      <c r="A189" t="s">
        <v>20</v>
      </c>
      <c r="B189">
        <v>147</v>
      </c>
      <c r="E189" t="s">
        <v>14</v>
      </c>
      <c r="F189">
        <v>121</v>
      </c>
    </row>
    <row r="190" spans="1:6" x14ac:dyDescent="0.35">
      <c r="A190" t="s">
        <v>20</v>
      </c>
      <c r="B190">
        <v>148</v>
      </c>
      <c r="E190" t="s">
        <v>14</v>
      </c>
      <c r="F190">
        <v>127</v>
      </c>
    </row>
    <row r="191" spans="1:6" x14ac:dyDescent="0.35">
      <c r="A191" t="s">
        <v>20</v>
      </c>
      <c r="B191">
        <v>148</v>
      </c>
      <c r="E191" t="s">
        <v>14</v>
      </c>
      <c r="F191">
        <v>128</v>
      </c>
    </row>
    <row r="192" spans="1:6" x14ac:dyDescent="0.35">
      <c r="A192" t="s">
        <v>20</v>
      </c>
      <c r="B192">
        <v>149</v>
      </c>
      <c r="E192" t="s">
        <v>14</v>
      </c>
      <c r="F192">
        <v>130</v>
      </c>
    </row>
    <row r="193" spans="1:6" x14ac:dyDescent="0.35">
      <c r="A193" t="s">
        <v>20</v>
      </c>
      <c r="B193">
        <v>149</v>
      </c>
      <c r="E193" t="s">
        <v>14</v>
      </c>
      <c r="F193">
        <v>131</v>
      </c>
    </row>
    <row r="194" spans="1:6" x14ac:dyDescent="0.35">
      <c r="A194" t="s">
        <v>20</v>
      </c>
      <c r="B194">
        <v>150</v>
      </c>
      <c r="E194" t="s">
        <v>14</v>
      </c>
      <c r="F194">
        <v>132</v>
      </c>
    </row>
    <row r="195" spans="1:6" x14ac:dyDescent="0.35">
      <c r="A195" t="s">
        <v>20</v>
      </c>
      <c r="B195">
        <v>150</v>
      </c>
      <c r="E195" t="s">
        <v>14</v>
      </c>
      <c r="F195">
        <v>133</v>
      </c>
    </row>
    <row r="196" spans="1:6" x14ac:dyDescent="0.35">
      <c r="A196" t="s">
        <v>20</v>
      </c>
      <c r="B196">
        <v>154</v>
      </c>
      <c r="E196" t="s">
        <v>14</v>
      </c>
      <c r="F196">
        <v>133</v>
      </c>
    </row>
    <row r="197" spans="1:6" x14ac:dyDescent="0.35">
      <c r="A197" t="s">
        <v>20</v>
      </c>
      <c r="B197">
        <v>154</v>
      </c>
      <c r="E197" t="s">
        <v>14</v>
      </c>
      <c r="F197">
        <v>136</v>
      </c>
    </row>
    <row r="198" spans="1:6" x14ac:dyDescent="0.35">
      <c r="A198" t="s">
        <v>20</v>
      </c>
      <c r="B198">
        <v>154</v>
      </c>
      <c r="E198" t="s">
        <v>14</v>
      </c>
      <c r="F198">
        <v>137</v>
      </c>
    </row>
    <row r="199" spans="1:6" x14ac:dyDescent="0.35">
      <c r="A199" t="s">
        <v>20</v>
      </c>
      <c r="B199">
        <v>154</v>
      </c>
      <c r="E199" t="s">
        <v>14</v>
      </c>
      <c r="F199">
        <v>141</v>
      </c>
    </row>
    <row r="200" spans="1:6" x14ac:dyDescent="0.35">
      <c r="A200" t="s">
        <v>20</v>
      </c>
      <c r="B200">
        <v>155</v>
      </c>
      <c r="E200" t="s">
        <v>14</v>
      </c>
      <c r="F200">
        <v>143</v>
      </c>
    </row>
    <row r="201" spans="1:6" x14ac:dyDescent="0.35">
      <c r="A201" t="s">
        <v>20</v>
      </c>
      <c r="B201">
        <v>155</v>
      </c>
      <c r="E201" t="s">
        <v>14</v>
      </c>
      <c r="F201">
        <v>147</v>
      </c>
    </row>
    <row r="202" spans="1:6" x14ac:dyDescent="0.35">
      <c r="A202" t="s">
        <v>20</v>
      </c>
      <c r="B202">
        <v>155</v>
      </c>
      <c r="E202" t="s">
        <v>14</v>
      </c>
      <c r="F202">
        <v>151</v>
      </c>
    </row>
    <row r="203" spans="1:6" x14ac:dyDescent="0.35">
      <c r="A203" t="s">
        <v>20</v>
      </c>
      <c r="B203">
        <v>155</v>
      </c>
      <c r="E203" t="s">
        <v>14</v>
      </c>
      <c r="F203">
        <v>154</v>
      </c>
    </row>
    <row r="204" spans="1:6" x14ac:dyDescent="0.35">
      <c r="A204" t="s">
        <v>20</v>
      </c>
      <c r="B204">
        <v>156</v>
      </c>
      <c r="E204" t="s">
        <v>14</v>
      </c>
      <c r="F204">
        <v>156</v>
      </c>
    </row>
    <row r="205" spans="1:6" x14ac:dyDescent="0.35">
      <c r="A205" t="s">
        <v>20</v>
      </c>
      <c r="B205">
        <v>156</v>
      </c>
      <c r="E205" t="s">
        <v>14</v>
      </c>
      <c r="F205">
        <v>157</v>
      </c>
    </row>
    <row r="206" spans="1:6" x14ac:dyDescent="0.35">
      <c r="A206" t="s">
        <v>20</v>
      </c>
      <c r="B206">
        <v>157</v>
      </c>
      <c r="E206" t="s">
        <v>14</v>
      </c>
      <c r="F206">
        <v>162</v>
      </c>
    </row>
    <row r="207" spans="1:6" x14ac:dyDescent="0.35">
      <c r="A207" t="s">
        <v>20</v>
      </c>
      <c r="B207">
        <v>157</v>
      </c>
      <c r="E207" t="s">
        <v>14</v>
      </c>
      <c r="F207">
        <v>168</v>
      </c>
    </row>
    <row r="208" spans="1:6" x14ac:dyDescent="0.35">
      <c r="A208" t="s">
        <v>20</v>
      </c>
      <c r="B208">
        <v>157</v>
      </c>
      <c r="E208" t="s">
        <v>14</v>
      </c>
      <c r="F208">
        <v>180</v>
      </c>
    </row>
    <row r="209" spans="1:6" x14ac:dyDescent="0.35">
      <c r="A209" t="s">
        <v>20</v>
      </c>
      <c r="B209">
        <v>157</v>
      </c>
      <c r="E209" t="s">
        <v>14</v>
      </c>
      <c r="F209">
        <v>181</v>
      </c>
    </row>
    <row r="210" spans="1:6" x14ac:dyDescent="0.35">
      <c r="A210" t="s">
        <v>20</v>
      </c>
      <c r="B210">
        <v>157</v>
      </c>
      <c r="E210" t="s">
        <v>14</v>
      </c>
      <c r="F210">
        <v>183</v>
      </c>
    </row>
    <row r="211" spans="1:6" x14ac:dyDescent="0.35">
      <c r="A211" t="s">
        <v>20</v>
      </c>
      <c r="B211">
        <v>158</v>
      </c>
      <c r="E211" t="s">
        <v>14</v>
      </c>
      <c r="F211">
        <v>186</v>
      </c>
    </row>
    <row r="212" spans="1:6" x14ac:dyDescent="0.35">
      <c r="A212" t="s">
        <v>20</v>
      </c>
      <c r="B212">
        <v>158</v>
      </c>
      <c r="E212" t="s">
        <v>14</v>
      </c>
      <c r="F212">
        <v>191</v>
      </c>
    </row>
    <row r="213" spans="1:6" x14ac:dyDescent="0.35">
      <c r="A213" t="s">
        <v>20</v>
      </c>
      <c r="B213">
        <v>159</v>
      </c>
      <c r="E213" t="s">
        <v>14</v>
      </c>
      <c r="F213">
        <v>191</v>
      </c>
    </row>
    <row r="214" spans="1:6" x14ac:dyDescent="0.35">
      <c r="A214" t="s">
        <v>20</v>
      </c>
      <c r="B214">
        <v>159</v>
      </c>
      <c r="E214" t="s">
        <v>14</v>
      </c>
      <c r="F214">
        <v>200</v>
      </c>
    </row>
    <row r="215" spans="1:6" x14ac:dyDescent="0.35">
      <c r="A215" t="s">
        <v>20</v>
      </c>
      <c r="B215">
        <v>159</v>
      </c>
      <c r="E215" t="s">
        <v>14</v>
      </c>
      <c r="F215">
        <v>210</v>
      </c>
    </row>
    <row r="216" spans="1:6" x14ac:dyDescent="0.35">
      <c r="A216" t="s">
        <v>20</v>
      </c>
      <c r="B216">
        <v>160</v>
      </c>
      <c r="E216" t="s">
        <v>14</v>
      </c>
      <c r="F216">
        <v>210</v>
      </c>
    </row>
    <row r="217" spans="1:6" x14ac:dyDescent="0.35">
      <c r="A217" t="s">
        <v>20</v>
      </c>
      <c r="B217">
        <v>160</v>
      </c>
      <c r="E217" t="s">
        <v>14</v>
      </c>
      <c r="F217">
        <v>225</v>
      </c>
    </row>
    <row r="218" spans="1:6" x14ac:dyDescent="0.35">
      <c r="A218" t="s">
        <v>20</v>
      </c>
      <c r="B218">
        <v>161</v>
      </c>
      <c r="E218" t="s">
        <v>14</v>
      </c>
      <c r="F218">
        <v>226</v>
      </c>
    </row>
    <row r="219" spans="1:6" x14ac:dyDescent="0.35">
      <c r="A219" t="s">
        <v>20</v>
      </c>
      <c r="B219">
        <v>163</v>
      </c>
      <c r="E219" t="s">
        <v>14</v>
      </c>
      <c r="F219">
        <v>243</v>
      </c>
    </row>
    <row r="220" spans="1:6" x14ac:dyDescent="0.35">
      <c r="A220" t="s">
        <v>20</v>
      </c>
      <c r="B220">
        <v>163</v>
      </c>
      <c r="E220" t="s">
        <v>14</v>
      </c>
      <c r="F220">
        <v>243</v>
      </c>
    </row>
    <row r="221" spans="1:6" x14ac:dyDescent="0.35">
      <c r="A221" t="s">
        <v>20</v>
      </c>
      <c r="B221">
        <v>164</v>
      </c>
      <c r="E221" t="s">
        <v>14</v>
      </c>
      <c r="F221">
        <v>245</v>
      </c>
    </row>
    <row r="222" spans="1:6" x14ac:dyDescent="0.35">
      <c r="A222" t="s">
        <v>20</v>
      </c>
      <c r="B222">
        <v>164</v>
      </c>
      <c r="E222" t="s">
        <v>14</v>
      </c>
      <c r="F222">
        <v>245</v>
      </c>
    </row>
    <row r="223" spans="1:6" x14ac:dyDescent="0.35">
      <c r="A223" t="s">
        <v>20</v>
      </c>
      <c r="B223">
        <v>164</v>
      </c>
      <c r="E223" t="s">
        <v>14</v>
      </c>
      <c r="F223">
        <v>248</v>
      </c>
    </row>
    <row r="224" spans="1:6" x14ac:dyDescent="0.35">
      <c r="A224" t="s">
        <v>20</v>
      </c>
      <c r="B224">
        <v>164</v>
      </c>
      <c r="E224" t="s">
        <v>14</v>
      </c>
      <c r="F224">
        <v>252</v>
      </c>
    </row>
    <row r="225" spans="1:6" x14ac:dyDescent="0.35">
      <c r="A225" t="s">
        <v>20</v>
      </c>
      <c r="B225">
        <v>164</v>
      </c>
      <c r="E225" t="s">
        <v>14</v>
      </c>
      <c r="F225">
        <v>253</v>
      </c>
    </row>
    <row r="226" spans="1:6" x14ac:dyDescent="0.35">
      <c r="A226" t="s">
        <v>20</v>
      </c>
      <c r="B226">
        <v>165</v>
      </c>
      <c r="E226" t="s">
        <v>14</v>
      </c>
      <c r="F226">
        <v>257</v>
      </c>
    </row>
    <row r="227" spans="1:6" x14ac:dyDescent="0.35">
      <c r="A227" t="s">
        <v>20</v>
      </c>
      <c r="B227">
        <v>165</v>
      </c>
      <c r="E227" t="s">
        <v>14</v>
      </c>
      <c r="F227">
        <v>263</v>
      </c>
    </row>
    <row r="228" spans="1:6" x14ac:dyDescent="0.35">
      <c r="A228" t="s">
        <v>20</v>
      </c>
      <c r="B228">
        <v>165</v>
      </c>
      <c r="E228" t="s">
        <v>14</v>
      </c>
      <c r="F228">
        <v>296</v>
      </c>
    </row>
    <row r="229" spans="1:6" x14ac:dyDescent="0.35">
      <c r="A229" t="s">
        <v>20</v>
      </c>
      <c r="B229">
        <v>165</v>
      </c>
      <c r="E229" t="s">
        <v>14</v>
      </c>
      <c r="F229">
        <v>326</v>
      </c>
    </row>
    <row r="230" spans="1:6" x14ac:dyDescent="0.35">
      <c r="A230" t="s">
        <v>20</v>
      </c>
      <c r="B230">
        <v>166</v>
      </c>
      <c r="E230" t="s">
        <v>14</v>
      </c>
      <c r="F230">
        <v>328</v>
      </c>
    </row>
    <row r="231" spans="1:6" x14ac:dyDescent="0.35">
      <c r="A231" t="s">
        <v>20</v>
      </c>
      <c r="B231">
        <v>168</v>
      </c>
      <c r="E231" t="s">
        <v>14</v>
      </c>
      <c r="F231">
        <v>331</v>
      </c>
    </row>
    <row r="232" spans="1:6" x14ac:dyDescent="0.35">
      <c r="A232" t="s">
        <v>20</v>
      </c>
      <c r="B232">
        <v>168</v>
      </c>
      <c r="E232" t="s">
        <v>14</v>
      </c>
      <c r="F232">
        <v>347</v>
      </c>
    </row>
    <row r="233" spans="1:6" x14ac:dyDescent="0.35">
      <c r="A233" t="s">
        <v>20</v>
      </c>
      <c r="B233">
        <v>169</v>
      </c>
      <c r="E233" t="s">
        <v>14</v>
      </c>
      <c r="F233">
        <v>355</v>
      </c>
    </row>
    <row r="234" spans="1:6" x14ac:dyDescent="0.35">
      <c r="A234" t="s">
        <v>20</v>
      </c>
      <c r="B234">
        <v>170</v>
      </c>
      <c r="E234" t="s">
        <v>14</v>
      </c>
      <c r="F234">
        <v>362</v>
      </c>
    </row>
    <row r="235" spans="1:6" x14ac:dyDescent="0.35">
      <c r="A235" t="s">
        <v>20</v>
      </c>
      <c r="B235">
        <v>170</v>
      </c>
      <c r="E235" t="s">
        <v>14</v>
      </c>
      <c r="F235">
        <v>374</v>
      </c>
    </row>
    <row r="236" spans="1:6" x14ac:dyDescent="0.35">
      <c r="A236" t="s">
        <v>20</v>
      </c>
      <c r="B236">
        <v>170</v>
      </c>
      <c r="E236" t="s">
        <v>14</v>
      </c>
      <c r="F236">
        <v>393</v>
      </c>
    </row>
    <row r="237" spans="1:6" x14ac:dyDescent="0.35">
      <c r="A237" t="s">
        <v>20</v>
      </c>
      <c r="B237">
        <v>172</v>
      </c>
      <c r="E237" t="s">
        <v>14</v>
      </c>
      <c r="F237">
        <v>395</v>
      </c>
    </row>
    <row r="238" spans="1:6" x14ac:dyDescent="0.35">
      <c r="A238" t="s">
        <v>20</v>
      </c>
      <c r="B238">
        <v>173</v>
      </c>
      <c r="E238" t="s">
        <v>14</v>
      </c>
      <c r="F238">
        <v>418</v>
      </c>
    </row>
    <row r="239" spans="1:6" x14ac:dyDescent="0.35">
      <c r="A239" t="s">
        <v>20</v>
      </c>
      <c r="B239">
        <v>174</v>
      </c>
      <c r="E239" t="s">
        <v>14</v>
      </c>
      <c r="F239">
        <v>424</v>
      </c>
    </row>
    <row r="240" spans="1:6" x14ac:dyDescent="0.35">
      <c r="A240" t="s">
        <v>20</v>
      </c>
      <c r="B240">
        <v>174</v>
      </c>
      <c r="E240" t="s">
        <v>14</v>
      </c>
      <c r="F240">
        <v>435</v>
      </c>
    </row>
    <row r="241" spans="1:6" x14ac:dyDescent="0.35">
      <c r="A241" t="s">
        <v>20</v>
      </c>
      <c r="B241">
        <v>175</v>
      </c>
      <c r="E241" t="s">
        <v>14</v>
      </c>
      <c r="F241">
        <v>441</v>
      </c>
    </row>
    <row r="242" spans="1:6" x14ac:dyDescent="0.35">
      <c r="A242" t="s">
        <v>20</v>
      </c>
      <c r="B242">
        <v>176</v>
      </c>
      <c r="E242" t="s">
        <v>14</v>
      </c>
      <c r="F242">
        <v>452</v>
      </c>
    </row>
    <row r="243" spans="1:6" x14ac:dyDescent="0.35">
      <c r="A243" t="s">
        <v>20</v>
      </c>
      <c r="B243">
        <v>179</v>
      </c>
      <c r="E243" t="s">
        <v>14</v>
      </c>
      <c r="F243">
        <v>452</v>
      </c>
    </row>
    <row r="244" spans="1:6" x14ac:dyDescent="0.35">
      <c r="A244" t="s">
        <v>20</v>
      </c>
      <c r="B244">
        <v>180</v>
      </c>
      <c r="E244" t="s">
        <v>14</v>
      </c>
      <c r="F244">
        <v>454</v>
      </c>
    </row>
    <row r="245" spans="1:6" x14ac:dyDescent="0.35">
      <c r="A245" t="s">
        <v>20</v>
      </c>
      <c r="B245">
        <v>180</v>
      </c>
      <c r="E245" t="s">
        <v>14</v>
      </c>
      <c r="F245">
        <v>504</v>
      </c>
    </row>
    <row r="246" spans="1:6" x14ac:dyDescent="0.35">
      <c r="A246" t="s">
        <v>20</v>
      </c>
      <c r="B246">
        <v>180</v>
      </c>
      <c r="E246" t="s">
        <v>14</v>
      </c>
      <c r="F246">
        <v>513</v>
      </c>
    </row>
    <row r="247" spans="1:6" x14ac:dyDescent="0.35">
      <c r="A247" t="s">
        <v>20</v>
      </c>
      <c r="B247">
        <v>180</v>
      </c>
      <c r="E247" t="s">
        <v>14</v>
      </c>
      <c r="F247">
        <v>523</v>
      </c>
    </row>
    <row r="248" spans="1:6" x14ac:dyDescent="0.35">
      <c r="A248" t="s">
        <v>20</v>
      </c>
      <c r="B248">
        <v>181</v>
      </c>
      <c r="E248" t="s">
        <v>14</v>
      </c>
      <c r="F248">
        <v>526</v>
      </c>
    </row>
    <row r="249" spans="1:6" x14ac:dyDescent="0.35">
      <c r="A249" t="s">
        <v>20</v>
      </c>
      <c r="B249">
        <v>181</v>
      </c>
      <c r="E249" t="s">
        <v>14</v>
      </c>
      <c r="F249">
        <v>535</v>
      </c>
    </row>
    <row r="250" spans="1:6" x14ac:dyDescent="0.35">
      <c r="A250" t="s">
        <v>20</v>
      </c>
      <c r="B250">
        <v>182</v>
      </c>
      <c r="E250" t="s">
        <v>14</v>
      </c>
      <c r="F250">
        <v>554</v>
      </c>
    </row>
    <row r="251" spans="1:6" x14ac:dyDescent="0.35">
      <c r="A251" t="s">
        <v>20</v>
      </c>
      <c r="B251">
        <v>183</v>
      </c>
      <c r="E251" t="s">
        <v>14</v>
      </c>
      <c r="F251">
        <v>558</v>
      </c>
    </row>
    <row r="252" spans="1:6" x14ac:dyDescent="0.35">
      <c r="A252" t="s">
        <v>20</v>
      </c>
      <c r="B252">
        <v>183</v>
      </c>
      <c r="E252" t="s">
        <v>14</v>
      </c>
      <c r="F252">
        <v>558</v>
      </c>
    </row>
    <row r="253" spans="1:6" x14ac:dyDescent="0.35">
      <c r="A253" t="s">
        <v>20</v>
      </c>
      <c r="B253">
        <v>184</v>
      </c>
      <c r="E253" t="s">
        <v>14</v>
      </c>
      <c r="F253">
        <v>575</v>
      </c>
    </row>
    <row r="254" spans="1:6" x14ac:dyDescent="0.35">
      <c r="A254" t="s">
        <v>20</v>
      </c>
      <c r="B254">
        <v>185</v>
      </c>
      <c r="E254" t="s">
        <v>14</v>
      </c>
      <c r="F254">
        <v>579</v>
      </c>
    </row>
    <row r="255" spans="1:6" x14ac:dyDescent="0.35">
      <c r="A255" t="s">
        <v>20</v>
      </c>
      <c r="B255">
        <v>186</v>
      </c>
      <c r="E255" t="s">
        <v>14</v>
      </c>
      <c r="F255">
        <v>594</v>
      </c>
    </row>
    <row r="256" spans="1:6" x14ac:dyDescent="0.35">
      <c r="A256" t="s">
        <v>20</v>
      </c>
      <c r="B256">
        <v>186</v>
      </c>
      <c r="E256" t="s">
        <v>14</v>
      </c>
      <c r="F256">
        <v>602</v>
      </c>
    </row>
    <row r="257" spans="1:6" x14ac:dyDescent="0.35">
      <c r="A257" t="s">
        <v>20</v>
      </c>
      <c r="B257">
        <v>186</v>
      </c>
      <c r="E257" t="s">
        <v>14</v>
      </c>
      <c r="F257">
        <v>605</v>
      </c>
    </row>
    <row r="258" spans="1:6" x14ac:dyDescent="0.35">
      <c r="A258" t="s">
        <v>20</v>
      </c>
      <c r="B258">
        <v>186</v>
      </c>
      <c r="E258" t="s">
        <v>14</v>
      </c>
      <c r="F258">
        <v>648</v>
      </c>
    </row>
    <row r="259" spans="1:6" x14ac:dyDescent="0.35">
      <c r="A259" t="s">
        <v>20</v>
      </c>
      <c r="B259">
        <v>186</v>
      </c>
      <c r="E259" t="s">
        <v>14</v>
      </c>
      <c r="F259">
        <v>648</v>
      </c>
    </row>
    <row r="260" spans="1:6" x14ac:dyDescent="0.35">
      <c r="A260" t="s">
        <v>20</v>
      </c>
      <c r="B260">
        <v>187</v>
      </c>
      <c r="E260" t="s">
        <v>14</v>
      </c>
      <c r="F260">
        <v>656</v>
      </c>
    </row>
    <row r="261" spans="1:6" x14ac:dyDescent="0.35">
      <c r="A261" t="s">
        <v>20</v>
      </c>
      <c r="B261">
        <v>189</v>
      </c>
      <c r="E261" t="s">
        <v>14</v>
      </c>
      <c r="F261">
        <v>662</v>
      </c>
    </row>
    <row r="262" spans="1:6" x14ac:dyDescent="0.35">
      <c r="A262" t="s">
        <v>20</v>
      </c>
      <c r="B262">
        <v>189</v>
      </c>
      <c r="E262" t="s">
        <v>14</v>
      </c>
      <c r="F262">
        <v>672</v>
      </c>
    </row>
    <row r="263" spans="1:6" x14ac:dyDescent="0.35">
      <c r="A263" t="s">
        <v>20</v>
      </c>
      <c r="B263">
        <v>190</v>
      </c>
      <c r="E263" t="s">
        <v>14</v>
      </c>
      <c r="F263">
        <v>674</v>
      </c>
    </row>
    <row r="264" spans="1:6" x14ac:dyDescent="0.35">
      <c r="A264" t="s">
        <v>20</v>
      </c>
      <c r="B264">
        <v>190</v>
      </c>
      <c r="E264" t="s">
        <v>14</v>
      </c>
      <c r="F264">
        <v>676</v>
      </c>
    </row>
    <row r="265" spans="1:6" x14ac:dyDescent="0.35">
      <c r="A265" t="s">
        <v>20</v>
      </c>
      <c r="B265">
        <v>191</v>
      </c>
      <c r="E265" t="s">
        <v>14</v>
      </c>
      <c r="F265">
        <v>679</v>
      </c>
    </row>
    <row r="266" spans="1:6" x14ac:dyDescent="0.35">
      <c r="A266" t="s">
        <v>20</v>
      </c>
      <c r="B266">
        <v>191</v>
      </c>
      <c r="E266" t="s">
        <v>14</v>
      </c>
      <c r="F266">
        <v>679</v>
      </c>
    </row>
    <row r="267" spans="1:6" x14ac:dyDescent="0.35">
      <c r="A267" t="s">
        <v>20</v>
      </c>
      <c r="B267">
        <v>191</v>
      </c>
      <c r="E267" t="s">
        <v>14</v>
      </c>
      <c r="F267">
        <v>714</v>
      </c>
    </row>
    <row r="268" spans="1:6" x14ac:dyDescent="0.35">
      <c r="A268" t="s">
        <v>20</v>
      </c>
      <c r="B268">
        <v>192</v>
      </c>
      <c r="E268" t="s">
        <v>14</v>
      </c>
      <c r="F268">
        <v>742</v>
      </c>
    </row>
    <row r="269" spans="1:6" x14ac:dyDescent="0.35">
      <c r="A269" t="s">
        <v>20</v>
      </c>
      <c r="B269">
        <v>192</v>
      </c>
      <c r="E269" t="s">
        <v>14</v>
      </c>
      <c r="F269">
        <v>747</v>
      </c>
    </row>
    <row r="270" spans="1:6" x14ac:dyDescent="0.35">
      <c r="A270" t="s">
        <v>20</v>
      </c>
      <c r="B270">
        <v>193</v>
      </c>
      <c r="E270" t="s">
        <v>14</v>
      </c>
      <c r="F270">
        <v>750</v>
      </c>
    </row>
    <row r="271" spans="1:6" x14ac:dyDescent="0.35">
      <c r="A271" t="s">
        <v>20</v>
      </c>
      <c r="B271">
        <v>194</v>
      </c>
      <c r="E271" t="s">
        <v>14</v>
      </c>
      <c r="F271">
        <v>750</v>
      </c>
    </row>
    <row r="272" spans="1:6" x14ac:dyDescent="0.35">
      <c r="A272" t="s">
        <v>20</v>
      </c>
      <c r="B272">
        <v>194</v>
      </c>
      <c r="E272" t="s">
        <v>14</v>
      </c>
      <c r="F272">
        <v>752</v>
      </c>
    </row>
    <row r="273" spans="1:6" x14ac:dyDescent="0.35">
      <c r="A273" t="s">
        <v>20</v>
      </c>
      <c r="B273">
        <v>194</v>
      </c>
      <c r="E273" t="s">
        <v>14</v>
      </c>
      <c r="F273">
        <v>774</v>
      </c>
    </row>
    <row r="274" spans="1:6" x14ac:dyDescent="0.35">
      <c r="A274" t="s">
        <v>20</v>
      </c>
      <c r="B274">
        <v>194</v>
      </c>
      <c r="E274" t="s">
        <v>14</v>
      </c>
      <c r="F274">
        <v>782</v>
      </c>
    </row>
    <row r="275" spans="1:6" x14ac:dyDescent="0.35">
      <c r="A275" t="s">
        <v>20</v>
      </c>
      <c r="B275">
        <v>195</v>
      </c>
      <c r="E275" t="s">
        <v>14</v>
      </c>
      <c r="F275">
        <v>792</v>
      </c>
    </row>
    <row r="276" spans="1:6" x14ac:dyDescent="0.35">
      <c r="A276" t="s">
        <v>20</v>
      </c>
      <c r="B276">
        <v>195</v>
      </c>
      <c r="E276" t="s">
        <v>14</v>
      </c>
      <c r="F276">
        <v>803</v>
      </c>
    </row>
    <row r="277" spans="1:6" x14ac:dyDescent="0.35">
      <c r="A277" t="s">
        <v>20</v>
      </c>
      <c r="B277">
        <v>196</v>
      </c>
      <c r="E277" t="s">
        <v>14</v>
      </c>
      <c r="F277">
        <v>830</v>
      </c>
    </row>
    <row r="278" spans="1:6" x14ac:dyDescent="0.35">
      <c r="A278" t="s">
        <v>20</v>
      </c>
      <c r="B278">
        <v>198</v>
      </c>
      <c r="E278" t="s">
        <v>14</v>
      </c>
      <c r="F278">
        <v>830</v>
      </c>
    </row>
    <row r="279" spans="1:6" x14ac:dyDescent="0.35">
      <c r="A279" t="s">
        <v>20</v>
      </c>
      <c r="B279">
        <v>198</v>
      </c>
      <c r="E279" t="s">
        <v>14</v>
      </c>
      <c r="F279">
        <v>831</v>
      </c>
    </row>
    <row r="280" spans="1:6" x14ac:dyDescent="0.35">
      <c r="A280" t="s">
        <v>20</v>
      </c>
      <c r="B280">
        <v>198</v>
      </c>
      <c r="E280" t="s">
        <v>14</v>
      </c>
      <c r="F280">
        <v>838</v>
      </c>
    </row>
    <row r="281" spans="1:6" x14ac:dyDescent="0.35">
      <c r="A281" t="s">
        <v>20</v>
      </c>
      <c r="B281">
        <v>199</v>
      </c>
      <c r="E281" t="s">
        <v>14</v>
      </c>
      <c r="F281">
        <v>842</v>
      </c>
    </row>
    <row r="282" spans="1:6" x14ac:dyDescent="0.35">
      <c r="A282" t="s">
        <v>20</v>
      </c>
      <c r="B282">
        <v>199</v>
      </c>
      <c r="E282" t="s">
        <v>14</v>
      </c>
      <c r="F282">
        <v>846</v>
      </c>
    </row>
    <row r="283" spans="1:6" x14ac:dyDescent="0.35">
      <c r="A283" t="s">
        <v>20</v>
      </c>
      <c r="B283">
        <v>199</v>
      </c>
      <c r="E283" t="s">
        <v>14</v>
      </c>
      <c r="F283">
        <v>859</v>
      </c>
    </row>
    <row r="284" spans="1:6" x14ac:dyDescent="0.35">
      <c r="A284" t="s">
        <v>20</v>
      </c>
      <c r="B284">
        <v>201</v>
      </c>
      <c r="E284" t="s">
        <v>14</v>
      </c>
      <c r="F284">
        <v>886</v>
      </c>
    </row>
    <row r="285" spans="1:6" x14ac:dyDescent="0.35">
      <c r="A285" t="s">
        <v>20</v>
      </c>
      <c r="B285">
        <v>202</v>
      </c>
      <c r="E285" t="s">
        <v>14</v>
      </c>
      <c r="F285">
        <v>889</v>
      </c>
    </row>
    <row r="286" spans="1:6" x14ac:dyDescent="0.35">
      <c r="A286" t="s">
        <v>20</v>
      </c>
      <c r="B286">
        <v>202</v>
      </c>
      <c r="E286" t="s">
        <v>14</v>
      </c>
      <c r="F286">
        <v>908</v>
      </c>
    </row>
    <row r="287" spans="1:6" x14ac:dyDescent="0.35">
      <c r="A287" t="s">
        <v>20</v>
      </c>
      <c r="B287">
        <v>203</v>
      </c>
      <c r="E287" t="s">
        <v>14</v>
      </c>
      <c r="F287">
        <v>923</v>
      </c>
    </row>
    <row r="288" spans="1:6" x14ac:dyDescent="0.35">
      <c r="A288" t="s">
        <v>20</v>
      </c>
      <c r="B288">
        <v>203</v>
      </c>
      <c r="E288" t="s">
        <v>14</v>
      </c>
      <c r="F288">
        <v>926</v>
      </c>
    </row>
    <row r="289" spans="1:6" x14ac:dyDescent="0.35">
      <c r="A289" t="s">
        <v>20</v>
      </c>
      <c r="B289">
        <v>205</v>
      </c>
      <c r="E289" t="s">
        <v>14</v>
      </c>
      <c r="F289">
        <v>931</v>
      </c>
    </row>
    <row r="290" spans="1:6" x14ac:dyDescent="0.35">
      <c r="A290" t="s">
        <v>20</v>
      </c>
      <c r="B290">
        <v>206</v>
      </c>
      <c r="E290" t="s">
        <v>14</v>
      </c>
      <c r="F290">
        <v>934</v>
      </c>
    </row>
    <row r="291" spans="1:6" x14ac:dyDescent="0.35">
      <c r="A291" t="s">
        <v>20</v>
      </c>
      <c r="B291">
        <v>207</v>
      </c>
      <c r="E291" t="s">
        <v>14</v>
      </c>
      <c r="F291">
        <v>940</v>
      </c>
    </row>
    <row r="292" spans="1:6" x14ac:dyDescent="0.35">
      <c r="A292" t="s">
        <v>20</v>
      </c>
      <c r="B292">
        <v>207</v>
      </c>
      <c r="E292" t="s">
        <v>14</v>
      </c>
      <c r="F292">
        <v>941</v>
      </c>
    </row>
    <row r="293" spans="1:6" x14ac:dyDescent="0.35">
      <c r="A293" t="s">
        <v>20</v>
      </c>
      <c r="B293">
        <v>209</v>
      </c>
      <c r="E293" t="s">
        <v>14</v>
      </c>
      <c r="F293">
        <v>955</v>
      </c>
    </row>
    <row r="294" spans="1:6" x14ac:dyDescent="0.35">
      <c r="A294" t="s">
        <v>20</v>
      </c>
      <c r="B294">
        <v>210</v>
      </c>
      <c r="E294" t="s">
        <v>14</v>
      </c>
      <c r="F294">
        <v>1000</v>
      </c>
    </row>
    <row r="295" spans="1:6" x14ac:dyDescent="0.35">
      <c r="A295" t="s">
        <v>20</v>
      </c>
      <c r="B295">
        <v>211</v>
      </c>
      <c r="E295" t="s">
        <v>14</v>
      </c>
      <c r="F295">
        <v>1028</v>
      </c>
    </row>
    <row r="296" spans="1:6" x14ac:dyDescent="0.35">
      <c r="A296" t="s">
        <v>20</v>
      </c>
      <c r="B296">
        <v>211</v>
      </c>
      <c r="E296" t="s">
        <v>14</v>
      </c>
      <c r="F296">
        <v>1059</v>
      </c>
    </row>
    <row r="297" spans="1:6" x14ac:dyDescent="0.35">
      <c r="A297" t="s">
        <v>20</v>
      </c>
      <c r="B297">
        <v>214</v>
      </c>
      <c r="E297" t="s">
        <v>14</v>
      </c>
      <c r="F297">
        <v>1063</v>
      </c>
    </row>
    <row r="298" spans="1:6" x14ac:dyDescent="0.35">
      <c r="A298" t="s">
        <v>20</v>
      </c>
      <c r="B298">
        <v>216</v>
      </c>
      <c r="E298" t="s">
        <v>14</v>
      </c>
      <c r="F298">
        <v>1068</v>
      </c>
    </row>
    <row r="299" spans="1:6" x14ac:dyDescent="0.35">
      <c r="A299" t="s">
        <v>20</v>
      </c>
      <c r="B299">
        <v>217</v>
      </c>
      <c r="E299" t="s">
        <v>14</v>
      </c>
      <c r="F299">
        <v>1072</v>
      </c>
    </row>
    <row r="300" spans="1:6" x14ac:dyDescent="0.35">
      <c r="A300" t="s">
        <v>20</v>
      </c>
      <c r="B300">
        <v>218</v>
      </c>
      <c r="E300" t="s">
        <v>14</v>
      </c>
      <c r="F300">
        <v>1120</v>
      </c>
    </row>
    <row r="301" spans="1:6" x14ac:dyDescent="0.35">
      <c r="A301" t="s">
        <v>20</v>
      </c>
      <c r="B301">
        <v>218</v>
      </c>
      <c r="E301" t="s">
        <v>14</v>
      </c>
      <c r="F301">
        <v>1121</v>
      </c>
    </row>
    <row r="302" spans="1:6" x14ac:dyDescent="0.35">
      <c r="A302" t="s">
        <v>20</v>
      </c>
      <c r="B302">
        <v>219</v>
      </c>
      <c r="E302" t="s">
        <v>14</v>
      </c>
      <c r="F302">
        <v>1130</v>
      </c>
    </row>
    <row r="303" spans="1:6" x14ac:dyDescent="0.35">
      <c r="A303" t="s">
        <v>20</v>
      </c>
      <c r="B303">
        <v>220</v>
      </c>
      <c r="E303" t="s">
        <v>14</v>
      </c>
      <c r="F303">
        <v>1181</v>
      </c>
    </row>
    <row r="304" spans="1:6" x14ac:dyDescent="0.35">
      <c r="A304" t="s">
        <v>20</v>
      </c>
      <c r="B304">
        <v>220</v>
      </c>
      <c r="E304" t="s">
        <v>14</v>
      </c>
      <c r="F304">
        <v>1194</v>
      </c>
    </row>
    <row r="305" spans="1:6" x14ac:dyDescent="0.35">
      <c r="A305" t="s">
        <v>20</v>
      </c>
      <c r="B305">
        <v>221</v>
      </c>
      <c r="E305" t="s">
        <v>14</v>
      </c>
      <c r="F305">
        <v>1198</v>
      </c>
    </row>
    <row r="306" spans="1:6" x14ac:dyDescent="0.35">
      <c r="A306" t="s">
        <v>20</v>
      </c>
      <c r="B306">
        <v>221</v>
      </c>
      <c r="E306" t="s">
        <v>14</v>
      </c>
      <c r="F306">
        <v>1220</v>
      </c>
    </row>
    <row r="307" spans="1:6" x14ac:dyDescent="0.35">
      <c r="A307" t="s">
        <v>20</v>
      </c>
      <c r="B307">
        <v>222</v>
      </c>
      <c r="E307" t="s">
        <v>14</v>
      </c>
      <c r="F307">
        <v>1221</v>
      </c>
    </row>
    <row r="308" spans="1:6" x14ac:dyDescent="0.35">
      <c r="A308" t="s">
        <v>20</v>
      </c>
      <c r="B308">
        <v>222</v>
      </c>
      <c r="E308" t="s">
        <v>14</v>
      </c>
      <c r="F308">
        <v>1225</v>
      </c>
    </row>
    <row r="309" spans="1:6" x14ac:dyDescent="0.35">
      <c r="A309" t="s">
        <v>20</v>
      </c>
      <c r="B309">
        <v>223</v>
      </c>
      <c r="E309" t="s">
        <v>14</v>
      </c>
      <c r="F309">
        <v>1229</v>
      </c>
    </row>
    <row r="310" spans="1:6" x14ac:dyDescent="0.35">
      <c r="A310" t="s">
        <v>20</v>
      </c>
      <c r="B310">
        <v>225</v>
      </c>
      <c r="E310" t="s">
        <v>14</v>
      </c>
      <c r="F310">
        <v>1257</v>
      </c>
    </row>
    <row r="311" spans="1:6" x14ac:dyDescent="0.35">
      <c r="A311" t="s">
        <v>20</v>
      </c>
      <c r="B311">
        <v>226</v>
      </c>
      <c r="E311" t="s">
        <v>14</v>
      </c>
      <c r="F311">
        <v>1258</v>
      </c>
    </row>
    <row r="312" spans="1:6" x14ac:dyDescent="0.35">
      <c r="A312" t="s">
        <v>20</v>
      </c>
      <c r="B312">
        <v>226</v>
      </c>
      <c r="E312" t="s">
        <v>14</v>
      </c>
      <c r="F312">
        <v>1274</v>
      </c>
    </row>
    <row r="313" spans="1:6" x14ac:dyDescent="0.35">
      <c r="A313" t="s">
        <v>20</v>
      </c>
      <c r="B313">
        <v>227</v>
      </c>
      <c r="E313" t="s">
        <v>14</v>
      </c>
      <c r="F313">
        <v>1296</v>
      </c>
    </row>
    <row r="314" spans="1:6" x14ac:dyDescent="0.35">
      <c r="A314" t="s">
        <v>20</v>
      </c>
      <c r="B314">
        <v>233</v>
      </c>
      <c r="E314" t="s">
        <v>14</v>
      </c>
      <c r="F314">
        <v>1335</v>
      </c>
    </row>
    <row r="315" spans="1:6" x14ac:dyDescent="0.35">
      <c r="A315" t="s">
        <v>20</v>
      </c>
      <c r="B315">
        <v>234</v>
      </c>
      <c r="E315" t="s">
        <v>14</v>
      </c>
      <c r="F315">
        <v>1368</v>
      </c>
    </row>
    <row r="316" spans="1:6" x14ac:dyDescent="0.35">
      <c r="A316" t="s">
        <v>20</v>
      </c>
      <c r="B316">
        <v>235</v>
      </c>
      <c r="E316" t="s">
        <v>14</v>
      </c>
      <c r="F316">
        <v>1439</v>
      </c>
    </row>
    <row r="317" spans="1:6" x14ac:dyDescent="0.35">
      <c r="A317" t="s">
        <v>20</v>
      </c>
      <c r="B317">
        <v>236</v>
      </c>
      <c r="E317" t="s">
        <v>14</v>
      </c>
      <c r="F317">
        <v>1467</v>
      </c>
    </row>
    <row r="318" spans="1:6" x14ac:dyDescent="0.35">
      <c r="A318" t="s">
        <v>20</v>
      </c>
      <c r="B318">
        <v>236</v>
      </c>
      <c r="E318" t="s">
        <v>14</v>
      </c>
      <c r="F318">
        <v>1467</v>
      </c>
    </row>
    <row r="319" spans="1:6" x14ac:dyDescent="0.35">
      <c r="A319" t="s">
        <v>20</v>
      </c>
      <c r="B319">
        <v>237</v>
      </c>
      <c r="E319" t="s">
        <v>14</v>
      </c>
      <c r="F319">
        <v>1482</v>
      </c>
    </row>
    <row r="320" spans="1:6" x14ac:dyDescent="0.35">
      <c r="A320" t="s">
        <v>20</v>
      </c>
      <c r="B320">
        <v>238</v>
      </c>
      <c r="E320" t="s">
        <v>14</v>
      </c>
      <c r="F320">
        <v>1538</v>
      </c>
    </row>
    <row r="321" spans="1:6" x14ac:dyDescent="0.35">
      <c r="A321" t="s">
        <v>20</v>
      </c>
      <c r="B321">
        <v>238</v>
      </c>
      <c r="E321" t="s">
        <v>14</v>
      </c>
      <c r="F321">
        <v>1596</v>
      </c>
    </row>
    <row r="322" spans="1:6" x14ac:dyDescent="0.35">
      <c r="A322" t="s">
        <v>20</v>
      </c>
      <c r="B322">
        <v>239</v>
      </c>
      <c r="E322" t="s">
        <v>14</v>
      </c>
      <c r="F322">
        <v>1608</v>
      </c>
    </row>
    <row r="323" spans="1:6" x14ac:dyDescent="0.35">
      <c r="A323" t="s">
        <v>20</v>
      </c>
      <c r="B323">
        <v>241</v>
      </c>
      <c r="E323" t="s">
        <v>14</v>
      </c>
      <c r="F323">
        <v>1625</v>
      </c>
    </row>
    <row r="324" spans="1:6" x14ac:dyDescent="0.35">
      <c r="A324" t="s">
        <v>20</v>
      </c>
      <c r="B324">
        <v>244</v>
      </c>
      <c r="E324" t="s">
        <v>14</v>
      </c>
      <c r="F324">
        <v>1657</v>
      </c>
    </row>
    <row r="325" spans="1:6" x14ac:dyDescent="0.35">
      <c r="A325" t="s">
        <v>20</v>
      </c>
      <c r="B325">
        <v>244</v>
      </c>
      <c r="E325" t="s">
        <v>14</v>
      </c>
      <c r="F325">
        <v>1684</v>
      </c>
    </row>
    <row r="326" spans="1:6" x14ac:dyDescent="0.35">
      <c r="A326" t="s">
        <v>20</v>
      </c>
      <c r="B326">
        <v>245</v>
      </c>
      <c r="E326" t="s">
        <v>14</v>
      </c>
      <c r="F326">
        <v>1691</v>
      </c>
    </row>
    <row r="327" spans="1:6" x14ac:dyDescent="0.35">
      <c r="A327" t="s">
        <v>20</v>
      </c>
      <c r="B327">
        <v>246</v>
      </c>
      <c r="E327" t="s">
        <v>14</v>
      </c>
      <c r="F327">
        <v>1748</v>
      </c>
    </row>
    <row r="328" spans="1:6" x14ac:dyDescent="0.35">
      <c r="A328" t="s">
        <v>20</v>
      </c>
      <c r="B328">
        <v>246</v>
      </c>
      <c r="E328" t="s">
        <v>14</v>
      </c>
      <c r="F328">
        <v>1758</v>
      </c>
    </row>
    <row r="329" spans="1:6" x14ac:dyDescent="0.35">
      <c r="A329" t="s">
        <v>20</v>
      </c>
      <c r="B329">
        <v>247</v>
      </c>
      <c r="E329" t="s">
        <v>14</v>
      </c>
      <c r="F329">
        <v>1784</v>
      </c>
    </row>
    <row r="330" spans="1:6" x14ac:dyDescent="0.35">
      <c r="A330" t="s">
        <v>20</v>
      </c>
      <c r="B330">
        <v>247</v>
      </c>
      <c r="E330" t="s">
        <v>14</v>
      </c>
      <c r="F330">
        <v>1790</v>
      </c>
    </row>
    <row r="331" spans="1:6" x14ac:dyDescent="0.35">
      <c r="A331" t="s">
        <v>20</v>
      </c>
      <c r="B331">
        <v>249</v>
      </c>
      <c r="E331" t="s">
        <v>14</v>
      </c>
      <c r="F331">
        <v>1796</v>
      </c>
    </row>
    <row r="332" spans="1:6" x14ac:dyDescent="0.35">
      <c r="A332" t="s">
        <v>20</v>
      </c>
      <c r="B332">
        <v>249</v>
      </c>
      <c r="E332" t="s">
        <v>14</v>
      </c>
      <c r="F332">
        <v>1825</v>
      </c>
    </row>
    <row r="333" spans="1:6" x14ac:dyDescent="0.35">
      <c r="A333" t="s">
        <v>20</v>
      </c>
      <c r="B333">
        <v>250</v>
      </c>
      <c r="E333" t="s">
        <v>14</v>
      </c>
      <c r="F333">
        <v>1886</v>
      </c>
    </row>
    <row r="334" spans="1:6" x14ac:dyDescent="0.35">
      <c r="A334" t="s">
        <v>20</v>
      </c>
      <c r="B334">
        <v>252</v>
      </c>
      <c r="E334" t="s">
        <v>14</v>
      </c>
      <c r="F334">
        <v>1910</v>
      </c>
    </row>
    <row r="335" spans="1:6" x14ac:dyDescent="0.35">
      <c r="A335" t="s">
        <v>20</v>
      </c>
      <c r="B335">
        <v>253</v>
      </c>
      <c r="E335" t="s">
        <v>14</v>
      </c>
      <c r="F335">
        <v>1979</v>
      </c>
    </row>
    <row r="336" spans="1:6" x14ac:dyDescent="0.35">
      <c r="A336" t="s">
        <v>20</v>
      </c>
      <c r="B336">
        <v>254</v>
      </c>
      <c r="E336" t="s">
        <v>14</v>
      </c>
      <c r="F336">
        <v>1999</v>
      </c>
    </row>
    <row r="337" spans="1:6" x14ac:dyDescent="0.35">
      <c r="A337" t="s">
        <v>20</v>
      </c>
      <c r="B337">
        <v>255</v>
      </c>
      <c r="E337" t="s">
        <v>14</v>
      </c>
      <c r="F337">
        <v>2025</v>
      </c>
    </row>
    <row r="338" spans="1:6" x14ac:dyDescent="0.35">
      <c r="A338" t="s">
        <v>20</v>
      </c>
      <c r="B338">
        <v>261</v>
      </c>
      <c r="E338" t="s">
        <v>14</v>
      </c>
      <c r="F338">
        <v>2062</v>
      </c>
    </row>
    <row r="339" spans="1:6" x14ac:dyDescent="0.35">
      <c r="A339" t="s">
        <v>20</v>
      </c>
      <c r="B339">
        <v>261</v>
      </c>
      <c r="E339" t="s">
        <v>14</v>
      </c>
      <c r="F339">
        <v>2072</v>
      </c>
    </row>
    <row r="340" spans="1:6" x14ac:dyDescent="0.35">
      <c r="A340" t="s">
        <v>20</v>
      </c>
      <c r="B340">
        <v>264</v>
      </c>
      <c r="E340" t="s">
        <v>14</v>
      </c>
      <c r="F340">
        <v>2108</v>
      </c>
    </row>
    <row r="341" spans="1:6" x14ac:dyDescent="0.35">
      <c r="A341" t="s">
        <v>20</v>
      </c>
      <c r="B341">
        <v>266</v>
      </c>
      <c r="E341" t="s">
        <v>14</v>
      </c>
      <c r="F341">
        <v>2176</v>
      </c>
    </row>
    <row r="342" spans="1:6" x14ac:dyDescent="0.35">
      <c r="A342" t="s">
        <v>20</v>
      </c>
      <c r="B342">
        <v>268</v>
      </c>
      <c r="E342" t="s">
        <v>14</v>
      </c>
      <c r="F342">
        <v>2179</v>
      </c>
    </row>
    <row r="343" spans="1:6" x14ac:dyDescent="0.35">
      <c r="A343" t="s">
        <v>20</v>
      </c>
      <c r="B343">
        <v>269</v>
      </c>
      <c r="E343" t="s">
        <v>14</v>
      </c>
      <c r="F343">
        <v>2201</v>
      </c>
    </row>
    <row r="344" spans="1:6" x14ac:dyDescent="0.35">
      <c r="A344" t="s">
        <v>20</v>
      </c>
      <c r="B344">
        <v>270</v>
      </c>
      <c r="E344" t="s">
        <v>14</v>
      </c>
      <c r="F344">
        <v>2253</v>
      </c>
    </row>
    <row r="345" spans="1:6" x14ac:dyDescent="0.35">
      <c r="A345" t="s">
        <v>20</v>
      </c>
      <c r="B345">
        <v>272</v>
      </c>
      <c r="E345" t="s">
        <v>14</v>
      </c>
      <c r="F345">
        <v>2307</v>
      </c>
    </row>
    <row r="346" spans="1:6" x14ac:dyDescent="0.35">
      <c r="A346" t="s">
        <v>20</v>
      </c>
      <c r="B346">
        <v>275</v>
      </c>
      <c r="E346" t="s">
        <v>14</v>
      </c>
      <c r="F346">
        <v>2468</v>
      </c>
    </row>
    <row r="347" spans="1:6" x14ac:dyDescent="0.35">
      <c r="A347" t="s">
        <v>20</v>
      </c>
      <c r="B347">
        <v>279</v>
      </c>
      <c r="E347" t="s">
        <v>14</v>
      </c>
      <c r="F347">
        <v>2604</v>
      </c>
    </row>
    <row r="348" spans="1:6" x14ac:dyDescent="0.35">
      <c r="A348" t="s">
        <v>20</v>
      </c>
      <c r="B348">
        <v>280</v>
      </c>
      <c r="E348" t="s">
        <v>14</v>
      </c>
      <c r="F348">
        <v>2690</v>
      </c>
    </row>
    <row r="349" spans="1:6" x14ac:dyDescent="0.35">
      <c r="A349" t="s">
        <v>20</v>
      </c>
      <c r="B349">
        <v>282</v>
      </c>
      <c r="E349" t="s">
        <v>14</v>
      </c>
      <c r="F349">
        <v>2779</v>
      </c>
    </row>
    <row r="350" spans="1:6" x14ac:dyDescent="0.35">
      <c r="A350" t="s">
        <v>20</v>
      </c>
      <c r="B350">
        <v>288</v>
      </c>
      <c r="E350" t="s">
        <v>14</v>
      </c>
      <c r="F350">
        <v>2915</v>
      </c>
    </row>
    <row r="351" spans="1:6" x14ac:dyDescent="0.35">
      <c r="A351" t="s">
        <v>20</v>
      </c>
      <c r="B351">
        <v>290</v>
      </c>
      <c r="E351" t="s">
        <v>14</v>
      </c>
      <c r="F351">
        <v>2928</v>
      </c>
    </row>
    <row r="352" spans="1:6" x14ac:dyDescent="0.35">
      <c r="A352" t="s">
        <v>20</v>
      </c>
      <c r="B352">
        <v>295</v>
      </c>
      <c r="E352" t="s">
        <v>14</v>
      </c>
      <c r="F352">
        <v>2955</v>
      </c>
    </row>
    <row r="353" spans="1:6" x14ac:dyDescent="0.35">
      <c r="A353" t="s">
        <v>20</v>
      </c>
      <c r="B353">
        <v>296</v>
      </c>
      <c r="E353" t="s">
        <v>14</v>
      </c>
      <c r="F353">
        <v>3015</v>
      </c>
    </row>
    <row r="354" spans="1:6" x14ac:dyDescent="0.35">
      <c r="A354" t="s">
        <v>20</v>
      </c>
      <c r="B354">
        <v>297</v>
      </c>
      <c r="E354" t="s">
        <v>14</v>
      </c>
      <c r="F354">
        <v>3182</v>
      </c>
    </row>
    <row r="355" spans="1:6" x14ac:dyDescent="0.35">
      <c r="A355" t="s">
        <v>20</v>
      </c>
      <c r="B355">
        <v>299</v>
      </c>
      <c r="E355" t="s">
        <v>14</v>
      </c>
      <c r="F355">
        <v>3304</v>
      </c>
    </row>
    <row r="356" spans="1:6" x14ac:dyDescent="0.35">
      <c r="A356" t="s">
        <v>20</v>
      </c>
      <c r="B356">
        <v>300</v>
      </c>
      <c r="E356" t="s">
        <v>14</v>
      </c>
      <c r="F356">
        <v>3387</v>
      </c>
    </row>
    <row r="357" spans="1:6" x14ac:dyDescent="0.35">
      <c r="A357" t="s">
        <v>20</v>
      </c>
      <c r="B357">
        <v>300</v>
      </c>
      <c r="E357" t="s">
        <v>14</v>
      </c>
      <c r="F357">
        <v>3410</v>
      </c>
    </row>
    <row r="358" spans="1:6" x14ac:dyDescent="0.35">
      <c r="A358" t="s">
        <v>20</v>
      </c>
      <c r="B358">
        <v>303</v>
      </c>
      <c r="E358" t="s">
        <v>14</v>
      </c>
      <c r="F358">
        <v>3483</v>
      </c>
    </row>
    <row r="359" spans="1:6" x14ac:dyDescent="0.35">
      <c r="A359" t="s">
        <v>20</v>
      </c>
      <c r="B359">
        <v>307</v>
      </c>
      <c r="E359" t="s">
        <v>14</v>
      </c>
      <c r="F359">
        <v>3868</v>
      </c>
    </row>
    <row r="360" spans="1:6" x14ac:dyDescent="0.35">
      <c r="A360" t="s">
        <v>20</v>
      </c>
      <c r="B360">
        <v>307</v>
      </c>
      <c r="E360" t="s">
        <v>14</v>
      </c>
      <c r="F360">
        <v>4405</v>
      </c>
    </row>
    <row r="361" spans="1:6" x14ac:dyDescent="0.35">
      <c r="A361" t="s">
        <v>20</v>
      </c>
      <c r="B361">
        <v>316</v>
      </c>
      <c r="E361" t="s">
        <v>14</v>
      </c>
      <c r="F361">
        <v>4428</v>
      </c>
    </row>
    <row r="362" spans="1:6" x14ac:dyDescent="0.35">
      <c r="A362" t="s">
        <v>20</v>
      </c>
      <c r="B362">
        <v>323</v>
      </c>
      <c r="E362" t="s">
        <v>14</v>
      </c>
      <c r="F362">
        <v>4697</v>
      </c>
    </row>
    <row r="363" spans="1:6" x14ac:dyDescent="0.35">
      <c r="A363" t="s">
        <v>20</v>
      </c>
      <c r="B363">
        <v>329</v>
      </c>
      <c r="E363" t="s">
        <v>14</v>
      </c>
      <c r="F363">
        <v>5497</v>
      </c>
    </row>
    <row r="364" spans="1:6" x14ac:dyDescent="0.35">
      <c r="A364" t="s">
        <v>20</v>
      </c>
      <c r="B364">
        <v>330</v>
      </c>
      <c r="E364" t="s">
        <v>14</v>
      </c>
      <c r="F364">
        <v>5681</v>
      </c>
    </row>
    <row r="365" spans="1:6" x14ac:dyDescent="0.35">
      <c r="A365" t="s">
        <v>20</v>
      </c>
      <c r="B365">
        <v>331</v>
      </c>
      <c r="E365" t="s">
        <v>14</v>
      </c>
      <c r="F365">
        <v>6080</v>
      </c>
    </row>
    <row r="366" spans="1:6" x14ac:dyDescent="0.35">
      <c r="A366" t="s">
        <v>20</v>
      </c>
      <c r="B366">
        <v>336</v>
      </c>
    </row>
    <row r="367" spans="1:6" x14ac:dyDescent="0.35">
      <c r="A367" t="s">
        <v>20</v>
      </c>
      <c r="B367">
        <v>337</v>
      </c>
    </row>
    <row r="368" spans="1:6" x14ac:dyDescent="0.35">
      <c r="A368" t="s">
        <v>20</v>
      </c>
      <c r="B368">
        <v>340</v>
      </c>
    </row>
    <row r="369" spans="1:2" x14ac:dyDescent="0.35">
      <c r="A369" t="s">
        <v>20</v>
      </c>
      <c r="B369">
        <v>361</v>
      </c>
    </row>
    <row r="370" spans="1:2" x14ac:dyDescent="0.35">
      <c r="A370" t="s">
        <v>20</v>
      </c>
      <c r="B370">
        <v>363</v>
      </c>
    </row>
    <row r="371" spans="1:2" x14ac:dyDescent="0.35">
      <c r="A371" t="s">
        <v>20</v>
      </c>
      <c r="B371">
        <v>366</v>
      </c>
    </row>
    <row r="372" spans="1:2" x14ac:dyDescent="0.35">
      <c r="A372" t="s">
        <v>20</v>
      </c>
      <c r="B372">
        <v>369</v>
      </c>
    </row>
    <row r="373" spans="1:2" x14ac:dyDescent="0.35">
      <c r="A373" t="s">
        <v>20</v>
      </c>
      <c r="B373">
        <v>374</v>
      </c>
    </row>
    <row r="374" spans="1:2" x14ac:dyDescent="0.35">
      <c r="A374" t="s">
        <v>20</v>
      </c>
      <c r="B374">
        <v>375</v>
      </c>
    </row>
    <row r="375" spans="1:2" x14ac:dyDescent="0.35">
      <c r="A375" t="s">
        <v>20</v>
      </c>
      <c r="B375">
        <v>381</v>
      </c>
    </row>
    <row r="376" spans="1:2" x14ac:dyDescent="0.35">
      <c r="A376" t="s">
        <v>20</v>
      </c>
      <c r="B376">
        <v>381</v>
      </c>
    </row>
    <row r="377" spans="1:2" x14ac:dyDescent="0.35">
      <c r="A377" t="s">
        <v>20</v>
      </c>
      <c r="B377">
        <v>393</v>
      </c>
    </row>
    <row r="378" spans="1:2" x14ac:dyDescent="0.35">
      <c r="A378" t="s">
        <v>20</v>
      </c>
      <c r="B378">
        <v>397</v>
      </c>
    </row>
    <row r="379" spans="1:2" x14ac:dyDescent="0.35">
      <c r="A379" t="s">
        <v>20</v>
      </c>
      <c r="B379">
        <v>409</v>
      </c>
    </row>
    <row r="380" spans="1:2" x14ac:dyDescent="0.35">
      <c r="A380" t="s">
        <v>20</v>
      </c>
      <c r="B380">
        <v>411</v>
      </c>
    </row>
    <row r="381" spans="1:2" x14ac:dyDescent="0.35">
      <c r="A381" t="s">
        <v>20</v>
      </c>
      <c r="B381">
        <v>419</v>
      </c>
    </row>
    <row r="382" spans="1:2" x14ac:dyDescent="0.35">
      <c r="A382" t="s">
        <v>20</v>
      </c>
      <c r="B382">
        <v>432</v>
      </c>
    </row>
    <row r="383" spans="1:2" x14ac:dyDescent="0.35">
      <c r="A383" t="s">
        <v>20</v>
      </c>
      <c r="B383">
        <v>452</v>
      </c>
    </row>
    <row r="384" spans="1:2" x14ac:dyDescent="0.35">
      <c r="A384" t="s">
        <v>20</v>
      </c>
      <c r="B384">
        <v>454</v>
      </c>
    </row>
    <row r="385" spans="1:2" x14ac:dyDescent="0.35">
      <c r="A385" t="s">
        <v>20</v>
      </c>
      <c r="B385">
        <v>460</v>
      </c>
    </row>
    <row r="386" spans="1:2" x14ac:dyDescent="0.35">
      <c r="A386" t="s">
        <v>20</v>
      </c>
      <c r="B386">
        <v>462</v>
      </c>
    </row>
    <row r="387" spans="1:2" x14ac:dyDescent="0.35">
      <c r="A387" t="s">
        <v>20</v>
      </c>
      <c r="B387">
        <v>470</v>
      </c>
    </row>
    <row r="388" spans="1:2" x14ac:dyDescent="0.35">
      <c r="A388" t="s">
        <v>20</v>
      </c>
      <c r="B388">
        <v>480</v>
      </c>
    </row>
    <row r="389" spans="1:2" x14ac:dyDescent="0.35">
      <c r="A389" t="s">
        <v>20</v>
      </c>
      <c r="B389">
        <v>484</v>
      </c>
    </row>
    <row r="390" spans="1:2" x14ac:dyDescent="0.35">
      <c r="A390" t="s">
        <v>20</v>
      </c>
      <c r="B390">
        <v>498</v>
      </c>
    </row>
    <row r="391" spans="1:2" x14ac:dyDescent="0.35">
      <c r="A391" t="s">
        <v>20</v>
      </c>
      <c r="B391">
        <v>524</v>
      </c>
    </row>
    <row r="392" spans="1:2" x14ac:dyDescent="0.35">
      <c r="A392" t="s">
        <v>20</v>
      </c>
      <c r="B392">
        <v>533</v>
      </c>
    </row>
    <row r="393" spans="1:2" x14ac:dyDescent="0.35">
      <c r="A393" t="s">
        <v>20</v>
      </c>
      <c r="B393">
        <v>536</v>
      </c>
    </row>
    <row r="394" spans="1:2" x14ac:dyDescent="0.35">
      <c r="A394" t="s">
        <v>20</v>
      </c>
      <c r="B394">
        <v>546</v>
      </c>
    </row>
    <row r="395" spans="1:2" x14ac:dyDescent="0.35">
      <c r="A395" t="s">
        <v>20</v>
      </c>
      <c r="B395">
        <v>554</v>
      </c>
    </row>
    <row r="396" spans="1:2" x14ac:dyDescent="0.35">
      <c r="A396" t="s">
        <v>20</v>
      </c>
      <c r="B396">
        <v>555</v>
      </c>
    </row>
    <row r="397" spans="1:2" x14ac:dyDescent="0.35">
      <c r="A397" t="s">
        <v>20</v>
      </c>
      <c r="B397">
        <v>589</v>
      </c>
    </row>
    <row r="398" spans="1:2" x14ac:dyDescent="0.35">
      <c r="A398" t="s">
        <v>20</v>
      </c>
      <c r="B398">
        <v>645</v>
      </c>
    </row>
    <row r="399" spans="1:2" x14ac:dyDescent="0.35">
      <c r="A399" t="s">
        <v>20</v>
      </c>
      <c r="B399">
        <v>659</v>
      </c>
    </row>
    <row r="400" spans="1:2" x14ac:dyDescent="0.35">
      <c r="A400" t="s">
        <v>20</v>
      </c>
      <c r="B400">
        <v>676</v>
      </c>
    </row>
    <row r="401" spans="1:2" x14ac:dyDescent="0.35">
      <c r="A401" t="s">
        <v>20</v>
      </c>
      <c r="B401">
        <v>723</v>
      </c>
    </row>
    <row r="402" spans="1:2" x14ac:dyDescent="0.35">
      <c r="A402" t="s">
        <v>20</v>
      </c>
      <c r="B402">
        <v>762</v>
      </c>
    </row>
    <row r="403" spans="1:2" x14ac:dyDescent="0.35">
      <c r="A403" t="s">
        <v>20</v>
      </c>
      <c r="B403">
        <v>768</v>
      </c>
    </row>
    <row r="404" spans="1:2" x14ac:dyDescent="0.35">
      <c r="A404" t="s">
        <v>20</v>
      </c>
      <c r="B404">
        <v>820</v>
      </c>
    </row>
    <row r="405" spans="1:2" x14ac:dyDescent="0.35">
      <c r="A405" t="s">
        <v>20</v>
      </c>
      <c r="B405">
        <v>890</v>
      </c>
    </row>
    <row r="406" spans="1:2" x14ac:dyDescent="0.35">
      <c r="A406" t="s">
        <v>20</v>
      </c>
      <c r="B406">
        <v>903</v>
      </c>
    </row>
    <row r="407" spans="1:2" x14ac:dyDescent="0.35">
      <c r="A407" t="s">
        <v>20</v>
      </c>
      <c r="B407">
        <v>909</v>
      </c>
    </row>
    <row r="408" spans="1:2" x14ac:dyDescent="0.35">
      <c r="A408" t="s">
        <v>20</v>
      </c>
      <c r="B408">
        <v>943</v>
      </c>
    </row>
    <row r="409" spans="1:2" x14ac:dyDescent="0.35">
      <c r="A409" t="s">
        <v>20</v>
      </c>
      <c r="B409">
        <v>980</v>
      </c>
    </row>
    <row r="410" spans="1:2" x14ac:dyDescent="0.35">
      <c r="A410" t="s">
        <v>20</v>
      </c>
      <c r="B410">
        <v>1015</v>
      </c>
    </row>
    <row r="411" spans="1:2" x14ac:dyDescent="0.35">
      <c r="A411" t="s">
        <v>20</v>
      </c>
      <c r="B411">
        <v>1022</v>
      </c>
    </row>
    <row r="412" spans="1:2" x14ac:dyDescent="0.35">
      <c r="A412" t="s">
        <v>20</v>
      </c>
      <c r="B412">
        <v>1052</v>
      </c>
    </row>
    <row r="413" spans="1:2" x14ac:dyDescent="0.35">
      <c r="A413" t="s">
        <v>20</v>
      </c>
      <c r="B413">
        <v>1071</v>
      </c>
    </row>
    <row r="414" spans="1:2" x14ac:dyDescent="0.35">
      <c r="A414" t="s">
        <v>20</v>
      </c>
      <c r="B414">
        <v>1071</v>
      </c>
    </row>
    <row r="415" spans="1:2" x14ac:dyDescent="0.35">
      <c r="A415" t="s">
        <v>20</v>
      </c>
      <c r="B415">
        <v>1073</v>
      </c>
    </row>
    <row r="416" spans="1:2" x14ac:dyDescent="0.35">
      <c r="A416" t="s">
        <v>20</v>
      </c>
      <c r="B416">
        <v>1095</v>
      </c>
    </row>
    <row r="417" spans="1:2" x14ac:dyDescent="0.35">
      <c r="A417" t="s">
        <v>20</v>
      </c>
      <c r="B417">
        <v>1101</v>
      </c>
    </row>
    <row r="418" spans="1:2" x14ac:dyDescent="0.35">
      <c r="A418" t="s">
        <v>20</v>
      </c>
      <c r="B418">
        <v>1113</v>
      </c>
    </row>
    <row r="419" spans="1:2" x14ac:dyDescent="0.35">
      <c r="A419" t="s">
        <v>20</v>
      </c>
      <c r="B419">
        <v>1137</v>
      </c>
    </row>
    <row r="420" spans="1:2" x14ac:dyDescent="0.35">
      <c r="A420" t="s">
        <v>20</v>
      </c>
      <c r="B420">
        <v>1140</v>
      </c>
    </row>
    <row r="421" spans="1:2" x14ac:dyDescent="0.35">
      <c r="A421" t="s">
        <v>20</v>
      </c>
      <c r="B421">
        <v>1152</v>
      </c>
    </row>
    <row r="422" spans="1:2" x14ac:dyDescent="0.35">
      <c r="A422" t="s">
        <v>20</v>
      </c>
      <c r="B422">
        <v>1170</v>
      </c>
    </row>
    <row r="423" spans="1:2" x14ac:dyDescent="0.35">
      <c r="A423" t="s">
        <v>20</v>
      </c>
      <c r="B423">
        <v>1249</v>
      </c>
    </row>
    <row r="424" spans="1:2" x14ac:dyDescent="0.35">
      <c r="A424" t="s">
        <v>20</v>
      </c>
      <c r="B424">
        <v>1267</v>
      </c>
    </row>
    <row r="425" spans="1:2" x14ac:dyDescent="0.35">
      <c r="A425" t="s">
        <v>20</v>
      </c>
      <c r="B425">
        <v>1280</v>
      </c>
    </row>
    <row r="426" spans="1:2" x14ac:dyDescent="0.35">
      <c r="A426" t="s">
        <v>20</v>
      </c>
      <c r="B426">
        <v>1297</v>
      </c>
    </row>
    <row r="427" spans="1:2" x14ac:dyDescent="0.35">
      <c r="A427" t="s">
        <v>20</v>
      </c>
      <c r="B427">
        <v>1345</v>
      </c>
    </row>
    <row r="428" spans="1:2" x14ac:dyDescent="0.35">
      <c r="A428" t="s">
        <v>20</v>
      </c>
      <c r="B428">
        <v>1354</v>
      </c>
    </row>
    <row r="429" spans="1:2" x14ac:dyDescent="0.35">
      <c r="A429" t="s">
        <v>20</v>
      </c>
      <c r="B429">
        <v>1385</v>
      </c>
    </row>
    <row r="430" spans="1:2" x14ac:dyDescent="0.35">
      <c r="A430" t="s">
        <v>20</v>
      </c>
      <c r="B430">
        <v>1396</v>
      </c>
    </row>
    <row r="431" spans="1:2" x14ac:dyDescent="0.35">
      <c r="A431" t="s">
        <v>20</v>
      </c>
      <c r="B431">
        <v>1396</v>
      </c>
    </row>
    <row r="432" spans="1:2" x14ac:dyDescent="0.35">
      <c r="A432" t="s">
        <v>20</v>
      </c>
      <c r="B432">
        <v>1425</v>
      </c>
    </row>
    <row r="433" spans="1:2" x14ac:dyDescent="0.35">
      <c r="A433" t="s">
        <v>20</v>
      </c>
      <c r="B433">
        <v>1442</v>
      </c>
    </row>
    <row r="434" spans="1:2" x14ac:dyDescent="0.35">
      <c r="A434" t="s">
        <v>20</v>
      </c>
      <c r="B434">
        <v>1460</v>
      </c>
    </row>
    <row r="435" spans="1:2" x14ac:dyDescent="0.35">
      <c r="A435" t="s">
        <v>20</v>
      </c>
      <c r="B435">
        <v>1467</v>
      </c>
    </row>
    <row r="436" spans="1:2" x14ac:dyDescent="0.35">
      <c r="A436" t="s">
        <v>20</v>
      </c>
      <c r="B436">
        <v>1470</v>
      </c>
    </row>
    <row r="437" spans="1:2" x14ac:dyDescent="0.35">
      <c r="A437" t="s">
        <v>20</v>
      </c>
      <c r="B437">
        <v>1518</v>
      </c>
    </row>
    <row r="438" spans="1:2" x14ac:dyDescent="0.35">
      <c r="A438" t="s">
        <v>20</v>
      </c>
      <c r="B438">
        <v>1539</v>
      </c>
    </row>
    <row r="439" spans="1:2" x14ac:dyDescent="0.35">
      <c r="A439" t="s">
        <v>20</v>
      </c>
      <c r="B439">
        <v>1548</v>
      </c>
    </row>
    <row r="440" spans="1:2" x14ac:dyDescent="0.35">
      <c r="A440" t="s">
        <v>20</v>
      </c>
      <c r="B440">
        <v>1559</v>
      </c>
    </row>
    <row r="441" spans="1:2" x14ac:dyDescent="0.35">
      <c r="A441" t="s">
        <v>20</v>
      </c>
      <c r="B441">
        <v>1561</v>
      </c>
    </row>
    <row r="442" spans="1:2" x14ac:dyDescent="0.35">
      <c r="A442" t="s">
        <v>20</v>
      </c>
      <c r="B442">
        <v>1572</v>
      </c>
    </row>
    <row r="443" spans="1:2" x14ac:dyDescent="0.35">
      <c r="A443" t="s">
        <v>20</v>
      </c>
      <c r="B443">
        <v>1573</v>
      </c>
    </row>
    <row r="444" spans="1:2" x14ac:dyDescent="0.35">
      <c r="A444" t="s">
        <v>20</v>
      </c>
      <c r="B444">
        <v>1600</v>
      </c>
    </row>
    <row r="445" spans="1:2" x14ac:dyDescent="0.35">
      <c r="A445" t="s">
        <v>20</v>
      </c>
      <c r="B445">
        <v>1604</v>
      </c>
    </row>
    <row r="446" spans="1:2" x14ac:dyDescent="0.35">
      <c r="A446" t="s">
        <v>20</v>
      </c>
      <c r="B446">
        <v>1605</v>
      </c>
    </row>
    <row r="447" spans="1:2" x14ac:dyDescent="0.35">
      <c r="A447" t="s">
        <v>20</v>
      </c>
      <c r="B447">
        <v>1606</v>
      </c>
    </row>
    <row r="448" spans="1:2" x14ac:dyDescent="0.35">
      <c r="A448" t="s">
        <v>20</v>
      </c>
      <c r="B448">
        <v>1613</v>
      </c>
    </row>
    <row r="449" spans="1:2" x14ac:dyDescent="0.35">
      <c r="A449" t="s">
        <v>20</v>
      </c>
      <c r="B449">
        <v>1621</v>
      </c>
    </row>
    <row r="450" spans="1:2" x14ac:dyDescent="0.35">
      <c r="A450" t="s">
        <v>20</v>
      </c>
      <c r="B450">
        <v>1629</v>
      </c>
    </row>
    <row r="451" spans="1:2" x14ac:dyDescent="0.35">
      <c r="A451" t="s">
        <v>20</v>
      </c>
      <c r="B451">
        <v>1681</v>
      </c>
    </row>
    <row r="452" spans="1:2" x14ac:dyDescent="0.35">
      <c r="A452" t="s">
        <v>20</v>
      </c>
      <c r="B452">
        <v>1684</v>
      </c>
    </row>
    <row r="453" spans="1:2" x14ac:dyDescent="0.35">
      <c r="A453" t="s">
        <v>20</v>
      </c>
      <c r="B453">
        <v>1690</v>
      </c>
    </row>
    <row r="454" spans="1:2" x14ac:dyDescent="0.35">
      <c r="A454" t="s">
        <v>20</v>
      </c>
      <c r="B454">
        <v>1697</v>
      </c>
    </row>
    <row r="455" spans="1:2" x14ac:dyDescent="0.35">
      <c r="A455" t="s">
        <v>20</v>
      </c>
      <c r="B455">
        <v>1703</v>
      </c>
    </row>
    <row r="456" spans="1:2" x14ac:dyDescent="0.35">
      <c r="A456" t="s">
        <v>20</v>
      </c>
      <c r="B456">
        <v>1713</v>
      </c>
    </row>
    <row r="457" spans="1:2" x14ac:dyDescent="0.35">
      <c r="A457" t="s">
        <v>20</v>
      </c>
      <c r="B457">
        <v>1773</v>
      </c>
    </row>
    <row r="458" spans="1:2" x14ac:dyDescent="0.35">
      <c r="A458" t="s">
        <v>20</v>
      </c>
      <c r="B458">
        <v>1782</v>
      </c>
    </row>
    <row r="459" spans="1:2" x14ac:dyDescent="0.35">
      <c r="A459" t="s">
        <v>20</v>
      </c>
      <c r="B459">
        <v>1784</v>
      </c>
    </row>
    <row r="460" spans="1:2" x14ac:dyDescent="0.35">
      <c r="A460" t="s">
        <v>20</v>
      </c>
      <c r="B460">
        <v>1785</v>
      </c>
    </row>
    <row r="461" spans="1:2" x14ac:dyDescent="0.35">
      <c r="A461" t="s">
        <v>20</v>
      </c>
      <c r="B461">
        <v>1797</v>
      </c>
    </row>
    <row r="462" spans="1:2" x14ac:dyDescent="0.35">
      <c r="A462" t="s">
        <v>20</v>
      </c>
      <c r="B462">
        <v>1815</v>
      </c>
    </row>
    <row r="463" spans="1:2" x14ac:dyDescent="0.35">
      <c r="A463" t="s">
        <v>20</v>
      </c>
      <c r="B463">
        <v>1821</v>
      </c>
    </row>
    <row r="464" spans="1:2" x14ac:dyDescent="0.35">
      <c r="A464" t="s">
        <v>20</v>
      </c>
      <c r="B464">
        <v>1866</v>
      </c>
    </row>
    <row r="465" spans="1:2" x14ac:dyDescent="0.35">
      <c r="A465" t="s">
        <v>20</v>
      </c>
      <c r="B465">
        <v>1884</v>
      </c>
    </row>
    <row r="466" spans="1:2" x14ac:dyDescent="0.35">
      <c r="A466" t="s">
        <v>20</v>
      </c>
      <c r="B466">
        <v>1887</v>
      </c>
    </row>
    <row r="467" spans="1:2" x14ac:dyDescent="0.35">
      <c r="A467" t="s">
        <v>20</v>
      </c>
      <c r="B467">
        <v>1894</v>
      </c>
    </row>
    <row r="468" spans="1:2" x14ac:dyDescent="0.35">
      <c r="A468" t="s">
        <v>20</v>
      </c>
      <c r="B468">
        <v>1902</v>
      </c>
    </row>
    <row r="469" spans="1:2" x14ac:dyDescent="0.35">
      <c r="A469" t="s">
        <v>20</v>
      </c>
      <c r="B469">
        <v>1917</v>
      </c>
    </row>
    <row r="470" spans="1:2" x14ac:dyDescent="0.35">
      <c r="A470" t="s">
        <v>20</v>
      </c>
      <c r="B470">
        <v>1965</v>
      </c>
    </row>
    <row r="471" spans="1:2" x14ac:dyDescent="0.35">
      <c r="A471" t="s">
        <v>20</v>
      </c>
      <c r="B471">
        <v>1989</v>
      </c>
    </row>
    <row r="472" spans="1:2" x14ac:dyDescent="0.35">
      <c r="A472" t="s">
        <v>20</v>
      </c>
      <c r="B472">
        <v>1991</v>
      </c>
    </row>
    <row r="473" spans="1:2" x14ac:dyDescent="0.35">
      <c r="A473" t="s">
        <v>20</v>
      </c>
      <c r="B473">
        <v>2013</v>
      </c>
    </row>
    <row r="474" spans="1:2" x14ac:dyDescent="0.35">
      <c r="A474" t="s">
        <v>20</v>
      </c>
      <c r="B474">
        <v>2038</v>
      </c>
    </row>
    <row r="475" spans="1:2" x14ac:dyDescent="0.35">
      <c r="A475" t="s">
        <v>20</v>
      </c>
      <c r="B475">
        <v>2043</v>
      </c>
    </row>
    <row r="476" spans="1:2" x14ac:dyDescent="0.35">
      <c r="A476" t="s">
        <v>20</v>
      </c>
      <c r="B476">
        <v>2053</v>
      </c>
    </row>
    <row r="477" spans="1:2" x14ac:dyDescent="0.35">
      <c r="A477" t="s">
        <v>20</v>
      </c>
      <c r="B477">
        <v>2080</v>
      </c>
    </row>
    <row r="478" spans="1:2" x14ac:dyDescent="0.35">
      <c r="A478" t="s">
        <v>20</v>
      </c>
      <c r="B478">
        <v>2100</v>
      </c>
    </row>
    <row r="479" spans="1:2" x14ac:dyDescent="0.35">
      <c r="A479" t="s">
        <v>20</v>
      </c>
      <c r="B479">
        <v>2105</v>
      </c>
    </row>
    <row r="480" spans="1:2" x14ac:dyDescent="0.35">
      <c r="A480" t="s">
        <v>20</v>
      </c>
      <c r="B480">
        <v>2106</v>
      </c>
    </row>
    <row r="481" spans="1:2" x14ac:dyDescent="0.35">
      <c r="A481" t="s">
        <v>20</v>
      </c>
      <c r="B481">
        <v>2107</v>
      </c>
    </row>
    <row r="482" spans="1:2" x14ac:dyDescent="0.35">
      <c r="A482" t="s">
        <v>20</v>
      </c>
      <c r="B482">
        <v>2120</v>
      </c>
    </row>
    <row r="483" spans="1:2" x14ac:dyDescent="0.35">
      <c r="A483" t="s">
        <v>20</v>
      </c>
      <c r="B483">
        <v>2144</v>
      </c>
    </row>
    <row r="484" spans="1:2" x14ac:dyDescent="0.35">
      <c r="A484" t="s">
        <v>20</v>
      </c>
      <c r="B484">
        <v>2188</v>
      </c>
    </row>
    <row r="485" spans="1:2" x14ac:dyDescent="0.35">
      <c r="A485" t="s">
        <v>20</v>
      </c>
      <c r="B485">
        <v>2218</v>
      </c>
    </row>
    <row r="486" spans="1:2" x14ac:dyDescent="0.35">
      <c r="A486" t="s">
        <v>20</v>
      </c>
      <c r="B486">
        <v>2220</v>
      </c>
    </row>
    <row r="487" spans="1:2" x14ac:dyDescent="0.35">
      <c r="A487" t="s">
        <v>20</v>
      </c>
      <c r="B487">
        <v>2230</v>
      </c>
    </row>
    <row r="488" spans="1:2" x14ac:dyDescent="0.35">
      <c r="A488" t="s">
        <v>20</v>
      </c>
      <c r="B488">
        <v>2237</v>
      </c>
    </row>
    <row r="489" spans="1:2" x14ac:dyDescent="0.35">
      <c r="A489" t="s">
        <v>20</v>
      </c>
      <c r="B489">
        <v>2261</v>
      </c>
    </row>
    <row r="490" spans="1:2" x14ac:dyDescent="0.35">
      <c r="A490" t="s">
        <v>20</v>
      </c>
      <c r="B490">
        <v>2266</v>
      </c>
    </row>
    <row r="491" spans="1:2" x14ac:dyDescent="0.35">
      <c r="A491" t="s">
        <v>20</v>
      </c>
      <c r="B491">
        <v>2283</v>
      </c>
    </row>
    <row r="492" spans="1:2" x14ac:dyDescent="0.35">
      <c r="A492" t="s">
        <v>20</v>
      </c>
      <c r="B492">
        <v>2289</v>
      </c>
    </row>
    <row r="493" spans="1:2" x14ac:dyDescent="0.35">
      <c r="A493" t="s">
        <v>20</v>
      </c>
      <c r="B493">
        <v>2293</v>
      </c>
    </row>
    <row r="494" spans="1:2" x14ac:dyDescent="0.35">
      <c r="A494" t="s">
        <v>20</v>
      </c>
      <c r="B494">
        <v>2320</v>
      </c>
    </row>
    <row r="495" spans="1:2" x14ac:dyDescent="0.35">
      <c r="A495" t="s">
        <v>20</v>
      </c>
      <c r="B495">
        <v>2326</v>
      </c>
    </row>
    <row r="496" spans="1:2" x14ac:dyDescent="0.35">
      <c r="A496" t="s">
        <v>20</v>
      </c>
      <c r="B496">
        <v>2331</v>
      </c>
    </row>
    <row r="497" spans="1:2" x14ac:dyDescent="0.35">
      <c r="A497" t="s">
        <v>20</v>
      </c>
      <c r="B497">
        <v>2346</v>
      </c>
    </row>
    <row r="498" spans="1:2" x14ac:dyDescent="0.35">
      <c r="A498" t="s">
        <v>20</v>
      </c>
      <c r="B498">
        <v>2353</v>
      </c>
    </row>
    <row r="499" spans="1:2" x14ac:dyDescent="0.35">
      <c r="A499" t="s">
        <v>20</v>
      </c>
      <c r="B499">
        <v>2409</v>
      </c>
    </row>
    <row r="500" spans="1:2" x14ac:dyDescent="0.35">
      <c r="A500" t="s">
        <v>20</v>
      </c>
      <c r="B500">
        <v>2414</v>
      </c>
    </row>
    <row r="501" spans="1:2" x14ac:dyDescent="0.35">
      <c r="A501" t="s">
        <v>20</v>
      </c>
      <c r="B501">
        <v>2431</v>
      </c>
    </row>
    <row r="502" spans="1:2" x14ac:dyDescent="0.35">
      <c r="A502" t="s">
        <v>20</v>
      </c>
      <c r="B502">
        <v>2436</v>
      </c>
    </row>
    <row r="503" spans="1:2" x14ac:dyDescent="0.35">
      <c r="A503" t="s">
        <v>20</v>
      </c>
      <c r="B503">
        <v>2441</v>
      </c>
    </row>
    <row r="504" spans="1:2" x14ac:dyDescent="0.35">
      <c r="A504" t="s">
        <v>20</v>
      </c>
      <c r="B504">
        <v>2443</v>
      </c>
    </row>
    <row r="505" spans="1:2" x14ac:dyDescent="0.35">
      <c r="A505" t="s">
        <v>20</v>
      </c>
      <c r="B505">
        <v>2443</v>
      </c>
    </row>
    <row r="506" spans="1:2" x14ac:dyDescent="0.35">
      <c r="A506" t="s">
        <v>20</v>
      </c>
      <c r="B506">
        <v>2468</v>
      </c>
    </row>
    <row r="507" spans="1:2" x14ac:dyDescent="0.35">
      <c r="A507" t="s">
        <v>20</v>
      </c>
      <c r="B507">
        <v>2475</v>
      </c>
    </row>
    <row r="508" spans="1:2" x14ac:dyDescent="0.35">
      <c r="A508" t="s">
        <v>20</v>
      </c>
      <c r="B508">
        <v>2489</v>
      </c>
    </row>
    <row r="509" spans="1:2" x14ac:dyDescent="0.35">
      <c r="A509" t="s">
        <v>20</v>
      </c>
      <c r="B509">
        <v>2506</v>
      </c>
    </row>
    <row r="510" spans="1:2" x14ac:dyDescent="0.35">
      <c r="A510" t="s">
        <v>20</v>
      </c>
      <c r="B510">
        <v>2526</v>
      </c>
    </row>
    <row r="511" spans="1:2" x14ac:dyDescent="0.35">
      <c r="A511" t="s">
        <v>20</v>
      </c>
      <c r="B511">
        <v>2528</v>
      </c>
    </row>
    <row r="512" spans="1:2" x14ac:dyDescent="0.35">
      <c r="A512" t="s">
        <v>20</v>
      </c>
      <c r="B512">
        <v>2551</v>
      </c>
    </row>
    <row r="513" spans="1:2" x14ac:dyDescent="0.35">
      <c r="A513" t="s">
        <v>20</v>
      </c>
      <c r="B513">
        <v>2662</v>
      </c>
    </row>
    <row r="514" spans="1:2" x14ac:dyDescent="0.35">
      <c r="A514" t="s">
        <v>20</v>
      </c>
      <c r="B514">
        <v>2673</v>
      </c>
    </row>
    <row r="515" spans="1:2" x14ac:dyDescent="0.35">
      <c r="A515" t="s">
        <v>20</v>
      </c>
      <c r="B515">
        <v>2693</v>
      </c>
    </row>
    <row r="516" spans="1:2" x14ac:dyDescent="0.35">
      <c r="A516" t="s">
        <v>20</v>
      </c>
      <c r="B516">
        <v>2725</v>
      </c>
    </row>
    <row r="517" spans="1:2" x14ac:dyDescent="0.35">
      <c r="A517" t="s">
        <v>20</v>
      </c>
      <c r="B517">
        <v>2739</v>
      </c>
    </row>
    <row r="518" spans="1:2" x14ac:dyDescent="0.35">
      <c r="A518" t="s">
        <v>20</v>
      </c>
      <c r="B518">
        <v>2756</v>
      </c>
    </row>
    <row r="519" spans="1:2" x14ac:dyDescent="0.35">
      <c r="A519" t="s">
        <v>20</v>
      </c>
      <c r="B519">
        <v>2768</v>
      </c>
    </row>
    <row r="520" spans="1:2" x14ac:dyDescent="0.35">
      <c r="A520" t="s">
        <v>20</v>
      </c>
      <c r="B520">
        <v>2805</v>
      </c>
    </row>
    <row r="521" spans="1:2" x14ac:dyDescent="0.35">
      <c r="A521" t="s">
        <v>20</v>
      </c>
      <c r="B521">
        <v>2857</v>
      </c>
    </row>
    <row r="522" spans="1:2" x14ac:dyDescent="0.35">
      <c r="A522" t="s">
        <v>20</v>
      </c>
      <c r="B522">
        <v>2875</v>
      </c>
    </row>
    <row r="523" spans="1:2" x14ac:dyDescent="0.35">
      <c r="A523" t="s">
        <v>20</v>
      </c>
      <c r="B523">
        <v>2893</v>
      </c>
    </row>
    <row r="524" spans="1:2" x14ac:dyDescent="0.35">
      <c r="A524" t="s">
        <v>20</v>
      </c>
      <c r="B524">
        <v>2985</v>
      </c>
    </row>
    <row r="525" spans="1:2" x14ac:dyDescent="0.35">
      <c r="A525" t="s">
        <v>20</v>
      </c>
      <c r="B525">
        <v>3016</v>
      </c>
    </row>
    <row r="526" spans="1:2" x14ac:dyDescent="0.35">
      <c r="A526" t="s">
        <v>20</v>
      </c>
      <c r="B526">
        <v>3036</v>
      </c>
    </row>
    <row r="527" spans="1:2" x14ac:dyDescent="0.35">
      <c r="A527" t="s">
        <v>20</v>
      </c>
      <c r="B527">
        <v>3059</v>
      </c>
    </row>
    <row r="528" spans="1:2" x14ac:dyDescent="0.35">
      <c r="A528" t="s">
        <v>20</v>
      </c>
      <c r="B528">
        <v>3063</v>
      </c>
    </row>
    <row r="529" spans="1:2" x14ac:dyDescent="0.35">
      <c r="A529" t="s">
        <v>20</v>
      </c>
      <c r="B529">
        <v>3116</v>
      </c>
    </row>
    <row r="530" spans="1:2" x14ac:dyDescent="0.35">
      <c r="A530" t="s">
        <v>20</v>
      </c>
      <c r="B530">
        <v>3131</v>
      </c>
    </row>
    <row r="531" spans="1:2" x14ac:dyDescent="0.35">
      <c r="A531" t="s">
        <v>20</v>
      </c>
      <c r="B531">
        <v>3177</v>
      </c>
    </row>
    <row r="532" spans="1:2" x14ac:dyDescent="0.35">
      <c r="A532" t="s">
        <v>20</v>
      </c>
      <c r="B532">
        <v>3205</v>
      </c>
    </row>
    <row r="533" spans="1:2" x14ac:dyDescent="0.35">
      <c r="A533" t="s">
        <v>20</v>
      </c>
      <c r="B533">
        <v>3272</v>
      </c>
    </row>
    <row r="534" spans="1:2" x14ac:dyDescent="0.35">
      <c r="A534" t="s">
        <v>20</v>
      </c>
      <c r="B534">
        <v>3308</v>
      </c>
    </row>
    <row r="535" spans="1:2" x14ac:dyDescent="0.35">
      <c r="A535" t="s">
        <v>20</v>
      </c>
      <c r="B535">
        <v>3318</v>
      </c>
    </row>
    <row r="536" spans="1:2" x14ac:dyDescent="0.35">
      <c r="A536" t="s">
        <v>20</v>
      </c>
      <c r="B536">
        <v>3376</v>
      </c>
    </row>
    <row r="537" spans="1:2" x14ac:dyDescent="0.35">
      <c r="A537" t="s">
        <v>20</v>
      </c>
      <c r="B537">
        <v>3388</v>
      </c>
    </row>
    <row r="538" spans="1:2" x14ac:dyDescent="0.35">
      <c r="A538" t="s">
        <v>20</v>
      </c>
      <c r="B538">
        <v>3533</v>
      </c>
    </row>
    <row r="539" spans="1:2" x14ac:dyDescent="0.35">
      <c r="A539" t="s">
        <v>20</v>
      </c>
      <c r="B539">
        <v>3537</v>
      </c>
    </row>
    <row r="540" spans="1:2" x14ac:dyDescent="0.35">
      <c r="A540" t="s">
        <v>20</v>
      </c>
      <c r="B540">
        <v>3594</v>
      </c>
    </row>
    <row r="541" spans="1:2" x14ac:dyDescent="0.35">
      <c r="A541" t="s">
        <v>20</v>
      </c>
      <c r="B541">
        <v>3596</v>
      </c>
    </row>
    <row r="542" spans="1:2" x14ac:dyDescent="0.35">
      <c r="A542" t="s">
        <v>20</v>
      </c>
      <c r="B542">
        <v>3657</v>
      </c>
    </row>
    <row r="543" spans="1:2" x14ac:dyDescent="0.35">
      <c r="A543" t="s">
        <v>20</v>
      </c>
      <c r="B543">
        <v>3727</v>
      </c>
    </row>
    <row r="544" spans="1:2" x14ac:dyDescent="0.35">
      <c r="A544" t="s">
        <v>20</v>
      </c>
      <c r="B544">
        <v>3742</v>
      </c>
    </row>
    <row r="545" spans="1:2" x14ac:dyDescent="0.35">
      <c r="A545" t="s">
        <v>20</v>
      </c>
      <c r="B545">
        <v>3777</v>
      </c>
    </row>
    <row r="546" spans="1:2" x14ac:dyDescent="0.35">
      <c r="A546" t="s">
        <v>20</v>
      </c>
      <c r="B546">
        <v>3934</v>
      </c>
    </row>
    <row r="547" spans="1:2" x14ac:dyDescent="0.35">
      <c r="A547" t="s">
        <v>20</v>
      </c>
      <c r="B547">
        <v>4006</v>
      </c>
    </row>
    <row r="548" spans="1:2" x14ac:dyDescent="0.35">
      <c r="A548" t="s">
        <v>20</v>
      </c>
      <c r="B548">
        <v>4065</v>
      </c>
    </row>
    <row r="549" spans="1:2" x14ac:dyDescent="0.35">
      <c r="A549" t="s">
        <v>20</v>
      </c>
      <c r="B549">
        <v>4233</v>
      </c>
    </row>
    <row r="550" spans="1:2" x14ac:dyDescent="0.35">
      <c r="A550" t="s">
        <v>20</v>
      </c>
      <c r="B550">
        <v>4289</v>
      </c>
    </row>
    <row r="551" spans="1:2" x14ac:dyDescent="0.35">
      <c r="A551" t="s">
        <v>20</v>
      </c>
      <c r="B551">
        <v>4358</v>
      </c>
    </row>
    <row r="552" spans="1:2" x14ac:dyDescent="0.35">
      <c r="A552" t="s">
        <v>20</v>
      </c>
      <c r="B552">
        <v>4498</v>
      </c>
    </row>
    <row r="553" spans="1:2" x14ac:dyDescent="0.35">
      <c r="A553" t="s">
        <v>20</v>
      </c>
      <c r="B553">
        <v>4799</v>
      </c>
    </row>
    <row r="554" spans="1:2" x14ac:dyDescent="0.35">
      <c r="A554" t="s">
        <v>20</v>
      </c>
      <c r="B554">
        <v>5139</v>
      </c>
    </row>
    <row r="555" spans="1:2" x14ac:dyDescent="0.35">
      <c r="A555" t="s">
        <v>20</v>
      </c>
      <c r="B555">
        <v>5168</v>
      </c>
    </row>
    <row r="556" spans="1:2" x14ac:dyDescent="0.35">
      <c r="A556" t="s">
        <v>20</v>
      </c>
      <c r="B556">
        <v>5180</v>
      </c>
    </row>
    <row r="557" spans="1:2" x14ac:dyDescent="0.35">
      <c r="A557" t="s">
        <v>20</v>
      </c>
      <c r="B557">
        <v>5203</v>
      </c>
    </row>
    <row r="558" spans="1:2" x14ac:dyDescent="0.35">
      <c r="A558" t="s">
        <v>20</v>
      </c>
      <c r="B558">
        <v>5419</v>
      </c>
    </row>
    <row r="559" spans="1:2" x14ac:dyDescent="0.35">
      <c r="A559" t="s">
        <v>20</v>
      </c>
      <c r="B559">
        <v>5512</v>
      </c>
    </row>
    <row r="560" spans="1:2" x14ac:dyDescent="0.35">
      <c r="A560" t="s">
        <v>20</v>
      </c>
      <c r="B560">
        <v>5880</v>
      </c>
    </row>
    <row r="561" spans="1:2" x14ac:dyDescent="0.35">
      <c r="A561" t="s">
        <v>20</v>
      </c>
      <c r="B561">
        <v>5966</v>
      </c>
    </row>
    <row r="562" spans="1:2" x14ac:dyDescent="0.35">
      <c r="A562" t="s">
        <v>20</v>
      </c>
      <c r="B562">
        <v>6212</v>
      </c>
    </row>
    <row r="563" spans="1:2" x14ac:dyDescent="0.35">
      <c r="A563" t="s">
        <v>20</v>
      </c>
      <c r="B563">
        <v>6286</v>
      </c>
    </row>
    <row r="564" spans="1:2" x14ac:dyDescent="0.35">
      <c r="A564" t="s">
        <v>20</v>
      </c>
      <c r="B564">
        <v>6406</v>
      </c>
    </row>
    <row r="565" spans="1:2" x14ac:dyDescent="0.35">
      <c r="A565" t="s">
        <v>20</v>
      </c>
      <c r="B565">
        <v>6465</v>
      </c>
    </row>
    <row r="566" spans="1:2" x14ac:dyDescent="0.35">
      <c r="A566" t="s">
        <v>20</v>
      </c>
      <c r="B566">
        <v>7295</v>
      </c>
    </row>
  </sheetData>
  <sortState xmlns:xlrd2="http://schemas.microsoft.com/office/spreadsheetml/2017/richdata2" ref="E2:F365">
    <sortCondition ref="F2:F365"/>
  </sortState>
  <conditionalFormatting sqref="A1:A1048141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E1:E1047940">
    <cfRule type="containsText" dxfId="3" priority="1" operator="containsText" text="Canceled">
      <formula>NOT(ISERROR(SEARCH("Canceled",E1)))</formula>
    </cfRule>
    <cfRule type="containsText" dxfId="2" priority="2" operator="containsText" text="Live">
      <formula>NOT(ISERROR(SEARCH("Live",E1)))</formula>
    </cfRule>
    <cfRule type="containsText" dxfId="1" priority="3" operator="containsText" text="Successful">
      <formula>NOT(ISERROR(SEARCH("Successful",E1)))</formula>
    </cfRule>
    <cfRule type="containsText" dxfId="0" priority="4" operator="containsText" text="Failed">
      <formula>NOT(ISERROR(SEARCH("Failed",E1)))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Category-Pivot</vt:lpstr>
      <vt:lpstr>Sub-Category Pivot</vt:lpstr>
      <vt:lpstr>Date Created Conversion Pivot</vt:lpstr>
      <vt:lpstr>Bonus</vt:lpstr>
      <vt:lpstr>Bonus 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Derek</cp:lastModifiedBy>
  <dcterms:created xsi:type="dcterms:W3CDTF">2021-09-29T18:52:28Z</dcterms:created>
  <dcterms:modified xsi:type="dcterms:W3CDTF">2022-03-29T16:00:26Z</dcterms:modified>
</cp:coreProperties>
</file>