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damesaa_eafit_edu_co/Documents/U.EAFIT/Universidad EAFIT-Semestre 2020-2/Estadistica General/Parcial1/"/>
    </mc:Choice>
  </mc:AlternateContent>
  <xr:revisionPtr revIDLastSave="36" documentId="8_{696B63E1-62EF-4177-8BE4-0CB67C5EC23D}" xr6:coauthVersionLast="45" xr6:coauthVersionMax="45" xr10:uidLastSave="{31217C3C-599B-4E40-879A-C84EEC8EC98D}"/>
  <bookViews>
    <workbookView xWindow="-108" yWindow="-108" windowWidth="23256" windowHeight="12576" firstSheet="1" activeTab="2" xr2:uid="{22A0380B-FE5C-44FB-9C56-775320BCCA1C}"/>
  </bookViews>
  <sheets>
    <sheet name="EtarioAnual" sheetId="1" r:id="rId1"/>
    <sheet name="EtarioCulture" sheetId="2" r:id="rId2"/>
    <sheet name="EtarioTeatro" sheetId="3" r:id="rId3"/>
    <sheet name="SexAnual" sheetId="4" r:id="rId4"/>
    <sheet name="SexCulture" sheetId="5" r:id="rId5"/>
    <sheet name="SexTeatro" sheetId="6" r:id="rId6"/>
    <sheet name="SexPas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C5" i="7"/>
  <c r="D5" i="6"/>
  <c r="C5" i="6"/>
  <c r="D4" i="5"/>
  <c r="C4" i="5"/>
  <c r="C4" i="4"/>
  <c r="B4" i="4"/>
  <c r="E4" i="3"/>
  <c r="D4" i="3"/>
  <c r="C4" i="3"/>
  <c r="B4" i="3"/>
  <c r="E4" i="2"/>
  <c r="D4" i="2"/>
  <c r="C4" i="2"/>
  <c r="B4" i="2"/>
  <c r="H4" i="1"/>
  <c r="G4" i="1"/>
  <c r="F4" i="1"/>
  <c r="E4" i="1"/>
  <c r="F5" i="6" l="1"/>
  <c r="F4" i="5"/>
  <c r="E4" i="4"/>
  <c r="G4" i="3"/>
  <c r="G4" i="2"/>
  <c r="F5" i="7"/>
</calcChain>
</file>

<file path=xl/sharedStrings.xml><?xml version="1.0" encoding="utf-8"?>
<sst xmlns="http://schemas.openxmlformats.org/spreadsheetml/2006/main" count="20" uniqueCount="6">
  <si>
    <t>A</t>
  </si>
  <si>
    <t>B</t>
  </si>
  <si>
    <t>C</t>
  </si>
  <si>
    <t>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</si>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</sst>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Ingreso anual por grupo etario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EtarioAnual!$E$3:$H$3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EtarioAnual!$E$4:$H$4</c:f>
              <c:numCache>
                <c:formatCode>General</c:formatCode>
                <c:ptCount val="4"/>
                <c:pt idx="0">
                  <c:v>20.911895783339045</c:v>
                </c:pt>
                <c:pt idx="1">
                  <c:v>28.042509427494</c:v>
                </c:pt>
                <c:pt idx="2">
                  <c:v>26.705519369214947</c:v>
                </c:pt>
                <c:pt idx="3">
                  <c:v>24.340075419952008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C-473C-8AB9-F66B6874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047408"/>
        <c:axId val="1024440928"/>
      </c:barChart>
      <c:catAx>
        <c:axId val="19110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Grupo Etario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4440928"/>
        <c:crosses val="autoZero"/>
        <c:auto val="1"/>
        <c:lblAlgn val="ctr"/>
        <c:lblOffset val="100"/>
        <c:noMultiLvlLbl val="0"/>
      </c:catAx>
      <c:valAx>
        <c:axId val="1024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0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 mesual</a:t>
            </a:r>
            <a:r>
              <a:rPr lang="es-CO" baseline="0"/>
              <a:t> en cultura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EtarioCulture!$B$3:$E$3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EtarioCulture!$B$4:$E$4</c:f>
              <c:numCache>
                <c:formatCode>General</c:formatCode>
                <c:ptCount val="4"/>
                <c:pt idx="0">
                  <c:v>15.339233038348082</c:v>
                </c:pt>
                <c:pt idx="1">
                  <c:v>26.057030481809239</c:v>
                </c:pt>
                <c:pt idx="2">
                  <c:v>29.498525073746311</c:v>
                </c:pt>
                <c:pt idx="3">
                  <c:v>29.105211406096359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D4A-81D8-4E655E0F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634688"/>
        <c:axId val="2080149248"/>
      </c:barChart>
      <c:catAx>
        <c:axId val="20886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Grupo Etario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149248"/>
        <c:crosses val="autoZero"/>
        <c:auto val="1"/>
        <c:lblAlgn val="ctr"/>
        <c:lblOffset val="100"/>
        <c:noMultiLvlLbl val="0"/>
      </c:catAx>
      <c:valAx>
        <c:axId val="2080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Proporcion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86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 mensual</a:t>
            </a:r>
            <a:r>
              <a:rPr lang="es-CO" baseline="0"/>
              <a:t> en el teatro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EtarioTeatro!$B$3:$E$3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EtarioTeatro!$B$4:$E$4</c:f>
              <c:numCache>
                <c:formatCode>General</c:formatCode>
                <c:ptCount val="4"/>
                <c:pt idx="0">
                  <c:v>8.9442815249266872</c:v>
                </c:pt>
                <c:pt idx="1">
                  <c:v>38.70967741935484</c:v>
                </c:pt>
                <c:pt idx="2">
                  <c:v>13.049853372434017</c:v>
                </c:pt>
                <c:pt idx="3">
                  <c:v>39.296187683284458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5-4256-9516-9DC29019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046688"/>
        <c:axId val="2086971568"/>
      </c:barChart>
      <c:catAx>
        <c:axId val="208504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Grupo</a:t>
                </a:r>
                <a:r>
                  <a:rPr lang="es-CO" baseline="0"/>
                  <a:t> Etario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971568"/>
        <c:crosses val="autoZero"/>
        <c:auto val="1"/>
        <c:lblAlgn val="ctr"/>
        <c:lblOffset val="100"/>
        <c:noMultiLvlLbl val="0"/>
      </c:catAx>
      <c:valAx>
        <c:axId val="2086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gasto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50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Ingreso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SexAnual!$B$3:$C$3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SexAnual!$B$4:$C$4</c:f>
              <c:numCache>
                <c:formatCode>General</c:formatCode>
                <c:ptCount val="2"/>
                <c:pt idx="0">
                  <c:v>47.014925373134332</c:v>
                </c:pt>
                <c:pt idx="1">
                  <c:v>52.985074626865668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5-404B-8999-FEC98DEC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901696"/>
        <c:axId val="204564128"/>
      </c:barChart>
      <c:catAx>
        <c:axId val="207490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4128"/>
        <c:crosses val="autoZero"/>
        <c:auto val="1"/>
        <c:lblAlgn val="ctr"/>
        <c:lblOffset val="100"/>
        <c:noMultiLvlLbl val="0"/>
      </c:catAx>
      <c:valAx>
        <c:axId val="20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4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 mensual</a:t>
            </a:r>
            <a:r>
              <a:rPr lang="es-CO" baseline="0"/>
              <a:t> en cultura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SexCulture!$C$3:$D$3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SexCulture!$C$4:$D$4</c:f>
              <c:numCache>
                <c:formatCode>General</c:formatCode>
                <c:ptCount val="2"/>
                <c:pt idx="0">
                  <c:v>44.776119402985074</c:v>
                </c:pt>
                <c:pt idx="1">
                  <c:v>55.223880597014926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9-4924-9A85-60CF18FD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037680"/>
        <c:axId val="204560800"/>
      </c:barChart>
      <c:catAx>
        <c:axId val="208503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560800"/>
        <c:crosses val="autoZero"/>
        <c:auto val="1"/>
        <c:lblAlgn val="ctr"/>
        <c:lblOffset val="100"/>
        <c:noMultiLvlLbl val="0"/>
      </c:catAx>
      <c:valAx>
        <c:axId val="2045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50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 mensual</a:t>
            </a:r>
            <a:r>
              <a:rPr lang="es-CO" baseline="0"/>
              <a:t> en el teatro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602859184022118"/>
          <c:y val="0.16708333333333336"/>
          <c:w val="0.86341572318253113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SexTeatro!$C$4:$D$4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SexTeatro!$C$5:$D$5</c:f>
              <c:numCache>
                <c:formatCode>General</c:formatCode>
                <c:ptCount val="2"/>
                <c:pt idx="0">
                  <c:v>45.528455284552841</c:v>
                </c:pt>
                <c:pt idx="1">
                  <c:v>54.471544715447152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2CF-AB81-9411AE01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953232"/>
        <c:axId val="1018365248"/>
      </c:barChart>
      <c:catAx>
        <c:axId val="19049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365248"/>
        <c:crosses val="autoZero"/>
        <c:auto val="1"/>
        <c:lblAlgn val="ctr"/>
        <c:lblOffset val="100"/>
        <c:noMultiLvlLbl val="0"/>
      </c:catAx>
      <c:valAx>
        <c:axId val="1018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9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</a:t>
            </a:r>
            <a:r>
              <a:rPr lang="es-CO" baseline="0"/>
              <a:t> mensual en el teatro (año anterior)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SexPasado!$C$4:$D$4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SexPasado!$C$5:$D$5</c:f>
              <c:numCache>
                <c:formatCode>General</c:formatCode>
                <c:ptCount val="2"/>
                <c:pt idx="0">
                  <c:v>56.666666666666664</c:v>
                </c:pt>
                <c:pt idx="1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C-4282-B7B1-BE361210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958432"/>
        <c:axId val="1018357344"/>
      </c:barChart>
      <c:catAx>
        <c:axId val="19049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357344"/>
        <c:crosses val="autoZero"/>
        <c:auto val="1"/>
        <c:lblAlgn val="ctr"/>
        <c:lblOffset val="100"/>
        <c:noMultiLvlLbl val="0"/>
      </c:catAx>
      <c:valAx>
        <c:axId val="10183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gasto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9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6</xdr:row>
      <xdr:rowOff>91440</xdr:rowOff>
    </xdr:from>
    <xdr:to>
      <xdr:col>9</xdr:col>
      <xdr:colOff>716280</xdr:colOff>
      <xdr:row>22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DFD825-D52B-4F71-BCB8-FACCD0CD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91440</xdr:rowOff>
    </xdr:from>
    <xdr:to>
      <xdr:col>7</xdr:col>
      <xdr:colOff>76200</xdr:colOff>
      <xdr:row>20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08E9F-84B9-4E11-97BB-A8B2FF18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175260</xdr:rowOff>
    </xdr:from>
    <xdr:to>
      <xdr:col>10</xdr:col>
      <xdr:colOff>91440</xdr:colOff>
      <xdr:row>21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C56ED7-72BA-4B14-B264-1E75AF4D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175260</xdr:rowOff>
    </xdr:from>
    <xdr:to>
      <xdr:col>10</xdr:col>
      <xdr:colOff>91440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C30B69-7F11-4D9C-9A19-5DE2E18F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175260</xdr:rowOff>
    </xdr:from>
    <xdr:to>
      <xdr:col>10</xdr:col>
      <xdr:colOff>91440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D593C-FE07-42A0-8544-398D855A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6</xdr:row>
      <xdr:rowOff>175260</xdr:rowOff>
    </xdr:from>
    <xdr:to>
      <xdr:col>10</xdr:col>
      <xdr:colOff>91440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83FB1-5EF7-49F2-9238-FE284D45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175260</xdr:rowOff>
    </xdr:from>
    <xdr:to>
      <xdr:col>10</xdr:col>
      <xdr:colOff>91440</xdr:colOff>
      <xdr:row>21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5DE10E-C7DC-4046-B337-475948AD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9AF0-3D23-4C39-90AE-A5365AD528A1}">
  <dimension ref="E3:J4"/>
  <sheetViews>
    <sheetView workbookViewId="0">
      <selection activeCell="K15" sqref="K15"/>
    </sheetView>
  </sheetViews>
  <sheetFormatPr baseColWidth="10" defaultRowHeight="14.4" x14ac:dyDescent="0.3"/>
  <cols>
    <col min="2" max="2" width="9.88671875" customWidth="1"/>
  </cols>
  <sheetData>
    <row r="3" spans="5:10" x14ac:dyDescent="0.3">
      <c r="E3" t="s">
        <v>0</v>
      </c>
      <c r="F3" t="s">
        <v>1</v>
      </c>
      <c r="G3" t="s">
        <v>2</v>
      </c>
      <c r="H3" t="s">
        <v>3</v>
      </c>
    </row>
    <row r="4" spans="5:10" x14ac:dyDescent="0.3">
      <c r="E4">
        <f>61000/J4*100</f>
        <v>20.911895783339045</v>
      </c>
      <c r="F4">
        <f>81800/J4*100</f>
        <v>28.042509427494</v>
      </c>
      <c r="G4">
        <f>77900/J4*100</f>
        <v>26.705519369214947</v>
      </c>
      <c r="H4">
        <f>71000/J4*100</f>
        <v>24.340075419952008</v>
      </c>
      <c r="J4">
        <v>291700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6666-1D7C-4A73-ACF3-51334FB16B7B}">
  <dimension ref="B3:H4"/>
  <sheetViews>
    <sheetView workbookViewId="0">
      <selection activeCell="I16" sqref="I16"/>
    </sheetView>
  </sheetViews>
  <sheetFormatPr baseColWidth="10" defaultRowHeight="14.4" x14ac:dyDescent="0.3"/>
  <sheetData>
    <row r="3" spans="2:8" x14ac:dyDescent="0.3">
      <c r="B3" t="s">
        <v>0</v>
      </c>
      <c r="C3" t="s">
        <v>1</v>
      </c>
      <c r="D3" t="s">
        <v>2</v>
      </c>
      <c r="E3" t="s">
        <v>3</v>
      </c>
    </row>
    <row r="4" spans="2:8" x14ac:dyDescent="0.3">
      <c r="B4">
        <f>156/H4*100</f>
        <v>15.339233038348082</v>
      </c>
      <c r="C4">
        <f>265/H4*100</f>
        <v>26.057030481809239</v>
      </c>
      <c r="D4">
        <f>300/H4*100</f>
        <v>29.498525073746311</v>
      </c>
      <c r="E4">
        <f>296/H4*100</f>
        <v>29.105211406096359</v>
      </c>
      <c r="G4">
        <f>B4+C4+D4+E4</f>
        <v>99.999999999999986</v>
      </c>
      <c r="H4">
        <v>1017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7A52-351F-48EF-80C9-FD53E9403348}">
  <dimension ref="B3:H4"/>
  <sheetViews>
    <sheetView tabSelected="1" workbookViewId="0">
      <selection activeCell="F27" sqref="F27"/>
    </sheetView>
  </sheetViews>
  <sheetFormatPr baseColWidth="10" defaultRowHeight="14.4" x14ac:dyDescent="0.3"/>
  <sheetData>
    <row r="3" spans="2:8" x14ac:dyDescent="0.3">
      <c r="B3" t="s">
        <v>0</v>
      </c>
      <c r="C3" t="s">
        <v>1</v>
      </c>
      <c r="D3" t="s">
        <v>2</v>
      </c>
      <c r="E3" t="s">
        <v>3</v>
      </c>
    </row>
    <row r="4" spans="2:8" x14ac:dyDescent="0.3">
      <c r="B4">
        <f>61/H4*100</f>
        <v>8.9442815249266872</v>
      </c>
      <c r="C4">
        <f>264/H4*100</f>
        <v>38.70967741935484</v>
      </c>
      <c r="D4">
        <f>89/H4*100</f>
        <v>13.049853372434017</v>
      </c>
      <c r="E4">
        <f>268/H4*100</f>
        <v>39.296187683284458</v>
      </c>
      <c r="G4">
        <f>B4+C4+D4+E4</f>
        <v>100</v>
      </c>
      <c r="H4">
        <v>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E785-CB40-43C2-A030-22788A30EA82}">
  <dimension ref="B3:F4"/>
  <sheetViews>
    <sheetView workbookViewId="0">
      <selection activeCell="B3" sqref="B3:C4"/>
    </sheetView>
  </sheetViews>
  <sheetFormatPr baseColWidth="10" defaultRowHeight="14.4" x14ac:dyDescent="0.3"/>
  <sheetData>
    <row r="3" spans="2:6" x14ac:dyDescent="0.3">
      <c r="B3" t="s">
        <v>4</v>
      </c>
      <c r="C3" t="s">
        <v>5</v>
      </c>
    </row>
    <row r="4" spans="2:6" x14ac:dyDescent="0.3">
      <c r="B4">
        <f>63000/F4*100</f>
        <v>47.014925373134332</v>
      </c>
      <c r="C4">
        <f>71000/F4*100</f>
        <v>52.985074626865668</v>
      </c>
      <c r="E4">
        <f>B4+C4</f>
        <v>100</v>
      </c>
      <c r="F4">
        <v>134000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EB3A-AB6B-4BA6-B55B-D5B22A3DE0DB}">
  <dimension ref="C3:G4"/>
  <sheetViews>
    <sheetView workbookViewId="0">
      <selection activeCell="L16" sqref="L16"/>
    </sheetView>
  </sheetViews>
  <sheetFormatPr baseColWidth="10" defaultRowHeight="14.4" x14ac:dyDescent="0.3"/>
  <sheetData>
    <row r="3" spans="3:7" x14ac:dyDescent="0.3">
      <c r="C3" t="s">
        <v>4</v>
      </c>
      <c r="D3" t="s">
        <v>5</v>
      </c>
    </row>
    <row r="4" spans="3:7" x14ac:dyDescent="0.3">
      <c r="C4">
        <f>240/G4*100</f>
        <v>44.776119402985074</v>
      </c>
      <c r="D4">
        <f>296/G4*100</f>
        <v>55.223880597014926</v>
      </c>
      <c r="F4">
        <f>C4+D4</f>
        <v>100</v>
      </c>
      <c r="G4">
        <v>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BDE-C7D5-4B0C-A96A-1EE3FA012F04}">
  <dimension ref="C4:G5"/>
  <sheetViews>
    <sheetView workbookViewId="0">
      <selection activeCell="L19" sqref="L19"/>
    </sheetView>
  </sheetViews>
  <sheetFormatPr baseColWidth="10" defaultRowHeight="14.4" x14ac:dyDescent="0.3"/>
  <sheetData>
    <row r="4" spans="3:7" x14ac:dyDescent="0.3">
      <c r="C4" t="s">
        <v>4</v>
      </c>
      <c r="D4" t="s">
        <v>5</v>
      </c>
    </row>
    <row r="5" spans="3:7" x14ac:dyDescent="0.3">
      <c r="C5">
        <f>224/G5*100</f>
        <v>45.528455284552841</v>
      </c>
      <c r="D5">
        <f>268/G5*100</f>
        <v>54.471544715447152</v>
      </c>
      <c r="F5">
        <f>C5+D5</f>
        <v>100</v>
      </c>
      <c r="G5">
        <v>492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5347-605D-4379-82AB-29151BA46299}">
  <dimension ref="C4:G5"/>
  <sheetViews>
    <sheetView workbookViewId="0">
      <selection activeCell="N12" sqref="N12"/>
    </sheetView>
  </sheetViews>
  <sheetFormatPr baseColWidth="10" defaultRowHeight="14.4" x14ac:dyDescent="0.3"/>
  <sheetData>
    <row r="4" spans="3:7" x14ac:dyDescent="0.3">
      <c r="C4" t="s">
        <v>4</v>
      </c>
      <c r="D4" t="s">
        <v>5</v>
      </c>
    </row>
    <row r="5" spans="3:7" x14ac:dyDescent="0.3">
      <c r="C5">
        <f>170/G5*100</f>
        <v>56.666666666666664</v>
      </c>
      <c r="D5">
        <f>130/G5*100</f>
        <v>43.333333333333336</v>
      </c>
      <c r="F5">
        <f>C5+D5</f>
        <v>100</v>
      </c>
      <c r="G5">
        <v>300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CFA6F79C56643B786AEC915B2EA12" ma:contentTypeVersion="13" ma:contentTypeDescription="Crear nuevo documento." ma:contentTypeScope="" ma:versionID="a18492f37a0fc7d76ec366996a1918fa">
  <xsd:schema xmlns:xsd="http://www.w3.org/2001/XMLSchema" xmlns:xs="http://www.w3.org/2001/XMLSchema" xmlns:p="http://schemas.microsoft.com/office/2006/metadata/properties" xmlns:ns3="fffff475-2660-4c6d-ad64-750275f98d63" xmlns:ns4="4abd4d58-7cbe-46fe-9038-cc2fddbd6d34" targetNamespace="http://schemas.microsoft.com/office/2006/metadata/properties" ma:root="true" ma:fieldsID="1ac45236391e69bb214cfc0104eb0a7f" ns3:_="" ns4:_="">
    <xsd:import namespace="fffff475-2660-4c6d-ad64-750275f98d63"/>
    <xsd:import namespace="4abd4d58-7cbe-46fe-9038-cc2fddbd6d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ff475-2660-4c6d-ad64-750275f98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d4d58-7cbe-46fe-9038-cc2fddbd6d3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8CF48-0C4F-4729-87E2-3FFE6DB73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ff475-2660-4c6d-ad64-750275f98d63"/>
    <ds:schemaRef ds:uri="4abd4d58-7cbe-46fe-9038-cc2fddbd6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5E15DD-EA82-43CB-8E13-076E8EFAA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6BF59-1391-4FD0-8FE4-596CE7573F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EtarioAnual</vt:lpstr>
      <vt:lpstr>EtarioCulture</vt:lpstr>
      <vt:lpstr>EtarioTeatro</vt:lpstr>
      <vt:lpstr>SexAnual</vt:lpstr>
      <vt:lpstr>SexCulture</vt:lpstr>
      <vt:lpstr>SexTeatro</vt:lpstr>
      <vt:lpstr>SexPasado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Mesa</dc:creator>
  <cp:lastModifiedBy>Daniel Mesa</cp:lastModifiedBy>
  <dcterms:created xsi:type="dcterms:W3CDTF">2020-08-30T16:16:59Z</dcterms:created>
  <dcterms:modified xsi:type="dcterms:W3CDTF">2020-08-30T20:59:30Z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0x010100286CFA6F79C56643B786AEC915B2EA12</vt:lpwstr>
  </property>
</Properties>
</file>